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7635" windowHeight="4875"/>
  </bookViews>
  <sheets>
    <sheet name="Funds Collected &amp; Expenses" sheetId="1" r:id="rId1"/>
    <sheet name="Expenses" sheetId="2" r:id="rId2"/>
    <sheet name="Summary" sheetId="3" r:id="rId3"/>
  </sheets>
  <calcPr calcId="145621"/>
</workbook>
</file>

<file path=xl/calcChain.xml><?xml version="1.0" encoding="utf-8"?>
<calcChain xmlns="http://schemas.openxmlformats.org/spreadsheetml/2006/main">
  <c r="X37" i="1" l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U40" i="1"/>
  <c r="W40" i="1"/>
  <c r="V40" i="1"/>
  <c r="T40" i="1" l="1"/>
  <c r="T37" i="1"/>
  <c r="T36" i="1"/>
  <c r="T35" i="1"/>
  <c r="T34" i="1"/>
  <c r="T33" i="1"/>
  <c r="T32" i="1"/>
  <c r="T31" i="1"/>
  <c r="T30" i="1"/>
  <c r="T29" i="1"/>
  <c r="T28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D15" i="2"/>
  <c r="R32" i="1"/>
  <c r="D14" i="2" l="1"/>
  <c r="D13" i="2"/>
  <c r="S37" i="1"/>
  <c r="S36" i="1"/>
  <c r="S35" i="1"/>
  <c r="S34" i="1"/>
  <c r="S33" i="1"/>
  <c r="S32" i="1"/>
  <c r="S31" i="1"/>
  <c r="S30" i="1"/>
  <c r="S29" i="1"/>
  <c r="S28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R40" i="1"/>
  <c r="R37" i="1"/>
  <c r="R36" i="1"/>
  <c r="R35" i="1"/>
  <c r="R34" i="1"/>
  <c r="R33" i="1"/>
  <c r="R31" i="1"/>
  <c r="R30" i="1"/>
  <c r="R29" i="1"/>
  <c r="R28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Q40" i="1"/>
  <c r="S40" i="1" l="1"/>
  <c r="A3" i="3"/>
  <c r="P40" i="1" l="1"/>
  <c r="D11" i="2"/>
  <c r="O37" i="1" l="1"/>
  <c r="O36" i="1"/>
  <c r="O35" i="1"/>
  <c r="O34" i="1"/>
  <c r="O33" i="1"/>
  <c r="O32" i="1"/>
  <c r="O31" i="1"/>
  <c r="O30" i="1"/>
  <c r="O29" i="1"/>
  <c r="O28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40" i="1" s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L40" i="1"/>
  <c r="D10" i="2"/>
  <c r="H40" i="1"/>
  <c r="F40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I40" i="1" l="1"/>
  <c r="X40" i="1"/>
  <c r="O40" i="1"/>
  <c r="M40" i="1"/>
  <c r="A3" i="2"/>
  <c r="D9" i="2"/>
  <c r="D7" i="2"/>
  <c r="D21" i="2" s="1"/>
  <c r="C9" i="3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X42" i="1" l="1"/>
  <c r="Y40" i="1"/>
  <c r="D22" i="2"/>
  <c r="C8" i="3"/>
  <c r="C11" i="3" s="1"/>
</calcChain>
</file>

<file path=xl/sharedStrings.xml><?xml version="1.0" encoding="utf-8"?>
<sst xmlns="http://schemas.openxmlformats.org/spreadsheetml/2006/main" count="127" uniqueCount="117">
  <si>
    <t>Parent's Name</t>
  </si>
  <si>
    <t>Student's Name</t>
  </si>
  <si>
    <t>8 Jasmin SY 2013-2014</t>
  </si>
  <si>
    <t>Initital Seed Money (@ P2,000 each)</t>
  </si>
  <si>
    <t>TOTAL</t>
  </si>
  <si>
    <t>Notes:</t>
  </si>
  <si>
    <t>Care of Makee Lagmay</t>
  </si>
  <si>
    <t>2</t>
  </si>
  <si>
    <t>Prepared By:</t>
  </si>
  <si>
    <t>Dulce Capule</t>
  </si>
  <si>
    <t>Treasurer - 8 Jasmin (SY 2013-2014)</t>
  </si>
  <si>
    <t>Voluntary contribution for the godchildren</t>
  </si>
  <si>
    <t>BDO Shangri-la Mall</t>
  </si>
  <si>
    <t>005540174640</t>
  </si>
  <si>
    <t>Yolanda T. Capule or Cecilia R. Montales</t>
  </si>
  <si>
    <t xml:space="preserve">Bank/Branch: </t>
  </si>
  <si>
    <t>Account No.:</t>
  </si>
  <si>
    <t xml:space="preserve">Name: </t>
  </si>
  <si>
    <t>The funds are deposited at a bank savings account opened for this purpose by the Class President and Treasurer. Bank details are as follows:</t>
  </si>
  <si>
    <r>
      <t>Godchildren's Fund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</si>
  <si>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t>Summary of Expenses</t>
  </si>
  <si>
    <t>Item</t>
  </si>
  <si>
    <t>Date Incurred</t>
  </si>
  <si>
    <t>Description</t>
  </si>
  <si>
    <t>Amount</t>
  </si>
  <si>
    <t>Jasmin Students' Batch Shirts for Batch Day (30 pcs @ P250 per pc)</t>
  </si>
  <si>
    <t>Jasmin Students &amp; Parents' Bottled Water during Batch Day</t>
  </si>
  <si>
    <t>Total</t>
  </si>
  <si>
    <t>Total Funds Collected</t>
  </si>
  <si>
    <t>less</t>
  </si>
  <si>
    <t>Total Expenses</t>
  </si>
  <si>
    <t>Balance of Funds</t>
  </si>
  <si>
    <t>Summary of Funds and Expenses</t>
  </si>
  <si>
    <t>Albia, Julita</t>
  </si>
  <si>
    <t>Nico</t>
  </si>
  <si>
    <t>An, Sang Su &amp; Jing</t>
  </si>
  <si>
    <t>Kin</t>
  </si>
  <si>
    <t>Aviquivil, Paul Anthony &amp; Janivave</t>
  </si>
  <si>
    <t>Pau</t>
  </si>
  <si>
    <t>Barrameda, Richard &amp; Janette</t>
  </si>
  <si>
    <t>JM</t>
  </si>
  <si>
    <t>Billena, Tessier Rey &amp; Mylen</t>
  </si>
  <si>
    <t>Gillian</t>
  </si>
  <si>
    <t>Bungabong, Rey &amp; Shirley</t>
  </si>
  <si>
    <t>Philippe</t>
  </si>
  <si>
    <t>Cabardo, Mr &amp; Mrs</t>
  </si>
  <si>
    <t>Josh</t>
  </si>
  <si>
    <t>Capule, Ricky &amp; Dulce</t>
  </si>
  <si>
    <t>Gaby</t>
  </si>
  <si>
    <t>Claveria, Archie &amp; Elizel</t>
  </si>
  <si>
    <t>Elijamin</t>
  </si>
  <si>
    <t>Cruel, Alexis &amp; Sarah</t>
  </si>
  <si>
    <t>Markus</t>
  </si>
  <si>
    <t>Dancel, Godfrey &amp; Cheryl Ann</t>
  </si>
  <si>
    <t>Smrz</t>
  </si>
  <si>
    <t>Diola, Nathaniel</t>
  </si>
  <si>
    <t>Gerald</t>
  </si>
  <si>
    <t>Espiritu, Benjamin &amp; Imelda</t>
  </si>
  <si>
    <t>Anne</t>
  </si>
  <si>
    <t>Fernandez, Russel &amp; Cherie</t>
  </si>
  <si>
    <t>Cali</t>
  </si>
  <si>
    <t>Fusingan, Al &amp; Susan</t>
  </si>
  <si>
    <t>Yanna</t>
  </si>
  <si>
    <t>Garcia, Michael Cornelius &amp; Jennifer</t>
  </si>
  <si>
    <t>Zia</t>
  </si>
  <si>
    <t>Hernan, Aileen</t>
  </si>
  <si>
    <t>Leennel</t>
  </si>
  <si>
    <t>Jimenez, Gerardo &amp; Mary Rose</t>
  </si>
  <si>
    <t>Gianina</t>
  </si>
  <si>
    <t>Junio, Jojo &amp; Ellen</t>
  </si>
  <si>
    <t>Allen</t>
  </si>
  <si>
    <t>Lagmay, Andrew &amp; Julie</t>
  </si>
  <si>
    <t>Makee</t>
  </si>
  <si>
    <t>Martin, Robert &amp; Karen</t>
  </si>
  <si>
    <t>Brandon</t>
  </si>
  <si>
    <t>Montales, Jose Luis &amp; Cecilia</t>
  </si>
  <si>
    <t>Luis</t>
  </si>
  <si>
    <t>Narag, Mario &amp; Shirly</t>
  </si>
  <si>
    <t>Claire</t>
  </si>
  <si>
    <t>Ola, Joseph &amp; Melissa</t>
  </si>
  <si>
    <t>Jhonel</t>
  </si>
  <si>
    <t>Rayos, Agnes</t>
  </si>
  <si>
    <t>Carlos</t>
  </si>
  <si>
    <t>Rivera, Sergio &amp; Vicky</t>
  </si>
  <si>
    <t>Serge</t>
  </si>
  <si>
    <t>Romero, Reuben &amp; Winnie</t>
  </si>
  <si>
    <t>Tim</t>
  </si>
  <si>
    <t>Valenzuela, Mr &amp; Mrs</t>
  </si>
  <si>
    <t>Ingrid</t>
  </si>
  <si>
    <t>Verdad, Jayson &amp; Benilyn</t>
  </si>
  <si>
    <t>Karl</t>
  </si>
  <si>
    <t>Villamayor, Mr &amp; Mrs</t>
  </si>
  <si>
    <t>Derrick</t>
  </si>
  <si>
    <t>Jasmin Students' Batch Pins (30 pcs @ P20 per pc) less P100 contribution from parent</t>
  </si>
  <si>
    <t>Note: Total misting cost at P70,000 less EPTA share of P10,000 with the balance divided among 4 batches with 8 sections each</t>
  </si>
  <si>
    <t>Date</t>
  </si>
  <si>
    <t>Details</t>
  </si>
  <si>
    <t>Jasmin Share on Campus Misting (Anti-Dengue)</t>
  </si>
  <si>
    <t>Summary of PTA Funds &amp; Expenses</t>
  </si>
  <si>
    <t>Funds Collected from Parents</t>
  </si>
  <si>
    <t>Sub-total of Funds</t>
  </si>
  <si>
    <t>Sub-total of Expenses</t>
  </si>
  <si>
    <t>Students' Recollection Fee (P250 per Student)</t>
  </si>
  <si>
    <t>Balance</t>
  </si>
  <si>
    <t>Expenses Incurred Per Student</t>
  </si>
  <si>
    <t>Student's Recollection Fee c/o Winnie Romero (Conducted on Sept 21, 2013)</t>
  </si>
  <si>
    <t>Family Day (Dec 19, 2014) Expenses Packed Lunch (29 Students + Ms Rebong)</t>
  </si>
  <si>
    <t>Paskorus Shirts (Tabang Shirts @ P250 each for 29 studensts + Ms Rebong)</t>
  </si>
  <si>
    <t>Family Day (Dec 19, 2014) Expenses (P4,590) c/o Batch Council Treasurer Neneth See</t>
  </si>
  <si>
    <t>Family Day (Dec 19, 2013) Expenses (P4,590) c/o Batch Council Treasurer Neneth See</t>
  </si>
  <si>
    <t>Family Day (Dec 19, 2013) Expenses Packed Lunch (29 Students + Ms Rebong)</t>
  </si>
  <si>
    <t>Family Day and Christmas Party  bottled water @ P15 each</t>
  </si>
  <si>
    <t>Family Day and Christmas Party 50 bottled water @ P15 each</t>
  </si>
  <si>
    <t>Jasmin Contribution to Student Council c/o Philippe (P5,000)</t>
  </si>
  <si>
    <t>Photocopying Services for the month of October and November 2013 (P3,000)</t>
  </si>
  <si>
    <t>Photocopying Services for the month of December and January (P1,543)</t>
  </si>
  <si>
    <t>As of February 25,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</si>
</sst>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i/>
      <sz val="11"/>
      <color theme="5" tint="-0.249977111117893"/>
      <name val="Calibri"/>
      <family val="2"/>
      <scheme val="minor"/>
    </font>
    <font>
      <i/>
      <sz val="10"/>
      <color theme="5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3" fillId="0" borderId="11" xfId="0" applyFont="1" applyBorder="1"/>
    <xf numFmtId="0" fontId="3" fillId="0" borderId="12" xfId="0" applyFont="1" applyBorder="1"/>
    <xf numFmtId="164" fontId="3" fillId="0" borderId="1" xfId="0" applyNumberFormat="1" applyFont="1" applyBorder="1"/>
    <xf numFmtId="0" fontId="3" fillId="0" borderId="13" xfId="0" applyFont="1" applyBorder="1"/>
    <xf numFmtId="164" fontId="3" fillId="0" borderId="11" xfId="0" applyNumberFormat="1" applyFont="1" applyBorder="1"/>
    <xf numFmtId="0" fontId="3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2" fillId="0" borderId="7" xfId="0" applyFont="1" applyBorder="1"/>
    <xf numFmtId="0" fontId="2" fillId="0" borderId="3" xfId="0" applyFont="1" applyBorder="1"/>
    <xf numFmtId="164" fontId="2" fillId="0" borderId="7" xfId="1" applyNumberFormat="1" applyFont="1" applyBorder="1"/>
    <xf numFmtId="164" fontId="2" fillId="0" borderId="8" xfId="1" applyNumberFormat="1" applyFont="1" applyBorder="1"/>
    <xf numFmtId="164" fontId="2" fillId="0" borderId="3" xfId="1" applyNumberFormat="1" applyFont="1" applyBorder="1"/>
    <xf numFmtId="164" fontId="2" fillId="2" borderId="3" xfId="1" applyNumberFormat="1" applyFont="1" applyFill="1" applyBorder="1"/>
    <xf numFmtId="164" fontId="6" fillId="0" borderId="8" xfId="1" quotePrefix="1" applyNumberFormat="1" applyFont="1" applyBorder="1" applyAlignment="1"/>
    <xf numFmtId="0" fontId="2" fillId="0" borderId="10" xfId="0" quotePrefix="1" applyFont="1" applyBorder="1" applyAlignment="1">
      <alignment horizontal="center"/>
    </xf>
    <xf numFmtId="0" fontId="2" fillId="0" borderId="4" xfId="0" applyFont="1" applyBorder="1"/>
    <xf numFmtId="164" fontId="2" fillId="0" borderId="9" xfId="1" applyNumberFormat="1" applyFont="1" applyBorder="1"/>
    <xf numFmtId="164" fontId="2" fillId="0" borderId="10" xfId="1" applyNumberFormat="1" applyFont="1" applyBorder="1"/>
    <xf numFmtId="164" fontId="2" fillId="0" borderId="4" xfId="1" applyNumberFormat="1" applyFont="1" applyBorder="1"/>
    <xf numFmtId="164" fontId="2" fillId="2" borderId="4" xfId="1" applyNumberFormat="1" applyFont="1" applyFill="1" applyBorder="1"/>
    <xf numFmtId="164" fontId="3" fillId="2" borderId="1" xfId="0" applyNumberFormat="1" applyFont="1" applyFill="1" applyBorder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2" fillId="0" borderId="9" xfId="0" applyFont="1" applyBorder="1"/>
    <xf numFmtId="0" fontId="2" fillId="0" borderId="8" xfId="0" quotePrefix="1" applyFont="1" applyBorder="1" applyAlignment="1">
      <alignment horizontal="left"/>
    </xf>
    <xf numFmtId="43" fontId="0" fillId="0" borderId="0" xfId="1" applyFont="1"/>
    <xf numFmtId="43" fontId="0" fillId="0" borderId="0" xfId="0" applyNumberFormat="1"/>
    <xf numFmtId="164" fontId="2" fillId="0" borderId="0" xfId="1" applyNumberFormat="1" applyFont="1"/>
    <xf numFmtId="1" fontId="2" fillId="0" borderId="0" xfId="0" applyNumberFormat="1" applyFont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7" fillId="0" borderId="15" xfId="0" applyFont="1" applyBorder="1" applyAlignment="1">
      <alignment wrapText="1"/>
    </xf>
    <xf numFmtId="15" fontId="7" fillId="0" borderId="16" xfId="0" applyNumberFormat="1" applyFont="1" applyBorder="1"/>
    <xf numFmtId="164" fontId="3" fillId="4" borderId="1" xfId="0" applyNumberFormat="1" applyFont="1" applyFill="1" applyBorder="1"/>
    <xf numFmtId="0" fontId="2" fillId="0" borderId="1" xfId="0" applyFont="1" applyBorder="1"/>
    <xf numFmtId="43" fontId="2" fillId="0" borderId="0" xfId="1" applyFont="1"/>
    <xf numFmtId="43" fontId="2" fillId="0" borderId="0" xfId="0" applyNumberFormat="1" applyFont="1"/>
    <xf numFmtId="0" fontId="7" fillId="0" borderId="17" xfId="0" applyFont="1" applyBorder="1" applyAlignment="1">
      <alignment wrapText="1"/>
    </xf>
    <xf numFmtId="0" fontId="8" fillId="0" borderId="0" xfId="0" applyFont="1"/>
    <xf numFmtId="0" fontId="9" fillId="0" borderId="0" xfId="0" applyFont="1"/>
    <xf numFmtId="0" fontId="10" fillId="0" borderId="11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15" fontId="9" fillId="0" borderId="0" xfId="0" applyNumberFormat="1" applyFont="1"/>
    <xf numFmtId="0" fontId="9" fillId="0" borderId="0" xfId="0" applyFont="1" applyAlignment="1">
      <alignment wrapText="1"/>
    </xf>
    <xf numFmtId="43" fontId="9" fillId="0" borderId="0" xfId="1" applyFont="1"/>
    <xf numFmtId="0" fontId="11" fillId="0" borderId="0" xfId="0" applyFont="1"/>
    <xf numFmtId="0" fontId="12" fillId="0" borderId="0" xfId="0" applyFont="1"/>
    <xf numFmtId="43" fontId="9" fillId="0" borderId="0" xfId="1" applyFont="1" applyFill="1" applyBorder="1"/>
    <xf numFmtId="43" fontId="9" fillId="0" borderId="0" xfId="1" applyFont="1" applyAlignment="1">
      <alignment wrapText="1"/>
    </xf>
    <xf numFmtId="0" fontId="13" fillId="3" borderId="0" xfId="0" applyFont="1" applyFill="1"/>
    <xf numFmtId="43" fontId="13" fillId="3" borderId="0" xfId="0" applyNumberFormat="1" applyFont="1" applyFill="1"/>
    <xf numFmtId="43" fontId="9" fillId="0" borderId="0" xfId="0" applyNumberFormat="1" applyFont="1"/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56"/>
  <sheetViews>
    <sheetView tabSelected="1" zoomScale="80" zoomScaleNormal="80" workbookViewId="0">
      <pane xSplit="5" ySplit="7" topLeftCell="P34" activePane="bottomRight" state="frozen"/>
      <selection pane="topRight" activeCell="F1" sqref="F1"/>
      <selection pane="bottomLeft" activeCell="A8" sqref="A8"/>
      <selection pane="bottomRight" activeCell="W44" sqref="W44"/>
    </sheetView>
  </sheetViews>
  <sheetFormatPr defaultRowHeight="18.75" x14ac:dyDescent="0.3"/>
  <cols>
    <col min="1" max="1" width="3.140625" style="1" customWidth="1"/>
    <col min="2" max="2" width="4.28515625" style="1" customWidth="1"/>
    <col min="3" max="3" width="41.42578125" style="1" customWidth="1"/>
    <col min="4" max="4" width="12.85546875" style="1" customWidth="1"/>
    <col min="5" max="5" width="1.7109375" style="1" customWidth="1"/>
    <col min="6" max="6" width="10" style="1" customWidth="1"/>
    <col min="7" max="7" width="2.42578125" style="1" customWidth="1"/>
    <col min="8" max="8" width="12.140625" style="1" customWidth="1"/>
    <col min="9" max="9" width="12.7109375" style="1" bestFit="1" customWidth="1"/>
    <col min="10" max="10" width="1.85546875" style="1" customWidth="1"/>
    <col min="11" max="11" width="8.85546875" style="1" customWidth="1"/>
    <col min="12" max="23" width="15" style="1" customWidth="1"/>
    <col min="24" max="24" width="11.42578125" style="1" customWidth="1"/>
    <col min="25" max="25" width="11.7109375" style="1" bestFit="1" customWidth="1"/>
    <col min="26" max="16384" width="9.140625" style="1"/>
  </cols>
  <sheetData>
    <row r="1" spans="2:24" x14ac:dyDescent="0.3">
      <c r="B1" s="1" t="s">
        <v>2</v>
      </c>
    </row>
    <row r="2" spans="2:24" x14ac:dyDescent="0.3">
      <c r="B2" s="1" t="s">
        <v>98</v>
      </c>
    </row>
    <row r="3" spans="2:24" ht="19.5" thickBot="1" x14ac:dyDescent="0.35">
      <c r="B3" s="1" t="s">
        <v>116</v>
      </c>
    </row>
    <row r="4" spans="2:24" ht="19.5" thickBot="1" x14ac:dyDescent="0.35">
      <c r="F4" s="61" t="s">
        <v>99</v>
      </c>
      <c r="G4" s="62"/>
      <c r="H4" s="62"/>
      <c r="I4" s="63"/>
      <c r="K4" s="61" t="s">
        <v>104</v>
      </c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3"/>
    </row>
    <row r="5" spans="2:24" ht="19.5" thickBot="1" x14ac:dyDescent="0.35">
      <c r="E5" s="32"/>
      <c r="K5" s="1" t="s">
        <v>95</v>
      </c>
      <c r="L5" s="36">
        <v>41487</v>
      </c>
      <c r="M5" s="36">
        <v>41503</v>
      </c>
      <c r="N5" s="36">
        <v>41503</v>
      </c>
      <c r="O5" s="36">
        <v>41521</v>
      </c>
      <c r="P5" s="36">
        <v>41526</v>
      </c>
      <c r="Q5" s="36">
        <v>41577</v>
      </c>
      <c r="R5" s="36">
        <v>41577</v>
      </c>
      <c r="S5" s="36">
        <v>41606</v>
      </c>
      <c r="T5" s="36">
        <v>41627</v>
      </c>
      <c r="U5" s="36">
        <v>41695</v>
      </c>
      <c r="V5" s="36">
        <v>41695</v>
      </c>
      <c r="W5" s="36">
        <v>41695</v>
      </c>
    </row>
    <row r="6" spans="2:24" ht="111.75" thickBot="1" x14ac:dyDescent="0.35">
      <c r="B6" s="59" t="s">
        <v>0</v>
      </c>
      <c r="C6" s="60"/>
      <c r="D6" s="7" t="s">
        <v>1</v>
      </c>
      <c r="E6" s="33"/>
      <c r="F6" s="57" t="s">
        <v>3</v>
      </c>
      <c r="G6" s="58"/>
      <c r="H6" s="7" t="s">
        <v>19</v>
      </c>
      <c r="I6" s="8" t="s">
        <v>100</v>
      </c>
      <c r="K6" s="1" t="s">
        <v>96</v>
      </c>
      <c r="L6" s="35" t="s">
        <v>25</v>
      </c>
      <c r="M6" s="35" t="s">
        <v>26</v>
      </c>
      <c r="N6" s="35" t="s">
        <v>93</v>
      </c>
      <c r="O6" s="35" t="s">
        <v>97</v>
      </c>
      <c r="P6" s="35" t="s">
        <v>105</v>
      </c>
      <c r="Q6" s="35" t="s">
        <v>109</v>
      </c>
      <c r="R6" s="35" t="s">
        <v>110</v>
      </c>
      <c r="S6" s="35" t="s">
        <v>107</v>
      </c>
      <c r="T6" s="41" t="s">
        <v>112</v>
      </c>
      <c r="U6" s="41" t="s">
        <v>113</v>
      </c>
      <c r="V6" s="41" t="s">
        <v>114</v>
      </c>
      <c r="W6" s="41" t="s">
        <v>115</v>
      </c>
      <c r="X6" s="8" t="s">
        <v>101</v>
      </c>
    </row>
    <row r="7" spans="2:24" ht="19.5" thickTop="1" x14ac:dyDescent="0.3">
      <c r="B7" s="9"/>
      <c r="C7" s="27"/>
      <c r="D7" s="10"/>
      <c r="E7" s="32"/>
      <c r="F7" s="11"/>
      <c r="G7" s="12"/>
      <c r="H7" s="13"/>
      <c r="I7" s="14"/>
      <c r="Q7" s="39"/>
      <c r="R7" s="39"/>
      <c r="X7" s="14"/>
    </row>
    <row r="8" spans="2:24" ht="21" x14ac:dyDescent="0.3">
      <c r="B8" s="9">
        <v>1</v>
      </c>
      <c r="C8" s="27" t="s">
        <v>33</v>
      </c>
      <c r="D8" s="10" t="s">
        <v>34</v>
      </c>
      <c r="E8" s="32"/>
      <c r="F8" s="11">
        <v>2000</v>
      </c>
      <c r="G8" s="15" t="s">
        <v>7</v>
      </c>
      <c r="H8" s="13"/>
      <c r="I8" s="14">
        <f t="shared" ref="I8:I37" si="0">+F8+H8</f>
        <v>2000</v>
      </c>
      <c r="L8" s="1">
        <v>250</v>
      </c>
      <c r="M8" s="30">
        <f>1030/30</f>
        <v>34.333333333333336</v>
      </c>
      <c r="N8" s="31">
        <f>500/30</f>
        <v>16.666666666666668</v>
      </c>
      <c r="O8" s="31">
        <f>1875/29</f>
        <v>64.65517241379311</v>
      </c>
      <c r="P8" s="31">
        <v>250</v>
      </c>
      <c r="Q8" s="31">
        <v>158.27586206896552</v>
      </c>
      <c r="R8" s="31">
        <f>120/29*30</f>
        <v>124.13793103448276</v>
      </c>
      <c r="S8" s="31">
        <f>250*1.03448275862069</f>
        <v>258.62068965517244</v>
      </c>
      <c r="T8" s="31">
        <f>50*0.517241379310345</f>
        <v>25.862068965517242</v>
      </c>
      <c r="U8" s="31">
        <v>172.41379310344828</v>
      </c>
      <c r="V8" s="31">
        <v>103.44827586206897</v>
      </c>
      <c r="W8" s="31">
        <v>53.206896551724135</v>
      </c>
      <c r="X8" s="14">
        <f>+SUM(L8:W8)</f>
        <v>1511.6206896551728</v>
      </c>
    </row>
    <row r="9" spans="2:24" x14ac:dyDescent="0.3">
      <c r="B9" s="9">
        <f>+B8+1</f>
        <v>2</v>
      </c>
      <c r="C9" s="27" t="s">
        <v>35</v>
      </c>
      <c r="D9" s="10" t="s">
        <v>36</v>
      </c>
      <c r="E9" s="32"/>
      <c r="F9" s="11">
        <v>2000</v>
      </c>
      <c r="G9" s="12"/>
      <c r="H9" s="13"/>
      <c r="I9" s="14">
        <f t="shared" si="0"/>
        <v>2000</v>
      </c>
      <c r="L9" s="1">
        <v>250</v>
      </c>
      <c r="M9" s="30">
        <f t="shared" ref="M9:M37" si="1">1030/30</f>
        <v>34.333333333333336</v>
      </c>
      <c r="N9" s="31">
        <f t="shared" ref="N9:N37" si="2">500/30</f>
        <v>16.666666666666668</v>
      </c>
      <c r="O9" s="31">
        <f t="shared" ref="O9:O37" si="3">1875/29</f>
        <v>64.65517241379311</v>
      </c>
      <c r="P9" s="31">
        <v>250</v>
      </c>
      <c r="Q9" s="31">
        <v>158.27586206896552</v>
      </c>
      <c r="R9" s="31">
        <f t="shared" ref="R9:R37" si="4">120/29*30</f>
        <v>124.13793103448276</v>
      </c>
      <c r="S9" s="31">
        <f t="shared" ref="S9:S37" si="5">250*1.03448275862069</f>
        <v>258.62068965517244</v>
      </c>
      <c r="T9" s="31">
        <f t="shared" ref="T9:W37" si="6">50*0.517241379310345</f>
        <v>25.862068965517242</v>
      </c>
      <c r="U9" s="31">
        <v>172.41379310344828</v>
      </c>
      <c r="V9" s="31">
        <v>103.44827586206897</v>
      </c>
      <c r="W9" s="31">
        <v>53.206896551724135</v>
      </c>
      <c r="X9" s="14">
        <f t="shared" ref="X9:X37" si="7">+SUM(L9:W9)</f>
        <v>1511.6206896551728</v>
      </c>
    </row>
    <row r="10" spans="2:24" x14ac:dyDescent="0.3">
      <c r="B10" s="9">
        <f t="shared" ref="B10:B37" si="8">+B9+1</f>
        <v>3</v>
      </c>
      <c r="C10" s="27" t="s">
        <v>37</v>
      </c>
      <c r="D10" s="10" t="s">
        <v>38</v>
      </c>
      <c r="E10" s="32"/>
      <c r="F10" s="11"/>
      <c r="G10" s="12"/>
      <c r="H10" s="13"/>
      <c r="I10" s="14">
        <f t="shared" si="0"/>
        <v>0</v>
      </c>
      <c r="L10" s="1">
        <v>250</v>
      </c>
      <c r="M10" s="30">
        <f t="shared" si="1"/>
        <v>34.333333333333336</v>
      </c>
      <c r="N10" s="31">
        <f t="shared" si="2"/>
        <v>16.666666666666668</v>
      </c>
      <c r="O10" s="31">
        <f t="shared" si="3"/>
        <v>64.65517241379311</v>
      </c>
      <c r="P10" s="31">
        <v>250</v>
      </c>
      <c r="Q10" s="31">
        <v>158.27586206896552</v>
      </c>
      <c r="R10" s="31">
        <f t="shared" si="4"/>
        <v>124.13793103448276</v>
      </c>
      <c r="S10" s="31">
        <f t="shared" si="5"/>
        <v>258.62068965517244</v>
      </c>
      <c r="T10" s="31">
        <f t="shared" si="6"/>
        <v>25.862068965517242</v>
      </c>
      <c r="U10" s="31">
        <v>172.41379310344828</v>
      </c>
      <c r="V10" s="31">
        <v>103.44827586206897</v>
      </c>
      <c r="W10" s="31">
        <v>53.206896551724135</v>
      </c>
      <c r="X10" s="14">
        <f t="shared" si="7"/>
        <v>1511.6206896551728</v>
      </c>
    </row>
    <row r="11" spans="2:24" x14ac:dyDescent="0.3">
      <c r="B11" s="9">
        <f t="shared" si="8"/>
        <v>4</v>
      </c>
      <c r="C11" s="27" t="s">
        <v>39</v>
      </c>
      <c r="D11" s="10" t="s">
        <v>40</v>
      </c>
      <c r="E11" s="32"/>
      <c r="F11" s="11">
        <v>2000</v>
      </c>
      <c r="G11" s="12"/>
      <c r="H11" s="13"/>
      <c r="I11" s="14">
        <f t="shared" si="0"/>
        <v>2000</v>
      </c>
      <c r="L11" s="1">
        <v>250</v>
      </c>
      <c r="M11" s="30">
        <f t="shared" si="1"/>
        <v>34.333333333333336</v>
      </c>
      <c r="N11" s="31">
        <f t="shared" si="2"/>
        <v>16.666666666666668</v>
      </c>
      <c r="O11" s="31">
        <f t="shared" si="3"/>
        <v>64.65517241379311</v>
      </c>
      <c r="P11" s="31">
        <v>250</v>
      </c>
      <c r="Q11" s="31">
        <v>158.27586206896552</v>
      </c>
      <c r="R11" s="31">
        <f t="shared" si="4"/>
        <v>124.13793103448276</v>
      </c>
      <c r="S11" s="31">
        <f t="shared" si="5"/>
        <v>258.62068965517244</v>
      </c>
      <c r="T11" s="31">
        <f t="shared" si="6"/>
        <v>25.862068965517242</v>
      </c>
      <c r="U11" s="31">
        <v>172.41379310344828</v>
      </c>
      <c r="V11" s="31">
        <v>103.44827586206897</v>
      </c>
      <c r="W11" s="31">
        <v>53.206896551724135</v>
      </c>
      <c r="X11" s="14">
        <f t="shared" si="7"/>
        <v>1511.6206896551728</v>
      </c>
    </row>
    <row r="12" spans="2:24" x14ac:dyDescent="0.3">
      <c r="B12" s="9">
        <f t="shared" si="8"/>
        <v>5</v>
      </c>
      <c r="C12" s="27" t="s">
        <v>41</v>
      </c>
      <c r="D12" s="10" t="s">
        <v>42</v>
      </c>
      <c r="E12" s="32"/>
      <c r="F12" s="11">
        <v>2000</v>
      </c>
      <c r="G12" s="12"/>
      <c r="H12" s="13"/>
      <c r="I12" s="14">
        <f t="shared" si="0"/>
        <v>2000</v>
      </c>
      <c r="L12" s="1">
        <v>250</v>
      </c>
      <c r="M12" s="30">
        <f t="shared" si="1"/>
        <v>34.333333333333336</v>
      </c>
      <c r="N12" s="31">
        <f t="shared" si="2"/>
        <v>16.666666666666668</v>
      </c>
      <c r="O12" s="31">
        <f t="shared" si="3"/>
        <v>64.65517241379311</v>
      </c>
      <c r="P12" s="31">
        <v>250</v>
      </c>
      <c r="Q12" s="31">
        <v>158.27586206896552</v>
      </c>
      <c r="R12" s="31">
        <f t="shared" si="4"/>
        <v>124.13793103448276</v>
      </c>
      <c r="S12" s="31">
        <f t="shared" si="5"/>
        <v>258.62068965517244</v>
      </c>
      <c r="T12" s="31">
        <f t="shared" si="6"/>
        <v>25.862068965517242</v>
      </c>
      <c r="U12" s="31">
        <v>172.41379310344828</v>
      </c>
      <c r="V12" s="31">
        <v>103.44827586206897</v>
      </c>
      <c r="W12" s="31">
        <v>53.206896551724135</v>
      </c>
      <c r="X12" s="14">
        <f t="shared" si="7"/>
        <v>1511.6206896551728</v>
      </c>
    </row>
    <row r="13" spans="2:24" x14ac:dyDescent="0.3">
      <c r="B13" s="9">
        <f t="shared" si="8"/>
        <v>6</v>
      </c>
      <c r="C13" s="27" t="s">
        <v>43</v>
      </c>
      <c r="D13" s="10" t="s">
        <v>44</v>
      </c>
      <c r="E13" s="32"/>
      <c r="F13" s="11">
        <v>2000</v>
      </c>
      <c r="G13" s="12"/>
      <c r="H13" s="13">
        <v>1000</v>
      </c>
      <c r="I13" s="14">
        <f t="shared" si="0"/>
        <v>3000</v>
      </c>
      <c r="L13" s="1">
        <v>250</v>
      </c>
      <c r="M13" s="30">
        <f t="shared" si="1"/>
        <v>34.333333333333336</v>
      </c>
      <c r="N13" s="31">
        <f t="shared" si="2"/>
        <v>16.666666666666668</v>
      </c>
      <c r="O13" s="31">
        <f t="shared" si="3"/>
        <v>64.65517241379311</v>
      </c>
      <c r="P13" s="31">
        <v>250</v>
      </c>
      <c r="Q13" s="31">
        <v>158.27586206896552</v>
      </c>
      <c r="R13" s="31">
        <f t="shared" si="4"/>
        <v>124.13793103448276</v>
      </c>
      <c r="S13" s="31">
        <f t="shared" si="5"/>
        <v>258.62068965517244</v>
      </c>
      <c r="T13" s="31">
        <f t="shared" si="6"/>
        <v>25.862068965517242</v>
      </c>
      <c r="U13" s="31">
        <v>172.41379310344828</v>
      </c>
      <c r="V13" s="31">
        <v>103.44827586206897</v>
      </c>
      <c r="W13" s="31">
        <v>53.206896551724135</v>
      </c>
      <c r="X13" s="14">
        <f t="shared" si="7"/>
        <v>1511.6206896551728</v>
      </c>
    </row>
    <row r="14" spans="2:24" x14ac:dyDescent="0.3">
      <c r="B14" s="9">
        <f t="shared" si="8"/>
        <v>7</v>
      </c>
      <c r="C14" s="27" t="s">
        <v>45</v>
      </c>
      <c r="D14" s="10" t="s">
        <v>46</v>
      </c>
      <c r="E14" s="32"/>
      <c r="F14" s="11"/>
      <c r="G14" s="12"/>
      <c r="H14" s="13"/>
      <c r="I14" s="14">
        <f t="shared" si="0"/>
        <v>0</v>
      </c>
      <c r="L14" s="1">
        <v>250</v>
      </c>
      <c r="M14" s="30">
        <f t="shared" si="1"/>
        <v>34.333333333333336</v>
      </c>
      <c r="N14" s="31">
        <f t="shared" si="2"/>
        <v>16.666666666666668</v>
      </c>
      <c r="O14" s="31">
        <f t="shared" si="3"/>
        <v>64.65517241379311</v>
      </c>
      <c r="P14" s="31">
        <v>250</v>
      </c>
      <c r="Q14" s="31">
        <v>158.27586206896552</v>
      </c>
      <c r="R14" s="31">
        <f t="shared" si="4"/>
        <v>124.13793103448276</v>
      </c>
      <c r="S14" s="31">
        <f t="shared" si="5"/>
        <v>258.62068965517244</v>
      </c>
      <c r="T14" s="31">
        <f t="shared" si="6"/>
        <v>25.862068965517242</v>
      </c>
      <c r="U14" s="31">
        <v>172.41379310344828</v>
      </c>
      <c r="V14" s="31">
        <v>103.44827586206897</v>
      </c>
      <c r="W14" s="31">
        <v>53.206896551724135</v>
      </c>
      <c r="X14" s="14">
        <f t="shared" si="7"/>
        <v>1511.6206896551728</v>
      </c>
    </row>
    <row r="15" spans="2:24" x14ac:dyDescent="0.3">
      <c r="B15" s="9">
        <f t="shared" si="8"/>
        <v>8</v>
      </c>
      <c r="C15" s="27" t="s">
        <v>47</v>
      </c>
      <c r="D15" s="10" t="s">
        <v>48</v>
      </c>
      <c r="E15" s="32"/>
      <c r="F15" s="11">
        <v>2000</v>
      </c>
      <c r="G15" s="12"/>
      <c r="H15" s="13">
        <v>1000</v>
      </c>
      <c r="I15" s="14">
        <f t="shared" si="0"/>
        <v>3000</v>
      </c>
      <c r="L15" s="1">
        <v>250</v>
      </c>
      <c r="M15" s="30">
        <f t="shared" si="1"/>
        <v>34.333333333333336</v>
      </c>
      <c r="N15" s="31">
        <f t="shared" si="2"/>
        <v>16.666666666666668</v>
      </c>
      <c r="O15" s="31">
        <f t="shared" si="3"/>
        <v>64.65517241379311</v>
      </c>
      <c r="P15" s="31">
        <v>250</v>
      </c>
      <c r="Q15" s="31">
        <v>158.27586206896552</v>
      </c>
      <c r="R15" s="31">
        <f t="shared" si="4"/>
        <v>124.13793103448276</v>
      </c>
      <c r="S15" s="31">
        <f t="shared" si="5"/>
        <v>258.62068965517244</v>
      </c>
      <c r="T15" s="31">
        <f t="shared" si="6"/>
        <v>25.862068965517242</v>
      </c>
      <c r="U15" s="31">
        <v>172.41379310344828</v>
      </c>
      <c r="V15" s="31">
        <v>103.44827586206897</v>
      </c>
      <c r="W15" s="31">
        <v>53.206896551724135</v>
      </c>
      <c r="X15" s="14">
        <f t="shared" si="7"/>
        <v>1511.6206896551728</v>
      </c>
    </row>
    <row r="16" spans="2:24" x14ac:dyDescent="0.3">
      <c r="B16" s="9">
        <f t="shared" si="8"/>
        <v>9</v>
      </c>
      <c r="C16" s="27" t="s">
        <v>49</v>
      </c>
      <c r="D16" s="10" t="s">
        <v>50</v>
      </c>
      <c r="E16" s="32"/>
      <c r="F16" s="11">
        <v>2000</v>
      </c>
      <c r="G16" s="12"/>
      <c r="H16" s="13">
        <v>500</v>
      </c>
      <c r="I16" s="14">
        <f t="shared" si="0"/>
        <v>2500</v>
      </c>
      <c r="L16" s="1">
        <v>250</v>
      </c>
      <c r="M16" s="30">
        <f t="shared" si="1"/>
        <v>34.333333333333336</v>
      </c>
      <c r="N16" s="31">
        <f t="shared" si="2"/>
        <v>16.666666666666668</v>
      </c>
      <c r="O16" s="31">
        <f t="shared" si="3"/>
        <v>64.65517241379311</v>
      </c>
      <c r="P16" s="31">
        <v>250</v>
      </c>
      <c r="Q16" s="31">
        <v>158.27586206896552</v>
      </c>
      <c r="R16" s="31">
        <f t="shared" si="4"/>
        <v>124.13793103448276</v>
      </c>
      <c r="S16" s="31">
        <f t="shared" si="5"/>
        <v>258.62068965517244</v>
      </c>
      <c r="T16" s="31">
        <f t="shared" si="6"/>
        <v>25.862068965517242</v>
      </c>
      <c r="U16" s="31">
        <v>172.41379310344828</v>
      </c>
      <c r="V16" s="31">
        <v>103.44827586206897</v>
      </c>
      <c r="W16" s="31">
        <v>53.206896551724135</v>
      </c>
      <c r="X16" s="14">
        <f t="shared" si="7"/>
        <v>1511.6206896551728</v>
      </c>
    </row>
    <row r="17" spans="2:24" x14ac:dyDescent="0.3">
      <c r="B17" s="9">
        <f t="shared" si="8"/>
        <v>10</v>
      </c>
      <c r="C17" s="27" t="s">
        <v>51</v>
      </c>
      <c r="D17" s="10" t="s">
        <v>52</v>
      </c>
      <c r="E17" s="32"/>
      <c r="F17" s="11"/>
      <c r="G17" s="12"/>
      <c r="H17" s="13"/>
      <c r="I17" s="14">
        <f t="shared" si="0"/>
        <v>0</v>
      </c>
      <c r="L17" s="1">
        <v>250</v>
      </c>
      <c r="M17" s="30">
        <f t="shared" si="1"/>
        <v>34.333333333333336</v>
      </c>
      <c r="N17" s="31">
        <f t="shared" si="2"/>
        <v>16.666666666666668</v>
      </c>
      <c r="O17" s="31">
        <f t="shared" si="3"/>
        <v>64.65517241379311</v>
      </c>
      <c r="P17" s="31">
        <v>250</v>
      </c>
      <c r="Q17" s="31">
        <v>158.27586206896552</v>
      </c>
      <c r="R17" s="31">
        <f t="shared" si="4"/>
        <v>124.13793103448276</v>
      </c>
      <c r="S17" s="31">
        <f t="shared" si="5"/>
        <v>258.62068965517244</v>
      </c>
      <c r="T17" s="31">
        <f t="shared" si="6"/>
        <v>25.862068965517242</v>
      </c>
      <c r="U17" s="31">
        <v>172.41379310344828</v>
      </c>
      <c r="V17" s="31">
        <v>103.44827586206897</v>
      </c>
      <c r="W17" s="31">
        <v>53.206896551724135</v>
      </c>
      <c r="X17" s="14">
        <f t="shared" si="7"/>
        <v>1511.6206896551728</v>
      </c>
    </row>
    <row r="18" spans="2:24" x14ac:dyDescent="0.3">
      <c r="B18" s="9">
        <f t="shared" si="8"/>
        <v>11</v>
      </c>
      <c r="C18" s="27" t="s">
        <v>53</v>
      </c>
      <c r="D18" s="10" t="s">
        <v>54</v>
      </c>
      <c r="E18" s="32"/>
      <c r="F18" s="11">
        <v>2000</v>
      </c>
      <c r="G18" s="12"/>
      <c r="H18" s="13"/>
      <c r="I18" s="14">
        <f t="shared" si="0"/>
        <v>2000</v>
      </c>
      <c r="L18" s="1">
        <v>250</v>
      </c>
      <c r="M18" s="30">
        <f t="shared" si="1"/>
        <v>34.333333333333336</v>
      </c>
      <c r="N18" s="31">
        <f t="shared" si="2"/>
        <v>16.666666666666668</v>
      </c>
      <c r="O18" s="31">
        <f t="shared" si="3"/>
        <v>64.65517241379311</v>
      </c>
      <c r="P18" s="31">
        <v>250</v>
      </c>
      <c r="Q18" s="31">
        <v>158.27586206896552</v>
      </c>
      <c r="R18" s="31">
        <f t="shared" si="4"/>
        <v>124.13793103448276</v>
      </c>
      <c r="S18" s="31">
        <f t="shared" si="5"/>
        <v>258.62068965517244</v>
      </c>
      <c r="T18" s="31">
        <f t="shared" si="6"/>
        <v>25.862068965517242</v>
      </c>
      <c r="U18" s="31">
        <v>172.41379310344828</v>
      </c>
      <c r="V18" s="31">
        <v>103.44827586206897</v>
      </c>
      <c r="W18" s="31">
        <v>53.206896551724135</v>
      </c>
      <c r="X18" s="14">
        <f t="shared" si="7"/>
        <v>1511.6206896551728</v>
      </c>
    </row>
    <row r="19" spans="2:24" x14ac:dyDescent="0.3">
      <c r="B19" s="9">
        <f t="shared" si="8"/>
        <v>12</v>
      </c>
      <c r="C19" s="27" t="s">
        <v>55</v>
      </c>
      <c r="D19" s="10" t="s">
        <v>56</v>
      </c>
      <c r="E19" s="32"/>
      <c r="F19" s="11">
        <v>2000</v>
      </c>
      <c r="G19" s="12"/>
      <c r="H19" s="13"/>
      <c r="I19" s="14">
        <f t="shared" si="0"/>
        <v>2000</v>
      </c>
      <c r="L19" s="1">
        <v>250</v>
      </c>
      <c r="M19" s="30">
        <f t="shared" si="1"/>
        <v>34.333333333333336</v>
      </c>
      <c r="N19" s="31">
        <f t="shared" si="2"/>
        <v>16.666666666666668</v>
      </c>
      <c r="O19" s="31">
        <f t="shared" si="3"/>
        <v>64.65517241379311</v>
      </c>
      <c r="P19" s="31">
        <v>250</v>
      </c>
      <c r="Q19" s="31">
        <v>158.27586206896552</v>
      </c>
      <c r="R19" s="31">
        <f t="shared" si="4"/>
        <v>124.13793103448276</v>
      </c>
      <c r="S19" s="31">
        <f t="shared" si="5"/>
        <v>258.62068965517244</v>
      </c>
      <c r="T19" s="31">
        <f t="shared" si="6"/>
        <v>25.862068965517242</v>
      </c>
      <c r="U19" s="31">
        <v>172.41379310344828</v>
      </c>
      <c r="V19" s="31">
        <v>103.44827586206897</v>
      </c>
      <c r="W19" s="31">
        <v>53.206896551724135</v>
      </c>
      <c r="X19" s="14">
        <f t="shared" si="7"/>
        <v>1511.6206896551728</v>
      </c>
    </row>
    <row r="20" spans="2:24" x14ac:dyDescent="0.3">
      <c r="B20" s="9">
        <f t="shared" si="8"/>
        <v>13</v>
      </c>
      <c r="C20" s="27" t="s">
        <v>57</v>
      </c>
      <c r="D20" s="10" t="s">
        <v>58</v>
      </c>
      <c r="E20" s="32"/>
      <c r="F20" s="11">
        <v>1000</v>
      </c>
      <c r="G20" s="12"/>
      <c r="H20" s="13"/>
      <c r="I20" s="14">
        <f t="shared" si="0"/>
        <v>1000</v>
      </c>
      <c r="L20" s="1">
        <v>250</v>
      </c>
      <c r="M20" s="30">
        <f t="shared" si="1"/>
        <v>34.333333333333336</v>
      </c>
      <c r="N20" s="31">
        <f t="shared" si="2"/>
        <v>16.666666666666668</v>
      </c>
      <c r="O20" s="31">
        <f t="shared" si="3"/>
        <v>64.65517241379311</v>
      </c>
      <c r="P20" s="31">
        <v>250</v>
      </c>
      <c r="Q20" s="31">
        <v>158.27586206896552</v>
      </c>
      <c r="R20" s="31">
        <f t="shared" si="4"/>
        <v>124.13793103448276</v>
      </c>
      <c r="S20" s="31">
        <f t="shared" si="5"/>
        <v>258.62068965517244</v>
      </c>
      <c r="T20" s="31">
        <f t="shared" si="6"/>
        <v>25.862068965517242</v>
      </c>
      <c r="U20" s="31">
        <v>172.41379310344828</v>
      </c>
      <c r="V20" s="31">
        <v>103.44827586206897</v>
      </c>
      <c r="W20" s="31">
        <v>53.206896551724135</v>
      </c>
      <c r="X20" s="14">
        <f t="shared" si="7"/>
        <v>1511.6206896551728</v>
      </c>
    </row>
    <row r="21" spans="2:24" x14ac:dyDescent="0.3">
      <c r="B21" s="9">
        <f t="shared" si="8"/>
        <v>14</v>
      </c>
      <c r="C21" s="27" t="s">
        <v>59</v>
      </c>
      <c r="D21" s="10" t="s">
        <v>60</v>
      </c>
      <c r="E21" s="32"/>
      <c r="F21" s="11">
        <v>2000</v>
      </c>
      <c r="G21" s="12"/>
      <c r="H21" s="13"/>
      <c r="I21" s="14">
        <f t="shared" si="0"/>
        <v>2000</v>
      </c>
      <c r="L21" s="1">
        <v>250</v>
      </c>
      <c r="M21" s="30">
        <f t="shared" si="1"/>
        <v>34.333333333333336</v>
      </c>
      <c r="N21" s="31">
        <f t="shared" si="2"/>
        <v>16.666666666666668</v>
      </c>
      <c r="O21" s="31">
        <f t="shared" si="3"/>
        <v>64.65517241379311</v>
      </c>
      <c r="P21" s="31">
        <v>250</v>
      </c>
      <c r="Q21" s="31">
        <v>158.27586206896552</v>
      </c>
      <c r="R21" s="31">
        <f t="shared" si="4"/>
        <v>124.13793103448276</v>
      </c>
      <c r="S21" s="31">
        <f t="shared" si="5"/>
        <v>258.62068965517244</v>
      </c>
      <c r="T21" s="31">
        <f t="shared" si="6"/>
        <v>25.862068965517242</v>
      </c>
      <c r="U21" s="31">
        <v>172.41379310344828</v>
      </c>
      <c r="V21" s="31">
        <v>103.44827586206897</v>
      </c>
      <c r="W21" s="31">
        <v>53.206896551724135</v>
      </c>
      <c r="X21" s="14">
        <f t="shared" si="7"/>
        <v>1511.6206896551728</v>
      </c>
    </row>
    <row r="22" spans="2:24" x14ac:dyDescent="0.3">
      <c r="B22" s="9">
        <f t="shared" si="8"/>
        <v>15</v>
      </c>
      <c r="C22" s="27" t="s">
        <v>61</v>
      </c>
      <c r="D22" s="10" t="s">
        <v>62</v>
      </c>
      <c r="E22" s="32"/>
      <c r="F22" s="11">
        <v>2000</v>
      </c>
      <c r="G22" s="12"/>
      <c r="H22" s="13"/>
      <c r="I22" s="14">
        <f t="shared" si="0"/>
        <v>2000</v>
      </c>
      <c r="L22" s="1">
        <v>250</v>
      </c>
      <c r="M22" s="30">
        <f t="shared" si="1"/>
        <v>34.333333333333336</v>
      </c>
      <c r="N22" s="31">
        <f t="shared" si="2"/>
        <v>16.666666666666668</v>
      </c>
      <c r="O22" s="31">
        <f t="shared" si="3"/>
        <v>64.65517241379311</v>
      </c>
      <c r="P22" s="31">
        <v>250</v>
      </c>
      <c r="Q22" s="31">
        <v>158.27586206896552</v>
      </c>
      <c r="R22" s="31">
        <f t="shared" si="4"/>
        <v>124.13793103448276</v>
      </c>
      <c r="S22" s="31">
        <f t="shared" si="5"/>
        <v>258.62068965517244</v>
      </c>
      <c r="T22" s="31">
        <f t="shared" si="6"/>
        <v>25.862068965517242</v>
      </c>
      <c r="U22" s="31">
        <v>172.41379310344828</v>
      </c>
      <c r="V22" s="31">
        <v>103.44827586206897</v>
      </c>
      <c r="W22" s="31">
        <v>53.206896551724135</v>
      </c>
      <c r="X22" s="14">
        <f t="shared" si="7"/>
        <v>1511.6206896551728</v>
      </c>
    </row>
    <row r="23" spans="2:24" x14ac:dyDescent="0.3">
      <c r="B23" s="9">
        <f t="shared" si="8"/>
        <v>16</v>
      </c>
      <c r="C23" s="27" t="s">
        <v>63</v>
      </c>
      <c r="D23" s="10" t="s">
        <v>64</v>
      </c>
      <c r="E23" s="32"/>
      <c r="F23" s="11">
        <v>2000</v>
      </c>
      <c r="G23" s="12"/>
      <c r="H23" s="13"/>
      <c r="I23" s="14">
        <f t="shared" si="0"/>
        <v>2000</v>
      </c>
      <c r="L23" s="1">
        <v>250</v>
      </c>
      <c r="M23" s="30">
        <f t="shared" si="1"/>
        <v>34.333333333333336</v>
      </c>
      <c r="N23" s="31">
        <f t="shared" si="2"/>
        <v>16.666666666666668</v>
      </c>
      <c r="O23" s="31">
        <f t="shared" si="3"/>
        <v>64.65517241379311</v>
      </c>
      <c r="P23" s="31">
        <v>250</v>
      </c>
      <c r="Q23" s="31">
        <v>158.27586206896552</v>
      </c>
      <c r="R23" s="31">
        <f t="shared" si="4"/>
        <v>124.13793103448276</v>
      </c>
      <c r="S23" s="31">
        <f t="shared" si="5"/>
        <v>258.62068965517244</v>
      </c>
      <c r="T23" s="31">
        <f t="shared" si="6"/>
        <v>25.862068965517242</v>
      </c>
      <c r="U23" s="31">
        <v>172.41379310344828</v>
      </c>
      <c r="V23" s="31">
        <v>103.44827586206897</v>
      </c>
      <c r="W23" s="31">
        <v>53.206896551724135</v>
      </c>
      <c r="X23" s="14">
        <f t="shared" si="7"/>
        <v>1511.6206896551728</v>
      </c>
    </row>
    <row r="24" spans="2:24" x14ac:dyDescent="0.3">
      <c r="B24" s="9">
        <f t="shared" si="8"/>
        <v>17</v>
      </c>
      <c r="C24" s="27" t="s">
        <v>65</v>
      </c>
      <c r="D24" s="10" t="s">
        <v>66</v>
      </c>
      <c r="E24" s="32"/>
      <c r="F24" s="11">
        <v>2000</v>
      </c>
      <c r="G24" s="12"/>
      <c r="H24" s="13"/>
      <c r="I24" s="14">
        <f t="shared" si="0"/>
        <v>2000</v>
      </c>
      <c r="L24" s="1">
        <v>250</v>
      </c>
      <c r="M24" s="30">
        <f t="shared" si="1"/>
        <v>34.333333333333336</v>
      </c>
      <c r="N24" s="31">
        <f t="shared" si="2"/>
        <v>16.666666666666668</v>
      </c>
      <c r="O24" s="31">
        <f t="shared" si="3"/>
        <v>64.65517241379311</v>
      </c>
      <c r="P24" s="31">
        <v>250</v>
      </c>
      <c r="Q24" s="31">
        <v>158.27586206896552</v>
      </c>
      <c r="R24" s="31">
        <f t="shared" si="4"/>
        <v>124.13793103448276</v>
      </c>
      <c r="S24" s="31">
        <f t="shared" si="5"/>
        <v>258.62068965517244</v>
      </c>
      <c r="T24" s="31">
        <f t="shared" si="6"/>
        <v>25.862068965517242</v>
      </c>
      <c r="U24" s="31">
        <v>172.41379310344828</v>
      </c>
      <c r="V24" s="31">
        <v>103.44827586206897</v>
      </c>
      <c r="W24" s="31">
        <v>53.206896551724135</v>
      </c>
      <c r="X24" s="14">
        <f t="shared" si="7"/>
        <v>1511.6206896551728</v>
      </c>
    </row>
    <row r="25" spans="2:24" x14ac:dyDescent="0.3">
      <c r="B25" s="9">
        <f t="shared" si="8"/>
        <v>18</v>
      </c>
      <c r="C25" s="27" t="s">
        <v>67</v>
      </c>
      <c r="D25" s="10" t="s">
        <v>68</v>
      </c>
      <c r="E25" s="32"/>
      <c r="F25" s="11">
        <v>2000</v>
      </c>
      <c r="G25" s="12"/>
      <c r="H25" s="13"/>
      <c r="I25" s="14">
        <f t="shared" si="0"/>
        <v>2000</v>
      </c>
      <c r="L25" s="1">
        <v>250</v>
      </c>
      <c r="M25" s="30">
        <f t="shared" si="1"/>
        <v>34.333333333333336</v>
      </c>
      <c r="N25" s="31">
        <f t="shared" si="2"/>
        <v>16.666666666666668</v>
      </c>
      <c r="O25" s="31">
        <f t="shared" si="3"/>
        <v>64.65517241379311</v>
      </c>
      <c r="P25" s="31">
        <v>250</v>
      </c>
      <c r="Q25" s="31">
        <v>158.27586206896552</v>
      </c>
      <c r="R25" s="31">
        <f t="shared" si="4"/>
        <v>124.13793103448276</v>
      </c>
      <c r="S25" s="31">
        <f t="shared" si="5"/>
        <v>258.62068965517244</v>
      </c>
      <c r="T25" s="31">
        <f t="shared" si="6"/>
        <v>25.862068965517242</v>
      </c>
      <c r="U25" s="31">
        <v>172.41379310344828</v>
      </c>
      <c r="V25" s="31">
        <v>103.44827586206897</v>
      </c>
      <c r="W25" s="31">
        <v>53.206896551724135</v>
      </c>
      <c r="X25" s="14">
        <f t="shared" si="7"/>
        <v>1511.6206896551728</v>
      </c>
    </row>
    <row r="26" spans="2:24" x14ac:dyDescent="0.3">
      <c r="B26" s="9">
        <f t="shared" si="8"/>
        <v>19</v>
      </c>
      <c r="C26" s="27" t="s">
        <v>69</v>
      </c>
      <c r="D26" s="10" t="s">
        <v>70</v>
      </c>
      <c r="E26" s="32"/>
      <c r="F26" s="11"/>
      <c r="G26" s="12"/>
      <c r="H26" s="13"/>
      <c r="I26" s="14">
        <f t="shared" si="0"/>
        <v>0</v>
      </c>
      <c r="L26" s="1">
        <v>250</v>
      </c>
      <c r="M26" s="30">
        <f t="shared" si="1"/>
        <v>34.333333333333336</v>
      </c>
      <c r="N26" s="31">
        <f t="shared" si="2"/>
        <v>16.666666666666668</v>
      </c>
      <c r="O26" s="31">
        <f t="shared" si="3"/>
        <v>64.65517241379311</v>
      </c>
      <c r="P26" s="31">
        <v>250</v>
      </c>
      <c r="Q26" s="31">
        <v>158.27586206896552</v>
      </c>
      <c r="R26" s="31">
        <f t="shared" si="4"/>
        <v>124.13793103448276</v>
      </c>
      <c r="S26" s="31">
        <f t="shared" si="5"/>
        <v>258.62068965517244</v>
      </c>
      <c r="T26" s="31">
        <f t="shared" si="6"/>
        <v>25.862068965517242</v>
      </c>
      <c r="U26" s="31">
        <v>172.41379310344828</v>
      </c>
      <c r="V26" s="31">
        <v>103.44827586206897</v>
      </c>
      <c r="W26" s="31">
        <v>53.206896551724135</v>
      </c>
      <c r="X26" s="14">
        <f t="shared" si="7"/>
        <v>1511.6206896551728</v>
      </c>
    </row>
    <row r="27" spans="2:24" x14ac:dyDescent="0.3">
      <c r="B27" s="9">
        <f t="shared" si="8"/>
        <v>20</v>
      </c>
      <c r="C27" s="27" t="s">
        <v>71</v>
      </c>
      <c r="D27" s="10" t="s">
        <v>72</v>
      </c>
      <c r="E27" s="32"/>
      <c r="F27" s="11">
        <v>2000</v>
      </c>
      <c r="G27" s="12"/>
      <c r="H27" s="13"/>
      <c r="I27" s="14">
        <f t="shared" si="0"/>
        <v>2000</v>
      </c>
      <c r="L27" s="1">
        <v>250</v>
      </c>
      <c r="M27" s="30">
        <f t="shared" si="1"/>
        <v>34.333333333333336</v>
      </c>
      <c r="N27" s="31">
        <f t="shared" si="2"/>
        <v>16.666666666666668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14">
        <f t="shared" si="7"/>
        <v>301</v>
      </c>
    </row>
    <row r="28" spans="2:24" x14ac:dyDescent="0.3">
      <c r="B28" s="9">
        <f t="shared" si="8"/>
        <v>21</v>
      </c>
      <c r="C28" s="27" t="s">
        <v>73</v>
      </c>
      <c r="D28" s="10" t="s">
        <v>74</v>
      </c>
      <c r="E28" s="32"/>
      <c r="F28" s="11">
        <v>2000</v>
      </c>
      <c r="G28" s="12"/>
      <c r="H28" s="13"/>
      <c r="I28" s="14">
        <f t="shared" si="0"/>
        <v>2000</v>
      </c>
      <c r="L28" s="1">
        <v>250</v>
      </c>
      <c r="M28" s="30">
        <f t="shared" si="1"/>
        <v>34.333333333333336</v>
      </c>
      <c r="N28" s="31">
        <f t="shared" si="2"/>
        <v>16.666666666666668</v>
      </c>
      <c r="O28" s="31">
        <f t="shared" si="3"/>
        <v>64.65517241379311</v>
      </c>
      <c r="P28" s="31">
        <v>250</v>
      </c>
      <c r="Q28" s="31">
        <v>158.27586206896552</v>
      </c>
      <c r="R28" s="31">
        <f t="shared" si="4"/>
        <v>124.13793103448276</v>
      </c>
      <c r="S28" s="31">
        <f t="shared" si="5"/>
        <v>258.62068965517244</v>
      </c>
      <c r="T28" s="31">
        <f t="shared" si="6"/>
        <v>25.862068965517242</v>
      </c>
      <c r="U28" s="31">
        <v>172.41379310344828</v>
      </c>
      <c r="V28" s="31">
        <v>103.44827586206897</v>
      </c>
      <c r="W28" s="31">
        <v>53.206896551724135</v>
      </c>
      <c r="X28" s="14">
        <f t="shared" si="7"/>
        <v>1511.6206896551728</v>
      </c>
    </row>
    <row r="29" spans="2:24" x14ac:dyDescent="0.3">
      <c r="B29" s="9">
        <f t="shared" si="8"/>
        <v>22</v>
      </c>
      <c r="C29" s="27" t="s">
        <v>75</v>
      </c>
      <c r="D29" s="10" t="s">
        <v>76</v>
      </c>
      <c r="E29" s="32"/>
      <c r="F29" s="11">
        <v>2000</v>
      </c>
      <c r="G29" s="12"/>
      <c r="H29" s="13">
        <v>1000</v>
      </c>
      <c r="I29" s="14">
        <f t="shared" si="0"/>
        <v>3000</v>
      </c>
      <c r="L29" s="1">
        <v>250</v>
      </c>
      <c r="M29" s="30">
        <f t="shared" si="1"/>
        <v>34.333333333333336</v>
      </c>
      <c r="N29" s="31">
        <f t="shared" si="2"/>
        <v>16.666666666666668</v>
      </c>
      <c r="O29" s="31">
        <f t="shared" si="3"/>
        <v>64.65517241379311</v>
      </c>
      <c r="P29" s="31">
        <v>250</v>
      </c>
      <c r="Q29" s="31">
        <v>158.27586206896552</v>
      </c>
      <c r="R29" s="31">
        <f t="shared" si="4"/>
        <v>124.13793103448276</v>
      </c>
      <c r="S29" s="31">
        <f t="shared" si="5"/>
        <v>258.62068965517244</v>
      </c>
      <c r="T29" s="31">
        <f t="shared" si="6"/>
        <v>25.862068965517242</v>
      </c>
      <c r="U29" s="31">
        <v>172.41379310344828</v>
      </c>
      <c r="V29" s="31">
        <v>103.44827586206897</v>
      </c>
      <c r="W29" s="31">
        <v>53.206896551724135</v>
      </c>
      <c r="X29" s="14">
        <f t="shared" si="7"/>
        <v>1511.6206896551728</v>
      </c>
    </row>
    <row r="30" spans="2:24" x14ac:dyDescent="0.3">
      <c r="B30" s="9">
        <f t="shared" si="8"/>
        <v>23</v>
      </c>
      <c r="C30" s="27" t="s">
        <v>77</v>
      </c>
      <c r="D30" s="10" t="s">
        <v>78</v>
      </c>
      <c r="E30" s="32"/>
      <c r="F30" s="11"/>
      <c r="G30" s="12"/>
      <c r="H30" s="13"/>
      <c r="I30" s="14">
        <f t="shared" si="0"/>
        <v>0</v>
      </c>
      <c r="L30" s="1">
        <v>250</v>
      </c>
      <c r="M30" s="30">
        <f t="shared" si="1"/>
        <v>34.333333333333336</v>
      </c>
      <c r="N30" s="31">
        <f t="shared" si="2"/>
        <v>16.666666666666668</v>
      </c>
      <c r="O30" s="31">
        <f t="shared" si="3"/>
        <v>64.65517241379311</v>
      </c>
      <c r="P30" s="31">
        <v>250</v>
      </c>
      <c r="Q30" s="31">
        <v>158.27586206896552</v>
      </c>
      <c r="R30" s="31">
        <f t="shared" si="4"/>
        <v>124.13793103448276</v>
      </c>
      <c r="S30" s="31">
        <f t="shared" si="5"/>
        <v>258.62068965517244</v>
      </c>
      <c r="T30" s="31">
        <f t="shared" si="6"/>
        <v>25.862068965517242</v>
      </c>
      <c r="U30" s="31">
        <v>172.41379310344828</v>
      </c>
      <c r="V30" s="31">
        <v>103.44827586206897</v>
      </c>
      <c r="W30" s="31">
        <v>53.206896551724135</v>
      </c>
      <c r="X30" s="14">
        <f t="shared" si="7"/>
        <v>1511.6206896551728</v>
      </c>
    </row>
    <row r="31" spans="2:24" x14ac:dyDescent="0.3">
      <c r="B31" s="9">
        <f t="shared" si="8"/>
        <v>24</v>
      </c>
      <c r="C31" s="27" t="s">
        <v>79</v>
      </c>
      <c r="D31" s="10" t="s">
        <v>80</v>
      </c>
      <c r="E31" s="32"/>
      <c r="F31" s="11"/>
      <c r="G31" s="12"/>
      <c r="H31" s="13"/>
      <c r="I31" s="14">
        <f t="shared" si="0"/>
        <v>0</v>
      </c>
      <c r="L31" s="1">
        <v>250</v>
      </c>
      <c r="M31" s="30">
        <f t="shared" si="1"/>
        <v>34.333333333333336</v>
      </c>
      <c r="N31" s="31">
        <f t="shared" si="2"/>
        <v>16.666666666666668</v>
      </c>
      <c r="O31" s="31">
        <f t="shared" si="3"/>
        <v>64.65517241379311</v>
      </c>
      <c r="P31" s="31">
        <v>250</v>
      </c>
      <c r="Q31" s="31">
        <v>158.27586206896552</v>
      </c>
      <c r="R31" s="31">
        <f t="shared" si="4"/>
        <v>124.13793103448276</v>
      </c>
      <c r="S31" s="31">
        <f t="shared" si="5"/>
        <v>258.62068965517244</v>
      </c>
      <c r="T31" s="31">
        <f t="shared" si="6"/>
        <v>25.862068965517242</v>
      </c>
      <c r="U31" s="31">
        <v>172.41379310344828</v>
      </c>
      <c r="V31" s="31">
        <v>103.44827586206897</v>
      </c>
      <c r="W31" s="31">
        <v>53.206896551724135</v>
      </c>
      <c r="X31" s="14">
        <f t="shared" si="7"/>
        <v>1511.6206896551728</v>
      </c>
    </row>
    <row r="32" spans="2:24" x14ac:dyDescent="0.3">
      <c r="B32" s="9">
        <f t="shared" si="8"/>
        <v>25</v>
      </c>
      <c r="C32" s="27" t="s">
        <v>81</v>
      </c>
      <c r="D32" s="10" t="s">
        <v>82</v>
      </c>
      <c r="E32" s="32"/>
      <c r="F32" s="11">
        <v>2000</v>
      </c>
      <c r="G32" s="12"/>
      <c r="H32" s="13">
        <v>800</v>
      </c>
      <c r="I32" s="14">
        <f t="shared" si="0"/>
        <v>2800</v>
      </c>
      <c r="L32" s="1">
        <v>250</v>
      </c>
      <c r="M32" s="30">
        <f t="shared" si="1"/>
        <v>34.333333333333336</v>
      </c>
      <c r="N32" s="31">
        <f t="shared" si="2"/>
        <v>16.666666666666668</v>
      </c>
      <c r="O32" s="31">
        <f t="shared" si="3"/>
        <v>64.65517241379311</v>
      </c>
      <c r="P32" s="31">
        <v>250</v>
      </c>
      <c r="Q32" s="31">
        <v>158.27586206896552</v>
      </c>
      <c r="R32" s="31">
        <f t="shared" si="4"/>
        <v>124.13793103448276</v>
      </c>
      <c r="S32" s="31">
        <f t="shared" si="5"/>
        <v>258.62068965517244</v>
      </c>
      <c r="T32" s="31">
        <f t="shared" si="6"/>
        <v>25.862068965517242</v>
      </c>
      <c r="U32" s="31">
        <v>172.41379310344828</v>
      </c>
      <c r="V32" s="31">
        <v>103.44827586206897</v>
      </c>
      <c r="W32" s="31">
        <v>53.206896551724135</v>
      </c>
      <c r="X32" s="14">
        <f t="shared" si="7"/>
        <v>1511.6206896551728</v>
      </c>
    </row>
    <row r="33" spans="2:25" x14ac:dyDescent="0.3">
      <c r="B33" s="9">
        <f t="shared" si="8"/>
        <v>26</v>
      </c>
      <c r="C33" s="27" t="s">
        <v>83</v>
      </c>
      <c r="D33" s="10" t="s">
        <v>84</v>
      </c>
      <c r="E33" s="32"/>
      <c r="F33" s="11">
        <v>2000</v>
      </c>
      <c r="G33" s="12"/>
      <c r="H33" s="13"/>
      <c r="I33" s="14">
        <f t="shared" si="0"/>
        <v>2000</v>
      </c>
      <c r="L33" s="1">
        <v>250</v>
      </c>
      <c r="M33" s="30">
        <f t="shared" si="1"/>
        <v>34.333333333333336</v>
      </c>
      <c r="N33" s="31">
        <f t="shared" si="2"/>
        <v>16.666666666666668</v>
      </c>
      <c r="O33" s="31">
        <f t="shared" si="3"/>
        <v>64.65517241379311</v>
      </c>
      <c r="P33" s="31">
        <v>250</v>
      </c>
      <c r="Q33" s="31">
        <v>158.27586206896552</v>
      </c>
      <c r="R33" s="31">
        <f t="shared" si="4"/>
        <v>124.13793103448276</v>
      </c>
      <c r="S33" s="31">
        <f t="shared" si="5"/>
        <v>258.62068965517244</v>
      </c>
      <c r="T33" s="31">
        <f t="shared" si="6"/>
        <v>25.862068965517242</v>
      </c>
      <c r="U33" s="31">
        <v>172.41379310344828</v>
      </c>
      <c r="V33" s="31">
        <v>103.44827586206897</v>
      </c>
      <c r="W33" s="31">
        <v>53.206896551724135</v>
      </c>
      <c r="X33" s="14">
        <f t="shared" si="7"/>
        <v>1511.6206896551728</v>
      </c>
    </row>
    <row r="34" spans="2:25" x14ac:dyDescent="0.3">
      <c r="B34" s="9">
        <f t="shared" si="8"/>
        <v>27</v>
      </c>
      <c r="C34" s="27" t="s">
        <v>85</v>
      </c>
      <c r="D34" s="10" t="s">
        <v>86</v>
      </c>
      <c r="E34" s="32"/>
      <c r="F34" s="11">
        <v>2000</v>
      </c>
      <c r="G34" s="12"/>
      <c r="H34" s="13"/>
      <c r="I34" s="14">
        <f t="shared" si="0"/>
        <v>2000</v>
      </c>
      <c r="L34" s="1">
        <v>250</v>
      </c>
      <c r="M34" s="30">
        <f t="shared" si="1"/>
        <v>34.333333333333336</v>
      </c>
      <c r="N34" s="31">
        <f t="shared" si="2"/>
        <v>16.666666666666668</v>
      </c>
      <c r="O34" s="31">
        <f t="shared" si="3"/>
        <v>64.65517241379311</v>
      </c>
      <c r="P34" s="31">
        <v>250</v>
      </c>
      <c r="Q34" s="31">
        <v>158.27586206896552</v>
      </c>
      <c r="R34" s="31">
        <f t="shared" si="4"/>
        <v>124.13793103448276</v>
      </c>
      <c r="S34" s="31">
        <f t="shared" si="5"/>
        <v>258.62068965517244</v>
      </c>
      <c r="T34" s="31">
        <f t="shared" si="6"/>
        <v>25.862068965517242</v>
      </c>
      <c r="U34" s="31">
        <v>172.41379310344828</v>
      </c>
      <c r="V34" s="31">
        <v>103.44827586206897</v>
      </c>
      <c r="W34" s="31">
        <v>53.206896551724135</v>
      </c>
      <c r="X34" s="14">
        <f t="shared" si="7"/>
        <v>1511.6206896551728</v>
      </c>
    </row>
    <row r="35" spans="2:25" x14ac:dyDescent="0.3">
      <c r="B35" s="9">
        <f t="shared" si="8"/>
        <v>28</v>
      </c>
      <c r="C35" s="27" t="s">
        <v>87</v>
      </c>
      <c r="D35" s="10" t="s">
        <v>88</v>
      </c>
      <c r="E35" s="32"/>
      <c r="F35" s="11"/>
      <c r="G35" s="12"/>
      <c r="H35" s="13"/>
      <c r="I35" s="14">
        <f t="shared" si="0"/>
        <v>0</v>
      </c>
      <c r="L35" s="1">
        <v>250</v>
      </c>
      <c r="M35" s="30">
        <f t="shared" si="1"/>
        <v>34.333333333333336</v>
      </c>
      <c r="N35" s="31">
        <f t="shared" si="2"/>
        <v>16.666666666666668</v>
      </c>
      <c r="O35" s="31">
        <f t="shared" si="3"/>
        <v>64.65517241379311</v>
      </c>
      <c r="P35" s="31">
        <v>250</v>
      </c>
      <c r="Q35" s="31">
        <v>158.27586206896552</v>
      </c>
      <c r="R35" s="31">
        <f t="shared" si="4"/>
        <v>124.13793103448276</v>
      </c>
      <c r="S35" s="31">
        <f t="shared" si="5"/>
        <v>258.62068965517244</v>
      </c>
      <c r="T35" s="31">
        <f t="shared" si="6"/>
        <v>25.862068965517242</v>
      </c>
      <c r="U35" s="31">
        <v>172.41379310344828</v>
      </c>
      <c r="V35" s="31">
        <v>103.44827586206897</v>
      </c>
      <c r="W35" s="31">
        <v>53.206896551724135</v>
      </c>
      <c r="X35" s="14">
        <f t="shared" si="7"/>
        <v>1511.6206896551728</v>
      </c>
    </row>
    <row r="36" spans="2:25" x14ac:dyDescent="0.3">
      <c r="B36" s="9">
        <f t="shared" si="8"/>
        <v>29</v>
      </c>
      <c r="C36" s="27" t="s">
        <v>89</v>
      </c>
      <c r="D36" s="10" t="s">
        <v>90</v>
      </c>
      <c r="E36" s="32"/>
      <c r="F36" s="11">
        <v>2000</v>
      </c>
      <c r="G36" s="12">
        <v>1000</v>
      </c>
      <c r="H36" s="13">
        <v>1000</v>
      </c>
      <c r="I36" s="14">
        <f t="shared" si="0"/>
        <v>3000</v>
      </c>
      <c r="L36" s="1">
        <v>250</v>
      </c>
      <c r="M36" s="30">
        <f t="shared" si="1"/>
        <v>34.333333333333336</v>
      </c>
      <c r="N36" s="31">
        <f t="shared" si="2"/>
        <v>16.666666666666668</v>
      </c>
      <c r="O36" s="31">
        <f t="shared" si="3"/>
        <v>64.65517241379311</v>
      </c>
      <c r="P36" s="31">
        <v>250</v>
      </c>
      <c r="Q36" s="31">
        <v>158.27586206896552</v>
      </c>
      <c r="R36" s="31">
        <f t="shared" si="4"/>
        <v>124.13793103448276</v>
      </c>
      <c r="S36" s="31">
        <f t="shared" si="5"/>
        <v>258.62068965517244</v>
      </c>
      <c r="T36" s="31">
        <f t="shared" si="6"/>
        <v>25.862068965517242</v>
      </c>
      <c r="U36" s="31">
        <v>172.41379310344828</v>
      </c>
      <c r="V36" s="31">
        <v>103.44827586206897</v>
      </c>
      <c r="W36" s="31">
        <v>53.206896551724135</v>
      </c>
      <c r="X36" s="14">
        <f t="shared" si="7"/>
        <v>1511.6206896551728</v>
      </c>
    </row>
    <row r="37" spans="2:25" x14ac:dyDescent="0.3">
      <c r="B37" s="9">
        <f t="shared" si="8"/>
        <v>30</v>
      </c>
      <c r="C37" s="27" t="s">
        <v>91</v>
      </c>
      <c r="D37" s="10" t="s">
        <v>92</v>
      </c>
      <c r="E37" s="32"/>
      <c r="F37" s="11"/>
      <c r="G37" s="12"/>
      <c r="H37" s="13"/>
      <c r="I37" s="14">
        <f t="shared" si="0"/>
        <v>0</v>
      </c>
      <c r="L37" s="1">
        <v>250</v>
      </c>
      <c r="M37" s="30">
        <f t="shared" si="1"/>
        <v>34.333333333333336</v>
      </c>
      <c r="N37" s="31">
        <f t="shared" si="2"/>
        <v>16.666666666666668</v>
      </c>
      <c r="O37" s="31">
        <f t="shared" si="3"/>
        <v>64.65517241379311</v>
      </c>
      <c r="P37" s="31">
        <v>250</v>
      </c>
      <c r="Q37" s="31">
        <v>158.27586206896552</v>
      </c>
      <c r="R37" s="31">
        <f t="shared" si="4"/>
        <v>124.13793103448276</v>
      </c>
      <c r="S37" s="31">
        <f t="shared" si="5"/>
        <v>258.62068965517244</v>
      </c>
      <c r="T37" s="31">
        <f t="shared" si="6"/>
        <v>25.862068965517242</v>
      </c>
      <c r="U37" s="31">
        <v>172.41379310344828</v>
      </c>
      <c r="V37" s="31">
        <v>103.44827586206897</v>
      </c>
      <c r="W37" s="31">
        <v>53.206896551724135</v>
      </c>
      <c r="X37" s="14">
        <f t="shared" si="7"/>
        <v>1511.6206896551728</v>
      </c>
    </row>
    <row r="38" spans="2:25" ht="19.5" thickBot="1" x14ac:dyDescent="0.35">
      <c r="B38" s="26"/>
      <c r="C38" s="16"/>
      <c r="D38" s="17"/>
      <c r="E38" s="32"/>
      <c r="F38" s="18"/>
      <c r="G38" s="19"/>
      <c r="H38" s="20"/>
      <c r="I38" s="21"/>
      <c r="X38" s="21"/>
    </row>
    <row r="39" spans="2:25" ht="4.5" customHeight="1" thickBot="1" x14ac:dyDescent="0.35">
      <c r="E39" s="32"/>
    </row>
    <row r="40" spans="2:25" ht="19.5" thickBot="1" x14ac:dyDescent="0.35">
      <c r="B40" s="2" t="s">
        <v>4</v>
      </c>
      <c r="C40" s="3"/>
      <c r="D40" s="5"/>
      <c r="E40" s="34"/>
      <c r="F40" s="6">
        <f>+SUM(F8:F38)</f>
        <v>43000</v>
      </c>
      <c r="G40" s="5"/>
      <c r="H40" s="6">
        <f>+SUM(H8:H38)</f>
        <v>5300</v>
      </c>
      <c r="I40" s="22">
        <f>+SUM(I8:I38)</f>
        <v>48300</v>
      </c>
      <c r="L40" s="6">
        <f>+SUM(L8:L38)</f>
        <v>7500</v>
      </c>
      <c r="M40" s="6">
        <f>+SUM(M8:M38)</f>
        <v>1030.0000000000005</v>
      </c>
      <c r="N40" s="6">
        <f t="shared" ref="N40:T40" si="9">+SUM(N8:N38)</f>
        <v>500.00000000000023</v>
      </c>
      <c r="O40" s="4">
        <f t="shared" si="9"/>
        <v>1874.9999999999993</v>
      </c>
      <c r="P40" s="4">
        <f t="shared" si="9"/>
        <v>7250</v>
      </c>
      <c r="Q40" s="4">
        <f t="shared" si="9"/>
        <v>4590.0000000000009</v>
      </c>
      <c r="R40" s="4">
        <f t="shared" si="9"/>
        <v>3600.0000000000005</v>
      </c>
      <c r="S40" s="4">
        <f t="shared" si="9"/>
        <v>7499.9999999999973</v>
      </c>
      <c r="T40" s="4">
        <f t="shared" si="9"/>
        <v>750</v>
      </c>
      <c r="U40" s="4">
        <f t="shared" ref="U40:W40" si="10">+SUM(U8:U38)</f>
        <v>5000.0000000000018</v>
      </c>
      <c r="V40" s="4">
        <f t="shared" si="10"/>
        <v>3000</v>
      </c>
      <c r="W40" s="4">
        <f t="shared" si="10"/>
        <v>1543.0000000000009</v>
      </c>
      <c r="X40" s="22">
        <f>+SUM(X8:X38)</f>
        <v>44138.000000000029</v>
      </c>
      <c r="Y40" s="40">
        <f>+X40-Expenses!D21</f>
        <v>0</v>
      </c>
    </row>
    <row r="41" spans="2:25" ht="19.5" thickBot="1" x14ac:dyDescent="0.35">
      <c r="E41" s="32"/>
    </row>
    <row r="42" spans="2:25" ht="19.5" thickBot="1" x14ac:dyDescent="0.35">
      <c r="E42" s="32"/>
      <c r="P42" s="32"/>
      <c r="Q42" s="32"/>
      <c r="R42" s="32"/>
      <c r="U42" s="32"/>
      <c r="V42" s="32"/>
      <c r="W42" s="38" t="s">
        <v>103</v>
      </c>
      <c r="X42" s="37">
        <f>+I40-X40</f>
        <v>4161.9999999999709</v>
      </c>
    </row>
    <row r="43" spans="2:25" x14ac:dyDescent="0.3">
      <c r="B43" s="1" t="s">
        <v>5</v>
      </c>
    </row>
    <row r="44" spans="2:25" x14ac:dyDescent="0.3">
      <c r="B44" s="1">
        <v>1</v>
      </c>
      <c r="C44" s="1" t="s">
        <v>11</v>
      </c>
    </row>
    <row r="45" spans="2:25" x14ac:dyDescent="0.3">
      <c r="B45" s="1">
        <v>2</v>
      </c>
      <c r="C45" s="1" t="s">
        <v>6</v>
      </c>
    </row>
    <row r="46" spans="2:25" x14ac:dyDescent="0.3">
      <c r="B46" s="1">
        <v>3</v>
      </c>
      <c r="C46" s="1" t="s">
        <v>18</v>
      </c>
    </row>
    <row r="47" spans="2:25" ht="4.5" customHeight="1" x14ac:dyDescent="0.3"/>
    <row r="48" spans="2:25" x14ac:dyDescent="0.3">
      <c r="C48" s="23" t="s">
        <v>15</v>
      </c>
      <c r="D48" s="24" t="s">
        <v>12</v>
      </c>
      <c r="E48" s="24"/>
    </row>
    <row r="49" spans="2:5" x14ac:dyDescent="0.3">
      <c r="C49" s="23" t="s">
        <v>16</v>
      </c>
      <c r="D49" s="25" t="s">
        <v>13</v>
      </c>
      <c r="E49" s="25"/>
    </row>
    <row r="50" spans="2:5" x14ac:dyDescent="0.3">
      <c r="C50" s="23" t="s">
        <v>17</v>
      </c>
      <c r="D50" s="24" t="s">
        <v>14</v>
      </c>
      <c r="E50" s="24"/>
    </row>
    <row r="52" spans="2:5" x14ac:dyDescent="0.3">
      <c r="B52" s="1" t="s">
        <v>8</v>
      </c>
    </row>
    <row r="55" spans="2:5" x14ac:dyDescent="0.3">
      <c r="B55" s="1" t="s">
        <v>9</v>
      </c>
    </row>
    <row r="56" spans="2:5" x14ac:dyDescent="0.3">
      <c r="B56" s="1" t="s">
        <v>10</v>
      </c>
    </row>
  </sheetData>
  <mergeCells count="4">
    <mergeCell ref="F6:G6"/>
    <mergeCell ref="B6:C6"/>
    <mergeCell ref="F4:I4"/>
    <mergeCell ref="K4:X4"/>
  </mergeCells>
  <printOptions gridLines="1"/>
  <pageMargins left="0.7" right="0.7" top="0.75" bottom="0.75" header="0.3" footer="0.3"/>
  <pageSetup scale="49" orientation="portrait" blackAndWhite="1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defaultRowHeight="15" x14ac:dyDescent="0.25"/>
  <cols>
    <col min="1" max="1" width="5.7109375" style="43" customWidth="1"/>
    <col min="2" max="2" width="10.7109375" style="43" customWidth="1"/>
    <col min="3" max="3" width="38.85546875" style="43" customWidth="1"/>
    <col min="4" max="4" width="14.42578125" style="43" customWidth="1"/>
    <col min="5" max="5" width="9.7109375" style="43" customWidth="1"/>
    <col min="6" max="7" width="9.140625" style="43"/>
    <col min="8" max="8" width="8.7109375" style="43" customWidth="1"/>
    <col min="9" max="16384" width="9.140625" style="43"/>
  </cols>
  <sheetData>
    <row r="1" spans="1:5" ht="18.75" x14ac:dyDescent="0.3">
      <c r="A1" s="42" t="s">
        <v>2</v>
      </c>
    </row>
    <row r="2" spans="1:5" ht="18.75" x14ac:dyDescent="0.3">
      <c r="A2" s="42" t="s">
        <v>20</v>
      </c>
    </row>
    <row r="3" spans="1:5" x14ac:dyDescent="0.25">
      <c r="A3" s="43" t="str">
        <f>+'Funds Collected &amp; Expenses'!B3</f>
        <v>As of February 25, 2014</v>
      </c>
    </row>
    <row r="4" spans="1:5" ht="15.75" thickBot="1" x14ac:dyDescent="0.3"/>
    <row r="5" spans="1:5" ht="31.5" thickBot="1" x14ac:dyDescent="0.35">
      <c r="A5" s="44" t="s">
        <v>21</v>
      </c>
      <c r="B5" s="45" t="s">
        <v>22</v>
      </c>
      <c r="C5" s="45" t="s">
        <v>23</v>
      </c>
      <c r="D5" s="46" t="s">
        <v>24</v>
      </c>
      <c r="E5" s="42"/>
    </row>
    <row r="6" spans="1:5" ht="8.25" customHeight="1" x14ac:dyDescent="0.3">
      <c r="E6" s="42"/>
    </row>
    <row r="7" spans="1:5" ht="30.75" x14ac:dyDescent="0.3">
      <c r="A7" s="43">
        <v>1</v>
      </c>
      <c r="B7" s="47">
        <v>41487</v>
      </c>
      <c r="C7" s="48" t="s">
        <v>25</v>
      </c>
      <c r="D7" s="49">
        <f>30*250</f>
        <v>7500</v>
      </c>
      <c r="E7" s="42"/>
    </row>
    <row r="8" spans="1:5" ht="30" x14ac:dyDescent="0.25">
      <c r="A8" s="43">
        <f>+A7+1</f>
        <v>2</v>
      </c>
      <c r="B8" s="47">
        <v>41503</v>
      </c>
      <c r="C8" s="48" t="s">
        <v>26</v>
      </c>
      <c r="D8" s="49">
        <v>1030</v>
      </c>
    </row>
    <row r="9" spans="1:5" ht="45" x14ac:dyDescent="0.25">
      <c r="A9" s="43">
        <f t="shared" ref="A9:A19" si="0">+A8+1</f>
        <v>3</v>
      </c>
      <c r="B9" s="47">
        <v>41503</v>
      </c>
      <c r="C9" s="48" t="s">
        <v>93</v>
      </c>
      <c r="D9" s="49">
        <f>30*20-100</f>
        <v>500</v>
      </c>
      <c r="E9" s="50"/>
    </row>
    <row r="10" spans="1:5" ht="36.75" customHeight="1" x14ac:dyDescent="0.25">
      <c r="A10" s="43">
        <f t="shared" si="0"/>
        <v>4</v>
      </c>
      <c r="B10" s="47">
        <v>41521</v>
      </c>
      <c r="C10" s="48" t="s">
        <v>97</v>
      </c>
      <c r="D10" s="49">
        <f>+(70000-10000)/4/8</f>
        <v>1875</v>
      </c>
      <c r="E10" s="51" t="s">
        <v>94</v>
      </c>
    </row>
    <row r="11" spans="1:5" ht="30" x14ac:dyDescent="0.25">
      <c r="A11" s="43">
        <f t="shared" si="0"/>
        <v>5</v>
      </c>
      <c r="B11" s="47">
        <v>41526</v>
      </c>
      <c r="C11" s="48" t="s">
        <v>102</v>
      </c>
      <c r="D11" s="49">
        <f>250*29</f>
        <v>7250</v>
      </c>
      <c r="E11" s="50"/>
    </row>
    <row r="12" spans="1:5" ht="45" x14ac:dyDescent="0.25">
      <c r="A12" s="43">
        <f t="shared" si="0"/>
        <v>6</v>
      </c>
      <c r="B12" s="47">
        <v>41577</v>
      </c>
      <c r="C12" s="48" t="s">
        <v>108</v>
      </c>
      <c r="D12" s="49">
        <v>4590</v>
      </c>
      <c r="E12" s="50"/>
    </row>
    <row r="13" spans="1:5" ht="30" x14ac:dyDescent="0.25">
      <c r="A13" s="43">
        <f t="shared" si="0"/>
        <v>7</v>
      </c>
      <c r="B13" s="47">
        <v>41577</v>
      </c>
      <c r="C13" s="48" t="s">
        <v>106</v>
      </c>
      <c r="D13" s="49">
        <f>30*120</f>
        <v>3600</v>
      </c>
      <c r="E13" s="50"/>
    </row>
    <row r="14" spans="1:5" ht="30" x14ac:dyDescent="0.25">
      <c r="A14" s="43">
        <f t="shared" si="0"/>
        <v>8</v>
      </c>
      <c r="B14" s="47">
        <v>41606</v>
      </c>
      <c r="C14" s="48" t="s">
        <v>107</v>
      </c>
      <c r="D14" s="49">
        <f>250*30</f>
        <v>7500</v>
      </c>
      <c r="E14" s="50"/>
    </row>
    <row r="15" spans="1:5" ht="30" x14ac:dyDescent="0.25">
      <c r="A15" s="43">
        <f t="shared" si="0"/>
        <v>9</v>
      </c>
      <c r="B15" s="47">
        <v>41627</v>
      </c>
      <c r="C15" s="48" t="s">
        <v>111</v>
      </c>
      <c r="D15" s="49">
        <f>50*15</f>
        <v>750</v>
      </c>
      <c r="E15" s="50"/>
    </row>
    <row r="16" spans="1:5" ht="30" x14ac:dyDescent="0.25">
      <c r="A16" s="43">
        <f t="shared" si="0"/>
        <v>10</v>
      </c>
      <c r="B16" s="47">
        <v>41695</v>
      </c>
      <c r="C16" s="48" t="s">
        <v>113</v>
      </c>
      <c r="D16" s="49">
        <v>5000</v>
      </c>
      <c r="E16" s="50"/>
    </row>
    <row r="17" spans="1:5" ht="30" x14ac:dyDescent="0.25">
      <c r="A17" s="43">
        <f t="shared" si="0"/>
        <v>11</v>
      </c>
      <c r="B17" s="47">
        <v>41695</v>
      </c>
      <c r="C17" s="48" t="s">
        <v>114</v>
      </c>
      <c r="D17" s="49">
        <v>3000</v>
      </c>
      <c r="E17" s="50"/>
    </row>
    <row r="18" spans="1:5" ht="30" x14ac:dyDescent="0.25">
      <c r="A18" s="43">
        <f t="shared" si="0"/>
        <v>12</v>
      </c>
      <c r="B18" s="47">
        <v>41695</v>
      </c>
      <c r="C18" s="48" t="s">
        <v>115</v>
      </c>
      <c r="D18" s="49">
        <v>1543</v>
      </c>
      <c r="E18" s="50"/>
    </row>
    <row r="19" spans="1:5" x14ac:dyDescent="0.25">
      <c r="A19" s="43">
        <f t="shared" si="0"/>
        <v>13</v>
      </c>
      <c r="B19" s="52">
        <v>0</v>
      </c>
      <c r="C19" s="53">
        <v>0</v>
      </c>
      <c r="D19" s="49">
        <v>0</v>
      </c>
    </row>
    <row r="21" spans="1:5" ht="15.75" x14ac:dyDescent="0.25">
      <c r="A21" s="54" t="s">
        <v>27</v>
      </c>
      <c r="B21" s="54"/>
      <c r="C21" s="54"/>
      <c r="D21" s="55">
        <f>+SUM(D7:D19)</f>
        <v>44138</v>
      </c>
    </row>
    <row r="22" spans="1:5" x14ac:dyDescent="0.25">
      <c r="D22" s="56">
        <f>+D21-'Funds Collected &amp; Expenses'!X40</f>
        <v>0</v>
      </c>
    </row>
  </sheetData>
  <pageMargins left="0.25" right="0.25" top="0.75" bottom="0.75" header="0.3" footer="0.3"/>
  <pageSetup paperSize="5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5" x14ac:dyDescent="0.25"/>
  <cols>
    <col min="1" max="1" width="5" customWidth="1"/>
    <col min="2" max="2" width="14.7109375" customWidth="1"/>
    <col min="3" max="3" width="19.140625" customWidth="1"/>
  </cols>
  <sheetData>
    <row r="1" spans="1:3" ht="18.75" x14ac:dyDescent="0.3">
      <c r="A1" s="1" t="s">
        <v>2</v>
      </c>
    </row>
    <row r="2" spans="1:3" ht="18.75" x14ac:dyDescent="0.3">
      <c r="A2" s="1" t="s">
        <v>32</v>
      </c>
    </row>
    <row r="3" spans="1:3" x14ac:dyDescent="0.25">
      <c r="A3" t="str">
        <f>+'Funds Collected &amp; Expenses'!B3</f>
        <v>As of February 25, 2014</v>
      </c>
    </row>
    <row r="8" spans="1:3" x14ac:dyDescent="0.25">
      <c r="A8" t="s">
        <v>28</v>
      </c>
      <c r="C8" s="28">
        <f>+'Funds Collected &amp; Expenses'!I40</f>
        <v>48300</v>
      </c>
    </row>
    <row r="9" spans="1:3" x14ac:dyDescent="0.25">
      <c r="A9" t="s">
        <v>29</v>
      </c>
      <c r="B9" t="s">
        <v>30</v>
      </c>
      <c r="C9" s="29">
        <f>+Expenses!D21</f>
        <v>44138</v>
      </c>
    </row>
    <row r="11" spans="1:3" x14ac:dyDescent="0.25">
      <c r="A11" t="s">
        <v>31</v>
      </c>
      <c r="C11" s="29">
        <f>+C8-C9</f>
        <v>4162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Funds Collected &amp; Expenses</vt:lpstr>
      <vt:lpstr>Expenses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Ricky M. Capule</dc:creator>
  <cp:lastModifiedBy>Ricky M. Capule</cp:lastModifiedBy>
  <cp:lastPrinted>2014-02-23T15:41:09Z</cp:lastPrinted>
  <dcterms:created xsi:type="dcterms:W3CDTF">2013-07-02T22:49:19Z</dcterms:created>
  <dcterms:modified xsi:type="dcterms:W3CDTF">2014-02-25T00:06:45Z</dcterms:modified>
</cp:coreProperties>
</file>