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-120" yWindow="-120" windowWidth="20730" windowHeight="11160" activeTab="1"/>
  </bookViews>
  <sheets>
    <sheet name="Nilai US" sheetId="1" r:id="rId1"/>
    <sheet name="Rekap" sheetId="3" r:id="rId2"/>
    <sheet name="Denah" sheetId="5" r:id="rId3"/>
    <sheet name="data siswa" sheetId="2" r:id="rId4"/>
  </sheets>
  <definedNames>
    <definedName name="Daftar_Siswa">'data siswa'!$E$5:$H$29</definedName>
    <definedName name="No_Peserta">'data siswa'!$B$6:$C$101</definedName>
    <definedName name="Nomor_ruang">'data siswa'!$E$5:$H$5</definedName>
    <definedName name="_xlnm.Print_Area" localSheetId="1">Rekap!$A$1:$I$40</definedName>
  </definedName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M12" i="1"/>
  <c r="D10" i="3"/>
  <c r="F13" i="1"/>
  <c r="M13" i="1"/>
  <c r="D11" i="3"/>
  <c r="F14" i="1"/>
  <c r="M14" i="1"/>
  <c r="D12" i="3"/>
  <c r="F15" i="1"/>
  <c r="M15" i="1"/>
  <c r="D13" i="3"/>
  <c r="F16" i="1"/>
  <c r="M16" i="1"/>
  <c r="D14" i="3"/>
  <c r="F17" i="1"/>
  <c r="M17" i="1"/>
  <c r="D15" i="3"/>
  <c r="F18" i="1"/>
  <c r="M18" i="1"/>
  <c r="D16" i="3"/>
  <c r="F19" i="1"/>
  <c r="M19" i="1"/>
  <c r="D17" i="3"/>
  <c r="F20" i="1"/>
  <c r="M20" i="1"/>
  <c r="D18" i="3"/>
  <c r="F21" i="1"/>
  <c r="M21" i="1"/>
  <c r="D19" i="3"/>
  <c r="F22" i="1"/>
  <c r="L22" i="1"/>
  <c r="M22" i="1"/>
  <c r="D20" i="3"/>
  <c r="F23" i="1"/>
  <c r="L23" i="1"/>
  <c r="M23" i="1"/>
  <c r="D21" i="3"/>
  <c r="F24" i="1"/>
  <c r="L24" i="1"/>
  <c r="M24" i="1"/>
  <c r="D22" i="3"/>
  <c r="F25" i="1"/>
  <c r="M25" i="1"/>
  <c r="D23" i="3"/>
  <c r="F26" i="1"/>
  <c r="L26" i="1"/>
  <c r="M26" i="1"/>
  <c r="D24" i="3"/>
  <c r="F27" i="1"/>
  <c r="L27" i="1"/>
  <c r="M27" i="1"/>
  <c r="D25" i="3"/>
  <c r="F28" i="1"/>
  <c r="L28" i="1"/>
  <c r="M28" i="1"/>
  <c r="D26" i="3"/>
  <c r="F29" i="1"/>
  <c r="L29" i="1"/>
  <c r="M29" i="1"/>
  <c r="D27" i="3"/>
  <c r="F30" i="1"/>
  <c r="M30" i="1"/>
  <c r="D28" i="3"/>
  <c r="F31" i="1"/>
  <c r="L31" i="1"/>
  <c r="M31" i="1"/>
  <c r="D29" i="3"/>
  <c r="F32" i="1"/>
  <c r="L32" i="1"/>
  <c r="M32" i="1"/>
  <c r="D30" i="3"/>
  <c r="F33" i="1"/>
  <c r="M33" i="1"/>
  <c r="D31" i="3"/>
  <c r="F11" i="1"/>
  <c r="M11" i="1"/>
  <c r="D9" i="3"/>
  <c r="F10" i="1"/>
  <c r="L10" i="1"/>
  <c r="M10" i="1"/>
  <c r="D8" i="3"/>
  <c r="H27" i="3"/>
  <c r="H28" i="3"/>
  <c r="H29" i="3"/>
  <c r="H30" i="3"/>
  <c r="H31" i="3"/>
  <c r="C27" i="3"/>
  <c r="B3" i="2"/>
  <c r="B6" i="2"/>
  <c r="B7" i="2"/>
  <c r="B8" i="2"/>
  <c r="B9" i="2"/>
  <c r="C6" i="2"/>
  <c r="C7" i="2"/>
  <c r="C8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27" i="3"/>
  <c r="C28" i="3"/>
  <c r="B28" i="3"/>
  <c r="C29" i="3"/>
  <c r="B29" i="3"/>
  <c r="C30" i="3"/>
  <c r="B30" i="3"/>
  <c r="C31" i="3"/>
  <c r="B31" i="3"/>
  <c r="C29" i="1"/>
  <c r="B29" i="1"/>
  <c r="C30" i="1"/>
  <c r="B30" i="1"/>
  <c r="C31" i="1"/>
  <c r="B31" i="1"/>
  <c r="C32" i="1"/>
  <c r="B32" i="1"/>
  <c r="C33" i="1"/>
  <c r="B33" i="1"/>
  <c r="D6" i="5"/>
  <c r="D7" i="5"/>
  <c r="H6" i="5"/>
  <c r="H7" i="5"/>
  <c r="C9" i="5"/>
  <c r="C10" i="5"/>
  <c r="G9" i="5"/>
  <c r="G10" i="5"/>
  <c r="D9" i="5"/>
  <c r="D10" i="5"/>
  <c r="H9" i="5"/>
  <c r="H10" i="5"/>
  <c r="C12" i="5"/>
  <c r="C13" i="5"/>
  <c r="G12" i="5"/>
  <c r="G13" i="5"/>
  <c r="D12" i="5"/>
  <c r="D13" i="5"/>
  <c r="H12" i="5"/>
  <c r="H13" i="5"/>
  <c r="C15" i="5"/>
  <c r="C16" i="5"/>
  <c r="G15" i="5"/>
  <c r="G16" i="5"/>
  <c r="D15" i="5"/>
  <c r="D16" i="5"/>
  <c r="H15" i="5"/>
  <c r="H16" i="5"/>
  <c r="C18" i="5"/>
  <c r="C19" i="5"/>
  <c r="G18" i="5"/>
  <c r="G19" i="5"/>
  <c r="D18" i="5"/>
  <c r="D19" i="5"/>
  <c r="H18" i="5"/>
  <c r="H19" i="5"/>
  <c r="C21" i="5"/>
  <c r="C22" i="5"/>
  <c r="G21" i="5"/>
  <c r="G22" i="5"/>
  <c r="D21" i="5"/>
  <c r="D22" i="5"/>
  <c r="H21" i="5"/>
  <c r="H22" i="5"/>
  <c r="C24" i="5"/>
  <c r="C25" i="5"/>
  <c r="G24" i="5"/>
  <c r="G25" i="5"/>
  <c r="D24" i="5"/>
  <c r="D25" i="5"/>
  <c r="H24" i="5"/>
  <c r="H25" i="5"/>
  <c r="C27" i="5"/>
  <c r="C28" i="5"/>
  <c r="G27" i="5"/>
  <c r="G28" i="5"/>
  <c r="D27" i="5"/>
  <c r="D28" i="5"/>
  <c r="H27" i="5"/>
  <c r="H28" i="5"/>
  <c r="C30" i="5"/>
  <c r="C31" i="5"/>
  <c r="G30" i="5"/>
  <c r="G31" i="5"/>
  <c r="G6" i="5"/>
  <c r="G7" i="5"/>
  <c r="C6" i="5"/>
  <c r="C7" i="5"/>
  <c r="F6" i="5"/>
  <c r="F7" i="5"/>
  <c r="E9" i="5"/>
  <c r="E10" i="5"/>
  <c r="F9" i="5"/>
  <c r="F10" i="5"/>
  <c r="E12" i="5"/>
  <c r="E13" i="5"/>
  <c r="F12" i="5"/>
  <c r="F13" i="5"/>
  <c r="E15" i="5"/>
  <c r="E16" i="5"/>
  <c r="F15" i="5"/>
  <c r="F16" i="5"/>
  <c r="E18" i="5"/>
  <c r="E19" i="5"/>
  <c r="F18" i="5"/>
  <c r="F19" i="5"/>
  <c r="E21" i="5"/>
  <c r="E22" i="5"/>
  <c r="F21" i="5"/>
  <c r="F22" i="5"/>
  <c r="E24" i="5"/>
  <c r="E25" i="5"/>
  <c r="F24" i="5"/>
  <c r="F25" i="5"/>
  <c r="E27" i="5"/>
  <c r="E28" i="5"/>
  <c r="F27" i="5"/>
  <c r="F28" i="5"/>
  <c r="E30" i="5"/>
  <c r="E31" i="5"/>
  <c r="E6" i="5"/>
  <c r="E7" i="5"/>
  <c r="B30" i="5"/>
  <c r="B31" i="5"/>
  <c r="B6" i="5"/>
  <c r="B7" i="5"/>
  <c r="A9" i="5"/>
  <c r="A10" i="5"/>
  <c r="B9" i="5"/>
  <c r="B10" i="5"/>
  <c r="A12" i="5"/>
  <c r="A13" i="5"/>
  <c r="B12" i="5"/>
  <c r="B13" i="5"/>
  <c r="A15" i="5"/>
  <c r="A16" i="5"/>
  <c r="B15" i="5"/>
  <c r="B16" i="5"/>
  <c r="A18" i="5"/>
  <c r="A19" i="5"/>
  <c r="B18" i="5"/>
  <c r="B19" i="5"/>
  <c r="A21" i="5"/>
  <c r="A22" i="5"/>
  <c r="B21" i="5"/>
  <c r="B22" i="5"/>
  <c r="A24" i="5"/>
  <c r="A25" i="5"/>
  <c r="B24" i="5"/>
  <c r="B25" i="5"/>
  <c r="A27" i="5"/>
  <c r="A28" i="5"/>
  <c r="B27" i="5"/>
  <c r="B28" i="5"/>
  <c r="A30" i="5"/>
  <c r="A31" i="5"/>
  <c r="A6" i="5"/>
  <c r="A7" i="5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8" i="3"/>
  <c r="C26" i="1"/>
  <c r="B26" i="1"/>
  <c r="C24" i="3"/>
  <c r="B24" i="3"/>
  <c r="C25" i="3"/>
  <c r="B25" i="3"/>
  <c r="C26" i="3"/>
  <c r="B26" i="3"/>
  <c r="C27" i="1"/>
  <c r="B27" i="1"/>
  <c r="C28" i="1"/>
  <c r="B28" i="1"/>
  <c r="C10" i="3"/>
  <c r="B10" i="3"/>
  <c r="C11" i="3"/>
  <c r="B11" i="3"/>
  <c r="C12" i="3"/>
  <c r="B12" i="3"/>
  <c r="C13" i="3"/>
  <c r="B13" i="3"/>
  <c r="C14" i="3"/>
  <c r="B14" i="3"/>
  <c r="C15" i="3"/>
  <c r="B15" i="3"/>
  <c r="C16" i="3"/>
  <c r="B16" i="3"/>
  <c r="C17" i="3"/>
  <c r="B17" i="3"/>
  <c r="C18" i="3"/>
  <c r="B18" i="3"/>
  <c r="C19" i="3"/>
  <c r="B19" i="3"/>
  <c r="C20" i="3"/>
  <c r="B20" i="3"/>
  <c r="C21" i="3"/>
  <c r="B21" i="3"/>
  <c r="C22" i="3"/>
  <c r="B22" i="3"/>
  <c r="C23" i="3"/>
  <c r="B23" i="3"/>
  <c r="C8" i="3"/>
  <c r="B8" i="3"/>
  <c r="C9" i="3"/>
  <c r="B9" i="3"/>
  <c r="C10" i="1"/>
  <c r="B10" i="1"/>
  <c r="C11" i="1"/>
  <c r="B11" i="1"/>
  <c r="C12" i="1"/>
  <c r="B12" i="1"/>
  <c r="C13" i="1"/>
  <c r="B13" i="1"/>
  <c r="C14" i="1"/>
  <c r="B14" i="1"/>
  <c r="C15" i="1"/>
  <c r="B15" i="1"/>
  <c r="C16" i="1"/>
  <c r="B16" i="1"/>
  <c r="C17" i="1"/>
  <c r="B17" i="1"/>
  <c r="C18" i="1"/>
  <c r="B18" i="1"/>
  <c r="C19" i="1"/>
  <c r="B19" i="1"/>
  <c r="C20" i="1"/>
  <c r="B20" i="1"/>
  <c r="C21" i="1"/>
  <c r="B21" i="1"/>
  <c r="C22" i="1"/>
  <c r="B22" i="1"/>
  <c r="C23" i="1"/>
  <c r="B23" i="1"/>
  <c r="C24" i="1"/>
  <c r="B24" i="1"/>
  <c r="C25" i="1"/>
  <c r="B25" i="1"/>
</calcChain>
</file>

<file path=xl/comments1.xml><?xml version="1.0" encoding="utf-8"?>
<comments xmlns="http://schemas.openxmlformats.org/spreadsheetml/2006/main">
  <authors>
    <author>Lucia</author>
  </authors>
  <commentList>
    <comment ref="M6" authorId="0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8" authorId="0">
      <text>
        <r>
          <rPr>
            <sz val="9"/>
            <color indexed="81"/>
            <rFont val="Tahoma"/>
            <charset val="1"/>
          </rPr>
          <t xml:space="preserve">Harus diisi
Skor Essay Max
</t>
        </r>
      </text>
    </comment>
  </commentList>
</comments>
</file>

<file path=xl/comments2.xml><?xml version="1.0" encoding="utf-8"?>
<comments xmlns="http://schemas.openxmlformats.org/spreadsheetml/2006/main">
  <authors>
    <author>Lucia</author>
  </authors>
  <commentList>
    <comment ref="H4" authorId="0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<sst xmlns="http://schemas.openxmlformats.org/spreadsheetml/2006/main" count="147" uniqueCount="139">
  <si>
    <t>Kelas</t>
  </si>
  <si>
    <t>NO</t>
  </si>
  <si>
    <t>NO UJIAN</t>
  </si>
  <si>
    <t>NAMA PESERTA</t>
  </si>
  <si>
    <t>KET</t>
  </si>
  <si>
    <t>NILAI 
PENGUJI 1</t>
  </si>
  <si>
    <t>NILAI 
PENGUJI 2</t>
  </si>
  <si>
    <t>NILAI AKHIR</t>
  </si>
  <si>
    <t>Nomor</t>
  </si>
  <si>
    <t>Nama</t>
  </si>
  <si>
    <t>ESSAY       SKOR MAX =</t>
  </si>
  <si>
    <t>NILAI TOTAL</t>
  </si>
  <si>
    <t>RUANG      :</t>
  </si>
  <si>
    <t xml:space="preserve">KOREKTOR </t>
  </si>
  <si>
    <t>KOREKTOR 2</t>
  </si>
  <si>
    <t>KOREKTOR 1</t>
  </si>
  <si>
    <t>SEKOLAH BUKIT SION</t>
  </si>
  <si>
    <t>PENGAWAS 1</t>
  </si>
  <si>
    <t>PENGAWAS 2</t>
  </si>
  <si>
    <t>B</t>
  </si>
  <si>
    <t>S</t>
  </si>
  <si>
    <t>PG</t>
  </si>
  <si>
    <t>SKOR
PG</t>
  </si>
  <si>
    <t>SKOR
ESSAY</t>
  </si>
  <si>
    <t>DAFTAR NILAI UJIAN SEKOLAH</t>
  </si>
  <si>
    <t>REKAPITULASI NILAI UJIAN SEKOLAH</t>
  </si>
  <si>
    <t>DENAH UJIAN SEKOLAH</t>
  </si>
  <si>
    <t>No</t>
  </si>
  <si>
    <t>TAHUN PELAJARAN 2018 - 2019</t>
  </si>
  <si>
    <t>HALL A</t>
  </si>
  <si>
    <t>TAHUN PELAJARAN 2018-2019</t>
  </si>
  <si>
    <t>PENGAWAS 4</t>
  </si>
  <si>
    <t>PENGAWAS 3</t>
  </si>
  <si>
    <t>RUANG :</t>
  </si>
  <si>
    <t xml:space="preserve">SMP BUKIT SION </t>
  </si>
  <si>
    <t>SMP BUKIT SION</t>
  </si>
  <si>
    <t>ADELBERT REINHARD RIANG</t>
  </si>
  <si>
    <t>ANDREW ANGGITO</t>
  </si>
  <si>
    <t>AUDIE</t>
  </si>
  <si>
    <t>ASHLEY ANDERSON</t>
  </si>
  <si>
    <t>ALENA PANNA SOEGIANTO</t>
  </si>
  <si>
    <t>CHRISTY OLIVIA</t>
  </si>
  <si>
    <t>BRYAN SURYADJAYA SAPUTRO</t>
  </si>
  <si>
    <t>CAROLINE SANTOSO OPEK</t>
  </si>
  <si>
    <t>AMARANTA KENNISHIA DIMATEA</t>
  </si>
  <si>
    <t>DEA ESTERINA</t>
  </si>
  <si>
    <t>CAREN DARMAWAN</t>
  </si>
  <si>
    <t>CHARLOTTE VALESKA LORDANO</t>
  </si>
  <si>
    <t>CHARISSA NINA JONATHAN</t>
  </si>
  <si>
    <t>GEMILANG FRIYAN FINN PAKPAHAN</t>
  </si>
  <si>
    <t>CHRISTIAN KEVIN PHANGADI</t>
  </si>
  <si>
    <t>DANIEL MARCELLO TANNY</t>
  </si>
  <si>
    <t>CHRISTIAN NATHANAEL P.</t>
  </si>
  <si>
    <t>GIOVANNA BRENDA TANUBRATA</t>
  </si>
  <si>
    <t>CHRISTOPHER ELBERT JUSAK</t>
  </si>
  <si>
    <t>FARREL KEVIN GARDJITO</t>
  </si>
  <si>
    <t>CHRISTOPHE ANDRE AGUNG LAWIN</t>
  </si>
  <si>
    <t>JONATHAN KENNETH WIJAYA</t>
  </si>
  <si>
    <t>CLARENCE RIONA WIJAYA</t>
  </si>
  <si>
    <t>FIDELIA MATHEA ULIANA SITORUS</t>
  </si>
  <si>
    <t xml:space="preserve">COLLIN DIMAS </t>
  </si>
  <si>
    <t>KATHLEEN ISABELLA</t>
  </si>
  <si>
    <t>CLAUDIA LAVINA</t>
  </si>
  <si>
    <t>JESLYN REIA LARANTUKA</t>
  </si>
  <si>
    <t>CRYSTALIA REDEMPTA SHANNIQUE AVEZA W.</t>
  </si>
  <si>
    <t>KENDREW KYNE</t>
  </si>
  <si>
    <t>DARLENE HUO</t>
  </si>
  <si>
    <t>JESSLYN YOVELA</t>
  </si>
  <si>
    <t>DONI ANTONIO PUTRA</t>
  </si>
  <si>
    <t>MATTHEW BUDHI</t>
  </si>
  <si>
    <t>IMMANUEL NAVE BAJAO</t>
  </si>
  <si>
    <t>JEVINT FELIXCIANO</t>
  </si>
  <si>
    <t>EUGENE JEREMY KIE TOREDJO</t>
  </si>
  <si>
    <t>MICHELLE FIDELIA HARTONO</t>
  </si>
  <si>
    <t>JANETTE SUPANGAT</t>
  </si>
  <si>
    <t>JOSE JUAN SUSANTO</t>
  </si>
  <si>
    <t>FILBERT MATHIAS HALOMOAN SITORUS</t>
  </si>
  <si>
    <t>NATASHA GAVRILA KARYADI</t>
  </si>
  <si>
    <t>JEISEN ZEFANYA</t>
  </si>
  <si>
    <t>JOSEPHINE GISELLE WIDJAJA</t>
  </si>
  <si>
    <t>ISHAK ZERAH TANUPUTRA</t>
  </si>
  <si>
    <t>NATHAN WIDJAJA</t>
  </si>
  <si>
    <t>JENNIFER TEDRIC</t>
  </si>
  <si>
    <t>KAYLIE JEDIDIAH ALVARO VILLAMOR</t>
  </si>
  <si>
    <t>JAMISON WIJAYA</t>
  </si>
  <si>
    <t>NATHANAEL NOBELIUS IVASHKA</t>
  </si>
  <si>
    <t>JULIUS GERALD PHO</t>
  </si>
  <si>
    <t>KEVIN CHESTER DELANO</t>
  </si>
  <si>
    <t>JENNIFER</t>
  </si>
  <si>
    <t>PATRICK WILLIAM KURNIAWAN</t>
  </si>
  <si>
    <t>KIRSTEN JEDIDIAH ALVARO VILLAMOR</t>
  </si>
  <si>
    <t>KEVIN TANDIAN</t>
  </si>
  <si>
    <t>JENNIFER ALESSANDRA DIAZ SIMANJUNTAK</t>
  </si>
  <si>
    <t>REFAYA ALODYA MYRON</t>
  </si>
  <si>
    <t>MATTHEW NICANOR GERALD N.</t>
  </si>
  <si>
    <t>KIARA DJUMALI</t>
  </si>
  <si>
    <t>JENNISE PATRICIA SUNARYO</t>
  </si>
  <si>
    <t>SHERINE HANS JOCELYNE</t>
  </si>
  <si>
    <t>MAXIMILIAN</t>
  </si>
  <si>
    <t>MATTHEW ASYER BENAYA BANGUN</t>
  </si>
  <si>
    <t>JOSEPHINE WIDJAJA</t>
  </si>
  <si>
    <t>SOVIOLA GRACIA GINAT</t>
  </si>
  <si>
    <t>NATALIA</t>
  </si>
  <si>
    <t>NATHASIA ARDELIA</t>
  </si>
  <si>
    <t>JUAN NATHAN</t>
  </si>
  <si>
    <t>STEPHEN CHRISTIAN SUIWINATA</t>
  </si>
  <si>
    <t>NATHANAEL RICHARD HA HANES</t>
  </si>
  <si>
    <t>NICHOLAS RAFLI</t>
  </si>
  <si>
    <t>KATHRYN CAHYADI</t>
  </si>
  <si>
    <t>THERESIA AUDREY KENANYA</t>
  </si>
  <si>
    <t>NICHOLAS HAMMET TARIGAN</t>
  </si>
  <si>
    <t>RAINER DYLAN ELIAS</t>
  </si>
  <si>
    <t>KYRA RISANTI RUSLY</t>
  </si>
  <si>
    <t>VANIA FELISHA HILLARY HALIM</t>
  </si>
  <si>
    <t>NICOLA FARRELL KOSASIH</t>
  </si>
  <si>
    <t>REINO JOSEPH SETYAWAN</t>
  </si>
  <si>
    <t>LOUIS VELASCO MULJONO</t>
  </si>
  <si>
    <t xml:space="preserve">WILLIAM EZRA </t>
  </si>
  <si>
    <t>SHANNON TANADI</t>
  </si>
  <si>
    <t>RICHARD TRIHADI</t>
  </si>
  <si>
    <t>NICOLE VENA CHANDRA</t>
  </si>
  <si>
    <t>WILLIAM NATHANAEL SANTOSO</t>
  </si>
  <si>
    <t>SHARON DOVIKO TANUWIDJAJA</t>
  </si>
  <si>
    <t>SHARON ANGELICA TAN</t>
  </si>
  <si>
    <t>WILSON EKAPUTRA TANUWIDJAJA</t>
  </si>
  <si>
    <t>WILLIAM NOVENIX</t>
  </si>
  <si>
    <t>SUGIANSYAH</t>
  </si>
  <si>
    <t>STEFAN KINAI SOLAGRATIA BUDIMAN</t>
  </si>
  <si>
    <t>THESHIA VERONICA KUSUMA YUN MEY</t>
  </si>
  <si>
    <t>STEPHEN</t>
  </si>
  <si>
    <t>9.1</t>
  </si>
  <si>
    <t>9.2</t>
  </si>
  <si>
    <t>9.3</t>
  </si>
  <si>
    <t>9.4</t>
  </si>
  <si>
    <t>Rosy</t>
  </si>
  <si>
    <t>(</t>
  </si>
  <si>
    <t>)</t>
  </si>
  <si>
    <t>( Handy )</t>
  </si>
  <si>
    <t>( Rosy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</si>
</sst>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8" xfId="0" quotePrefix="1" applyBorder="1" applyAlignment="1">
      <alignment horizontal="center"/>
    </xf>
    <xf numFmtId="0" fontId="0" fillId="0" borderId="8" xfId="0" applyBorder="1"/>
    <xf numFmtId="0" fontId="2" fillId="0" borderId="7" xfId="0" quotePrefix="1" applyFont="1" applyBorder="1" applyAlignment="1" applyProtection="1">
      <alignment horizontal="center" shrinkToFit="1"/>
      <protection hidden="1"/>
    </xf>
    <xf numFmtId="0" fontId="2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quotePrefix="1" applyFont="1" applyAlignment="1" applyProtection="1">
      <alignment horizontal="center" shrinkToFit="1"/>
      <protection hidden="1"/>
    </xf>
    <xf numFmtId="0" fontId="2" fillId="0" borderId="7" xfId="0" applyFont="1" applyBorder="1" applyAlignment="1" applyProtection="1">
      <alignment shrinkToFit="1"/>
      <protection hidden="1"/>
    </xf>
    <xf numFmtId="0" fontId="2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0" xfId="0" applyBorder="1"/>
    <xf numFmtId="0" fontId="2" fillId="0" borderId="8" xfId="0" applyFont="1" applyBorder="1" applyAlignment="1" applyProtection="1">
      <alignment horizontal="center"/>
      <protection hidden="1"/>
    </xf>
    <xf numFmtId="0" fontId="2" fillId="0" borderId="9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/>
    <xf numFmtId="0" fontId="7" fillId="0" borderId="0" xfId="0" applyFont="1"/>
    <xf numFmtId="0" fontId="6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 shrinkToFit="1"/>
      <protection locked="0" hidden="1"/>
    </xf>
    <xf numFmtId="0" fontId="0" fillId="0" borderId="8" xfId="0" applyBorder="1" applyProtection="1">
      <protection hidden="1"/>
    </xf>
    <xf numFmtId="0" fontId="2" fillId="3" borderId="8" xfId="0" applyFont="1" applyFill="1" applyBorder="1" applyAlignment="1" applyProtection="1">
      <alignment horizontal="center" vertical="center"/>
      <protection hidden="1"/>
    </xf>
    <xf numFmtId="2" fontId="0" fillId="0" borderId="8" xfId="0" quotePrefix="1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quotePrefix="1"/>
    <xf numFmtId="0" fontId="0" fillId="0" borderId="8" xfId="0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3" xfId="0" applyBorder="1" applyAlignment="1">
      <alignment horizontal="center" vertical="center"/>
    </xf>
    <xf numFmtId="0" fontId="2" fillId="0" borderId="8" xfId="0" applyFont="1" applyBorder="1" applyAlignment="1" applyProtection="1">
      <alignment horizontal="center"/>
      <protection locked="0"/>
    </xf>
    <xf numFmtId="0" fontId="0" fillId="4" borderId="8" xfId="0" applyFill="1" applyBorder="1" applyProtection="1">
      <protection hidden="1"/>
    </xf>
    <xf numFmtId="0" fontId="2" fillId="3" borderId="8" xfId="0" quotePrefix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shrinkToFit="1"/>
      <protection hidden="1"/>
    </xf>
    <xf numFmtId="0" fontId="2" fillId="0" borderId="3" xfId="0" applyFont="1" applyBorder="1" applyAlignment="1" applyProtection="1">
      <alignment horizontal="center" shrinkToFi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179121</xdr:rowOff>
    </xdr:from>
    <xdr:to>
      <xdr:col>5</xdr:col>
      <xdr:colOff>456704</xdr:colOff>
      <xdr:row>6</xdr:row>
      <xdr:rowOff>17937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749137"/>
          <a:ext cx="3698668" cy="9788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spcCol="0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:.</a:t>
          </a:r>
          <a:r>
            <a:rPr lang="id-ID" sz="1000">
              <a:latin typeface="Arial" pitchFamily="34" charset="0"/>
              <a:cs typeface="Arial" pitchFamily="34" charset="0"/>
            </a:rPr>
            <a:t> Prakarya</a:t>
          </a:r>
          <a:endParaRPr lang="en-US" sz="1000">
            <a:latin typeface="Arial" pitchFamily="34" charset="0"/>
            <a:cs typeface="Arial" pitchFamily="34" charset="0"/>
          </a:endParaRPr>
        </a:p>
        <a:p>
          <a:endParaRPr lang="en-US" sz="1000">
            <a:latin typeface="Arial" pitchFamily="34" charset="0"/>
            <a:cs typeface="Arial" pitchFamily="34" charset="0"/>
          </a:endParaRP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</a:t>
          </a:r>
          <a:r>
            <a:rPr lang="id-ID" sz="1000" baseline="0">
              <a:latin typeface="Arial" pitchFamily="34" charset="0"/>
              <a:cs typeface="Arial" pitchFamily="34" charset="0"/>
            </a:rPr>
            <a:t>16 Mei 2019</a:t>
          </a:r>
          <a:endParaRPr lang="en-US" sz="1000" baseline="0">
            <a:latin typeface="Arial" pitchFamily="34" charset="0"/>
            <a:cs typeface="Arial" pitchFamily="34" charset="0"/>
          </a:endParaRPr>
        </a:p>
        <a:p>
          <a:endParaRPr lang="en-US" sz="1000" baseline="0">
            <a:latin typeface="Arial" pitchFamily="34" charset="0"/>
            <a:cs typeface="Arial" pitchFamily="34" charset="0"/>
          </a:endParaRPr>
        </a:p>
        <a:p>
          <a:r>
            <a:rPr lang="en-US" sz="1000" baseline="0">
              <a:latin typeface="Arial" pitchFamily="34" charset="0"/>
              <a:cs typeface="Arial" pitchFamily="34" charset="0"/>
            </a:rPr>
            <a:t>KOREKTOR 	       : </a:t>
          </a:r>
          <a:r>
            <a:rPr lang="id-ID" sz="1000" baseline="0">
              <a:latin typeface="Arial" pitchFamily="34" charset="0"/>
              <a:cs typeface="Arial" pitchFamily="34" charset="0"/>
            </a:rPr>
            <a:t>Rosy</a:t>
          </a:r>
          <a:endParaRPr lang="en-US" sz="10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95250</xdr:colOff>
      <xdr:row>35</xdr:row>
      <xdr:rowOff>9525</xdr:rowOff>
    </xdr:from>
    <xdr:to>
      <xdr:col>4</xdr:col>
      <xdr:colOff>200025</xdr:colOff>
      <xdr:row>37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B6572162-EDF7-4AEF-B92D-D31F002C4F05}"/>
            </a:ext>
          </a:extLst>
        </xdr:cNvPr>
        <xdr:cNvSpPr txBox="1"/>
      </xdr:nvSpPr>
      <xdr:spPr>
        <a:xfrm>
          <a:off x="390525" y="8820150"/>
          <a:ext cx="2571750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Nilai Total = 60% PG + 40% Essay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3</xdr:row>
      <xdr:rowOff>76201</xdr:rowOff>
    </xdr:from>
    <xdr:to>
      <xdr:col>4</xdr:col>
      <xdr:colOff>228599</xdr:colOff>
      <xdr:row>5</xdr:row>
      <xdr:rowOff>257175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FE5385DA-D098-400E-9C4C-CAE06DE8B6BF}"/>
            </a:ext>
          </a:extLst>
        </xdr:cNvPr>
        <xdr:cNvSpPr txBox="1"/>
      </xdr:nvSpPr>
      <xdr:spPr>
        <a:xfrm>
          <a:off x="266699" y="1219201"/>
          <a:ext cx="3333750" cy="75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spcCol="0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:</a:t>
          </a:r>
          <a:r>
            <a:rPr lang="en-US" sz="1000" baseline="0">
              <a:latin typeface="Arial" pitchFamily="34" charset="0"/>
              <a:cs typeface="Arial" pitchFamily="34" charset="0"/>
            </a:rPr>
            <a:t> Prakarya</a:t>
          </a:r>
          <a:endParaRPr lang="en-US" sz="1000">
            <a:latin typeface="Arial" pitchFamily="34" charset="0"/>
            <a:cs typeface="Arial" pitchFamily="34" charset="0"/>
          </a:endParaRPr>
        </a:p>
        <a:p>
          <a:endParaRPr lang="en-US" sz="1000">
            <a:latin typeface="Arial" pitchFamily="34" charset="0"/>
            <a:cs typeface="Arial" pitchFamily="34" charset="0"/>
          </a:endParaRP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16 Mei 2019</a:t>
          </a:r>
        </a:p>
        <a:p>
          <a:endParaRPr lang="en-US" sz="1000" baseline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0"/>
  <sheetViews>
    <sheetView topLeftCell="B16" workbookViewId="0">
      <selection activeCell="C41" sqref="C41"/>
    </sheetView>
  </sheetViews>
  <sheetFormatPr defaultColWidth="9.140625" defaultRowHeight="12.75" x14ac:dyDescent="0.2"/>
  <cols>
    <col min="1" max="1" width="4.42578125" style="9" customWidth="1"/>
    <col min="2" max="2" width="12.5703125" style="9" customWidth="1"/>
    <col min="3" max="3" width="20.140625" style="9" customWidth="1"/>
    <col min="4" max="5" width="4.28515625" style="9" customWidth="1"/>
    <col min="6" max="6" width="7" style="9" customWidth="1"/>
    <col min="7" max="11" width="4.28515625" style="9" customWidth="1"/>
    <col min="12" max="12" width="7.28515625" style="4" customWidth="1"/>
    <col min="13" max="13" width="7.42578125" style="4" customWidth="1"/>
    <col min="14" max="14" width="6.42578125" style="4" customWidth="1"/>
    <col min="15" max="16384" width="9.140625" style="9"/>
  </cols>
  <sheetData>
    <row r="1" spans="1:15" ht="22.5" customHeight="1" x14ac:dyDescent="0.15">
      <c r="A1" s="47" t="s">
        <v>24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22.5" customHeight="1" x14ac:dyDescent="0.15">
      <c r="A2" s="47" t="s">
        <v>34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22.5" customHeight="1" x14ac:dyDescent="0.15">
      <c r="A3" s="47" t="s">
        <v>28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5" ht="22.5" customHeight="1" x14ac:dyDescent="0.15"/>
    <row r="5" spans="1:15" ht="22.5" customHeight="1" x14ac:dyDescent="0.15"/>
    <row r="6" spans="1:15" ht="22.5" customHeight="1" x14ac:dyDescent="0.15">
      <c r="K6" s="9" t="s">
        <v>12</v>
      </c>
      <c r="M6" s="48" t="s">
        <v>133</v>
      </c>
      <c r="N6" s="48"/>
    </row>
    <row r="7" spans="1:15" ht="22.5" customHeight="1" x14ac:dyDescent="0.2"/>
    <row r="8" spans="1:15" ht="15" customHeight="1" x14ac:dyDescent="0.25">
      <c r="A8" s="49" t="s">
        <v>1</v>
      </c>
      <c r="B8" s="51" t="s">
        <v>2</v>
      </c>
      <c r="C8" s="5" t="s">
        <v>3</v>
      </c>
      <c r="D8" s="55" t="s">
        <v>21</v>
      </c>
      <c r="E8" s="56"/>
      <c r="F8" s="57"/>
      <c r="G8" s="53" t="s">
        <v>10</v>
      </c>
      <c r="H8" s="54"/>
      <c r="I8" s="54"/>
      <c r="J8" s="54"/>
      <c r="K8" s="54"/>
      <c r="L8" s="31"/>
      <c r="M8" s="43" t="s">
        <v>11</v>
      </c>
      <c r="N8" s="45" t="s">
        <v>4</v>
      </c>
      <c r="O8"/>
    </row>
    <row r="9" spans="1:15" ht="23.25" thickBot="1" x14ac:dyDescent="0.3">
      <c r="A9" s="50"/>
      <c r="B9" s="52"/>
      <c r="C9" s="6"/>
      <c r="D9" s="28" t="s">
        <v>19</v>
      </c>
      <c r="E9" s="28" t="s">
        <v>20</v>
      </c>
      <c r="F9" s="22" t="s">
        <v>22</v>
      </c>
      <c r="G9" s="21">
        <v>1</v>
      </c>
      <c r="H9" s="21">
        <v>2</v>
      </c>
      <c r="I9" s="21">
        <v>3</v>
      </c>
      <c r="J9" s="21">
        <v>4</v>
      </c>
      <c r="K9" s="21">
        <v>5</v>
      </c>
      <c r="L9" s="22" t="s">
        <v>23</v>
      </c>
      <c r="M9" s="44"/>
      <c r="N9" s="46"/>
      <c r="O9"/>
    </row>
    <row r="10" spans="1:15" ht="22.5" customHeight="1" thickTop="1" x14ac:dyDescent="0.2">
      <c r="A10" s="7">
        <v>1</v>
      </c>
      <c r="B10" s="3" t="str">
        <f t="shared" ref="B10:B25" si="0">IFERROR(VLOOKUP(C10,No_Peserta,2,FALSE),"")</f>
        <v/>
      </c>
      <c r="C10" s="12" t="str">
        <f t="shared" ref="C10:C25" si="1">IF(HLOOKUP(M$6,Daftar_Siswa,A10+1,FALSE)="","",HLOOKUP(M$6,Daftar_Siswa,A10+1,FALSE))</f>
        <v>ASHLEY ANDERSON</v>
      </c>
      <c r="D10" s="30"/>
      <c r="E10" s="30"/>
      <c r="F10" s="30" t="str">
        <f>IFERROR(ROUND(D10/SUM(D10:E10)*100,2),"")</f>
        <v/>
      </c>
      <c r="G10" s="30"/>
      <c r="H10" s="30"/>
      <c r="I10" s="30"/>
      <c r="J10" s="30"/>
      <c r="K10" s="30"/>
      <c r="L10" s="20" t="str">
        <f>IFERROR(ROUND(SUM(G10:K10)/L$8*100,2),"")</f>
        <v/>
      </c>
      <c r="M10" s="20" t="str">
        <f>IFERROR(ROUND(0.6*F10+0.4*L10,2),"")</f>
        <v/>
      </c>
      <c r="N10" s="23"/>
      <c r="O10"/>
    </row>
    <row r="11" spans="1:15" ht="22.5" customHeight="1" x14ac:dyDescent="0.2">
      <c r="A11" s="8">
        <v>2</v>
      </c>
      <c r="B11" s="3" t="str">
        <f t="shared" si="0"/>
        <v/>
      </c>
      <c r="C11" s="12" t="str">
        <f t="shared" si="1"/>
        <v>CAROLINE SANTOSO OPEK</v>
      </c>
      <c r="D11" s="29"/>
      <c r="E11" s="29"/>
      <c r="F11" s="30" t="str">
        <f t="shared" ref="F11:F28" si="2">IFERROR(ROUND(D11/SUM(D11:E11)*100,2),"")</f>
        <v/>
      </c>
      <c r="G11" s="8"/>
      <c r="H11" s="8"/>
      <c r="I11" s="8"/>
      <c r="J11" s="8"/>
      <c r="K11" s="8"/>
      <c r="L11" s="19"/>
      <c r="M11" s="19" t="str">
        <f>IFERROR(ROUND(0.6*F11+0.4*L11,2),"")</f>
        <v/>
      </c>
      <c r="N11" s="2"/>
      <c r="O11"/>
    </row>
    <row r="12" spans="1:15" ht="22.5" customHeight="1" x14ac:dyDescent="0.2">
      <c r="A12" s="8">
        <v>3</v>
      </c>
      <c r="B12" s="3" t="str">
        <f t="shared" si="0"/>
        <v/>
      </c>
      <c r="C12" s="12" t="str">
        <f t="shared" si="1"/>
        <v>CHARLOTTE VALESKA LORDANO</v>
      </c>
      <c r="D12" s="29"/>
      <c r="E12" s="29"/>
      <c r="F12" s="30" t="str">
        <f t="shared" si="2"/>
        <v/>
      </c>
      <c r="G12" s="8"/>
      <c r="H12" s="8"/>
      <c r="I12" s="8"/>
      <c r="J12" s="8"/>
      <c r="K12" s="8"/>
      <c r="L12" s="19"/>
      <c r="M12" s="19" t="str">
        <f t="shared" ref="M12:M28" si="3">IFERROR(ROUND(0.6*F12+0.4*L12,2),"")</f>
        <v/>
      </c>
      <c r="N12" s="2"/>
      <c r="O12"/>
    </row>
    <row r="13" spans="1:15" ht="22.5" customHeight="1" x14ac:dyDescent="0.2">
      <c r="A13" s="8">
        <v>4</v>
      </c>
      <c r="B13" s="3" t="str">
        <f t="shared" si="0"/>
        <v/>
      </c>
      <c r="C13" s="12" t="str">
        <f t="shared" si="1"/>
        <v>DANIEL MARCELLO TANNY</v>
      </c>
      <c r="D13" s="29"/>
      <c r="E13" s="29"/>
      <c r="F13" s="30" t="str">
        <f t="shared" si="2"/>
        <v/>
      </c>
      <c r="G13" s="8"/>
      <c r="H13" s="8"/>
      <c r="I13" s="8"/>
      <c r="J13" s="8"/>
      <c r="K13" s="8"/>
      <c r="L13" s="19"/>
      <c r="M13" s="19" t="str">
        <f t="shared" si="3"/>
        <v/>
      </c>
      <c r="N13" s="2"/>
      <c r="O13"/>
    </row>
    <row r="14" spans="1:15" ht="22.5" customHeight="1" x14ac:dyDescent="0.2">
      <c r="A14" s="8">
        <v>5</v>
      </c>
      <c r="B14" s="3" t="str">
        <f t="shared" si="0"/>
        <v/>
      </c>
      <c r="C14" s="12" t="str">
        <f t="shared" si="1"/>
        <v>FARREL KEVIN GARDJITO</v>
      </c>
      <c r="D14" s="29"/>
      <c r="E14" s="29"/>
      <c r="F14" s="30" t="str">
        <f t="shared" si="2"/>
        <v/>
      </c>
      <c r="G14" s="8"/>
      <c r="H14" s="8"/>
      <c r="I14" s="8"/>
      <c r="J14" s="8"/>
      <c r="K14" s="8"/>
      <c r="L14" s="19"/>
      <c r="M14" s="19" t="str">
        <f t="shared" si="3"/>
        <v/>
      </c>
      <c r="N14" s="2"/>
      <c r="O14"/>
    </row>
    <row r="15" spans="1:15" ht="22.5" customHeight="1" x14ac:dyDescent="0.2">
      <c r="A15" s="8">
        <v>6</v>
      </c>
      <c r="B15" s="3" t="str">
        <f t="shared" si="0"/>
        <v/>
      </c>
      <c r="C15" s="12" t="str">
        <f t="shared" si="1"/>
        <v>FIDELIA MATHEA ULIANA SITORUS</v>
      </c>
      <c r="D15" s="29"/>
      <c r="E15" s="29"/>
      <c r="F15" s="30" t="str">
        <f t="shared" si="2"/>
        <v/>
      </c>
      <c r="G15" s="8"/>
      <c r="H15" s="8"/>
      <c r="I15" s="8"/>
      <c r="J15" s="8"/>
      <c r="K15" s="8"/>
      <c r="L15" s="19"/>
      <c r="M15" s="19" t="str">
        <f t="shared" si="3"/>
        <v/>
      </c>
      <c r="N15" s="2"/>
      <c r="O15"/>
    </row>
    <row r="16" spans="1:15" ht="22.5" customHeight="1" x14ac:dyDescent="0.2">
      <c r="A16" s="8">
        <v>7</v>
      </c>
      <c r="B16" s="3" t="str">
        <f t="shared" si="0"/>
        <v/>
      </c>
      <c r="C16" s="12" t="str">
        <f t="shared" si="1"/>
        <v>JESLYN REIA LARANTUKA</v>
      </c>
      <c r="D16" s="29"/>
      <c r="E16" s="29"/>
      <c r="F16" s="30" t="str">
        <f t="shared" si="2"/>
        <v/>
      </c>
      <c r="G16" s="8"/>
      <c r="H16" s="8"/>
      <c r="I16" s="8"/>
      <c r="J16" s="8"/>
      <c r="K16" s="8"/>
      <c r="L16" s="19"/>
      <c r="M16" s="19" t="str">
        <f t="shared" si="3"/>
        <v/>
      </c>
      <c r="N16" s="2"/>
      <c r="O16"/>
    </row>
    <row r="17" spans="1:15" ht="22.5" customHeight="1" x14ac:dyDescent="0.2">
      <c r="A17" s="8">
        <v>8</v>
      </c>
      <c r="B17" s="3" t="str">
        <f t="shared" si="0"/>
        <v/>
      </c>
      <c r="C17" s="12" t="str">
        <f t="shared" si="1"/>
        <v>JESSLYN YOVELA</v>
      </c>
      <c r="D17" s="29"/>
      <c r="E17" s="29"/>
      <c r="F17" s="30" t="str">
        <f t="shared" si="2"/>
        <v/>
      </c>
      <c r="G17" s="8"/>
      <c r="H17" s="8"/>
      <c r="I17" s="8"/>
      <c r="J17" s="8"/>
      <c r="K17" s="8"/>
      <c r="L17" s="19"/>
      <c r="M17" s="19" t="str">
        <f t="shared" si="3"/>
        <v/>
      </c>
      <c r="N17" s="2"/>
      <c r="O17"/>
    </row>
    <row r="18" spans="1:15" ht="22.5" customHeight="1" x14ac:dyDescent="0.2">
      <c r="A18" s="8">
        <v>9</v>
      </c>
      <c r="B18" s="3" t="str">
        <f t="shared" si="0"/>
        <v/>
      </c>
      <c r="C18" s="12" t="str">
        <f t="shared" si="1"/>
        <v>JEVINT FELIXCIANO</v>
      </c>
      <c r="D18" s="29"/>
      <c r="E18" s="29"/>
      <c r="F18" s="30" t="str">
        <f t="shared" si="2"/>
        <v/>
      </c>
      <c r="G18" s="8"/>
      <c r="H18" s="8"/>
      <c r="I18" s="8"/>
      <c r="J18" s="8"/>
      <c r="K18" s="8"/>
      <c r="L18" s="19"/>
      <c r="M18" s="19" t="str">
        <f t="shared" si="3"/>
        <v/>
      </c>
      <c r="N18" s="2"/>
      <c r="O18"/>
    </row>
    <row r="19" spans="1:15" ht="22.5" customHeight="1" x14ac:dyDescent="0.2">
      <c r="A19" s="8">
        <v>10</v>
      </c>
      <c r="B19" s="3" t="str">
        <f t="shared" si="0"/>
        <v/>
      </c>
      <c r="C19" s="12" t="str">
        <f t="shared" si="1"/>
        <v>JOSE JUAN SUSANTO</v>
      </c>
      <c r="D19" s="29"/>
      <c r="E19" s="29"/>
      <c r="F19" s="30" t="str">
        <f t="shared" si="2"/>
        <v/>
      </c>
      <c r="G19" s="8"/>
      <c r="H19" s="8"/>
      <c r="I19" s="8"/>
      <c r="J19" s="8"/>
      <c r="K19" s="8"/>
      <c r="L19" s="19"/>
      <c r="M19" s="19" t="str">
        <f t="shared" si="3"/>
        <v/>
      </c>
      <c r="N19" s="2"/>
      <c r="O19"/>
    </row>
    <row r="20" spans="1:15" ht="22.5" customHeight="1" x14ac:dyDescent="0.2">
      <c r="A20" s="8">
        <v>11</v>
      </c>
      <c r="B20" s="3" t="str">
        <f t="shared" si="0"/>
        <v/>
      </c>
      <c r="C20" s="12" t="str">
        <f t="shared" si="1"/>
        <v>JOSEPHINE GISELLE WIDJAJA</v>
      </c>
      <c r="D20" s="29"/>
      <c r="E20" s="29"/>
      <c r="F20" s="30" t="str">
        <f t="shared" si="2"/>
        <v/>
      </c>
      <c r="G20" s="8"/>
      <c r="H20" s="8"/>
      <c r="I20" s="8"/>
      <c r="J20" s="8"/>
      <c r="K20" s="8"/>
      <c r="L20" s="19"/>
      <c r="M20" s="19" t="str">
        <f t="shared" si="3"/>
        <v/>
      </c>
      <c r="N20" s="2"/>
      <c r="O20"/>
    </row>
    <row r="21" spans="1:15" ht="22.5" customHeight="1" x14ac:dyDescent="0.2">
      <c r="A21" s="8">
        <v>12</v>
      </c>
      <c r="B21" s="3" t="str">
        <f t="shared" si="0"/>
        <v/>
      </c>
      <c r="C21" s="12" t="str">
        <f t="shared" si="1"/>
        <v>KAYLIE JEDIDIAH ALVARO VILLAMOR</v>
      </c>
      <c r="D21" s="29"/>
      <c r="E21" s="29"/>
      <c r="F21" s="30" t="str">
        <f t="shared" si="2"/>
        <v/>
      </c>
      <c r="G21" s="8"/>
      <c r="H21" s="8"/>
      <c r="I21" s="8"/>
      <c r="J21" s="8"/>
      <c r="K21" s="8"/>
      <c r="L21" s="19"/>
      <c r="M21" s="19" t="str">
        <f t="shared" si="3"/>
        <v/>
      </c>
      <c r="N21" s="2"/>
      <c r="O21"/>
    </row>
    <row r="22" spans="1:15" ht="22.5" customHeight="1" x14ac:dyDescent="0.2">
      <c r="A22" s="8">
        <v>13</v>
      </c>
      <c r="B22" s="3" t="str">
        <f t="shared" si="0"/>
        <v/>
      </c>
      <c r="C22" s="12" t="str">
        <f t="shared" si="1"/>
        <v>KEVIN CHESTER DELANO</v>
      </c>
      <c r="D22" s="29"/>
      <c r="E22" s="29"/>
      <c r="F22" s="30" t="str">
        <f t="shared" si="2"/>
        <v/>
      </c>
      <c r="G22" s="8"/>
      <c r="H22" s="8"/>
      <c r="I22" s="8"/>
      <c r="J22" s="8"/>
      <c r="K22" s="8"/>
      <c r="L22" s="19" t="str">
        <f t="shared" ref="L22:L28" si="4">IFERROR(ROUND(SUM(G22:K22)/L$8*100,2),"")</f>
        <v/>
      </c>
      <c r="M22" s="19" t="str">
        <f t="shared" si="3"/>
        <v/>
      </c>
      <c r="N22" s="2"/>
      <c r="O22"/>
    </row>
    <row r="23" spans="1:15" ht="22.5" customHeight="1" x14ac:dyDescent="0.25">
      <c r="A23" s="8">
        <v>14</v>
      </c>
      <c r="B23" s="3" t="str">
        <f t="shared" si="0"/>
        <v/>
      </c>
      <c r="C23" s="12" t="str">
        <f t="shared" si="1"/>
        <v>KEVIN TANDIAN</v>
      </c>
      <c r="D23" s="29"/>
      <c r="E23" s="29"/>
      <c r="F23" s="30" t="str">
        <f t="shared" si="2"/>
        <v/>
      </c>
      <c r="G23" s="8"/>
      <c r="H23" s="8"/>
      <c r="I23" s="8"/>
      <c r="J23" s="8"/>
      <c r="K23" s="8"/>
      <c r="L23" s="19" t="str">
        <f t="shared" si="4"/>
        <v/>
      </c>
      <c r="M23" s="19" t="str">
        <f t="shared" si="3"/>
        <v/>
      </c>
      <c r="N23" s="2"/>
      <c r="O23"/>
    </row>
    <row r="24" spans="1:15" ht="22.5" customHeight="1" x14ac:dyDescent="0.25">
      <c r="A24" s="8">
        <v>15</v>
      </c>
      <c r="B24" s="3" t="str">
        <f t="shared" si="0"/>
        <v/>
      </c>
      <c r="C24" s="12" t="str">
        <f t="shared" si="1"/>
        <v>KIARA DJUMALI</v>
      </c>
      <c r="D24" s="29"/>
      <c r="E24" s="29"/>
      <c r="F24" s="30" t="str">
        <f t="shared" si="2"/>
        <v/>
      </c>
      <c r="G24" s="8"/>
      <c r="H24" s="8"/>
      <c r="I24" s="8"/>
      <c r="J24" s="8"/>
      <c r="K24" s="8"/>
      <c r="L24" s="19" t="str">
        <f t="shared" si="4"/>
        <v/>
      </c>
      <c r="M24" s="19" t="str">
        <f t="shared" si="3"/>
        <v/>
      </c>
      <c r="N24" s="2"/>
      <c r="O24"/>
    </row>
    <row r="25" spans="1:15" ht="22.5" customHeight="1" x14ac:dyDescent="0.25">
      <c r="A25" s="8">
        <v>16</v>
      </c>
      <c r="B25" s="3" t="str">
        <f t="shared" si="0"/>
        <v/>
      </c>
      <c r="C25" s="12" t="str">
        <f t="shared" si="1"/>
        <v>MATTHEW ASYER BENAYA BANGUN</v>
      </c>
      <c r="D25" s="29"/>
      <c r="E25" s="29"/>
      <c r="F25" s="30" t="str">
        <f t="shared" si="2"/>
        <v/>
      </c>
      <c r="G25" s="8"/>
      <c r="H25" s="8"/>
      <c r="I25" s="8"/>
      <c r="J25" s="8"/>
      <c r="K25" s="8"/>
      <c r="L25" s="19"/>
      <c r="M25" s="19" t="str">
        <f t="shared" si="3"/>
        <v/>
      </c>
      <c r="N25" s="2"/>
      <c r="O25"/>
    </row>
    <row r="26" spans="1:15" ht="22.5" customHeight="1" x14ac:dyDescent="0.25">
      <c r="A26" s="8">
        <v>17</v>
      </c>
      <c r="B26" s="3" t="str">
        <f t="shared" ref="B26:B28" si="5">IFERROR(VLOOKUP(C26,No_Peserta,2,FALSE),"")</f>
        <v/>
      </c>
      <c r="C26" s="12" t="str">
        <f t="shared" ref="C26:C28" si="6">IF(HLOOKUP(M$6,Daftar_Siswa,A26+1,FALSE)="","",HLOOKUP(M$6,Daftar_Siswa,A26+1,FALSE))</f>
        <v>NATHASIA ARDELIA</v>
      </c>
      <c r="D26" s="29"/>
      <c r="E26" s="29"/>
      <c r="F26" s="30" t="str">
        <f t="shared" si="2"/>
        <v/>
      </c>
      <c r="G26" s="8"/>
      <c r="H26" s="8"/>
      <c r="I26" s="8"/>
      <c r="J26" s="8"/>
      <c r="K26" s="8"/>
      <c r="L26" s="19" t="str">
        <f t="shared" si="4"/>
        <v/>
      </c>
      <c r="M26" s="19" t="str">
        <f t="shared" si="3"/>
        <v/>
      </c>
      <c r="N26" s="2"/>
      <c r="O26"/>
    </row>
    <row r="27" spans="1:15" ht="22.5" customHeight="1" x14ac:dyDescent="0.25">
      <c r="A27" s="8">
        <v>18</v>
      </c>
      <c r="B27" s="3" t="str">
        <f t="shared" si="5"/>
        <v/>
      </c>
      <c r="C27" s="12" t="str">
        <f t="shared" si="6"/>
        <v>NICHOLAS RAFLI</v>
      </c>
      <c r="D27" s="29"/>
      <c r="E27" s="29"/>
      <c r="F27" s="30" t="str">
        <f t="shared" si="2"/>
        <v/>
      </c>
      <c r="G27" s="8"/>
      <c r="H27" s="8"/>
      <c r="I27" s="8"/>
      <c r="J27" s="8"/>
      <c r="K27" s="8"/>
      <c r="L27" s="19" t="str">
        <f t="shared" si="4"/>
        <v/>
      </c>
      <c r="M27" s="19" t="str">
        <f t="shared" si="3"/>
        <v/>
      </c>
      <c r="N27" s="2"/>
      <c r="O27"/>
    </row>
    <row r="28" spans="1:15" ht="22.5" customHeight="1" x14ac:dyDescent="0.25">
      <c r="A28" s="8">
        <v>19</v>
      </c>
      <c r="B28" s="3" t="str">
        <f t="shared" si="5"/>
        <v/>
      </c>
      <c r="C28" s="12" t="str">
        <f t="shared" si="6"/>
        <v>RAINER DYLAN ELIAS</v>
      </c>
      <c r="D28" s="29"/>
      <c r="E28" s="29"/>
      <c r="F28" s="30" t="str">
        <f t="shared" si="2"/>
        <v/>
      </c>
      <c r="G28" s="8"/>
      <c r="H28" s="8"/>
      <c r="I28" s="8"/>
      <c r="J28" s="8"/>
      <c r="K28" s="8"/>
      <c r="L28" s="19" t="str">
        <f t="shared" si="4"/>
        <v/>
      </c>
      <c r="M28" s="19" t="str">
        <f t="shared" si="3"/>
        <v/>
      </c>
      <c r="N28" s="2"/>
      <c r="O28"/>
    </row>
    <row r="29" spans="1:15" ht="22.5" customHeight="1" x14ac:dyDescent="0.25">
      <c r="A29" s="8">
        <v>20</v>
      </c>
      <c r="B29" s="3" t="str">
        <f t="shared" ref="B29:B33" si="7">IFERROR(VLOOKUP(C29,No_Peserta,2,FALSE),"")</f>
        <v/>
      </c>
      <c r="C29" s="12" t="str">
        <f t="shared" ref="C29:C33" si="8">IF(HLOOKUP(M$6,Daftar_Siswa,A29+1,FALSE)="","",HLOOKUP(M$6,Daftar_Siswa,A29+1,FALSE))</f>
        <v>REINO JOSEPH SETYAWAN</v>
      </c>
      <c r="D29" s="40"/>
      <c r="E29" s="40"/>
      <c r="F29" s="30" t="str">
        <f t="shared" ref="F29:F33" si="9">IFERROR(ROUND(D29/SUM(D29:E29)*100,2),"")</f>
        <v/>
      </c>
      <c r="G29" s="8"/>
      <c r="H29" s="8"/>
      <c r="I29" s="8"/>
      <c r="J29" s="8"/>
      <c r="K29" s="8"/>
      <c r="L29" s="19" t="str">
        <f t="shared" ref="L29:L32" si="10">IFERROR(ROUND(SUM(G29:K29)/L$8*100,2),"")</f>
        <v/>
      </c>
      <c r="M29" s="19" t="str">
        <f t="shared" ref="M29:M33" si="11">IFERROR(ROUND(0.6*F29+0.4*L29,2),"")</f>
        <v/>
      </c>
      <c r="N29" s="2"/>
      <c r="O29"/>
    </row>
    <row r="30" spans="1:15" ht="22.5" customHeight="1" x14ac:dyDescent="0.25">
      <c r="A30" s="8">
        <v>21</v>
      </c>
      <c r="B30" s="3" t="str">
        <f t="shared" si="7"/>
        <v/>
      </c>
      <c r="C30" s="12" t="str">
        <f t="shared" si="8"/>
        <v>RICHARD TRIHADI</v>
      </c>
      <c r="D30" s="40">
        <v>23</v>
      </c>
      <c r="E30" s="40">
        <v>17</v>
      </c>
      <c r="F30" s="30">
        <f t="shared" si="9"/>
        <v>57.5</v>
      </c>
      <c r="G30" s="8">
        <v>20</v>
      </c>
      <c r="H30" s="8">
        <v>20</v>
      </c>
      <c r="I30" s="8">
        <v>20</v>
      </c>
      <c r="J30" s="8">
        <v>12</v>
      </c>
      <c r="K30" s="8">
        <v>13</v>
      </c>
      <c r="L30" s="19">
        <v>85</v>
      </c>
      <c r="M30" s="19">
        <f t="shared" si="11"/>
        <v>68.5</v>
      </c>
      <c r="N30" s="2"/>
      <c r="O30"/>
    </row>
    <row r="31" spans="1:15" ht="22.5" customHeight="1" x14ac:dyDescent="0.25">
      <c r="A31" s="8">
        <v>22</v>
      </c>
      <c r="B31" s="3" t="str">
        <f t="shared" si="7"/>
        <v/>
      </c>
      <c r="C31" s="12" t="str">
        <f t="shared" si="8"/>
        <v>SHARON ANGELICA TAN</v>
      </c>
      <c r="D31" s="40"/>
      <c r="E31" s="40"/>
      <c r="F31" s="30" t="str">
        <f t="shared" si="9"/>
        <v/>
      </c>
      <c r="G31" s="8"/>
      <c r="H31" s="8"/>
      <c r="I31" s="8"/>
      <c r="J31" s="8"/>
      <c r="K31" s="8"/>
      <c r="L31" s="19" t="str">
        <f t="shared" si="10"/>
        <v/>
      </c>
      <c r="M31" s="19" t="str">
        <f t="shared" si="11"/>
        <v/>
      </c>
      <c r="N31" s="2"/>
      <c r="O31"/>
    </row>
    <row r="32" spans="1:15" ht="22.5" customHeight="1" x14ac:dyDescent="0.25">
      <c r="A32" s="8">
        <v>23</v>
      </c>
      <c r="B32" s="3" t="str">
        <f t="shared" si="7"/>
        <v/>
      </c>
      <c r="C32" s="12" t="str">
        <f t="shared" si="8"/>
        <v>STEFAN KINAI SOLAGRATIA BUDIMAN</v>
      </c>
      <c r="D32" s="40"/>
      <c r="E32" s="40"/>
      <c r="F32" s="30" t="str">
        <f t="shared" si="9"/>
        <v/>
      </c>
      <c r="G32" s="8"/>
      <c r="H32" s="8"/>
      <c r="I32" s="8"/>
      <c r="J32" s="8"/>
      <c r="K32" s="8"/>
      <c r="L32" s="19" t="str">
        <f t="shared" si="10"/>
        <v/>
      </c>
      <c r="M32" s="19" t="str">
        <f t="shared" si="11"/>
        <v/>
      </c>
      <c r="N32" s="2"/>
      <c r="O32"/>
    </row>
    <row r="33" spans="1:14" ht="22.5" customHeight="1" x14ac:dyDescent="0.25">
      <c r="A33" s="8">
        <v>24</v>
      </c>
      <c r="B33" s="3" t="str">
        <f t="shared" si="7"/>
        <v/>
      </c>
      <c r="C33" s="12" t="str">
        <f t="shared" si="8"/>
        <v>STEPHEN</v>
      </c>
      <c r="D33" s="40">
        <v>34</v>
      </c>
      <c r="E33" s="40">
        <v>6</v>
      </c>
      <c r="F33" s="30">
        <f t="shared" si="9"/>
        <v>85</v>
      </c>
      <c r="G33" s="8">
        <v>20</v>
      </c>
      <c r="H33" s="8">
        <v>20</v>
      </c>
      <c r="I33" s="8">
        <v>20</v>
      </c>
      <c r="J33" s="8">
        <v>16</v>
      </c>
      <c r="K33" s="8">
        <v>15</v>
      </c>
      <c r="L33" s="19">
        <v>91</v>
      </c>
      <c r="M33" s="19">
        <f t="shared" si="11"/>
        <v>87.4</v>
      </c>
      <c r="N33" s="2"/>
    </row>
    <row r="34" spans="1:14" x14ac:dyDescent="0.2">
      <c r="B34" s="11"/>
      <c r="C34" s="4"/>
    </row>
    <row r="35" spans="1:14" x14ac:dyDescent="0.2">
      <c r="B35" s="11"/>
      <c r="C35" s="4"/>
    </row>
    <row r="37" spans="1:14" x14ac:dyDescent="0.2">
      <c r="H37" s="10" t="s">
        <v>13</v>
      </c>
    </row>
    <row r="39" spans="1:14" x14ac:dyDescent="0.2">
      <c r="G39" s="9" t="s">
        <v>135</v>
      </c>
      <c r="H39" s="10" t="s">
        <v>134</v>
      </c>
      <c r="I39" s="9" t="s">
        <v>136</v>
      </c>
    </row>
    <row r="40" spans="1:14" x14ac:dyDescent="0.2">
      <c r="H40" s="10"/>
    </row>
  </sheetData>
  <mergeCells count="10">
    <mergeCell ref="M8:M9"/>
    <mergeCell ref="N8:N9"/>
    <mergeCell ref="A1:N1"/>
    <mergeCell ref="A2:N2"/>
    <mergeCell ref="A3:N3"/>
    <mergeCell ref="M6:N6"/>
    <mergeCell ref="A8:A9"/>
    <mergeCell ref="B8:B9"/>
    <mergeCell ref="G8:K8"/>
    <mergeCell ref="D8:F8"/>
  </mergeCells>
  <dataValidations count="1">
    <dataValidation type="list" allowBlank="1" showInputMessage="1" showErrorMessage="1" sqref="M6:N6">
      <formula1>Nomor_ruang</formula1>
    </dataValidation>
  </dataValidations>
  <printOptions horizontalCentered="1"/>
  <pageMargins left="0.2" right="0.2" top="0.5" bottom="0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abSelected="1" topLeftCell="A19" workbookViewId="0">
      <selection activeCell="D8" sqref="D8:E8"/>
    </sheetView>
  </sheetViews>
  <sheetFormatPr defaultColWidth="9.140625" defaultRowHeight="15" x14ac:dyDescent="0.25"/>
  <cols>
    <col min="1" max="1" width="4.7109375" style="17" customWidth="1"/>
    <col min="2" max="2" width="15.28515625" style="17" customWidth="1"/>
    <col min="3" max="3" width="22.5703125" style="17" customWidth="1"/>
    <col min="4" max="7" width="5.42578125" style="17" customWidth="1"/>
    <col min="8" max="8" width="7.42578125" style="17" customWidth="1"/>
    <col min="9" max="9" width="6.28515625" style="17" customWidth="1"/>
    <col min="10" max="16384" width="9.140625" style="17"/>
  </cols>
  <sheetData>
    <row r="1" spans="1:13" s="9" customFormat="1" ht="22.5" customHeight="1" x14ac:dyDescent="0.15">
      <c r="A1" s="47" t="s">
        <v>25</v>
      </c>
      <c r="B1" s="47"/>
      <c r="C1" s="47"/>
      <c r="D1" s="47"/>
      <c r="E1" s="47"/>
      <c r="F1" s="47"/>
      <c r="G1" s="47"/>
      <c r="H1" s="47"/>
      <c r="I1" s="47"/>
    </row>
    <row r="2" spans="1:13" s="9" customFormat="1" ht="22.5" customHeight="1" x14ac:dyDescent="0.15">
      <c r="A2" s="47" t="s">
        <v>35</v>
      </c>
      <c r="B2" s="47"/>
      <c r="C2" s="47"/>
      <c r="D2" s="47"/>
      <c r="E2" s="47"/>
      <c r="F2" s="47"/>
      <c r="G2" s="47"/>
      <c r="H2" s="47"/>
      <c r="I2" s="47"/>
    </row>
    <row r="3" spans="1:13" s="9" customFormat="1" ht="22.5" customHeight="1" x14ac:dyDescent="0.2">
      <c r="A3" s="47" t="s">
        <v>28</v>
      </c>
      <c r="B3" s="47"/>
      <c r="C3" s="47"/>
      <c r="D3" s="47"/>
      <c r="E3" s="47"/>
      <c r="F3" s="47"/>
      <c r="G3" s="47"/>
      <c r="H3" s="47"/>
      <c r="I3" s="47"/>
    </row>
    <row r="4" spans="1:13" s="9" customFormat="1" ht="22.5" customHeight="1" x14ac:dyDescent="0.2">
      <c r="E4" s="9" t="s">
        <v>12</v>
      </c>
      <c r="H4" s="48" t="s">
        <v>133</v>
      </c>
      <c r="I4" s="48"/>
      <c r="J4" s="4"/>
      <c r="K4" s="4"/>
    </row>
    <row r="5" spans="1:13" s="9" customFormat="1" ht="22.5" customHeight="1" x14ac:dyDescent="0.15">
      <c r="H5" s="4"/>
      <c r="I5" s="4"/>
    </row>
    <row r="6" spans="1:13" s="9" customFormat="1" ht="22.5" customHeight="1" x14ac:dyDescent="0.15"/>
    <row r="7" spans="1:13" s="9" customFormat="1" ht="24.75" thickBot="1" x14ac:dyDescent="0.2">
      <c r="A7" s="15" t="s">
        <v>1</v>
      </c>
      <c r="B7" s="16" t="s">
        <v>2</v>
      </c>
      <c r="C7" s="16" t="s">
        <v>3</v>
      </c>
      <c r="D7" s="60" t="s">
        <v>5</v>
      </c>
      <c r="E7" s="60"/>
      <c r="F7" s="60" t="s">
        <v>6</v>
      </c>
      <c r="G7" s="60"/>
      <c r="H7" s="16" t="s">
        <v>7</v>
      </c>
      <c r="I7" s="16" t="s">
        <v>4</v>
      </c>
    </row>
    <row r="8" spans="1:13" s="9" customFormat="1" ht="22.5" customHeight="1" thickTop="1" x14ac:dyDescent="0.2">
      <c r="A8" s="13">
        <v>1</v>
      </c>
      <c r="B8" s="3" t="str">
        <f t="shared" ref="B8:B26" si="0">IFERROR(VLOOKUP(C8,No_Peserta,2,FALSE),"")</f>
        <v/>
      </c>
      <c r="C8" s="12" t="str">
        <f t="shared" ref="C8:C23" si="1">IF(HLOOKUP($H$4,Daftar_Siswa,A8+1,FALSE)="","",HLOOKUP($H$4,Daftar_Siswa,A8+1,FALSE))</f>
        <v>ASHLEY ANDERSON</v>
      </c>
      <c r="D8" s="59" t="str">
        <f>'Nilai US'!M10</f>
        <v/>
      </c>
      <c r="E8" s="59"/>
      <c r="F8" s="59"/>
      <c r="G8" s="59"/>
      <c r="H8" s="20" t="str">
        <f>IFERROR(ROUND(AVERAGE(D8:G8),0),"")</f>
        <v/>
      </c>
      <c r="I8" s="7"/>
      <c r="L8" s="17"/>
      <c r="M8" s="17"/>
    </row>
    <row r="9" spans="1:13" s="9" customFormat="1" ht="22.5" customHeight="1" x14ac:dyDescent="0.2">
      <c r="A9" s="14">
        <v>2</v>
      </c>
      <c r="B9" s="3" t="str">
        <f t="shared" si="0"/>
        <v/>
      </c>
      <c r="C9" s="12" t="str">
        <f t="shared" si="1"/>
        <v>CAROLINE SANTOSO OPEK</v>
      </c>
      <c r="D9" s="58" t="str">
        <f>'Nilai US'!M11</f>
        <v/>
      </c>
      <c r="E9" s="58"/>
      <c r="F9" s="58"/>
      <c r="G9" s="58"/>
      <c r="H9" s="19" t="str">
        <f t="shared" ref="H9:H26" si="2">IFERROR(ROUND(AVERAGE(D9:G9),0),"")</f>
        <v/>
      </c>
      <c r="I9" s="8"/>
      <c r="L9" s="17"/>
      <c r="M9" s="17"/>
    </row>
    <row r="10" spans="1:13" s="9" customFormat="1" ht="22.5" customHeight="1" x14ac:dyDescent="0.2">
      <c r="A10" s="14">
        <v>3</v>
      </c>
      <c r="B10" s="3" t="str">
        <f t="shared" si="0"/>
        <v/>
      </c>
      <c r="C10" s="12" t="str">
        <f t="shared" si="1"/>
        <v>CHARLOTTE VALESKA LORDANO</v>
      </c>
      <c r="D10" s="58" t="str">
        <f>'Nilai US'!M12</f>
        <v/>
      </c>
      <c r="E10" s="58"/>
      <c r="F10" s="58"/>
      <c r="G10" s="58"/>
      <c r="H10" s="19" t="str">
        <f t="shared" si="2"/>
        <v/>
      </c>
      <c r="I10" s="8"/>
      <c r="L10" s="17"/>
      <c r="M10" s="17"/>
    </row>
    <row r="11" spans="1:13" s="9" customFormat="1" ht="22.5" customHeight="1" x14ac:dyDescent="0.2">
      <c r="A11" s="14">
        <v>4</v>
      </c>
      <c r="B11" s="3" t="str">
        <f t="shared" si="0"/>
        <v/>
      </c>
      <c r="C11" s="12" t="str">
        <f t="shared" si="1"/>
        <v>DANIEL MARCELLO TANNY</v>
      </c>
      <c r="D11" s="58" t="str">
        <f>'Nilai US'!M13</f>
        <v/>
      </c>
      <c r="E11" s="58"/>
      <c r="F11" s="58"/>
      <c r="G11" s="58"/>
      <c r="H11" s="19" t="str">
        <f t="shared" si="2"/>
        <v/>
      </c>
      <c r="I11" s="8"/>
      <c r="L11" s="17"/>
      <c r="M11" s="17"/>
    </row>
    <row r="12" spans="1:13" s="9" customFormat="1" ht="22.5" customHeight="1" x14ac:dyDescent="0.2">
      <c r="A12" s="14">
        <v>5</v>
      </c>
      <c r="B12" s="3" t="str">
        <f t="shared" si="0"/>
        <v/>
      </c>
      <c r="C12" s="12" t="str">
        <f t="shared" si="1"/>
        <v>FARREL KEVIN GARDJITO</v>
      </c>
      <c r="D12" s="58" t="str">
        <f>'Nilai US'!M14</f>
        <v/>
      </c>
      <c r="E12" s="58"/>
      <c r="F12" s="58"/>
      <c r="G12" s="58"/>
      <c r="H12" s="19" t="str">
        <f t="shared" si="2"/>
        <v/>
      </c>
      <c r="I12" s="8"/>
      <c r="L12" s="17"/>
      <c r="M12" s="17"/>
    </row>
    <row r="13" spans="1:13" s="9" customFormat="1" ht="22.5" customHeight="1" x14ac:dyDescent="0.2">
      <c r="A13" s="14">
        <v>6</v>
      </c>
      <c r="B13" s="3" t="str">
        <f t="shared" si="0"/>
        <v/>
      </c>
      <c r="C13" s="12" t="str">
        <f t="shared" si="1"/>
        <v>FIDELIA MATHEA ULIANA SITORUS</v>
      </c>
      <c r="D13" s="58" t="str">
        <f>'Nilai US'!M15</f>
        <v/>
      </c>
      <c r="E13" s="58"/>
      <c r="F13" s="58"/>
      <c r="G13" s="58"/>
      <c r="H13" s="19" t="str">
        <f t="shared" si="2"/>
        <v/>
      </c>
      <c r="I13" s="8"/>
      <c r="L13" s="17"/>
      <c r="M13" s="17"/>
    </row>
    <row r="14" spans="1:13" s="9" customFormat="1" ht="22.5" customHeight="1" x14ac:dyDescent="0.2">
      <c r="A14" s="14">
        <v>7</v>
      </c>
      <c r="B14" s="3" t="str">
        <f t="shared" si="0"/>
        <v/>
      </c>
      <c r="C14" s="12" t="str">
        <f t="shared" si="1"/>
        <v>JESLYN REIA LARANTUKA</v>
      </c>
      <c r="D14" s="58" t="str">
        <f>'Nilai US'!M16</f>
        <v/>
      </c>
      <c r="E14" s="58"/>
      <c r="F14" s="58"/>
      <c r="G14" s="58"/>
      <c r="H14" s="19" t="str">
        <f t="shared" si="2"/>
        <v/>
      </c>
      <c r="I14" s="8"/>
      <c r="L14" s="17"/>
      <c r="M14" s="17"/>
    </row>
    <row r="15" spans="1:13" s="9" customFormat="1" ht="22.5" customHeight="1" x14ac:dyDescent="0.2">
      <c r="A15" s="14">
        <v>8</v>
      </c>
      <c r="B15" s="3" t="str">
        <f t="shared" si="0"/>
        <v/>
      </c>
      <c r="C15" s="12" t="str">
        <f t="shared" si="1"/>
        <v>JESSLYN YOVELA</v>
      </c>
      <c r="D15" s="58" t="str">
        <f>'Nilai US'!M17</f>
        <v/>
      </c>
      <c r="E15" s="58"/>
      <c r="F15" s="58"/>
      <c r="G15" s="58"/>
      <c r="H15" s="19" t="str">
        <f t="shared" si="2"/>
        <v/>
      </c>
      <c r="I15" s="8"/>
      <c r="L15" s="17"/>
      <c r="M15" s="17"/>
    </row>
    <row r="16" spans="1:13" s="9" customFormat="1" ht="22.5" customHeight="1" x14ac:dyDescent="0.2">
      <c r="A16" s="14">
        <v>9</v>
      </c>
      <c r="B16" s="3" t="str">
        <f t="shared" si="0"/>
        <v/>
      </c>
      <c r="C16" s="12" t="str">
        <f t="shared" si="1"/>
        <v>JEVINT FELIXCIANO</v>
      </c>
      <c r="D16" s="58" t="str">
        <f>'Nilai US'!M18</f>
        <v/>
      </c>
      <c r="E16" s="58"/>
      <c r="F16" s="58"/>
      <c r="G16" s="58"/>
      <c r="H16" s="19" t="str">
        <f t="shared" si="2"/>
        <v/>
      </c>
      <c r="I16" s="8"/>
      <c r="L16" s="17"/>
      <c r="M16" s="17"/>
    </row>
    <row r="17" spans="1:13" s="9" customFormat="1" ht="22.5" customHeight="1" x14ac:dyDescent="0.2">
      <c r="A17" s="14">
        <v>10</v>
      </c>
      <c r="B17" s="3" t="str">
        <f t="shared" si="0"/>
        <v/>
      </c>
      <c r="C17" s="12" t="str">
        <f t="shared" si="1"/>
        <v>JOSE JUAN SUSANTO</v>
      </c>
      <c r="D17" s="58" t="str">
        <f>'Nilai US'!M19</f>
        <v/>
      </c>
      <c r="E17" s="58"/>
      <c r="F17" s="58"/>
      <c r="G17" s="58"/>
      <c r="H17" s="19" t="str">
        <f t="shared" si="2"/>
        <v/>
      </c>
      <c r="I17" s="8"/>
      <c r="L17" s="17"/>
      <c r="M17" s="17"/>
    </row>
    <row r="18" spans="1:13" s="9" customFormat="1" ht="22.5" customHeight="1" x14ac:dyDescent="0.2">
      <c r="A18" s="14">
        <v>11</v>
      </c>
      <c r="B18" s="3" t="str">
        <f t="shared" si="0"/>
        <v/>
      </c>
      <c r="C18" s="12" t="str">
        <f t="shared" si="1"/>
        <v>JOSEPHINE GISELLE WIDJAJA</v>
      </c>
      <c r="D18" s="58" t="str">
        <f>'Nilai US'!M20</f>
        <v/>
      </c>
      <c r="E18" s="58"/>
      <c r="F18" s="58"/>
      <c r="G18" s="58"/>
      <c r="H18" s="19" t="str">
        <f t="shared" si="2"/>
        <v/>
      </c>
      <c r="I18" s="8"/>
      <c r="L18" s="17"/>
      <c r="M18" s="17"/>
    </row>
    <row r="19" spans="1:13" s="9" customFormat="1" ht="22.5" customHeight="1" x14ac:dyDescent="0.2">
      <c r="A19" s="14">
        <v>12</v>
      </c>
      <c r="B19" s="3" t="str">
        <f t="shared" si="0"/>
        <v/>
      </c>
      <c r="C19" s="12" t="str">
        <f t="shared" si="1"/>
        <v>KAYLIE JEDIDIAH ALVARO VILLAMOR</v>
      </c>
      <c r="D19" s="58" t="str">
        <f>'Nilai US'!M21</f>
        <v/>
      </c>
      <c r="E19" s="58"/>
      <c r="F19" s="58"/>
      <c r="G19" s="58"/>
      <c r="H19" s="19" t="str">
        <f t="shared" si="2"/>
        <v/>
      </c>
      <c r="I19" s="8"/>
      <c r="L19" s="17"/>
      <c r="M19" s="17"/>
    </row>
    <row r="20" spans="1:13" s="9" customFormat="1" ht="22.5" customHeight="1" x14ac:dyDescent="0.2">
      <c r="A20" s="14">
        <v>13</v>
      </c>
      <c r="B20" s="3" t="str">
        <f t="shared" si="0"/>
        <v/>
      </c>
      <c r="C20" s="12" t="str">
        <f t="shared" si="1"/>
        <v>KEVIN CHESTER DELANO</v>
      </c>
      <c r="D20" s="58" t="str">
        <f>'Nilai US'!M22</f>
        <v/>
      </c>
      <c r="E20" s="58"/>
      <c r="F20" s="58"/>
      <c r="G20" s="58"/>
      <c r="H20" s="19" t="str">
        <f t="shared" si="2"/>
        <v/>
      </c>
      <c r="I20" s="8"/>
      <c r="L20" s="17"/>
      <c r="M20" s="17"/>
    </row>
    <row r="21" spans="1:13" s="9" customFormat="1" ht="22.5" customHeight="1" x14ac:dyDescent="0.2">
      <c r="A21" s="14">
        <v>14</v>
      </c>
      <c r="B21" s="3" t="str">
        <f t="shared" si="0"/>
        <v/>
      </c>
      <c r="C21" s="12" t="str">
        <f t="shared" si="1"/>
        <v>KEVIN TANDIAN</v>
      </c>
      <c r="D21" s="58" t="str">
        <f>'Nilai US'!M23</f>
        <v/>
      </c>
      <c r="E21" s="58"/>
      <c r="F21" s="58"/>
      <c r="G21" s="58"/>
      <c r="H21" s="19" t="str">
        <f t="shared" si="2"/>
        <v/>
      </c>
      <c r="I21" s="8"/>
      <c r="L21" s="17"/>
      <c r="M21" s="17"/>
    </row>
    <row r="22" spans="1:13" s="9" customFormat="1" ht="22.5" customHeight="1" x14ac:dyDescent="0.2">
      <c r="A22" s="14">
        <v>15</v>
      </c>
      <c r="B22" s="3" t="str">
        <f t="shared" si="0"/>
        <v/>
      </c>
      <c r="C22" s="12" t="str">
        <f t="shared" si="1"/>
        <v>KIARA DJUMALI</v>
      </c>
      <c r="D22" s="58" t="str">
        <f>'Nilai US'!M24</f>
        <v/>
      </c>
      <c r="E22" s="58"/>
      <c r="F22" s="58"/>
      <c r="G22" s="58"/>
      <c r="H22" s="19" t="str">
        <f t="shared" si="2"/>
        <v/>
      </c>
      <c r="I22" s="8"/>
      <c r="L22" s="17"/>
      <c r="M22" s="17"/>
    </row>
    <row r="23" spans="1:13" s="9" customFormat="1" ht="22.5" customHeight="1" x14ac:dyDescent="0.2">
      <c r="A23" s="14">
        <v>16</v>
      </c>
      <c r="B23" s="3" t="str">
        <f t="shared" si="0"/>
        <v/>
      </c>
      <c r="C23" s="12" t="str">
        <f t="shared" si="1"/>
        <v>MATTHEW ASYER BENAYA BANGUN</v>
      </c>
      <c r="D23" s="58" t="str">
        <f>'Nilai US'!M25</f>
        <v/>
      </c>
      <c r="E23" s="58"/>
      <c r="F23" s="58"/>
      <c r="G23" s="58"/>
      <c r="H23" s="19" t="str">
        <f t="shared" si="2"/>
        <v/>
      </c>
      <c r="I23" s="8"/>
      <c r="L23" s="17"/>
      <c r="M23" s="17"/>
    </row>
    <row r="24" spans="1:13" s="9" customFormat="1" ht="22.5" customHeight="1" x14ac:dyDescent="0.2">
      <c r="A24" s="14">
        <v>17</v>
      </c>
      <c r="B24" s="3" t="str">
        <f t="shared" si="0"/>
        <v/>
      </c>
      <c r="C24" s="12" t="str">
        <f t="shared" ref="C24:C26" si="3">IF(HLOOKUP($H$4,Daftar_Siswa,A24+1,FALSE)="","",HLOOKUP($H$4,Daftar_Siswa,A24+1,FALSE))</f>
        <v>NATHASIA ARDELIA</v>
      </c>
      <c r="D24" s="58" t="str">
        <f>'Nilai US'!M26</f>
        <v/>
      </c>
      <c r="E24" s="58"/>
      <c r="F24" s="58"/>
      <c r="G24" s="58"/>
      <c r="H24" s="19" t="str">
        <f t="shared" si="2"/>
        <v/>
      </c>
      <c r="I24" s="8"/>
      <c r="L24" s="17"/>
      <c r="M24" s="17"/>
    </row>
    <row r="25" spans="1:13" s="9" customFormat="1" ht="22.5" customHeight="1" x14ac:dyDescent="0.2">
      <c r="A25" s="14">
        <v>18</v>
      </c>
      <c r="B25" s="3" t="str">
        <f t="shared" si="0"/>
        <v/>
      </c>
      <c r="C25" s="12" t="str">
        <f t="shared" si="3"/>
        <v>NICHOLAS RAFLI</v>
      </c>
      <c r="D25" s="58" t="str">
        <f>'Nilai US'!M27</f>
        <v/>
      </c>
      <c r="E25" s="58"/>
      <c r="F25" s="58"/>
      <c r="G25" s="58"/>
      <c r="H25" s="19" t="str">
        <f t="shared" si="2"/>
        <v/>
      </c>
      <c r="I25" s="8"/>
      <c r="L25" s="17"/>
      <c r="M25" s="17"/>
    </row>
    <row r="26" spans="1:13" s="9" customFormat="1" ht="22.5" customHeight="1" x14ac:dyDescent="0.2">
      <c r="A26" s="14">
        <v>19</v>
      </c>
      <c r="B26" s="3" t="str">
        <f t="shared" si="0"/>
        <v/>
      </c>
      <c r="C26" s="12" t="str">
        <f t="shared" si="3"/>
        <v>RAINER DYLAN ELIAS</v>
      </c>
      <c r="D26" s="58" t="str">
        <f>'Nilai US'!M28</f>
        <v/>
      </c>
      <c r="E26" s="58"/>
      <c r="F26" s="58"/>
      <c r="G26" s="58"/>
      <c r="H26" s="19" t="str">
        <f t="shared" si="2"/>
        <v/>
      </c>
      <c r="I26" s="8"/>
      <c r="L26" s="17"/>
      <c r="M26" s="17"/>
    </row>
    <row r="27" spans="1:13" s="9" customFormat="1" ht="22.5" customHeight="1" x14ac:dyDescent="0.25">
      <c r="A27" s="14">
        <v>20</v>
      </c>
      <c r="B27" s="3" t="str">
        <f t="shared" ref="B27:B31" si="4">IFERROR(VLOOKUP(C27,No_Peserta,2,FALSE),"")</f>
        <v/>
      </c>
      <c r="C27" s="12" t="str">
        <f t="shared" ref="C27:C31" si="5">IF(HLOOKUP($H$4,Daftar_Siswa,A27+1,FALSE)="","",HLOOKUP($H$4,Daftar_Siswa,A27+1,FALSE))</f>
        <v>REINO JOSEPH SETYAWAN</v>
      </c>
      <c r="D27" s="58" t="str">
        <f>'Nilai US'!M29</f>
        <v/>
      </c>
      <c r="E27" s="58"/>
      <c r="F27" s="58"/>
      <c r="G27" s="58"/>
      <c r="H27" s="19" t="str">
        <f t="shared" ref="H27:H31" si="6">IFERROR(ROUND(AVERAGE(D27:G27),0),"")</f>
        <v/>
      </c>
      <c r="I27" s="8"/>
      <c r="L27" s="17"/>
      <c r="M27" s="17"/>
    </row>
    <row r="28" spans="1:13" s="9" customFormat="1" ht="22.5" customHeight="1" x14ac:dyDescent="0.25">
      <c r="A28" s="14">
        <v>21</v>
      </c>
      <c r="B28" s="3" t="str">
        <f t="shared" si="4"/>
        <v/>
      </c>
      <c r="C28" s="12" t="str">
        <f t="shared" si="5"/>
        <v>RICHARD TRIHADI</v>
      </c>
      <c r="D28" s="58">
        <f>'Nilai US'!M30</f>
        <v>68.5</v>
      </c>
      <c r="E28" s="58"/>
      <c r="F28" s="58">
        <v>70.5</v>
      </c>
      <c r="G28" s="58"/>
      <c r="H28" s="19">
        <f t="shared" si="6"/>
        <v>70</v>
      </c>
      <c r="I28" s="8"/>
      <c r="L28" s="17"/>
      <c r="M28" s="17"/>
    </row>
    <row r="29" spans="1:13" s="9" customFormat="1" ht="22.5" customHeight="1" x14ac:dyDescent="0.25">
      <c r="A29" s="14">
        <v>22</v>
      </c>
      <c r="B29" s="3" t="str">
        <f t="shared" si="4"/>
        <v/>
      </c>
      <c r="C29" s="12" t="str">
        <f t="shared" si="5"/>
        <v>SHARON ANGELICA TAN</v>
      </c>
      <c r="D29" s="58" t="str">
        <f>'Nilai US'!M31</f>
        <v/>
      </c>
      <c r="E29" s="58"/>
      <c r="F29" s="58"/>
      <c r="G29" s="58"/>
      <c r="H29" s="19" t="str">
        <f t="shared" si="6"/>
        <v/>
      </c>
      <c r="I29" s="8"/>
      <c r="L29" s="17"/>
      <c r="M29" s="17"/>
    </row>
    <row r="30" spans="1:13" s="9" customFormat="1" ht="22.5" customHeight="1" x14ac:dyDescent="0.25">
      <c r="A30" s="14">
        <v>23</v>
      </c>
      <c r="B30" s="3" t="str">
        <f t="shared" si="4"/>
        <v/>
      </c>
      <c r="C30" s="12" t="str">
        <f t="shared" si="5"/>
        <v>STEFAN KINAI SOLAGRATIA BUDIMAN</v>
      </c>
      <c r="D30" s="58" t="str">
        <f>'Nilai US'!M32</f>
        <v/>
      </c>
      <c r="E30" s="58"/>
      <c r="F30" s="58"/>
      <c r="G30" s="58"/>
      <c r="H30" s="19" t="str">
        <f t="shared" si="6"/>
        <v/>
      </c>
      <c r="I30" s="8"/>
      <c r="L30" s="17"/>
      <c r="M30" s="17"/>
    </row>
    <row r="31" spans="1:13" s="9" customFormat="1" ht="22.5" customHeight="1" x14ac:dyDescent="0.25">
      <c r="A31" s="14">
        <v>24</v>
      </c>
      <c r="B31" s="3" t="str">
        <f t="shared" si="4"/>
        <v/>
      </c>
      <c r="C31" s="12" t="str">
        <f t="shared" si="5"/>
        <v>STEPHEN</v>
      </c>
      <c r="D31" s="58">
        <f>'Nilai US'!M33</f>
        <v>87.4</v>
      </c>
      <c r="E31" s="58"/>
      <c r="F31" s="58">
        <v>89</v>
      </c>
      <c r="G31" s="58"/>
      <c r="H31" s="19">
        <f t="shared" si="6"/>
        <v>88</v>
      </c>
      <c r="I31" s="8"/>
      <c r="L31" s="17"/>
      <c r="M31" s="17"/>
    </row>
    <row r="32" spans="1:13" s="9" customFormat="1" ht="12.75" x14ac:dyDescent="0.2"/>
    <row r="33" spans="2:8" s="9" customFormat="1" ht="12.75" x14ac:dyDescent="0.2">
      <c r="B33" s="10" t="s">
        <v>14</v>
      </c>
      <c r="H33" s="10" t="s">
        <v>15</v>
      </c>
    </row>
    <row r="34" spans="2:8" s="9" customFormat="1" ht="12.75" x14ac:dyDescent="0.2"/>
    <row r="35" spans="2:8" s="9" customFormat="1" ht="12.75" x14ac:dyDescent="0.2">
      <c r="B35" s="10" t="s">
        <v>137</v>
      </c>
      <c r="H35" s="9" t="s">
        <v>138</v>
      </c>
    </row>
    <row r="36" spans="2:8" s="9" customFormat="1" ht="12.75" x14ac:dyDescent="0.2"/>
    <row r="37" spans="2:8" s="9" customFormat="1" ht="12.75" x14ac:dyDescent="0.2"/>
    <row r="38" spans="2:8" s="9" customFormat="1" ht="12.75" x14ac:dyDescent="0.2"/>
    <row r="39" spans="2:8" s="9" customFormat="1" ht="12.75" x14ac:dyDescent="0.2">
      <c r="B39" s="10"/>
      <c r="H39" s="10"/>
    </row>
  </sheetData>
  <mergeCells count="54">
    <mergeCell ref="D20:E20"/>
    <mergeCell ref="F20:G20"/>
    <mergeCell ref="D21:E21"/>
    <mergeCell ref="F21:G21"/>
    <mergeCell ref="D18:E18"/>
    <mergeCell ref="F18:G18"/>
    <mergeCell ref="D19:E19"/>
    <mergeCell ref="F19:G19"/>
    <mergeCell ref="D31:E31"/>
    <mergeCell ref="F31:G3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D28:E28"/>
    <mergeCell ref="D29:E29"/>
    <mergeCell ref="D30:E30"/>
    <mergeCell ref="F16:G16"/>
    <mergeCell ref="D17:E17"/>
    <mergeCell ref="F17:G17"/>
    <mergeCell ref="D14:E14"/>
    <mergeCell ref="F14:G14"/>
    <mergeCell ref="D15:E15"/>
    <mergeCell ref="F15:G15"/>
    <mergeCell ref="D16:E16"/>
    <mergeCell ref="A1:I1"/>
    <mergeCell ref="A2:I2"/>
    <mergeCell ref="A3:I3"/>
    <mergeCell ref="D7:E7"/>
    <mergeCell ref="F7:G7"/>
    <mergeCell ref="H4:I4"/>
    <mergeCell ref="F27:G27"/>
    <mergeCell ref="F28:G28"/>
    <mergeCell ref="F29:G29"/>
    <mergeCell ref="F30:G30"/>
    <mergeCell ref="D8:E8"/>
    <mergeCell ref="F8:G8"/>
    <mergeCell ref="D9:E9"/>
    <mergeCell ref="F9:G9"/>
    <mergeCell ref="D12:E12"/>
    <mergeCell ref="F12:G12"/>
    <mergeCell ref="D13:E13"/>
    <mergeCell ref="F13:G13"/>
    <mergeCell ref="D10:E10"/>
    <mergeCell ref="F10:G10"/>
    <mergeCell ref="D11:E11"/>
    <mergeCell ref="F11:G11"/>
  </mergeCells>
  <printOptions horizontalCentered="1"/>
  <pageMargins left="0.45" right="0.45" top="0.75" bottom="0.75" header="0.3" footer="0.3"/>
  <pageSetup paperSize="9" orientation="portrait" horizontalDpi="4294967293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'data siswa'!$E$5:$H$5</xm:f>
          </x14:formula1>
          <xm:sqref>H4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opLeftCell="A8" workbookViewId="0">
      <selection activeCell="F32" sqref="F32"/>
    </sheetView>
  </sheetViews>
  <sheetFormatPr defaultRowHeight="15" x14ac:dyDescent="0.25"/>
  <cols>
    <col min="1" max="6" width="23.140625" customWidth="1"/>
    <col min="7" max="8" width="22" customWidth="1"/>
  </cols>
  <sheetData>
    <row r="1" spans="1:8" x14ac:dyDescent="0.2">
      <c r="A1" s="62" t="s">
        <v>26</v>
      </c>
      <c r="B1" s="62"/>
      <c r="C1" s="62"/>
      <c r="D1" s="62"/>
      <c r="E1" s="62"/>
      <c r="F1" s="62"/>
      <c r="G1" s="62"/>
      <c r="H1" s="62"/>
    </row>
    <row r="2" spans="1:8" x14ac:dyDescent="0.2">
      <c r="A2" s="62" t="s">
        <v>16</v>
      </c>
      <c r="B2" s="62"/>
      <c r="C2" s="62"/>
      <c r="D2" s="62"/>
      <c r="E2" s="62"/>
      <c r="F2" s="62"/>
      <c r="G2" s="62"/>
      <c r="H2" s="62"/>
    </row>
    <row r="3" spans="1:8" x14ac:dyDescent="0.2">
      <c r="A3" s="62" t="s">
        <v>30</v>
      </c>
      <c r="B3" s="62"/>
      <c r="C3" s="62"/>
      <c r="D3" s="62"/>
      <c r="E3" s="62"/>
      <c r="F3" s="62"/>
      <c r="G3" s="62"/>
      <c r="H3" s="62"/>
    </row>
    <row r="4" spans="1:8" x14ac:dyDescent="0.2">
      <c r="A4" s="25" t="s">
        <v>33</v>
      </c>
      <c r="B4" s="38" t="s">
        <v>29</v>
      </c>
      <c r="C4" s="24"/>
      <c r="D4" s="24"/>
    </row>
    <row r="5" spans="1:8" x14ac:dyDescent="0.2">
      <c r="A5" s="24"/>
      <c r="B5" s="24"/>
      <c r="C5" s="24"/>
      <c r="D5" s="24"/>
    </row>
    <row r="6" spans="1:8" ht="33.75" customHeight="1" x14ac:dyDescent="0.2">
      <c r="A6" s="26" t="str">
        <f>'data siswa'!E6</f>
        <v>ADELBERT REINHARD RIANG</v>
      </c>
      <c r="B6" s="26" t="str">
        <f>'data siswa'!E7</f>
        <v>ALENA PANNA SOEGIANTO</v>
      </c>
      <c r="C6" s="26" t="str">
        <f>'data siswa'!G6</f>
        <v>AUDIE</v>
      </c>
      <c r="D6" s="26" t="str">
        <f>'data siswa'!G7</f>
        <v>BRYAN SURYADJAYA SAPUTRO</v>
      </c>
      <c r="E6" s="26" t="str">
        <f>'data siswa'!F6</f>
        <v>ANDREW ANGGITO</v>
      </c>
      <c r="F6" s="26" t="str">
        <f>'data siswa'!F7</f>
        <v>CHRISTY OLIVIA</v>
      </c>
      <c r="G6" s="26" t="str">
        <f>'data siswa'!H6</f>
        <v>ASHLEY ANDERSON</v>
      </c>
      <c r="H6" s="26" t="str">
        <f>'data siswa'!H7</f>
        <v>CAROLINE SANTOSO OPEK</v>
      </c>
    </row>
    <row r="7" spans="1:8" ht="25.5" customHeight="1" x14ac:dyDescent="0.2">
      <c r="A7" s="37" t="e">
        <f>VLOOKUP(A6,'data siswa'!$B$33:$C$101,2,FALSE)</f>
        <v>#N/A</v>
      </c>
      <c r="B7" s="37" t="e">
        <f>VLOOKUP(B6,'data siswa'!$B$33:$C$101,2,FALSE)</f>
        <v>#N/A</v>
      </c>
      <c r="C7" s="37" t="e">
        <f>VLOOKUP(C6,'data siswa'!$B$33:$C$101,2,FALSE)</f>
        <v>#N/A</v>
      </c>
      <c r="D7" s="37" t="e">
        <f>VLOOKUP(D6,'data siswa'!$B$33:$C$101,2,FALSE)</f>
        <v>#N/A</v>
      </c>
      <c r="E7" s="37" t="e">
        <f>VLOOKUP(E6,'data siswa'!$B$33:$C$101,2,FALSE)</f>
        <v>#N/A</v>
      </c>
      <c r="F7" s="37" t="e">
        <f>VLOOKUP(F6,'data siswa'!$B$33:$C$101,2,FALSE)</f>
        <v>#N/A</v>
      </c>
      <c r="G7" s="37" t="e">
        <f>VLOOKUP(G6,'data siswa'!$B$33:$C$101,2,FALSE)</f>
        <v>#N/A</v>
      </c>
      <c r="H7" s="37" t="e">
        <f>VLOOKUP(H6,'data siswa'!$B$33:$C$101,2,FALSE)</f>
        <v>#N/A</v>
      </c>
    </row>
    <row r="8" spans="1:8" ht="15" customHeight="1" x14ac:dyDescent="0.2">
      <c r="A8" s="39"/>
      <c r="B8" s="39"/>
      <c r="C8" s="39"/>
      <c r="D8" s="39"/>
      <c r="E8" s="39"/>
      <c r="F8" s="39"/>
      <c r="G8" s="39"/>
      <c r="H8" s="39"/>
    </row>
    <row r="9" spans="1:8" ht="33.75" customHeight="1" x14ac:dyDescent="0.2">
      <c r="A9" s="26" t="str">
        <f>'data siswa'!E8</f>
        <v>AMARANTA KENNISHIA DIMATEA</v>
      </c>
      <c r="B9" s="26" t="str">
        <f>'data siswa'!E9</f>
        <v>CHARISSA NINA JONATHAN</v>
      </c>
      <c r="C9" s="26" t="str">
        <f>'data siswa'!G8</f>
        <v>CAREN DARMAWAN</v>
      </c>
      <c r="D9" s="26" t="str">
        <f>'data siswa'!G9</f>
        <v>CHRISTIAN KEVIN PHANGADI</v>
      </c>
      <c r="E9" s="26" t="str">
        <f>'data siswa'!F8</f>
        <v>DEA ESTERINA</v>
      </c>
      <c r="F9" s="26" t="str">
        <f>'data siswa'!F9</f>
        <v>GEMILANG FRIYAN FINN PAKPAHAN</v>
      </c>
      <c r="G9" s="26" t="str">
        <f>'data siswa'!H8</f>
        <v>CHARLOTTE VALESKA LORDANO</v>
      </c>
      <c r="H9" s="26" t="str">
        <f>'data siswa'!H9</f>
        <v>DANIEL MARCELLO TANNY</v>
      </c>
    </row>
    <row r="10" spans="1:8" ht="25.5" customHeight="1" x14ac:dyDescent="0.2">
      <c r="A10" s="37" t="e">
        <f>VLOOKUP(A9,'data siswa'!$B$33:$C$101,2,FALSE)</f>
        <v>#N/A</v>
      </c>
      <c r="B10" s="37" t="e">
        <f>VLOOKUP(B9,'data siswa'!$B$33:$C$101,2,FALSE)</f>
        <v>#N/A</v>
      </c>
      <c r="C10" s="37" t="e">
        <f>VLOOKUP(C9,'data siswa'!$B$33:$C$101,2,FALSE)</f>
        <v>#N/A</v>
      </c>
      <c r="D10" s="37" t="e">
        <f>VLOOKUP(D9,'data siswa'!$B$33:$C$101,2,FALSE)</f>
        <v>#N/A</v>
      </c>
      <c r="E10" s="37" t="e">
        <f>VLOOKUP(E9,'data siswa'!$B$33:$C$101,2,FALSE)</f>
        <v>#N/A</v>
      </c>
      <c r="F10" s="37" t="e">
        <f>VLOOKUP(F9,'data siswa'!$B$33:$C$101,2,FALSE)</f>
        <v>#N/A</v>
      </c>
      <c r="G10" s="37" t="e">
        <f>VLOOKUP(G9,'data siswa'!$B$33:$C$101,2,FALSE)</f>
        <v>#N/A</v>
      </c>
      <c r="H10" s="37" t="e">
        <f>VLOOKUP(H9,'data siswa'!$B$33:$C$101,2,FALSE)</f>
        <v>#N/A</v>
      </c>
    </row>
    <row r="11" spans="1:8" ht="15" customHeight="1" x14ac:dyDescent="0.2">
      <c r="A11" s="39"/>
      <c r="B11" s="39"/>
      <c r="C11" s="39"/>
      <c r="D11" s="39"/>
      <c r="E11" s="39"/>
      <c r="F11" s="39"/>
      <c r="G11" s="39"/>
      <c r="H11" s="39"/>
    </row>
    <row r="12" spans="1:8" ht="33.75" customHeight="1" x14ac:dyDescent="0.2">
      <c r="A12" s="26" t="str">
        <f>'data siswa'!E10</f>
        <v>CHRISTIAN NATHANAEL P.</v>
      </c>
      <c r="B12" s="26" t="str">
        <f>'data siswa'!E11</f>
        <v>CHRISTOPHE ANDRE AGUNG LAWIN</v>
      </c>
      <c r="C12" s="26" t="str">
        <f>'data siswa'!G10</f>
        <v>CHRISTOPHER ELBERT JUSAK</v>
      </c>
      <c r="D12" s="26" t="str">
        <f>'data siswa'!G11</f>
        <v>CLARENCE RIONA WIJAYA</v>
      </c>
      <c r="E12" s="26" t="str">
        <f>'data siswa'!F10</f>
        <v>GIOVANNA BRENDA TANUBRATA</v>
      </c>
      <c r="F12" s="26" t="str">
        <f>'data siswa'!F11</f>
        <v>JONATHAN KENNETH WIJAYA</v>
      </c>
      <c r="G12" s="26" t="str">
        <f>'data siswa'!H10</f>
        <v>FARREL KEVIN GARDJITO</v>
      </c>
      <c r="H12" s="26" t="str">
        <f>'data siswa'!H11</f>
        <v>FIDELIA MATHEA ULIANA SITORUS</v>
      </c>
    </row>
    <row r="13" spans="1:8" ht="25.5" customHeight="1" x14ac:dyDescent="0.2">
      <c r="A13" s="37" t="e">
        <f>VLOOKUP(A12,'data siswa'!$B$33:$C$101,2,FALSE)</f>
        <v>#N/A</v>
      </c>
      <c r="B13" s="37" t="e">
        <f>VLOOKUP(B12,'data siswa'!$B$33:$C$101,2,FALSE)</f>
        <v>#N/A</v>
      </c>
      <c r="C13" s="37" t="e">
        <f>VLOOKUP(C12,'data siswa'!$B$33:$C$101,2,FALSE)</f>
        <v>#N/A</v>
      </c>
      <c r="D13" s="37" t="e">
        <f>VLOOKUP(D12,'data siswa'!$B$33:$C$101,2,FALSE)</f>
        <v>#N/A</v>
      </c>
      <c r="E13" s="37" t="e">
        <f>VLOOKUP(E12,'data siswa'!$B$33:$C$101,2,FALSE)</f>
        <v>#N/A</v>
      </c>
      <c r="F13" s="37" t="e">
        <f>VLOOKUP(F12,'data siswa'!$B$33:$C$101,2,FALSE)</f>
        <v>#N/A</v>
      </c>
      <c r="G13" s="37" t="e">
        <f>VLOOKUP(G12,'data siswa'!$B$33:$C$101,2,FALSE)</f>
        <v>#N/A</v>
      </c>
      <c r="H13" s="37" t="e">
        <f>VLOOKUP(H12,'data siswa'!$B$33:$C$101,2,FALSE)</f>
        <v>#N/A</v>
      </c>
    </row>
    <row r="14" spans="1:8" ht="15" customHeight="1" x14ac:dyDescent="0.2">
      <c r="A14" s="39"/>
      <c r="B14" s="39"/>
      <c r="C14" s="39"/>
      <c r="D14" s="39"/>
      <c r="E14" s="39"/>
      <c r="F14" s="39"/>
      <c r="G14" s="39"/>
      <c r="H14" s="39"/>
    </row>
    <row r="15" spans="1:8" ht="33.75" customHeight="1" x14ac:dyDescent="0.2">
      <c r="A15" s="26" t="str">
        <f>'data siswa'!E12</f>
        <v xml:space="preserve">COLLIN DIMAS </v>
      </c>
      <c r="B15" s="26" t="str">
        <f>'data siswa'!E13</f>
        <v>CRYSTALIA REDEMPTA SHANNIQUE AVEZA W.</v>
      </c>
      <c r="C15" s="26" t="str">
        <f>'data siswa'!G12</f>
        <v>CLAUDIA LAVINA</v>
      </c>
      <c r="D15" s="26" t="str">
        <f>'data siswa'!G13</f>
        <v>DARLENE HUO</v>
      </c>
      <c r="E15" s="26" t="str">
        <f>'data siswa'!F12</f>
        <v>KATHLEEN ISABELLA</v>
      </c>
      <c r="F15" s="26" t="str">
        <f>'data siswa'!F13</f>
        <v>KENDREW KYNE</v>
      </c>
      <c r="G15" s="26" t="str">
        <f>'data siswa'!H12</f>
        <v>JESLYN REIA LARANTUKA</v>
      </c>
      <c r="H15" s="26" t="str">
        <f>'data siswa'!H13</f>
        <v>JESSLYN YOVELA</v>
      </c>
    </row>
    <row r="16" spans="1:8" ht="25.5" customHeight="1" x14ac:dyDescent="0.2">
      <c r="A16" s="37" t="e">
        <f>VLOOKUP(A15,'data siswa'!$B$33:$C$101,2,FALSE)</f>
        <v>#N/A</v>
      </c>
      <c r="B16" s="37" t="e">
        <f>VLOOKUP(B15,'data siswa'!$B$33:$C$101,2,FALSE)</f>
        <v>#N/A</v>
      </c>
      <c r="C16" s="37" t="e">
        <f>VLOOKUP(C15,'data siswa'!$B$33:$C$101,2,FALSE)</f>
        <v>#N/A</v>
      </c>
      <c r="D16" s="37" t="e">
        <f>VLOOKUP(D15,'data siswa'!$B$33:$C$101,2,FALSE)</f>
        <v>#N/A</v>
      </c>
      <c r="E16" s="37" t="e">
        <f>VLOOKUP(E15,'data siswa'!$B$33:$C$101,2,FALSE)</f>
        <v>#N/A</v>
      </c>
      <c r="F16" s="37" t="e">
        <f>VLOOKUP(F15,'data siswa'!$B$33:$C$101,2,FALSE)</f>
        <v>#N/A</v>
      </c>
      <c r="G16" s="37" t="e">
        <f>VLOOKUP(G15,'data siswa'!$B$33:$C$101,2,FALSE)</f>
        <v>#N/A</v>
      </c>
      <c r="H16" s="37" t="e">
        <f>VLOOKUP(H15,'data siswa'!$B$33:$C$101,2,FALSE)</f>
        <v>#N/A</v>
      </c>
    </row>
    <row r="17" spans="1:8" ht="15" customHeight="1" x14ac:dyDescent="0.2">
      <c r="A17" s="39"/>
      <c r="B17" s="39"/>
      <c r="C17" s="39"/>
      <c r="D17" s="39"/>
      <c r="E17" s="39"/>
      <c r="F17" s="39"/>
      <c r="G17" s="39"/>
      <c r="H17" s="39"/>
    </row>
    <row r="18" spans="1:8" ht="33.75" customHeight="1" x14ac:dyDescent="0.2">
      <c r="A18" s="26" t="str">
        <f>'data siswa'!E14</f>
        <v>DONI ANTONIO PUTRA</v>
      </c>
      <c r="B18" s="26" t="str">
        <f>'data siswa'!E15</f>
        <v>EUGENE JEREMY KIE TOREDJO</v>
      </c>
      <c r="C18" s="26" t="str">
        <f>'data siswa'!G14</f>
        <v>IMMANUEL NAVE BAJAO</v>
      </c>
      <c r="D18" s="26" t="str">
        <f>'data siswa'!G15</f>
        <v>JANETTE SUPANGAT</v>
      </c>
      <c r="E18" s="26" t="str">
        <f>'data siswa'!F14</f>
        <v>MATTHEW BUDHI</v>
      </c>
      <c r="F18" s="26" t="str">
        <f>'data siswa'!F15</f>
        <v>MICHELLE FIDELIA HARTONO</v>
      </c>
      <c r="G18" s="26" t="str">
        <f>'data siswa'!H14</f>
        <v>JEVINT FELIXCIANO</v>
      </c>
      <c r="H18" s="26" t="str">
        <f>'data siswa'!H15</f>
        <v>JOSE JUAN SUSANTO</v>
      </c>
    </row>
    <row r="19" spans="1:8" ht="25.5" customHeight="1" x14ac:dyDescent="0.2">
      <c r="A19" s="37" t="e">
        <f>VLOOKUP(A18,'data siswa'!$B$33:$C$101,2,FALSE)</f>
        <v>#N/A</v>
      </c>
      <c r="B19" s="37" t="e">
        <f>VLOOKUP(B18,'data siswa'!$B$33:$C$101,2,FALSE)</f>
        <v>#N/A</v>
      </c>
      <c r="C19" s="37" t="e">
        <f>VLOOKUP(C18,'data siswa'!$B$33:$C$101,2,FALSE)</f>
        <v>#N/A</v>
      </c>
      <c r="D19" s="37" t="e">
        <f>VLOOKUP(D18,'data siswa'!$B$33:$C$101,2,FALSE)</f>
        <v>#N/A</v>
      </c>
      <c r="E19" s="37" t="e">
        <f>VLOOKUP(E18,'data siswa'!$B$33:$C$101,2,FALSE)</f>
        <v>#N/A</v>
      </c>
      <c r="F19" s="37" t="e">
        <f>VLOOKUP(F18,'data siswa'!$B$33:$C$101,2,FALSE)</f>
        <v>#N/A</v>
      </c>
      <c r="G19" s="37" t="e">
        <f>VLOOKUP(G18,'data siswa'!$B$33:$C$101,2,FALSE)</f>
        <v>#N/A</v>
      </c>
      <c r="H19" s="37" t="e">
        <f>VLOOKUP(H18,'data siswa'!$B$33:$C$101,2,FALSE)</f>
        <v>#N/A</v>
      </c>
    </row>
    <row r="20" spans="1:8" ht="15" customHeight="1" x14ac:dyDescent="0.2">
      <c r="A20" s="39"/>
      <c r="B20" s="39"/>
      <c r="C20" s="39"/>
      <c r="D20" s="39"/>
      <c r="E20" s="39"/>
      <c r="F20" s="39"/>
      <c r="G20" s="39"/>
      <c r="H20" s="39"/>
    </row>
    <row r="21" spans="1:8" ht="33.75" customHeight="1" x14ac:dyDescent="0.2">
      <c r="A21" s="26" t="str">
        <f>'data siswa'!E16</f>
        <v>FILBERT MATHIAS HALOMOAN SITORUS</v>
      </c>
      <c r="B21" s="26" t="str">
        <f>'data siswa'!E17</f>
        <v>ISHAK ZERAH TANUPUTRA</v>
      </c>
      <c r="C21" s="26" t="str">
        <f>'data siswa'!G16</f>
        <v>JEISEN ZEFANYA</v>
      </c>
      <c r="D21" s="26" t="str">
        <f>'data siswa'!G17</f>
        <v>JENNIFER TEDRIC</v>
      </c>
      <c r="E21" s="26" t="str">
        <f>'data siswa'!F16</f>
        <v>NATASHA GAVRILA KARYADI</v>
      </c>
      <c r="F21" s="26" t="str">
        <f>'data siswa'!F17</f>
        <v>NATHAN WIDJAJA</v>
      </c>
      <c r="G21" s="26" t="str">
        <f>'data siswa'!H16</f>
        <v>JOSEPHINE GISELLE WIDJAJA</v>
      </c>
      <c r="H21" s="26" t="str">
        <f>'data siswa'!H17</f>
        <v>KAYLIE JEDIDIAH ALVARO VILLAMOR</v>
      </c>
    </row>
    <row r="22" spans="1:8" ht="25.5" customHeight="1" x14ac:dyDescent="0.2">
      <c r="A22" s="37" t="e">
        <f>VLOOKUP(A21,'data siswa'!$B$33:$C$101,2,FALSE)</f>
        <v>#N/A</v>
      </c>
      <c r="B22" s="37" t="e">
        <f>VLOOKUP(B21,'data siswa'!$B$33:$C$101,2,FALSE)</f>
        <v>#N/A</v>
      </c>
      <c r="C22" s="37" t="e">
        <f>VLOOKUP(C21,'data siswa'!$B$33:$C$101,2,FALSE)</f>
        <v>#N/A</v>
      </c>
      <c r="D22" s="37" t="e">
        <f>VLOOKUP(D21,'data siswa'!$B$33:$C$101,2,FALSE)</f>
        <v>#N/A</v>
      </c>
      <c r="E22" s="37" t="e">
        <f>VLOOKUP(E21,'data siswa'!$B$33:$C$101,2,FALSE)</f>
        <v>#N/A</v>
      </c>
      <c r="F22" s="37" t="e">
        <f>VLOOKUP(F21,'data siswa'!$B$33:$C$101,2,FALSE)</f>
        <v>#N/A</v>
      </c>
      <c r="G22" s="37" t="e">
        <f>VLOOKUP(G21,'data siswa'!$B$33:$C$101,2,FALSE)</f>
        <v>#N/A</v>
      </c>
      <c r="H22" s="37" t="e">
        <f>VLOOKUP(H21,'data siswa'!$B$33:$C$101,2,FALSE)</f>
        <v>#N/A</v>
      </c>
    </row>
    <row r="23" spans="1:8" ht="15" customHeight="1" x14ac:dyDescent="0.2">
      <c r="A23" s="39"/>
      <c r="B23" s="39"/>
      <c r="C23" s="39"/>
      <c r="D23" s="39"/>
      <c r="E23" s="39"/>
      <c r="F23" s="39"/>
      <c r="G23" s="39"/>
      <c r="H23" s="39"/>
    </row>
    <row r="24" spans="1:8" ht="33.75" customHeight="1" x14ac:dyDescent="0.2">
      <c r="A24" s="26" t="str">
        <f>'data siswa'!E18</f>
        <v>JAMISON WIJAYA</v>
      </c>
      <c r="B24" s="26" t="str">
        <f>'data siswa'!E19</f>
        <v>JENNIFER</v>
      </c>
      <c r="C24" s="26" t="str">
        <f>'data siswa'!G18</f>
        <v>JULIUS GERALD PHO</v>
      </c>
      <c r="D24" s="26" t="str">
        <f>'data siswa'!G19</f>
        <v>KIRSTEN JEDIDIAH ALVARO VILLAMOR</v>
      </c>
      <c r="E24" s="26" t="str">
        <f>'data siswa'!F18</f>
        <v>NATHANAEL NOBELIUS IVASHKA</v>
      </c>
      <c r="F24" s="26" t="str">
        <f>'data siswa'!F19</f>
        <v>PATRICK WILLIAM KURNIAWAN</v>
      </c>
      <c r="G24" s="26" t="str">
        <f>'data siswa'!H18</f>
        <v>KEVIN CHESTER DELANO</v>
      </c>
      <c r="H24" s="26" t="str">
        <f>'data siswa'!H19</f>
        <v>KEVIN TANDIAN</v>
      </c>
    </row>
    <row r="25" spans="1:8" ht="25.5" customHeight="1" x14ac:dyDescent="0.2">
      <c r="A25" s="37" t="e">
        <f>VLOOKUP(A24,'data siswa'!$B$33:$C$101,2,FALSE)</f>
        <v>#N/A</v>
      </c>
      <c r="B25" s="37" t="e">
        <f>VLOOKUP(B24,'data siswa'!$B$33:$C$101,2,FALSE)</f>
        <v>#N/A</v>
      </c>
      <c r="C25" s="37" t="e">
        <f>VLOOKUP(C24,'data siswa'!$B$33:$C$101,2,FALSE)</f>
        <v>#N/A</v>
      </c>
      <c r="D25" s="37" t="e">
        <f>VLOOKUP(D24,'data siswa'!$B$33:$C$101,2,FALSE)</f>
        <v>#N/A</v>
      </c>
      <c r="E25" s="37" t="e">
        <f>VLOOKUP(E24,'data siswa'!$B$33:$C$101,2,FALSE)</f>
        <v>#N/A</v>
      </c>
      <c r="F25" s="37" t="e">
        <f>VLOOKUP(F24,'data siswa'!$B$33:$C$101,2,FALSE)</f>
        <v>#N/A</v>
      </c>
      <c r="G25" s="37" t="e">
        <f>VLOOKUP(G24,'data siswa'!$B$33:$C$101,2,FALSE)</f>
        <v>#N/A</v>
      </c>
      <c r="H25" s="37" t="e">
        <f>VLOOKUP(H24,'data siswa'!$B$33:$C$101,2,FALSE)</f>
        <v>#N/A</v>
      </c>
    </row>
    <row r="26" spans="1:8" ht="15" customHeight="1" x14ac:dyDescent="0.2">
      <c r="A26" s="39"/>
      <c r="B26" s="39"/>
      <c r="C26" s="39"/>
      <c r="D26" s="39"/>
      <c r="E26" s="39"/>
      <c r="F26" s="39"/>
      <c r="G26" s="39"/>
      <c r="H26" s="39"/>
    </row>
    <row r="27" spans="1:8" ht="33.75" customHeight="1" x14ac:dyDescent="0.2">
      <c r="A27" s="26" t="str">
        <f>'data siswa'!E20</f>
        <v>JENNIFER ALESSANDRA DIAZ SIMANJUNTAK</v>
      </c>
      <c r="B27" s="26" t="str">
        <f>'data siswa'!E21</f>
        <v>JENNISE PATRICIA SUNARYO</v>
      </c>
      <c r="C27" s="26" t="str">
        <f>'data siswa'!G20</f>
        <v>MATTHEW NICANOR GERALD N.</v>
      </c>
      <c r="D27" s="26" t="str">
        <f>'data siswa'!G21</f>
        <v>MAXIMILIAN</v>
      </c>
      <c r="E27" s="26" t="str">
        <f>'data siswa'!F20</f>
        <v>REFAYA ALODYA MYRON</v>
      </c>
      <c r="F27" s="26" t="str">
        <f>'data siswa'!F21</f>
        <v>SHERINE HANS JOCELYNE</v>
      </c>
      <c r="G27" s="26" t="str">
        <f>'data siswa'!H20</f>
        <v>KIARA DJUMALI</v>
      </c>
      <c r="H27" s="26" t="str">
        <f>'data siswa'!H21</f>
        <v>MATTHEW ASYER BENAYA BANGUN</v>
      </c>
    </row>
    <row r="28" spans="1:8" ht="25.5" customHeight="1" x14ac:dyDescent="0.2">
      <c r="A28" s="37" t="e">
        <f>VLOOKUP(A27,'data siswa'!$B$33:$C$101,2,FALSE)</f>
        <v>#N/A</v>
      </c>
      <c r="B28" s="37" t="e">
        <f>VLOOKUP(B27,'data siswa'!$B$33:$C$101,2,FALSE)</f>
        <v>#N/A</v>
      </c>
      <c r="C28" s="37" t="e">
        <f>VLOOKUP(C27,'data siswa'!$B$33:$C$101,2,FALSE)</f>
        <v>#N/A</v>
      </c>
      <c r="D28" s="37" t="e">
        <f>VLOOKUP(D27,'data siswa'!$B$33:$C$101,2,FALSE)</f>
        <v>#N/A</v>
      </c>
      <c r="E28" s="37" t="e">
        <f>VLOOKUP(E27,'data siswa'!$B$33:$C$101,2,FALSE)</f>
        <v>#N/A</v>
      </c>
      <c r="F28" s="37" t="e">
        <f>VLOOKUP(F27,'data siswa'!$B$33:$C$101,2,FALSE)</f>
        <v>#N/A</v>
      </c>
      <c r="G28" s="37" t="e">
        <f>VLOOKUP(G27,'data siswa'!$B$33:$C$101,2,FALSE)</f>
        <v>#N/A</v>
      </c>
      <c r="H28" s="37" t="e">
        <f>VLOOKUP(H27,'data siswa'!$B$33:$C$101,2,FALSE)</f>
        <v>#N/A</v>
      </c>
    </row>
    <row r="29" spans="1:8" ht="15" customHeight="1" x14ac:dyDescent="0.25">
      <c r="A29" s="39"/>
      <c r="B29" s="39"/>
      <c r="C29" s="39"/>
      <c r="D29" s="39"/>
      <c r="E29" s="39"/>
      <c r="F29" s="39"/>
      <c r="G29" s="39"/>
      <c r="H29" s="39"/>
    </row>
    <row r="30" spans="1:8" ht="33.75" customHeight="1" x14ac:dyDescent="0.25">
      <c r="A30" s="26" t="str">
        <f>'data siswa'!E22</f>
        <v>JOSEPHINE WIDJAJA</v>
      </c>
      <c r="B30" s="26" t="str">
        <f>'data siswa'!E23</f>
        <v>JUAN NATHAN</v>
      </c>
      <c r="C30" s="26" t="str">
        <f>'data siswa'!G22</f>
        <v>NATALIA</v>
      </c>
      <c r="D30" s="26"/>
      <c r="E30" s="26" t="str">
        <f>'data siswa'!F22</f>
        <v>SOVIOLA GRACIA GINAT</v>
      </c>
      <c r="F30" s="26"/>
      <c r="G30" s="26" t="str">
        <f>'data siswa'!H22</f>
        <v>NATHASIA ARDELIA</v>
      </c>
      <c r="H30" s="2"/>
    </row>
    <row r="31" spans="1:8" ht="25.5" customHeight="1" x14ac:dyDescent="0.25">
      <c r="A31" s="37" t="e">
        <f>VLOOKUP(A30,'data siswa'!$B$33:$C$101,2,FALSE)</f>
        <v>#N/A</v>
      </c>
      <c r="B31" s="37" t="e">
        <f>VLOOKUP(B30,'data siswa'!$B$33:$C$101,2,FALSE)</f>
        <v>#N/A</v>
      </c>
      <c r="C31" s="37" t="e">
        <f>VLOOKUP(C30,'data siswa'!$B$33:$C$101,2,FALSE)</f>
        <v>#N/A</v>
      </c>
      <c r="D31" s="37"/>
      <c r="E31" s="37" t="e">
        <f>VLOOKUP(E30,'data siswa'!$B$33:$C$101,2,FALSE)</f>
        <v>#N/A</v>
      </c>
      <c r="F31" s="37"/>
      <c r="G31" s="37" t="e">
        <f>VLOOKUP(G30,'data siswa'!$B$33:$C$101,2,FALSE)</f>
        <v>#N/A</v>
      </c>
      <c r="H31" s="37"/>
    </row>
    <row r="32" spans="1:8" ht="25.5" customHeight="1" thickBot="1" x14ac:dyDescent="0.3">
      <c r="A32" s="27"/>
      <c r="B32" s="27"/>
      <c r="C32" s="27"/>
      <c r="D32" s="27"/>
    </row>
    <row r="33" spans="1:8" ht="27" customHeight="1" thickBot="1" x14ac:dyDescent="0.3">
      <c r="A33" s="61" t="s">
        <v>17</v>
      </c>
      <c r="B33" s="61"/>
      <c r="C33" s="61" t="s">
        <v>18</v>
      </c>
      <c r="D33" s="61"/>
      <c r="E33" s="61" t="s">
        <v>32</v>
      </c>
      <c r="F33" s="61"/>
      <c r="G33" s="61" t="s">
        <v>31</v>
      </c>
      <c r="H33" s="61"/>
    </row>
  </sheetData>
  <mergeCells count="7">
    <mergeCell ref="E33:F33"/>
    <mergeCell ref="G33:H33"/>
    <mergeCell ref="A1:H1"/>
    <mergeCell ref="A2:H2"/>
    <mergeCell ref="A3:H3"/>
    <mergeCell ref="A33:B33"/>
    <mergeCell ref="C33:D33"/>
  </mergeCells>
  <printOptions horizontalCentered="1"/>
  <pageMargins left="0.25" right="0.2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1"/>
  <sheetViews>
    <sheetView topLeftCell="C11" zoomScaleNormal="100" workbookViewId="0">
      <selection activeCell="H6" sqref="H6"/>
    </sheetView>
  </sheetViews>
  <sheetFormatPr defaultRowHeight="15" x14ac:dyDescent="0.25"/>
  <cols>
    <col min="1" max="1" width="11.5703125" bestFit="1" customWidth="1"/>
    <col min="2" max="2" width="31.85546875" bestFit="1" customWidth="1"/>
    <col min="3" max="3" width="17.7109375" customWidth="1"/>
    <col min="4" max="4" width="28.42578125" bestFit="1" customWidth="1"/>
    <col min="5" max="7" width="27.28515625" customWidth="1"/>
    <col min="8" max="8" width="26.42578125" customWidth="1"/>
  </cols>
  <sheetData>
    <row r="3" spans="1:8" x14ac:dyDescent="0.2">
      <c r="A3" t="s">
        <v>0</v>
      </c>
      <c r="B3" t="e">
        <f>#REF!</f>
        <v>#REF!</v>
      </c>
    </row>
    <row r="5" spans="1:8" x14ac:dyDescent="0.2">
      <c r="A5" t="s">
        <v>27</v>
      </c>
      <c r="B5" t="s">
        <v>9</v>
      </c>
      <c r="C5" t="s">
        <v>8</v>
      </c>
      <c r="D5">
        <v>1</v>
      </c>
      <c r="E5" s="42" t="s">
        <v>130</v>
      </c>
      <c r="F5" s="42" t="s">
        <v>131</v>
      </c>
      <c r="G5" s="42" t="s">
        <v>132</v>
      </c>
      <c r="H5" s="42" t="s">
        <v>133</v>
      </c>
    </row>
    <row r="6" spans="1:8" x14ac:dyDescent="0.2">
      <c r="A6" s="35">
        <v>1</v>
      </c>
      <c r="B6" s="2" t="str">
        <f>IFERROR(HLOOKUP(B$3, E$5:H$23, A6+1,FALSE),"")</f>
        <v/>
      </c>
      <c r="C6" s="1" t="str">
        <f>IFERROR(HLOOKUP(B$3, E$32:H$50, A6+1,FALSE),"")</f>
        <v/>
      </c>
      <c r="D6">
        <v>2</v>
      </c>
      <c r="E6" s="41" t="s">
        <v>36</v>
      </c>
      <c r="F6" s="41" t="s">
        <v>37</v>
      </c>
      <c r="G6" s="41" t="s">
        <v>38</v>
      </c>
      <c r="H6" s="41" t="s">
        <v>39</v>
      </c>
    </row>
    <row r="7" spans="1:8" x14ac:dyDescent="0.2">
      <c r="A7" s="35">
        <v>2</v>
      </c>
      <c r="B7" s="2" t="str">
        <f t="shared" ref="B7:B29" si="0">IFERROR(HLOOKUP(B$3, E$5:H$23, A7+1,FALSE),"")</f>
        <v/>
      </c>
      <c r="C7" s="1" t="str">
        <f t="shared" ref="C7:C29" si="1">IFERROR(HLOOKUP(B$3, E$32:H$50, A7+1,FALSE),"")</f>
        <v/>
      </c>
      <c r="D7">
        <v>3</v>
      </c>
      <c r="E7" s="41" t="s">
        <v>40</v>
      </c>
      <c r="F7" s="41" t="s">
        <v>41</v>
      </c>
      <c r="G7" s="41" t="s">
        <v>42</v>
      </c>
      <c r="H7" s="41" t="s">
        <v>43</v>
      </c>
    </row>
    <row r="8" spans="1:8" x14ac:dyDescent="0.2">
      <c r="A8" s="35">
        <v>3</v>
      </c>
      <c r="B8" s="2" t="str">
        <f t="shared" si="0"/>
        <v/>
      </c>
      <c r="C8" s="1" t="str">
        <f t="shared" si="1"/>
        <v/>
      </c>
      <c r="D8">
        <v>4</v>
      </c>
      <c r="E8" s="41" t="s">
        <v>44</v>
      </c>
      <c r="F8" s="41" t="s">
        <v>45</v>
      </c>
      <c r="G8" s="41" t="s">
        <v>46</v>
      </c>
      <c r="H8" s="41" t="s">
        <v>47</v>
      </c>
    </row>
    <row r="9" spans="1:8" x14ac:dyDescent="0.2">
      <c r="A9" s="35">
        <v>4</v>
      </c>
      <c r="B9" s="2" t="str">
        <f t="shared" si="0"/>
        <v/>
      </c>
      <c r="C9" s="1" t="str">
        <f t="shared" si="1"/>
        <v/>
      </c>
      <c r="D9">
        <v>5</v>
      </c>
      <c r="E9" s="41" t="s">
        <v>48</v>
      </c>
      <c r="F9" s="41" t="s">
        <v>49</v>
      </c>
      <c r="G9" s="41" t="s">
        <v>50</v>
      </c>
      <c r="H9" s="41" t="s">
        <v>51</v>
      </c>
    </row>
    <row r="10" spans="1:8" x14ac:dyDescent="0.2">
      <c r="A10" s="35">
        <v>5</v>
      </c>
      <c r="B10" s="2" t="str">
        <f t="shared" si="0"/>
        <v/>
      </c>
      <c r="C10" s="1" t="str">
        <f t="shared" si="1"/>
        <v/>
      </c>
      <c r="D10">
        <v>6</v>
      </c>
      <c r="E10" s="41" t="s">
        <v>52</v>
      </c>
      <c r="F10" s="41" t="s">
        <v>53</v>
      </c>
      <c r="G10" s="41" t="s">
        <v>54</v>
      </c>
      <c r="H10" s="41" t="s">
        <v>55</v>
      </c>
    </row>
    <row r="11" spans="1:8" x14ac:dyDescent="0.2">
      <c r="A11" s="35">
        <v>6</v>
      </c>
      <c r="B11" s="2" t="str">
        <f t="shared" si="0"/>
        <v/>
      </c>
      <c r="C11" s="1" t="str">
        <f t="shared" si="1"/>
        <v/>
      </c>
      <c r="D11">
        <v>7</v>
      </c>
      <c r="E11" s="41" t="s">
        <v>56</v>
      </c>
      <c r="F11" s="41" t="s">
        <v>57</v>
      </c>
      <c r="G11" s="41" t="s">
        <v>58</v>
      </c>
      <c r="H11" s="41" t="s">
        <v>59</v>
      </c>
    </row>
    <row r="12" spans="1:8" x14ac:dyDescent="0.2">
      <c r="A12" s="35">
        <v>7</v>
      </c>
      <c r="B12" s="2" t="str">
        <f t="shared" si="0"/>
        <v/>
      </c>
      <c r="C12" s="1" t="str">
        <f t="shared" si="1"/>
        <v/>
      </c>
      <c r="D12">
        <v>8</v>
      </c>
      <c r="E12" s="41" t="s">
        <v>60</v>
      </c>
      <c r="F12" s="41" t="s">
        <v>61</v>
      </c>
      <c r="G12" s="41" t="s">
        <v>62</v>
      </c>
      <c r="H12" s="41" t="s">
        <v>63</v>
      </c>
    </row>
    <row r="13" spans="1:8" x14ac:dyDescent="0.2">
      <c r="A13" s="35">
        <v>8</v>
      </c>
      <c r="B13" s="2" t="str">
        <f t="shared" si="0"/>
        <v/>
      </c>
      <c r="C13" s="1" t="str">
        <f t="shared" si="1"/>
        <v/>
      </c>
      <c r="D13">
        <v>9</v>
      </c>
      <c r="E13" s="41" t="s">
        <v>64</v>
      </c>
      <c r="F13" s="41" t="s">
        <v>65</v>
      </c>
      <c r="G13" s="41" t="s">
        <v>66</v>
      </c>
      <c r="H13" s="41" t="s">
        <v>67</v>
      </c>
    </row>
    <row r="14" spans="1:8" x14ac:dyDescent="0.2">
      <c r="A14" s="35">
        <v>9</v>
      </c>
      <c r="B14" s="2" t="str">
        <f t="shared" si="0"/>
        <v/>
      </c>
      <c r="C14" s="1" t="str">
        <f t="shared" si="1"/>
        <v/>
      </c>
      <c r="D14">
        <v>10</v>
      </c>
      <c r="E14" s="41" t="s">
        <v>68</v>
      </c>
      <c r="F14" s="41" t="s">
        <v>69</v>
      </c>
      <c r="G14" s="41" t="s">
        <v>70</v>
      </c>
      <c r="H14" s="41" t="s">
        <v>71</v>
      </c>
    </row>
    <row r="15" spans="1:8" x14ac:dyDescent="0.2">
      <c r="A15" s="35">
        <v>10</v>
      </c>
      <c r="B15" s="2" t="str">
        <f t="shared" si="0"/>
        <v/>
      </c>
      <c r="C15" s="1" t="str">
        <f t="shared" si="1"/>
        <v/>
      </c>
      <c r="D15">
        <v>11</v>
      </c>
      <c r="E15" s="41" t="s">
        <v>72</v>
      </c>
      <c r="F15" s="41" t="s">
        <v>73</v>
      </c>
      <c r="G15" s="41" t="s">
        <v>74</v>
      </c>
      <c r="H15" s="41" t="s">
        <v>75</v>
      </c>
    </row>
    <row r="16" spans="1:8" x14ac:dyDescent="0.2">
      <c r="A16" s="35">
        <v>11</v>
      </c>
      <c r="B16" s="2" t="str">
        <f t="shared" si="0"/>
        <v/>
      </c>
      <c r="C16" s="1" t="str">
        <f t="shared" si="1"/>
        <v/>
      </c>
      <c r="D16">
        <v>12</v>
      </c>
      <c r="E16" s="41" t="s">
        <v>76</v>
      </c>
      <c r="F16" s="41" t="s">
        <v>77</v>
      </c>
      <c r="G16" s="41" t="s">
        <v>78</v>
      </c>
      <c r="H16" s="41" t="s">
        <v>79</v>
      </c>
    </row>
    <row r="17" spans="1:8" x14ac:dyDescent="0.2">
      <c r="A17" s="35">
        <v>12</v>
      </c>
      <c r="B17" s="2" t="str">
        <f t="shared" si="0"/>
        <v/>
      </c>
      <c r="C17" s="1" t="str">
        <f t="shared" si="1"/>
        <v/>
      </c>
      <c r="D17">
        <v>13</v>
      </c>
      <c r="E17" s="41" t="s">
        <v>80</v>
      </c>
      <c r="F17" s="41" t="s">
        <v>81</v>
      </c>
      <c r="G17" s="41" t="s">
        <v>82</v>
      </c>
      <c r="H17" s="41" t="s">
        <v>83</v>
      </c>
    </row>
    <row r="18" spans="1:8" x14ac:dyDescent="0.2">
      <c r="A18" s="35">
        <v>13</v>
      </c>
      <c r="B18" s="2" t="str">
        <f t="shared" si="0"/>
        <v/>
      </c>
      <c r="C18" s="1" t="str">
        <f t="shared" si="1"/>
        <v/>
      </c>
      <c r="D18">
        <v>14</v>
      </c>
      <c r="E18" s="41" t="s">
        <v>84</v>
      </c>
      <c r="F18" s="41" t="s">
        <v>85</v>
      </c>
      <c r="G18" s="41" t="s">
        <v>86</v>
      </c>
      <c r="H18" s="41" t="s">
        <v>87</v>
      </c>
    </row>
    <row r="19" spans="1:8" x14ac:dyDescent="0.2">
      <c r="A19" s="35">
        <v>14</v>
      </c>
      <c r="B19" s="2" t="str">
        <f t="shared" si="0"/>
        <v/>
      </c>
      <c r="C19" s="1" t="str">
        <f t="shared" si="1"/>
        <v/>
      </c>
      <c r="D19">
        <v>15</v>
      </c>
      <c r="E19" s="41" t="s">
        <v>88</v>
      </c>
      <c r="F19" s="41" t="s">
        <v>89</v>
      </c>
      <c r="G19" s="41" t="s">
        <v>90</v>
      </c>
      <c r="H19" s="41" t="s">
        <v>91</v>
      </c>
    </row>
    <row r="20" spans="1:8" x14ac:dyDescent="0.2">
      <c r="A20" s="35">
        <v>15</v>
      </c>
      <c r="B20" s="2" t="str">
        <f t="shared" si="0"/>
        <v/>
      </c>
      <c r="C20" s="1" t="str">
        <f t="shared" si="1"/>
        <v/>
      </c>
      <c r="D20">
        <v>16</v>
      </c>
      <c r="E20" s="41" t="s">
        <v>92</v>
      </c>
      <c r="F20" s="41" t="s">
        <v>93</v>
      </c>
      <c r="G20" s="41" t="s">
        <v>94</v>
      </c>
      <c r="H20" s="41" t="s">
        <v>95</v>
      </c>
    </row>
    <row r="21" spans="1:8" x14ac:dyDescent="0.2">
      <c r="A21" s="35">
        <v>16</v>
      </c>
      <c r="B21" s="2" t="str">
        <f t="shared" si="0"/>
        <v/>
      </c>
      <c r="C21" s="1" t="str">
        <f t="shared" si="1"/>
        <v/>
      </c>
      <c r="D21">
        <v>17</v>
      </c>
      <c r="E21" s="41" t="s">
        <v>96</v>
      </c>
      <c r="F21" s="41" t="s">
        <v>97</v>
      </c>
      <c r="G21" s="41" t="s">
        <v>98</v>
      </c>
      <c r="H21" s="41" t="s">
        <v>99</v>
      </c>
    </row>
    <row r="22" spans="1:8" x14ac:dyDescent="0.2">
      <c r="A22" s="35">
        <v>17</v>
      </c>
      <c r="B22" s="2" t="str">
        <f t="shared" si="0"/>
        <v/>
      </c>
      <c r="C22" s="1" t="str">
        <f t="shared" si="1"/>
        <v/>
      </c>
      <c r="D22">
        <v>18</v>
      </c>
      <c r="E22" s="41" t="s">
        <v>100</v>
      </c>
      <c r="F22" s="41" t="s">
        <v>101</v>
      </c>
      <c r="G22" s="41" t="s">
        <v>102</v>
      </c>
      <c r="H22" s="41" t="s">
        <v>103</v>
      </c>
    </row>
    <row r="23" spans="1:8" x14ac:dyDescent="0.2">
      <c r="A23" s="35">
        <v>18</v>
      </c>
      <c r="B23" s="2" t="str">
        <f t="shared" si="0"/>
        <v/>
      </c>
      <c r="C23" s="1" t="str">
        <f t="shared" si="1"/>
        <v/>
      </c>
      <c r="D23">
        <v>19</v>
      </c>
      <c r="E23" s="41" t="s">
        <v>104</v>
      </c>
      <c r="F23" s="41" t="s">
        <v>105</v>
      </c>
      <c r="G23" s="41" t="s">
        <v>106</v>
      </c>
      <c r="H23" s="41" t="s">
        <v>107</v>
      </c>
    </row>
    <row r="24" spans="1:8" x14ac:dyDescent="0.2">
      <c r="A24" s="35">
        <v>19</v>
      </c>
      <c r="B24" s="2" t="str">
        <f t="shared" si="0"/>
        <v/>
      </c>
      <c r="C24" s="1" t="str">
        <f t="shared" si="1"/>
        <v/>
      </c>
      <c r="D24">
        <v>20</v>
      </c>
      <c r="E24" s="41" t="s">
        <v>108</v>
      </c>
      <c r="F24" s="41" t="s">
        <v>109</v>
      </c>
      <c r="G24" s="41" t="s">
        <v>110</v>
      </c>
      <c r="H24" s="41" t="s">
        <v>111</v>
      </c>
    </row>
    <row r="25" spans="1:8" x14ac:dyDescent="0.2">
      <c r="A25" s="35">
        <v>20</v>
      </c>
      <c r="B25" s="2" t="str">
        <f t="shared" si="0"/>
        <v/>
      </c>
      <c r="C25" s="1" t="str">
        <f t="shared" si="1"/>
        <v/>
      </c>
      <c r="D25">
        <v>21</v>
      </c>
      <c r="E25" s="41" t="s">
        <v>112</v>
      </c>
      <c r="F25" s="41" t="s">
        <v>113</v>
      </c>
      <c r="G25" s="41" t="s">
        <v>114</v>
      </c>
      <c r="H25" s="41" t="s">
        <v>115</v>
      </c>
    </row>
    <row r="26" spans="1:8" x14ac:dyDescent="0.2">
      <c r="A26" s="35">
        <v>21</v>
      </c>
      <c r="B26" s="2" t="str">
        <f t="shared" si="0"/>
        <v/>
      </c>
      <c r="C26" s="1" t="str">
        <f t="shared" si="1"/>
        <v/>
      </c>
      <c r="D26">
        <v>22</v>
      </c>
      <c r="E26" s="41" t="s">
        <v>116</v>
      </c>
      <c r="F26" s="41" t="s">
        <v>117</v>
      </c>
      <c r="G26" s="41" t="s">
        <v>118</v>
      </c>
      <c r="H26" s="41" t="s">
        <v>119</v>
      </c>
    </row>
    <row r="27" spans="1:8" x14ac:dyDescent="0.2">
      <c r="A27" s="35">
        <v>22</v>
      </c>
      <c r="B27" s="2" t="str">
        <f t="shared" si="0"/>
        <v/>
      </c>
      <c r="C27" s="1" t="str">
        <f t="shared" si="1"/>
        <v/>
      </c>
      <c r="D27">
        <v>23</v>
      </c>
      <c r="E27" s="41" t="s">
        <v>120</v>
      </c>
      <c r="F27" s="41" t="s">
        <v>121</v>
      </c>
      <c r="G27" s="41" t="s">
        <v>122</v>
      </c>
      <c r="H27" s="41" t="s">
        <v>123</v>
      </c>
    </row>
    <row r="28" spans="1:8" x14ac:dyDescent="0.2">
      <c r="A28" s="35">
        <v>23</v>
      </c>
      <c r="B28" s="2" t="str">
        <f t="shared" si="0"/>
        <v/>
      </c>
      <c r="C28" s="1" t="str">
        <f t="shared" si="1"/>
        <v/>
      </c>
      <c r="D28">
        <v>24</v>
      </c>
      <c r="E28" s="41" t="s">
        <v>124</v>
      </c>
      <c r="F28" s="41" t="s">
        <v>125</v>
      </c>
      <c r="G28" s="41" t="s">
        <v>126</v>
      </c>
      <c r="H28" s="41" t="s">
        <v>127</v>
      </c>
    </row>
    <row r="29" spans="1:8" x14ac:dyDescent="0.2">
      <c r="A29" s="35">
        <v>24</v>
      </c>
      <c r="B29" s="2" t="str">
        <f t="shared" si="0"/>
        <v/>
      </c>
      <c r="C29" s="1" t="str">
        <f t="shared" si="1"/>
        <v/>
      </c>
      <c r="E29" s="41"/>
      <c r="F29" s="41"/>
      <c r="G29" s="41" t="s">
        <v>128</v>
      </c>
      <c r="H29" s="41" t="s">
        <v>129</v>
      </c>
    </row>
    <row r="30" spans="1:8" x14ac:dyDescent="0.2">
      <c r="A30" s="35"/>
      <c r="B30" s="2"/>
      <c r="C30" s="1"/>
      <c r="E30" s="18"/>
    </row>
    <row r="31" spans="1:8" x14ac:dyDescent="0.2">
      <c r="A31" s="35"/>
      <c r="B31" s="2"/>
      <c r="C31" s="1"/>
      <c r="E31" s="18"/>
    </row>
    <row r="32" spans="1:8" x14ac:dyDescent="0.2">
      <c r="A32" s="35"/>
      <c r="B32" s="2"/>
      <c r="C32" s="1"/>
      <c r="E32" s="33"/>
      <c r="F32" s="33"/>
      <c r="G32" s="33"/>
      <c r="H32" s="33"/>
    </row>
    <row r="33" spans="2:8" x14ac:dyDescent="0.2">
      <c r="B33" s="2"/>
      <c r="C33" s="34"/>
      <c r="E33" s="34"/>
      <c r="F33" s="34"/>
      <c r="G33" s="34"/>
      <c r="H33" s="34"/>
    </row>
    <row r="34" spans="2:8" x14ac:dyDescent="0.2">
      <c r="B34" s="2"/>
      <c r="C34" s="34"/>
      <c r="E34" s="34"/>
      <c r="F34" s="34"/>
      <c r="G34" s="34"/>
      <c r="H34" s="34"/>
    </row>
    <row r="35" spans="2:8" x14ac:dyDescent="0.2">
      <c r="B35" s="2"/>
      <c r="C35" s="34"/>
      <c r="E35" s="34"/>
      <c r="F35" s="34"/>
      <c r="G35" s="34"/>
      <c r="H35" s="34"/>
    </row>
    <row r="36" spans="2:8" x14ac:dyDescent="0.2">
      <c r="B36" s="2"/>
      <c r="C36" s="34"/>
      <c r="E36" s="34"/>
      <c r="F36" s="34"/>
      <c r="G36" s="34"/>
      <c r="H36" s="34"/>
    </row>
    <row r="37" spans="2:8" x14ac:dyDescent="0.2">
      <c r="B37" s="2"/>
      <c r="C37" s="34"/>
      <c r="E37" s="34"/>
      <c r="F37" s="34"/>
      <c r="G37" s="34"/>
      <c r="H37" s="34"/>
    </row>
    <row r="38" spans="2:8" x14ac:dyDescent="0.2">
      <c r="B38" s="2"/>
      <c r="C38" s="34"/>
      <c r="E38" s="34"/>
      <c r="F38" s="34"/>
      <c r="G38" s="34"/>
      <c r="H38" s="34"/>
    </row>
    <row r="39" spans="2:8" x14ac:dyDescent="0.2">
      <c r="B39" s="2"/>
      <c r="C39" s="34"/>
      <c r="E39" s="34"/>
      <c r="F39" s="34"/>
      <c r="G39" s="34"/>
      <c r="H39" s="34"/>
    </row>
    <row r="40" spans="2:8" x14ac:dyDescent="0.2">
      <c r="B40" s="2"/>
      <c r="C40" s="34"/>
      <c r="E40" s="34"/>
      <c r="F40" s="34"/>
      <c r="G40" s="34"/>
      <c r="H40" s="34"/>
    </row>
    <row r="41" spans="2:8" x14ac:dyDescent="0.2">
      <c r="B41" s="2"/>
      <c r="C41" s="34"/>
      <c r="E41" s="34"/>
      <c r="F41" s="34"/>
      <c r="G41" s="34"/>
      <c r="H41" s="34"/>
    </row>
    <row r="42" spans="2:8" x14ac:dyDescent="0.2">
      <c r="B42" s="2"/>
      <c r="C42" s="34"/>
      <c r="E42" s="34"/>
      <c r="F42" s="34"/>
      <c r="G42" s="34"/>
      <c r="H42" s="34"/>
    </row>
    <row r="43" spans="2:8" x14ac:dyDescent="0.2">
      <c r="B43" s="2"/>
      <c r="C43" s="34"/>
      <c r="E43" s="34"/>
      <c r="F43" s="34"/>
      <c r="G43" s="34"/>
      <c r="H43" s="34"/>
    </row>
    <row r="44" spans="2:8" x14ac:dyDescent="0.2">
      <c r="B44" s="2"/>
      <c r="C44" s="34"/>
      <c r="E44" s="34"/>
      <c r="F44" s="34"/>
      <c r="G44" s="34"/>
      <c r="H44" s="34"/>
    </row>
    <row r="45" spans="2:8" x14ac:dyDescent="0.25">
      <c r="B45" s="2"/>
      <c r="C45" s="34"/>
      <c r="E45" s="34"/>
      <c r="F45" s="34"/>
      <c r="G45" s="34"/>
      <c r="H45" s="34"/>
    </row>
    <row r="46" spans="2:8" x14ac:dyDescent="0.25">
      <c r="B46" s="2"/>
      <c r="C46" s="34"/>
      <c r="E46" s="34"/>
      <c r="F46" s="34"/>
      <c r="G46" s="34"/>
      <c r="H46" s="34"/>
    </row>
    <row r="47" spans="2:8" x14ac:dyDescent="0.25">
      <c r="B47" s="2"/>
      <c r="C47" s="34"/>
      <c r="E47" s="34"/>
      <c r="F47" s="34"/>
      <c r="G47" s="34"/>
      <c r="H47" s="34"/>
    </row>
    <row r="48" spans="2:8" x14ac:dyDescent="0.25">
      <c r="B48" s="2"/>
      <c r="C48" s="34"/>
      <c r="E48" s="34"/>
      <c r="F48" s="34"/>
      <c r="G48" s="34"/>
      <c r="H48" s="34"/>
    </row>
    <row r="49" spans="2:8" x14ac:dyDescent="0.25">
      <c r="B49" s="2"/>
      <c r="C49" s="34"/>
      <c r="E49" s="34"/>
      <c r="F49" s="34"/>
      <c r="G49" s="34"/>
      <c r="H49" s="34"/>
    </row>
    <row r="50" spans="2:8" x14ac:dyDescent="0.25">
      <c r="B50" s="2"/>
      <c r="C50" s="34"/>
      <c r="E50" s="34"/>
      <c r="F50" s="34"/>
      <c r="G50" s="36"/>
      <c r="H50" s="36"/>
    </row>
    <row r="51" spans="2:8" x14ac:dyDescent="0.25">
      <c r="B51" s="32"/>
      <c r="C51" s="34"/>
      <c r="E51" s="34"/>
      <c r="F51" s="34"/>
    </row>
    <row r="52" spans="2:8" x14ac:dyDescent="0.25">
      <c r="B52" s="2"/>
      <c r="C52" s="34"/>
    </row>
    <row r="53" spans="2:8" x14ac:dyDescent="0.25">
      <c r="B53" s="2"/>
      <c r="C53" s="34"/>
    </row>
    <row r="54" spans="2:8" x14ac:dyDescent="0.25">
      <c r="B54" s="2"/>
      <c r="C54" s="34"/>
    </row>
    <row r="55" spans="2:8" x14ac:dyDescent="0.25">
      <c r="B55" s="2"/>
      <c r="C55" s="34"/>
    </row>
    <row r="56" spans="2:8" x14ac:dyDescent="0.25">
      <c r="B56" s="2"/>
      <c r="C56" s="34"/>
    </row>
    <row r="57" spans="2:8" x14ac:dyDescent="0.25">
      <c r="B57" s="2"/>
      <c r="C57" s="34"/>
    </row>
    <row r="58" spans="2:8" x14ac:dyDescent="0.25">
      <c r="B58" s="2"/>
      <c r="C58" s="34"/>
    </row>
    <row r="59" spans="2:8" x14ac:dyDescent="0.25">
      <c r="B59" s="2"/>
      <c r="C59" s="34"/>
    </row>
    <row r="60" spans="2:8" x14ac:dyDescent="0.25">
      <c r="B60" s="2"/>
      <c r="C60" s="34"/>
    </row>
    <row r="61" spans="2:8" x14ac:dyDescent="0.25">
      <c r="B61" s="2"/>
      <c r="C61" s="34"/>
    </row>
    <row r="62" spans="2:8" x14ac:dyDescent="0.25">
      <c r="B62" s="2"/>
      <c r="C62" s="34"/>
    </row>
    <row r="63" spans="2:8" x14ac:dyDescent="0.25">
      <c r="B63" s="2"/>
      <c r="C63" s="34"/>
    </row>
    <row r="64" spans="2:8" x14ac:dyDescent="0.25">
      <c r="B64" s="2"/>
      <c r="C64" s="34"/>
    </row>
    <row r="65" spans="2:3" x14ac:dyDescent="0.25">
      <c r="B65" s="2"/>
      <c r="C65" s="34"/>
    </row>
    <row r="66" spans="2:3" x14ac:dyDescent="0.25">
      <c r="B66" s="2"/>
      <c r="C66" s="34"/>
    </row>
    <row r="67" spans="2:3" x14ac:dyDescent="0.25">
      <c r="B67" s="2"/>
      <c r="C67" s="34"/>
    </row>
    <row r="68" spans="2:3" x14ac:dyDescent="0.25">
      <c r="B68" s="2"/>
      <c r="C68" s="34"/>
    </row>
    <row r="69" spans="2:3" x14ac:dyDescent="0.25">
      <c r="B69" s="2"/>
      <c r="C69" s="34"/>
    </row>
    <row r="70" spans="2:3" x14ac:dyDescent="0.25">
      <c r="B70" s="2"/>
      <c r="C70" s="34"/>
    </row>
    <row r="71" spans="2:3" x14ac:dyDescent="0.25">
      <c r="B71" s="2"/>
      <c r="C71" s="34"/>
    </row>
    <row r="72" spans="2:3" x14ac:dyDescent="0.25">
      <c r="B72" s="2"/>
      <c r="C72" s="34"/>
    </row>
    <row r="73" spans="2:3" x14ac:dyDescent="0.25">
      <c r="B73" s="2"/>
      <c r="C73" s="34"/>
    </row>
    <row r="74" spans="2:3" x14ac:dyDescent="0.25">
      <c r="B74" s="2"/>
      <c r="C74" s="34"/>
    </row>
    <row r="75" spans="2:3" x14ac:dyDescent="0.25">
      <c r="B75" s="2"/>
      <c r="C75" s="34"/>
    </row>
    <row r="76" spans="2:3" x14ac:dyDescent="0.25">
      <c r="B76" s="2"/>
      <c r="C76" s="34"/>
    </row>
    <row r="77" spans="2:3" x14ac:dyDescent="0.25">
      <c r="B77" s="2"/>
      <c r="C77" s="34"/>
    </row>
    <row r="78" spans="2:3" x14ac:dyDescent="0.25">
      <c r="B78" s="2"/>
      <c r="C78" s="34"/>
    </row>
    <row r="79" spans="2:3" x14ac:dyDescent="0.25">
      <c r="B79" s="2"/>
      <c r="C79" s="34"/>
    </row>
    <row r="80" spans="2:3" x14ac:dyDescent="0.25">
      <c r="B80" s="2"/>
      <c r="C80" s="34"/>
    </row>
    <row r="81" spans="2:3" x14ac:dyDescent="0.25">
      <c r="B81" s="2"/>
      <c r="C81" s="34"/>
    </row>
    <row r="82" spans="2:3" x14ac:dyDescent="0.25">
      <c r="B82" s="2"/>
      <c r="C82" s="34"/>
    </row>
    <row r="83" spans="2:3" x14ac:dyDescent="0.25">
      <c r="B83" s="2"/>
      <c r="C83" s="34"/>
    </row>
    <row r="84" spans="2:3" x14ac:dyDescent="0.25">
      <c r="B84" s="2"/>
      <c r="C84" s="34"/>
    </row>
    <row r="85" spans="2:3" x14ac:dyDescent="0.25">
      <c r="B85" s="2"/>
      <c r="C85" s="34"/>
    </row>
    <row r="86" spans="2:3" x14ac:dyDescent="0.25">
      <c r="B86" s="2"/>
      <c r="C86" s="34"/>
    </row>
    <row r="87" spans="2:3" x14ac:dyDescent="0.25">
      <c r="B87" s="2"/>
      <c r="C87" s="34"/>
    </row>
    <row r="88" spans="2:3" x14ac:dyDescent="0.25">
      <c r="B88" s="2"/>
      <c r="C88" s="34"/>
    </row>
    <row r="89" spans="2:3" x14ac:dyDescent="0.25">
      <c r="B89" s="2"/>
      <c r="C89" s="34"/>
    </row>
    <row r="90" spans="2:3" x14ac:dyDescent="0.25">
      <c r="B90" s="2"/>
      <c r="C90" s="34"/>
    </row>
    <row r="91" spans="2:3" x14ac:dyDescent="0.25">
      <c r="B91" s="2"/>
      <c r="C91" s="34"/>
    </row>
    <row r="92" spans="2:3" x14ac:dyDescent="0.25">
      <c r="B92" s="2"/>
      <c r="C92" s="34"/>
    </row>
    <row r="93" spans="2:3" x14ac:dyDescent="0.25">
      <c r="B93" s="2"/>
      <c r="C93" s="34"/>
    </row>
    <row r="94" spans="2:3" x14ac:dyDescent="0.25">
      <c r="B94" s="2"/>
      <c r="C94" s="34"/>
    </row>
    <row r="95" spans="2:3" x14ac:dyDescent="0.25">
      <c r="B95" s="2"/>
      <c r="C95" s="34"/>
    </row>
    <row r="96" spans="2:3" x14ac:dyDescent="0.25">
      <c r="B96" s="2"/>
      <c r="C96" s="34"/>
    </row>
    <row r="97" spans="2:3" x14ac:dyDescent="0.25">
      <c r="B97" s="2"/>
      <c r="C97" s="34"/>
    </row>
    <row r="98" spans="2:3" x14ac:dyDescent="0.25">
      <c r="B98" s="2"/>
      <c r="C98" s="34"/>
    </row>
    <row r="99" spans="2:3" x14ac:dyDescent="0.25">
      <c r="B99" s="2"/>
      <c r="C99" s="34"/>
    </row>
    <row r="100" spans="2:3" x14ac:dyDescent="0.25">
      <c r="B100" s="2"/>
      <c r="C100" s="34"/>
    </row>
    <row r="101" spans="2:3" x14ac:dyDescent="0.25">
      <c r="B101" s="2"/>
      <c r="C101" s="34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Nilai US</vt:lpstr>
      <vt:lpstr>Rekap</vt:lpstr>
      <vt:lpstr>Denah</vt:lpstr>
      <vt:lpstr>data siswa</vt:lpstr>
      <vt:lpstr>Daftar_Siswa</vt:lpstr>
      <vt:lpstr>No_Peserta</vt:lpstr>
      <vt:lpstr>Nomor_ruang</vt:lpstr>
      <vt:lpstr>Rekap!Print_Area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Rosy</cp:lastModifiedBy>
  <cp:lastPrinted>2019-05-21T01:38:19Z</cp:lastPrinted>
  <dcterms:created xsi:type="dcterms:W3CDTF">2014-02-24T08:15:20Z</dcterms:created>
  <dcterms:modified xsi:type="dcterms:W3CDTF">2019-05-21T01:38:56Z</dcterms:modified>
</cp:coreProperties>
</file>