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29"/>
  <workbookPr filterPrivacy="1"/>
  <bookViews>
    <workbookView xWindow="0" yWindow="0" windowWidth="19440" windowHeight="12240" firstSheet="1" activeTab="3" xr2:uid="{00000000-000D-0000-FFFF-FFFF00000000}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1" i="3" l="1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10" i="3"/>
  <c r="G39" i="5" l="1"/>
  <c r="G35" i="5"/>
  <c r="H7" i="5"/>
  <c r="G7" i="5"/>
  <c r="H6" i="5"/>
  <c r="G6" i="5"/>
  <c r="H5" i="5"/>
  <c r="G5" i="5"/>
  <c r="L39" i="4"/>
  <c r="L35" i="4"/>
  <c r="I33" i="4"/>
  <c r="K33" i="4" s="1"/>
  <c r="I32" i="4"/>
  <c r="K32" i="4" s="1"/>
  <c r="I31" i="4"/>
  <c r="K31" i="4" s="1"/>
  <c r="I30" i="4"/>
  <c r="K30" i="4" s="1"/>
  <c r="I29" i="4"/>
  <c r="K29" i="4" s="1"/>
  <c r="I28" i="4"/>
  <c r="K28" i="4" s="1"/>
  <c r="I27" i="4"/>
  <c r="K27" i="4" s="1"/>
  <c r="I26" i="4"/>
  <c r="K26" i="4" s="1"/>
  <c r="I25" i="4"/>
  <c r="K25" i="4" s="1"/>
  <c r="I24" i="4"/>
  <c r="K24" i="4" s="1"/>
  <c r="I23" i="4"/>
  <c r="K23" i="4" s="1"/>
  <c r="I22" i="4"/>
  <c r="K22" i="4" s="1"/>
  <c r="I21" i="4"/>
  <c r="K21" i="4" s="1"/>
  <c r="I20" i="4"/>
  <c r="K20" i="4" s="1"/>
  <c r="I19" i="4"/>
  <c r="K19" i="4" s="1"/>
  <c r="F19" i="5" s="1"/>
  <c r="I18" i="4"/>
  <c r="K18" i="4" s="1"/>
  <c r="F18" i="5" s="1"/>
  <c r="I17" i="4"/>
  <c r="K17" i="4" s="1"/>
  <c r="F17" i="5" s="1"/>
  <c r="I16" i="4"/>
  <c r="K16" i="4" s="1"/>
  <c r="F16" i="5" s="1"/>
  <c r="I15" i="4"/>
  <c r="K15" i="4" s="1"/>
  <c r="F15" i="5" s="1"/>
  <c r="I14" i="4"/>
  <c r="K14" i="4" s="1"/>
  <c r="F14" i="5" s="1"/>
  <c r="I13" i="4"/>
  <c r="K13" i="4" s="1"/>
  <c r="F13" i="5" s="1"/>
  <c r="I12" i="4"/>
  <c r="K12" i="4" s="1"/>
  <c r="F12" i="5" s="1"/>
  <c r="I11" i="4"/>
  <c r="K11" i="4" s="1"/>
  <c r="F11" i="5" s="1"/>
  <c r="I10" i="4"/>
  <c r="K10" i="4" s="1"/>
  <c r="F10" i="5" s="1"/>
  <c r="D7" i="4"/>
  <c r="C7" i="4"/>
  <c r="D6" i="4"/>
  <c r="C6" i="4"/>
  <c r="D5" i="4"/>
  <c r="C5" i="4"/>
  <c r="U39" i="3"/>
  <c r="U35" i="3"/>
  <c r="E33" i="5"/>
  <c r="E25" i="5"/>
  <c r="D7" i="3"/>
  <c r="C7" i="3"/>
  <c r="D6" i="3"/>
  <c r="C6" i="3"/>
  <c r="D5" i="3"/>
  <c r="C5" i="3"/>
  <c r="K39" i="2"/>
  <c r="K35" i="2"/>
  <c r="I33" i="2"/>
  <c r="K33" i="2" s="1"/>
  <c r="D33" i="5" s="1"/>
  <c r="I32" i="2"/>
  <c r="K32" i="2" s="1"/>
  <c r="I31" i="2"/>
  <c r="K31" i="2" s="1"/>
  <c r="D31" i="5" s="1"/>
  <c r="I30" i="2"/>
  <c r="K30" i="2" s="1"/>
  <c r="L30" i="2" s="1"/>
  <c r="M30" i="2" s="1"/>
  <c r="I29" i="2"/>
  <c r="K29" i="2" s="1"/>
  <c r="D29" i="5" s="1"/>
  <c r="I28" i="2"/>
  <c r="K28" i="2" s="1"/>
  <c r="D28" i="5" s="1"/>
  <c r="I27" i="2"/>
  <c r="K27" i="2" s="1"/>
  <c r="D27" i="5" s="1"/>
  <c r="I26" i="2"/>
  <c r="K26" i="2" s="1"/>
  <c r="L26" i="2" s="1"/>
  <c r="M26" i="2" s="1"/>
  <c r="I25" i="2"/>
  <c r="K25" i="2" s="1"/>
  <c r="D25" i="5" s="1"/>
  <c r="I24" i="2"/>
  <c r="K24" i="2" s="1"/>
  <c r="D24" i="5" s="1"/>
  <c r="I23" i="2"/>
  <c r="K23" i="2" s="1"/>
  <c r="D23" i="5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D14" i="5" s="1"/>
  <c r="I13" i="2"/>
  <c r="K13" i="2" s="1"/>
  <c r="D13" i="5" s="1"/>
  <c r="I12" i="2"/>
  <c r="K12" i="2" s="1"/>
  <c r="I11" i="2"/>
  <c r="K11" i="2" s="1"/>
  <c r="I10" i="2"/>
  <c r="K10" i="2" s="1"/>
  <c r="D7" i="2"/>
  <c r="C7" i="2"/>
  <c r="D6" i="2"/>
  <c r="C6" i="2"/>
  <c r="D5" i="2"/>
  <c r="C5" i="2"/>
  <c r="S39" i="1"/>
  <c r="S35" i="1"/>
  <c r="U33" i="1"/>
  <c r="V33" i="1" s="1"/>
  <c r="S33" i="1"/>
  <c r="T33" i="1" s="1"/>
  <c r="C33" i="5" s="1"/>
  <c r="G33" i="5" s="1"/>
  <c r="H33" i="5" s="1"/>
  <c r="M33" i="1"/>
  <c r="S32" i="1"/>
  <c r="M32" i="1"/>
  <c r="S31" i="1"/>
  <c r="M31" i="1"/>
  <c r="S30" i="1"/>
  <c r="M30" i="1"/>
  <c r="S29" i="1"/>
  <c r="M29" i="1"/>
  <c r="S28" i="1"/>
  <c r="M28" i="1"/>
  <c r="S27" i="1"/>
  <c r="M27" i="1"/>
  <c r="S26" i="1"/>
  <c r="M26" i="1"/>
  <c r="S25" i="1"/>
  <c r="M25" i="1"/>
  <c r="S24" i="1"/>
  <c r="M24" i="1"/>
  <c r="S23" i="1"/>
  <c r="M23" i="1"/>
  <c r="S22" i="1"/>
  <c r="M22" i="1"/>
  <c r="S21" i="1"/>
  <c r="M21" i="1"/>
  <c r="S20" i="1"/>
  <c r="M20" i="1"/>
  <c r="S19" i="1"/>
  <c r="M19" i="1"/>
  <c r="S18" i="1"/>
  <c r="M18" i="1"/>
  <c r="S17" i="1"/>
  <c r="M17" i="1"/>
  <c r="S16" i="1"/>
  <c r="M16" i="1"/>
  <c r="S15" i="1"/>
  <c r="M15" i="1"/>
  <c r="S14" i="1"/>
  <c r="M14" i="1"/>
  <c r="S13" i="1"/>
  <c r="M13" i="1"/>
  <c r="S12" i="1"/>
  <c r="M12" i="1"/>
  <c r="T12" i="1" s="1"/>
  <c r="C12" i="5" s="1"/>
  <c r="G12" i="5" s="1"/>
  <c r="H12" i="5" s="1"/>
  <c r="S11" i="1"/>
  <c r="M11" i="1"/>
  <c r="S10" i="1"/>
  <c r="M10" i="1"/>
  <c r="D7" i="1"/>
  <c r="D6" i="1"/>
  <c r="D5" i="1"/>
  <c r="B48" i="6"/>
  <c r="B33" i="5" s="1"/>
  <c r="B47" i="6"/>
  <c r="B32" i="4" s="1"/>
  <c r="B46" i="6"/>
  <c r="B31" i="1" s="1"/>
  <c r="B45" i="6"/>
  <c r="B30" i="2" s="1"/>
  <c r="B44" i="6"/>
  <c r="B29" i="5" s="1"/>
  <c r="B43" i="6"/>
  <c r="B28" i="4" s="1"/>
  <c r="B42" i="6"/>
  <c r="B27" i="1" s="1"/>
  <c r="B41" i="6"/>
  <c r="B26" i="2" s="1"/>
  <c r="B40" i="6"/>
  <c r="B25" i="5" s="1"/>
  <c r="B39" i="6"/>
  <c r="B24" i="4" s="1"/>
  <c r="B38" i="6"/>
  <c r="B23" i="2" s="1"/>
  <c r="B37" i="6"/>
  <c r="B22" i="1" s="1"/>
  <c r="B36" i="6"/>
  <c r="B21" i="5" s="1"/>
  <c r="N35" i="6"/>
  <c r="B35" i="6"/>
  <c r="B20" i="2" s="1"/>
  <c r="N34" i="6"/>
  <c r="B34" i="6"/>
  <c r="B19" i="5" s="1"/>
  <c r="N33" i="6"/>
  <c r="B33" i="6"/>
  <c r="B18" i="1" s="1"/>
  <c r="N32" i="6"/>
  <c r="B32" i="6"/>
  <c r="B17" i="4" s="1"/>
  <c r="N31" i="6"/>
  <c r="B31" i="6"/>
  <c r="B16" i="1" s="1"/>
  <c r="N30" i="6"/>
  <c r="B30" i="6"/>
  <c r="B15" i="5" s="1"/>
  <c r="N29" i="6"/>
  <c r="B29" i="6"/>
  <c r="B14" i="2" s="1"/>
  <c r="N28" i="6"/>
  <c r="B28" i="6"/>
  <c r="B13" i="4" s="1"/>
  <c r="N27" i="6"/>
  <c r="B27" i="6"/>
  <c r="B12" i="5" s="1"/>
  <c r="N26" i="6"/>
  <c r="B26" i="6"/>
  <c r="B11" i="5" s="1"/>
  <c r="N25" i="6"/>
  <c r="B25" i="6"/>
  <c r="B10" i="2" s="1"/>
  <c r="N24" i="6"/>
  <c r="E10" i="5" l="1"/>
  <c r="W30" i="3"/>
  <c r="E26" i="5"/>
  <c r="E11" i="5"/>
  <c r="T16" i="1"/>
  <c r="C16" i="5" s="1"/>
  <c r="G16" i="5" s="1"/>
  <c r="H16" i="5" s="1"/>
  <c r="T20" i="1"/>
  <c r="T24" i="1"/>
  <c r="W31" i="3"/>
  <c r="E12" i="5"/>
  <c r="E15" i="5"/>
  <c r="W25" i="3"/>
  <c r="W32" i="3"/>
  <c r="T26" i="1"/>
  <c r="T30" i="1"/>
  <c r="W20" i="3"/>
  <c r="T23" i="1"/>
  <c r="E17" i="5"/>
  <c r="E21" i="5"/>
  <c r="E27" i="5"/>
  <c r="W24" i="3"/>
  <c r="E24" i="5"/>
  <c r="F20" i="5"/>
  <c r="L20" i="4"/>
  <c r="M20" i="4" s="1"/>
  <c r="F28" i="5"/>
  <c r="L28" i="4"/>
  <c r="M28" i="4" s="1"/>
  <c r="L33" i="2"/>
  <c r="M33" i="2" s="1"/>
  <c r="E22" i="5"/>
  <c r="W22" i="3"/>
  <c r="L10" i="4"/>
  <c r="M10" i="4" s="1"/>
  <c r="L12" i="4"/>
  <c r="M12" i="4" s="1"/>
  <c r="L14" i="4"/>
  <c r="M14" i="4" s="1"/>
  <c r="L16" i="4"/>
  <c r="M16" i="4" s="1"/>
  <c r="L18" i="4"/>
  <c r="M18" i="4" s="1"/>
  <c r="F21" i="5"/>
  <c r="L21" i="4"/>
  <c r="M21" i="4" s="1"/>
  <c r="F25" i="5"/>
  <c r="L25" i="4"/>
  <c r="M25" i="4" s="1"/>
  <c r="F29" i="5"/>
  <c r="L29" i="4"/>
  <c r="M29" i="4" s="1"/>
  <c r="F33" i="5"/>
  <c r="L33" i="4"/>
  <c r="M33" i="4" s="1"/>
  <c r="W16" i="3"/>
  <c r="E16" i="5"/>
  <c r="E18" i="5"/>
  <c r="W18" i="3"/>
  <c r="W23" i="3"/>
  <c r="E23" i="5"/>
  <c r="F22" i="5"/>
  <c r="L22" i="4"/>
  <c r="M22" i="4" s="1"/>
  <c r="F26" i="5"/>
  <c r="L26" i="4"/>
  <c r="M26" i="4" s="1"/>
  <c r="F30" i="5"/>
  <c r="L30" i="4"/>
  <c r="M30" i="4" s="1"/>
  <c r="W15" i="3"/>
  <c r="F24" i="5"/>
  <c r="L24" i="4"/>
  <c r="M24" i="4" s="1"/>
  <c r="F32" i="5"/>
  <c r="L32" i="4"/>
  <c r="M32" i="4" s="1"/>
  <c r="E14" i="5"/>
  <c r="W14" i="3"/>
  <c r="W28" i="3"/>
  <c r="E28" i="5"/>
  <c r="W33" i="3"/>
  <c r="L11" i="4"/>
  <c r="M11" i="4" s="1"/>
  <c r="L13" i="4"/>
  <c r="M13" i="4" s="1"/>
  <c r="L15" i="4"/>
  <c r="M15" i="4" s="1"/>
  <c r="L17" i="4"/>
  <c r="M17" i="4" s="1"/>
  <c r="L19" i="4"/>
  <c r="M19" i="4" s="1"/>
  <c r="F23" i="5"/>
  <c r="L23" i="4"/>
  <c r="M23" i="4" s="1"/>
  <c r="F27" i="5"/>
  <c r="L27" i="4"/>
  <c r="M27" i="4" s="1"/>
  <c r="F31" i="5"/>
  <c r="L31" i="4"/>
  <c r="M31" i="4" s="1"/>
  <c r="T10" i="1"/>
  <c r="C10" i="5" s="1"/>
  <c r="T14" i="1"/>
  <c r="C14" i="5" s="1"/>
  <c r="G14" i="5" s="1"/>
  <c r="H14" i="5" s="1"/>
  <c r="D10" i="5"/>
  <c r="L10" i="2"/>
  <c r="M10" i="2" s="1"/>
  <c r="L12" i="2"/>
  <c r="M12" i="2" s="1"/>
  <c r="D12" i="5"/>
  <c r="U12" i="1"/>
  <c r="V12" i="1" s="1"/>
  <c r="T15" i="1"/>
  <c r="U15" i="1" s="1"/>
  <c r="V15" i="1" s="1"/>
  <c r="D11" i="5"/>
  <c r="L11" i="2"/>
  <c r="M11" i="2" s="1"/>
  <c r="T11" i="1"/>
  <c r="U11" i="1" s="1"/>
  <c r="V11" i="1" s="1"/>
  <c r="L20" i="2"/>
  <c r="M20" i="2" s="1"/>
  <c r="D20" i="5"/>
  <c r="D17" i="5"/>
  <c r="L17" i="2"/>
  <c r="M17" i="2" s="1"/>
  <c r="D16" i="5"/>
  <c r="L16" i="2"/>
  <c r="M16" i="2" s="1"/>
  <c r="L15" i="2"/>
  <c r="M15" i="2" s="1"/>
  <c r="D15" i="5"/>
  <c r="T17" i="1"/>
  <c r="C17" i="5" s="1"/>
  <c r="G17" i="5" s="1"/>
  <c r="H17" i="5" s="1"/>
  <c r="T19" i="1"/>
  <c r="U19" i="1" s="1"/>
  <c r="V19" i="1" s="1"/>
  <c r="T27" i="1"/>
  <c r="U27" i="1" s="1"/>
  <c r="V27" i="1" s="1"/>
  <c r="T29" i="1"/>
  <c r="U29" i="1" s="1"/>
  <c r="V29" i="1" s="1"/>
  <c r="T28" i="1"/>
  <c r="C28" i="5" s="1"/>
  <c r="G28" i="5" s="1"/>
  <c r="H28" i="5" s="1"/>
  <c r="T18" i="1"/>
  <c r="U18" i="1" s="1"/>
  <c r="V18" i="1" s="1"/>
  <c r="D21" i="5"/>
  <c r="L21" i="2"/>
  <c r="M21" i="2" s="1"/>
  <c r="D18" i="5"/>
  <c r="L18" i="2"/>
  <c r="M18" i="2" s="1"/>
  <c r="T31" i="1"/>
  <c r="U31" i="1" s="1"/>
  <c r="V31" i="1" s="1"/>
  <c r="T25" i="1"/>
  <c r="U25" i="1" s="1"/>
  <c r="V25" i="1" s="1"/>
  <c r="T21" i="1"/>
  <c r="U21" i="1" s="1"/>
  <c r="V21" i="1" s="1"/>
  <c r="D26" i="5"/>
  <c r="D30" i="5"/>
  <c r="L24" i="2"/>
  <c r="M24" i="2" s="1"/>
  <c r="L25" i="2"/>
  <c r="M25" i="2" s="1"/>
  <c r="L27" i="2"/>
  <c r="M27" i="2" s="1"/>
  <c r="L28" i="2"/>
  <c r="M28" i="2" s="1"/>
  <c r="L29" i="2"/>
  <c r="M29" i="2" s="1"/>
  <c r="L31" i="2"/>
  <c r="M31" i="2" s="1"/>
  <c r="C24" i="5"/>
  <c r="G24" i="5" s="1"/>
  <c r="H24" i="5" s="1"/>
  <c r="U24" i="1"/>
  <c r="V24" i="1" s="1"/>
  <c r="U16" i="1"/>
  <c r="V16" i="1" s="1"/>
  <c r="C26" i="5"/>
  <c r="U26" i="1"/>
  <c r="V26" i="1" s="1"/>
  <c r="C20" i="5"/>
  <c r="G20" i="5" s="1"/>
  <c r="H20" i="5" s="1"/>
  <c r="U20" i="1"/>
  <c r="V20" i="1" s="1"/>
  <c r="C30" i="5"/>
  <c r="U30" i="1"/>
  <c r="V30" i="1" s="1"/>
  <c r="C27" i="5"/>
  <c r="G27" i="5" s="1"/>
  <c r="H27" i="5" s="1"/>
  <c r="C31" i="5"/>
  <c r="G31" i="5" s="1"/>
  <c r="H31" i="5" s="1"/>
  <c r="U17" i="1"/>
  <c r="V17" i="1" s="1"/>
  <c r="C15" i="5"/>
  <c r="G15" i="5" s="1"/>
  <c r="H15" i="5" s="1"/>
  <c r="B33" i="1"/>
  <c r="B12" i="2"/>
  <c r="B18" i="2"/>
  <c r="B21" i="2"/>
  <c r="B27" i="2"/>
  <c r="B31" i="2"/>
  <c r="B10" i="3"/>
  <c r="B12" i="3"/>
  <c r="B14" i="3"/>
  <c r="B16" i="3"/>
  <c r="B18" i="3"/>
  <c r="B20" i="3"/>
  <c r="B22" i="3"/>
  <c r="B24" i="3"/>
  <c r="B26" i="3"/>
  <c r="B28" i="3"/>
  <c r="B30" i="3"/>
  <c r="B32" i="3"/>
  <c r="B10" i="4"/>
  <c r="B14" i="4"/>
  <c r="B18" i="4"/>
  <c r="B22" i="4"/>
  <c r="B26" i="4"/>
  <c r="B30" i="4"/>
  <c r="B10" i="5"/>
  <c r="B14" i="5"/>
  <c r="B18" i="5"/>
  <c r="B20" i="5"/>
  <c r="B24" i="5"/>
  <c r="B28" i="5"/>
  <c r="B32" i="5"/>
  <c r="B10" i="1"/>
  <c r="B12" i="1"/>
  <c r="B15" i="1"/>
  <c r="B17" i="1"/>
  <c r="B19" i="1"/>
  <c r="B21" i="1"/>
  <c r="B24" i="1"/>
  <c r="B26" i="1"/>
  <c r="B28" i="1"/>
  <c r="B30" i="1"/>
  <c r="B32" i="1"/>
  <c r="B13" i="2"/>
  <c r="B15" i="2"/>
  <c r="B19" i="2"/>
  <c r="B22" i="2"/>
  <c r="B24" i="2"/>
  <c r="B28" i="2"/>
  <c r="B32" i="2"/>
  <c r="B11" i="4"/>
  <c r="B15" i="4"/>
  <c r="B19" i="4"/>
  <c r="B23" i="4"/>
  <c r="B27" i="4"/>
  <c r="B31" i="4"/>
  <c r="B13" i="5"/>
  <c r="B17" i="5"/>
  <c r="B23" i="5"/>
  <c r="B27" i="5"/>
  <c r="B31" i="5"/>
  <c r="B14" i="1"/>
  <c r="B23" i="1"/>
  <c r="B16" i="2"/>
  <c r="B25" i="2"/>
  <c r="B29" i="2"/>
  <c r="B11" i="3"/>
  <c r="B13" i="3"/>
  <c r="B15" i="3"/>
  <c r="B17" i="3"/>
  <c r="B19" i="3"/>
  <c r="B21" i="3"/>
  <c r="B23" i="3"/>
  <c r="B25" i="3"/>
  <c r="B27" i="3"/>
  <c r="B29" i="3"/>
  <c r="B31" i="3"/>
  <c r="B33" i="3"/>
  <c r="B12" i="4"/>
  <c r="B16" i="4"/>
  <c r="B20" i="4"/>
  <c r="B16" i="5"/>
  <c r="B22" i="5"/>
  <c r="B26" i="5"/>
  <c r="B30" i="5"/>
  <c r="B11" i="1"/>
  <c r="B13" i="1"/>
  <c r="B20" i="1"/>
  <c r="B25" i="1"/>
  <c r="B29" i="1"/>
  <c r="B11" i="2"/>
  <c r="B17" i="2"/>
  <c r="B33" i="2"/>
  <c r="B21" i="4"/>
  <c r="B25" i="4"/>
  <c r="B29" i="4"/>
  <c r="B33" i="4"/>
  <c r="D32" i="5"/>
  <c r="L32" i="2"/>
  <c r="M32" i="2" s="1"/>
  <c r="T32" i="1"/>
  <c r="C32" i="5" s="1"/>
  <c r="G32" i="5" s="1"/>
  <c r="H32" i="5" s="1"/>
  <c r="D22" i="5"/>
  <c r="L22" i="2"/>
  <c r="M22" i="2" s="1"/>
  <c r="L14" i="2"/>
  <c r="M14" i="2" s="1"/>
  <c r="L13" i="2"/>
  <c r="M13" i="2" s="1"/>
  <c r="L23" i="2"/>
  <c r="M23" i="2" s="1"/>
  <c r="L19" i="2"/>
  <c r="M19" i="2" s="1"/>
  <c r="D19" i="5"/>
  <c r="T22" i="1"/>
  <c r="U22" i="1" s="1"/>
  <c r="V22" i="1" s="1"/>
  <c r="T13" i="1"/>
  <c r="U13" i="1" s="1"/>
  <c r="V13" i="1" s="1"/>
  <c r="C23" i="5"/>
  <c r="G23" i="5" s="1"/>
  <c r="H23" i="5" s="1"/>
  <c r="U23" i="1"/>
  <c r="V23" i="1" s="1"/>
  <c r="U14" i="1"/>
  <c r="V14" i="1" s="1"/>
  <c r="E31" i="5" l="1"/>
  <c r="E32" i="5"/>
  <c r="W17" i="3"/>
  <c r="W27" i="3"/>
  <c r="W12" i="3"/>
  <c r="W10" i="3"/>
  <c r="G10" i="5"/>
  <c r="H10" i="5" s="1"/>
  <c r="E30" i="5"/>
  <c r="G30" i="5" s="1"/>
  <c r="H30" i="5" s="1"/>
  <c r="W26" i="3"/>
  <c r="G26" i="5"/>
  <c r="H26" i="5" s="1"/>
  <c r="W11" i="3"/>
  <c r="E29" i="5"/>
  <c r="W29" i="3"/>
  <c r="E20" i="5"/>
  <c r="E13" i="5"/>
  <c r="W13" i="3"/>
  <c r="C29" i="5"/>
  <c r="G29" i="5" s="1"/>
  <c r="H29" i="5" s="1"/>
  <c r="W21" i="3"/>
  <c r="U10" i="1"/>
  <c r="V10" i="1" s="1"/>
  <c r="W19" i="3"/>
  <c r="E19" i="5"/>
  <c r="C11" i="5"/>
  <c r="G11" i="5" s="1"/>
  <c r="H11" i="5" s="1"/>
  <c r="C18" i="5"/>
  <c r="G18" i="5" s="1"/>
  <c r="H18" i="5" s="1"/>
  <c r="C19" i="5"/>
  <c r="G19" i="5" s="1"/>
  <c r="H19" i="5" s="1"/>
  <c r="C21" i="5"/>
  <c r="G21" i="5" s="1"/>
  <c r="H21" i="5" s="1"/>
  <c r="U28" i="1"/>
  <c r="V28" i="1" s="1"/>
  <c r="C13" i="5"/>
  <c r="G13" i="5" s="1"/>
  <c r="H13" i="5" s="1"/>
  <c r="C25" i="5"/>
  <c r="G25" i="5" s="1"/>
  <c r="H25" i="5" s="1"/>
  <c r="U32" i="1"/>
  <c r="V32" i="1" s="1"/>
  <c r="C22" i="5"/>
  <c r="G22" i="5" s="1"/>
  <c r="H2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T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K9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U9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K9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<sst xmlns="http://schemas.openxmlformats.org/spreadsheetml/2006/main" count="501" uniqueCount="404">
  <si>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</si>
  <si>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</si>
  <si>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</si>
  <si>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</si>
  <si>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</si>
  <si>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</si>
  <si>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</si>
  <si>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</si>
  <si>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</si>
  <si>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</si>
  <si>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</si>
  <si>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</si>
  <si>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</si>
  <si>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</si>
  <si>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</si>
  <si>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</si>
  <si>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</si>
  <si>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</si>
  <si>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</si>
  <si>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</si>
  <si>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</si>
  <si>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</si>
  <si>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</si>
  <si>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</si>
  <si>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</si>
  <si>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</si>
  <si>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</si>
  <si>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</si>
  <si>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</si>
  <si>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</si>
  <si>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</si>
  <si>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</si>
  <si>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</si>
  <si>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</si>
  <si>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</si>
  <si>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</si>
  <si>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</si>
  <si>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</si>
  <si>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</si>
  <si>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</si>
  <si>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</si>
  <si>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</si>
  <si>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</si>
  <si>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</si>
  <si>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</si>
  <si>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</si>
  <si>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</si>
  <si>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</si>
  <si>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</si>
  <si>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</si>
  <si>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</si>
  <si>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</si>
  <si>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</si>
  <si>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</si>
  <si>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</si>
  <si>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</si>
  <si>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</si>
  <si>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</si>
  <si>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</si>
  <si>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</si>
  <si>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</si>
  <si>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</si>
  <si>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</si>
  <si>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</si>
  <si>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</si>
  <si>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</si>
  <si>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</si>
  <si>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</si>
  <si>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</si>
  <si>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</si>
  <si>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</si>
  <si>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</si>
  <si>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</si>
  <si>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</si>
  <si>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</si>
  <si>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</si>
  <si>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</si>
  <si>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</si>
  <si>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</si>
  <si>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</si>
  <si>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</si>
  <si>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</si>
  <si>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</si>
  <si>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</si>
  <si>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</si>
  <si>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</si>
  <si>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</si>
  <si>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</si>
  <si>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</si>
  <si>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</si>
  <si>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</si>
  <si>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</si>
  <si>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</si>
  <si>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</si>
  <si>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</si>
  <si>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</si>
  <si>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</si>
  <si>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</si>
  <si>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</si>
  <si>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</si>
  <si>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</si>
  <si>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</si>
  <si>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</si>
  <si>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</si>
  <si>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</si>
  <si>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</si>
  <si>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</si>
  <si>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</si>
  <si>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</si>
  <si>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</si>
  <si>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</si>
  <si>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</si>
  <si>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</si>
  <si>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</si>
  <si>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</si>
  <si>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</si>
  <si>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</si>
  <si>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</si>
  <si>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</si>
  <si>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</si>
  <si>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</si>
  <si>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</si>
  <si>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</si>
  <si>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</si>
  <si>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</si>
  <si>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</si>
  <si>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</si>
  <si>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</si>
  <si>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</si>
  <si>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</si>
  <si>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</si>
  <si>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</si>
  <si>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</si>
  <si>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</si>
  <si>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</si>
  <si>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</si>
  <si>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</si>
  <si>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</si>
  <si>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</si>
  <si>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</si>
  <si>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</si>
  <si>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</si>
  <si>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</si>
  <si>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</si>
  <si>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</si>
  <si>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</si>
  <si>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</si>
  <si>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</si>
  <si>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</si>
  <si>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</si>
  <si>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</si>
  <si>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</si>
  <si>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</si>
  <si>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</si>
  <si>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</si>
  <si>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</si>
  <si>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</si>
  <si>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</si>
  <si>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</si>
  <si>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</si>
  <si>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</si>
  <si>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</si>
  <si>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</si>
  <si>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</si>
  <si>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</si>
  <si>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</si>
  <si>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</si>
  <si>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</si>
  <si>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</si>
  <si>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</si>
  <si>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</si>
  <si>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</si>
  <si>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</si>
  <si>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</si>
  <si>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</si>
  <si>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</si>
  <si>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</si>
  <si>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</si>
  <si>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</si>
  <si>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</si>
  <si>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</si>
  <si>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</si>
  <si>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</si>
  <si>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</si>
  <si>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</si>
  <si>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</si>
  <si>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</si>
  <si>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</si>
  <si>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</si>
  <si>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</si>
  <si>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</si>
  <si>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</si>
  <si>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</si>
  <si>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</si>
  <si>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</si>
  <si>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</si>
  <si>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</si>
  <si>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</si>
  <si>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</si>
  <si>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</si>
  <si>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</si>
  <si>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</si>
  <si>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</si>
  <si>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</si>
  <si>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</si>
  <si>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</si>
  <si>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</si>
  <si>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</si>
  <si>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</si>
  <si>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</si>
  <si>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</si>
  <si>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</si>
  <si>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</si>
  <si>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</si>
  <si>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</si>
  <si>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</si>
  <si>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</si>
  <si>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</si>
  <si>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</si>
  <si>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</si>
  <si>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</si>
  <si>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</si>
  <si>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</si>
  <si>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</si>
  <si>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</si>
  <si>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</si>
  <si>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</si>
  <si>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</si>
  <si>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</si>
  <si>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</si>
  <si>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</si>
  <si>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</si>
  <si>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</si>
  <si>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</si>
  <si>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</si>
  <si>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</si>
  <si>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</si>
  <si>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</si>
  <si>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</si>
  <si>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</si>
  <si>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</si>
  <si>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</si>
  <si>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</si>
  <si>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</si>
  <si>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</si>
  <si>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</si>
  <si>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</si>
  <si>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</si>
  <si>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</si>
  <si>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</si>
  <si>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</si>
  <si>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</si>
  <si>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</si>
  <si>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</si>
  <si>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</si>
  <si>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</si>
  <si>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</si>
  <si>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</si>
  <si>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</si>
  <si>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</si>
  <si>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</si>
  <si>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</si>
  <si>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</si>
  <si>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</si>
  <si>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</si>
  <si>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</si>
  <si>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</si>
  <si>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</si>
  <si>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</si>
  <si>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</si>
  <si>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</si>
  <si>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</si>
  <si>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</si>
  <si>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</si>
  <si>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</si>
  <si>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</si>
  <si>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</si>
  <si>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</si>
  <si>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</si>
  <si>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</si>
  <si>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</si>
  <si>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</si>
  <si>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</si>
  <si>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</si>
  <si>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</si>
  <si>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</si>
  <si>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</si>
  <si>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</si>
  <si>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</si>
  <si>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</si>
  <si>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</si>
  <si>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</si>
  <si>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</si>
  <si>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</si>
  <si>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</si>
  <si>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</si>
  <si>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</si>
  <si>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</si>
  <si>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</si>
  <si>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</si>
  <si>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</si>
  <si>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</si>
  <si>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</si>
  <si>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</si>
  <si>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</si>
  <si>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</si>
  <si>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</si>
  <si>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</si>
  <si>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</si>
  <si>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</si>
  <si>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</si>
  <si>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</si>
  <si>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</si>
  <si>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</si>
  <si>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</si>
  <si>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</si>
  <si>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</si>
  <si>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</si>
  <si>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</si>
  <si>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</si>
  <si>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</si>
  <si>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</si>
  <si>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</si>
  <si>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</si>
  <si>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</si>
  <si>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</si>
  <si>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</si>
  <si>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</si>
  <si>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</si>
  <si>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</si>
  <si>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</si>
  <si>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</si>
  <si>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</si>
  <si>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</si>
  <si>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</si>
  <si>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</si>
  <si>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</si>
  <si>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</si>
  <si>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</si>
  <si>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</si>
  <si>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</si>
  <si>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</si>
  <si>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</si>
  <si>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</si>
  <si>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</si>
  <si>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</si>
  <si>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</si>
  <si>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</si>
  <si>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</si>
  <si>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</si>
  <si>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</si>
  <si>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</si>
  <si>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</si>
  <si>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</si>
  <si>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</si>
  <si>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</si>
  <si>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</si>
  <si>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</si>
  <si>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</si>
  <si>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</si>
  <si>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</si>
  <si>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</si>
  <si>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</si>
  <si>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</si>
  <si>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</si>
  <si>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</si>
  <si>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</si>
  <si>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</si>
  <si>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</si>
  <si>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</si>
  <si>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</si>
  <si>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</si>
  <si>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</si>
  <si>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</si>
  <si>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</si>
  <si>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</si>
  <si>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</si>
  <si>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</si>
  <si>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</si>
  <si>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</si>
  <si>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</si>
  <si>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</si>
  <si>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</si>
  <si>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</si>
  <si>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</si>
  <si>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</si>
  <si>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</si>
  <si>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</si>
  <si>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</si>
  <si>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</si>
  <si>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</si>
  <si>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</si>
  <si>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</si>
  <si>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</si>
  <si>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</si>
  <si>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</si>
  <si>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</si>
  <si>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</si>
  <si>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</si>
  <si>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</si>
  <si>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</si>
  <si>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</si>
  <si>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Henky Prionggo</t>
  </si>
  <si>
    <t>ICA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</si>
</sst>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0"/>
  <sheetViews>
    <sheetView topLeftCell="A7" zoomScaleNormal="100" workbookViewId="0">
      <selection activeCell="K16" sqref="K16"/>
    </sheetView>
  </sheetViews>
  <sheetFormatPr defaultColWidth="9.08984375" defaultRowHeight="14.5" x14ac:dyDescent="0.35"/>
  <cols>
    <col min="1" max="1" width="9.08984375" style="6"/>
    <col min="2" max="2" width="29.36328125" style="6" customWidth="1"/>
    <col min="3" max="3" width="3.54296875" style="8" customWidth="1"/>
    <col min="4" max="8" width="9.08984375" style="6"/>
    <col min="9" max="9" width="11.54296875" style="6" customWidth="1"/>
    <col min="10" max="10" width="9.08984375" style="6"/>
    <col min="11" max="11" width="12.36328125" style="6" customWidth="1"/>
    <col min="12" max="16" width="9.08984375" style="6"/>
    <col min="17" max="29" width="30.6328125" style="6" customWidth="1"/>
    <col min="30" max="41" width="27.6328125" style="6" customWidth="1"/>
    <col min="42" max="16384" width="9.08984375" style="6"/>
  </cols>
  <sheetData>
    <row r="2" spans="2:15" ht="34.5" x14ac:dyDescent="0.6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4.5" x14ac:dyDescent="0.85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" thickBot="1" x14ac:dyDescent="0.4"/>
    <row r="15" spans="2:15" s="16" customFormat="1" ht="23.5" x14ac:dyDescent="0.55000000000000004">
      <c r="B15" s="9" t="s">
        <v>43</v>
      </c>
      <c r="C15" s="10" t="s">
        <v>26</v>
      </c>
      <c r="D15" s="61" t="s">
        <v>402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53</v>
      </c>
      <c r="L15" s="13"/>
      <c r="M15" s="13"/>
      <c r="N15" s="14"/>
      <c r="O15" s="15"/>
    </row>
    <row r="16" spans="2:15" s="16" customFormat="1" ht="23.5" x14ac:dyDescent="0.55000000000000004">
      <c r="B16" s="17" t="s">
        <v>46</v>
      </c>
      <c r="C16" s="18" t="s">
        <v>26</v>
      </c>
      <c r="D16" s="62" t="s">
        <v>403</v>
      </c>
      <c r="E16" s="62"/>
      <c r="F16" s="62"/>
      <c r="G16" s="62"/>
      <c r="H16" s="62"/>
      <c r="I16" s="19" t="s">
        <v>47</v>
      </c>
      <c r="J16" s="18" t="s">
        <v>26</v>
      </c>
      <c r="K16" s="20">
        <v>9.3000000000000007</v>
      </c>
      <c r="L16" s="21"/>
      <c r="M16" s="21"/>
      <c r="N16" s="22"/>
      <c r="O16" s="15"/>
    </row>
    <row r="17" spans="1:41" s="16" customFormat="1" ht="30" customHeight="1" x14ac:dyDescent="0.55000000000000004">
      <c r="B17" s="40"/>
      <c r="C17" s="38"/>
      <c r="D17" s="63" t="s">
        <v>48</v>
      </c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6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35"/>
    <row r="24" spans="1:41" hidden="1" x14ac:dyDescent="0.3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7.1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35">
      <c r="A25" s="31">
        <v>1</v>
      </c>
      <c r="B25" s="32" t="str">
        <f>IF(HLOOKUP($K$16,$Q$24:$AO$49,A25+1,FALSE)&lt;&gt;0,HLOOKUP($K$16,$Q$24:$AO$49,A25+1,FALSE),"")</f>
        <v>ALESSANDRO RAPHAEL WIRAWAN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7.2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35">
      <c r="A26" s="31">
        <v>2</v>
      </c>
      <c r="B26" s="32" t="str">
        <f t="shared" ref="B26:B48" si="1">IF(HLOOKUP($K$16,$Q$24:$AO$49,A26+1,FALSE)&lt;&gt;0,HLOOKUP($K$16,$Q$24:$AO$49,A26+1,FALSE),"")</f>
        <v>ANGIE HARDJONO</v>
      </c>
      <c r="L26" s="6">
        <v>7.3</v>
      </c>
      <c r="M26" s="6">
        <v>10.3</v>
      </c>
      <c r="N26" s="6">
        <f t="shared" si="0"/>
        <v>7.3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35">
      <c r="A27" s="31">
        <v>3</v>
      </c>
      <c r="B27" s="32" t="str">
        <f t="shared" si="1"/>
        <v>BRIAN THIO</v>
      </c>
      <c r="K27" s="6" t="s">
        <v>48</v>
      </c>
      <c r="L27" s="6">
        <v>7.4</v>
      </c>
      <c r="M27" s="6">
        <v>10.4</v>
      </c>
      <c r="N27" s="6">
        <f t="shared" si="0"/>
        <v>7.4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326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35">
      <c r="A28" s="31">
        <v>4</v>
      </c>
      <c r="B28" s="32" t="str">
        <f t="shared" si="1"/>
        <v>CHELSEA ARIELLE SETIAWAN</v>
      </c>
      <c r="K28" s="6" t="s">
        <v>54</v>
      </c>
      <c r="L28" s="6">
        <v>8.1</v>
      </c>
      <c r="M28" s="41" t="s">
        <v>56</v>
      </c>
      <c r="N28" s="6">
        <f t="shared" si="0"/>
        <v>8.1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330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35">
      <c r="A29" s="31">
        <v>5</v>
      </c>
      <c r="B29" s="32" t="str">
        <f t="shared" si="1"/>
        <v>EVANDRO JOSEPH LIMARTO</v>
      </c>
      <c r="L29" s="6">
        <v>8.1999999999999993</v>
      </c>
      <c r="M29" s="41" t="s">
        <v>56</v>
      </c>
      <c r="N29" s="6">
        <f t="shared" si="0"/>
        <v>8.1999999999999993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334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35">
      <c r="A30" s="31">
        <v>6</v>
      </c>
      <c r="B30" s="32" t="str">
        <f t="shared" si="1"/>
        <v>EVELINE NATHANIA</v>
      </c>
      <c r="L30" s="6">
        <v>8.3000000000000007</v>
      </c>
      <c r="M30" s="41" t="s">
        <v>56</v>
      </c>
      <c r="N30" s="6">
        <f t="shared" si="0"/>
        <v>8.3000000000000007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338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35">
      <c r="A31" s="31">
        <v>7</v>
      </c>
      <c r="B31" s="32" t="str">
        <f t="shared" si="1"/>
        <v>FELICIANA KRISTA MARIBEL</v>
      </c>
      <c r="L31" s="6">
        <v>8.4</v>
      </c>
      <c r="M31" s="41" t="s">
        <v>56</v>
      </c>
      <c r="N31" s="6">
        <f t="shared" si="0"/>
        <v>8.4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342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35">
      <c r="A32" s="31">
        <v>8</v>
      </c>
      <c r="B32" s="32" t="str">
        <f t="shared" si="1"/>
        <v>GINOSKO ANUGRISA BADUDU</v>
      </c>
      <c r="L32" s="6">
        <v>9.1</v>
      </c>
      <c r="M32" s="41" t="s">
        <v>56</v>
      </c>
      <c r="N32" s="6">
        <f t="shared" si="0"/>
        <v>9.1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346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35">
      <c r="A33" s="31">
        <v>9</v>
      </c>
      <c r="B33" s="32" t="str">
        <f t="shared" si="1"/>
        <v>GRESIA</v>
      </c>
      <c r="L33" s="6">
        <v>9.1999999999999993</v>
      </c>
      <c r="M33" s="41" t="s">
        <v>56</v>
      </c>
      <c r="N33" s="6">
        <f t="shared" si="0"/>
        <v>9.1999999999999993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350</v>
      </c>
      <c r="AD33" s="1" t="s">
        <v>351</v>
      </c>
      <c r="AE33" s="1" t="s">
        <v>352</v>
      </c>
      <c r="AF33" s="1" t="s">
        <v>353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35">
      <c r="A34" s="31">
        <v>10</v>
      </c>
      <c r="B34" s="32" t="str">
        <f t="shared" si="1"/>
        <v>JEFFERSON HARIMAUWAN</v>
      </c>
      <c r="L34" s="6">
        <v>9.3000000000000007</v>
      </c>
      <c r="M34" s="41" t="s">
        <v>56</v>
      </c>
      <c r="N34" s="6">
        <f t="shared" si="0"/>
        <v>9.3000000000000007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354</v>
      </c>
      <c r="AD34" s="1" t="s">
        <v>355</v>
      </c>
      <c r="AE34" s="1" t="s">
        <v>356</v>
      </c>
      <c r="AF34" s="1" t="s">
        <v>357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35">
      <c r="A35" s="31">
        <v>11</v>
      </c>
      <c r="B35" s="32" t="str">
        <f t="shared" si="1"/>
        <v>JEREMIAH SUNNAWA SINGGIH</v>
      </c>
      <c r="L35" s="6">
        <v>9.4</v>
      </c>
      <c r="M35" s="41" t="s">
        <v>56</v>
      </c>
      <c r="N35" s="6">
        <f t="shared" si="0"/>
        <v>9.4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358</v>
      </c>
      <c r="AD35" s="1" t="s">
        <v>359</v>
      </c>
      <c r="AE35" s="1" t="s">
        <v>360</v>
      </c>
      <c r="AF35" s="1" t="s">
        <v>361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35">
      <c r="A36" s="31">
        <v>12</v>
      </c>
      <c r="B36" s="32" t="str">
        <f t="shared" si="1"/>
        <v>JONATHAN ALEXANDER KRISANTO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362</v>
      </c>
      <c r="AD36" s="1" t="s">
        <v>363</v>
      </c>
      <c r="AE36" s="1" t="s">
        <v>364</v>
      </c>
      <c r="AF36" s="1" t="s">
        <v>365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35">
      <c r="A37" s="31">
        <v>13</v>
      </c>
      <c r="B37" s="32" t="str">
        <f t="shared" si="1"/>
        <v>JONATHAN GERALDO LIENIER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366</v>
      </c>
      <c r="AD37" s="1" t="s">
        <v>367</v>
      </c>
      <c r="AE37" s="1" t="s">
        <v>368</v>
      </c>
      <c r="AF37" s="1" t="s">
        <v>369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35">
      <c r="A38" s="31">
        <v>14</v>
      </c>
      <c r="B38" s="32" t="str">
        <f t="shared" si="1"/>
        <v>KENNETH MATTHEW GOMULIA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370</v>
      </c>
      <c r="AD38" s="1" t="s">
        <v>371</v>
      </c>
      <c r="AE38" s="1" t="s">
        <v>372</v>
      </c>
      <c r="AF38" s="1" t="s">
        <v>373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35">
      <c r="A39" s="31">
        <v>15</v>
      </c>
      <c r="B39" s="32" t="str">
        <f t="shared" si="1"/>
        <v>KIM SAMANTHA ATMADJAJA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374</v>
      </c>
      <c r="AD39" s="1" t="s">
        <v>375</v>
      </c>
      <c r="AE39" s="1" t="s">
        <v>376</v>
      </c>
      <c r="AF39" s="1" t="s">
        <v>377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35">
      <c r="A40" s="31">
        <v>16</v>
      </c>
      <c r="B40" s="32" t="str">
        <f t="shared" si="1"/>
        <v>MICHAEL EFFENDY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378</v>
      </c>
      <c r="AD40" s="1" t="s">
        <v>379</v>
      </c>
      <c r="AE40" s="1" t="s">
        <v>380</v>
      </c>
      <c r="AF40" s="1" t="s">
        <v>381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35">
      <c r="A41" s="31">
        <v>17</v>
      </c>
      <c r="B41" s="32" t="str">
        <f t="shared" si="1"/>
        <v>NATHANIEL DAVID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382</v>
      </c>
      <c r="AD41" s="1" t="s">
        <v>383</v>
      </c>
      <c r="AE41" s="1" t="s">
        <v>384</v>
      </c>
      <c r="AF41" s="1" t="s">
        <v>385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35">
      <c r="A42" s="31">
        <v>18</v>
      </c>
      <c r="B42" s="32" t="str">
        <f t="shared" si="1"/>
        <v>NICHOLAS LEONARDO BOENTORO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386</v>
      </c>
      <c r="AD42" s="1" t="s">
        <v>387</v>
      </c>
      <c r="AE42" s="1" t="s">
        <v>388</v>
      </c>
      <c r="AF42" s="1" t="s">
        <v>389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35">
      <c r="A43" s="31">
        <v>19</v>
      </c>
      <c r="B43" s="32" t="str">
        <f t="shared" si="1"/>
        <v>PRICILLIA ZEMANOVA</v>
      </c>
      <c r="P43" s="8">
        <v>20</v>
      </c>
      <c r="Q43" s="33"/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390</v>
      </c>
      <c r="AD43" s="1" t="s">
        <v>391</v>
      </c>
      <c r="AE43" s="1" t="s">
        <v>392</v>
      </c>
      <c r="AF43" s="1" t="s">
        <v>393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35">
      <c r="A44" s="31">
        <v>20</v>
      </c>
      <c r="B44" s="32" t="str">
        <f t="shared" si="1"/>
        <v>RACHEL LIVIA WITONO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394</v>
      </c>
      <c r="AD44" s="1" t="s">
        <v>395</v>
      </c>
      <c r="AE44" s="1" t="s">
        <v>396</v>
      </c>
      <c r="AF44" s="1" t="s">
        <v>397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35">
      <c r="A45" s="31">
        <v>21</v>
      </c>
      <c r="B45" s="32" t="str">
        <f t="shared" si="1"/>
        <v>ROCHELLE AVRIL LORDANO</v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 t="s">
        <v>398</v>
      </c>
      <c r="AD45" s="1"/>
      <c r="AE45" s="1"/>
      <c r="AF45" s="1"/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35">
      <c r="A46" s="31">
        <v>22</v>
      </c>
      <c r="B46" s="32" t="str">
        <f t="shared" si="1"/>
        <v>SUBASH RAJ GANESAN</v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35">
      <c r="A47" s="31">
        <v>23</v>
      </c>
      <c r="B47" s="32" t="str">
        <f t="shared" si="1"/>
        <v>TASHANNIE ABIGAIL LOEKMAN</v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35">
      <c r="A48" s="31">
        <v>24</v>
      </c>
      <c r="B48" s="32" t="str">
        <f t="shared" si="1"/>
        <v>TIMOTHY JOSHUA ISKANDAR</v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/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3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hidden="1" x14ac:dyDescent="0.35">
      <c r="C50" s="6"/>
    </row>
  </sheetData>
  <sheetProtection algorithmName="SHA-512" hashValue="K2vxWJHkbP1Ma9fzYIPfU9Iew8YpfgvN+qdvOiNA8Ebuj+50A+PFDi36c53MeAT0ZsCk8sSBE2r3aOhpzI9Eeg==" saltValue="AyXEfDLYUg7bh30eRlJWGg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9"/>
  <sheetViews>
    <sheetView topLeftCell="A10" zoomScale="85" zoomScaleNormal="85" workbookViewId="0">
      <selection activeCell="P28" sqref="P28"/>
    </sheetView>
  </sheetViews>
  <sheetFormatPr defaultColWidth="9.08984375" defaultRowHeight="14.5" x14ac:dyDescent="0.35"/>
  <cols>
    <col min="1" max="1" width="9.08984375" style="43"/>
    <col min="2" max="2" width="27.08984375" style="43" customWidth="1"/>
    <col min="3" max="12" width="4.90625" style="43" customWidth="1"/>
    <col min="13" max="13" width="6.6328125" style="43" customWidth="1"/>
    <col min="14" max="19" width="4.90625" style="43" customWidth="1"/>
    <col min="20" max="20" width="10.08984375" style="43" customWidth="1"/>
    <col min="21" max="16384" width="9.08984375" style="43"/>
  </cols>
  <sheetData>
    <row r="1" spans="1:22" x14ac:dyDescent="0.3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3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3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35">
      <c r="A5" s="44"/>
      <c r="B5" s="44" t="s">
        <v>1</v>
      </c>
      <c r="C5" s="44" t="s">
        <v>26</v>
      </c>
      <c r="D5" s="44">
        <f>Input!K16</f>
        <v>9.3000000000000007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35">
      <c r="A6" s="44"/>
      <c r="B6" s="44" t="s">
        <v>2</v>
      </c>
      <c r="C6" s="44" t="s">
        <v>26</v>
      </c>
      <c r="D6" s="44" t="str">
        <f>Input!D16</f>
        <v>ICA (Choir)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35">
      <c r="A7" s="44"/>
      <c r="B7" s="44" t="s">
        <v>3</v>
      </c>
      <c r="C7" s="44" t="s">
        <v>26</v>
      </c>
      <c r="D7" s="44" t="str">
        <f>Input!D15</f>
        <v>Henky Prionggo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3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3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35">
      <c r="A10" s="48">
        <v>1</v>
      </c>
      <c r="B10" s="49" t="str">
        <f>Input!B25</f>
        <v>ALESSANDRO RAPHAEL WIRAWAN</v>
      </c>
      <c r="C10" s="51">
        <v>85</v>
      </c>
      <c r="D10" s="51"/>
      <c r="E10" s="51"/>
      <c r="F10" s="51"/>
      <c r="G10" s="51"/>
      <c r="H10" s="51"/>
      <c r="I10" s="51"/>
      <c r="J10" s="51"/>
      <c r="K10" s="51"/>
      <c r="L10" s="51"/>
      <c r="M10" s="4">
        <f>AVERAGE(C10:L10)</f>
        <v>85</v>
      </c>
      <c r="N10" s="51">
        <v>70</v>
      </c>
      <c r="O10" s="51">
        <v>50</v>
      </c>
      <c r="P10" s="51"/>
      <c r="Q10" s="51"/>
      <c r="R10" s="51"/>
      <c r="S10" s="4">
        <f>AVERAGE(N10:R10)</f>
        <v>60</v>
      </c>
      <c r="T10" s="4">
        <f>0.05*M10+0.1*S10</f>
        <v>10.25</v>
      </c>
      <c r="U10" s="42">
        <f>ROUND(T10/15*100,0)</f>
        <v>68</v>
      </c>
      <c r="V10" s="48" t="str">
        <f>IF(U10&gt;=90,"A*",IF(U10&gt;=80,"A", IF(U10&gt;=70,"B",IF(U10&gt;=60,"C",IF(U10&gt;=50,"D",IF(U10&gt;=40,"E","U"))))))</f>
        <v>C</v>
      </c>
    </row>
    <row r="11" spans="1:22" x14ac:dyDescent="0.35">
      <c r="A11" s="48">
        <v>2</v>
      </c>
      <c r="B11" s="49" t="str">
        <f>Input!B26</f>
        <v>ANGIE HARDJONO</v>
      </c>
      <c r="C11" s="51">
        <v>80</v>
      </c>
      <c r="D11" s="51"/>
      <c r="E11" s="51"/>
      <c r="F11" s="51"/>
      <c r="G11" s="51"/>
      <c r="H11" s="51"/>
      <c r="I11" s="51"/>
      <c r="J11" s="51"/>
      <c r="K11" s="51"/>
      <c r="L11" s="51"/>
      <c r="M11" s="4">
        <f t="shared" ref="M11:M33" si="0">AVERAGE(C11:L11)</f>
        <v>80</v>
      </c>
      <c r="N11" s="51">
        <v>80</v>
      </c>
      <c r="O11" s="51">
        <v>86</v>
      </c>
      <c r="P11" s="51"/>
      <c r="Q11" s="51"/>
      <c r="R11" s="51"/>
      <c r="S11" s="4">
        <f t="shared" ref="S11:S33" si="1">AVERAGE(N11:R11)</f>
        <v>83</v>
      </c>
      <c r="T11" s="4">
        <f t="shared" ref="T11:T33" si="2">0.05*M11+0.1*S11</f>
        <v>12.3</v>
      </c>
      <c r="U11" s="42">
        <f t="shared" ref="U11:U33" si="3">ROUND(T11/15*100,0)</f>
        <v>82</v>
      </c>
      <c r="V11" s="48" t="str">
        <f t="shared" ref="V11:V33" si="4">IF(U11&gt;=90,"A*",IF(U11&gt;=80,"A", IF(U11&gt;=70,"B",IF(U11&gt;=60,"C",IF(U11&gt;=50,"D",IF(U11&gt;=40,"E","U"))))))</f>
        <v>A</v>
      </c>
    </row>
    <row r="12" spans="1:22" x14ac:dyDescent="0.35">
      <c r="A12" s="48">
        <v>3</v>
      </c>
      <c r="B12" s="49" t="str">
        <f>Input!B27</f>
        <v>BRIAN THIO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4" t="e">
        <f t="shared" si="0"/>
        <v>#DIV/0!</v>
      </c>
      <c r="N12" s="51"/>
      <c r="O12" s="51"/>
      <c r="P12" s="51"/>
      <c r="Q12" s="51"/>
      <c r="R12" s="51"/>
      <c r="S12" s="4" t="e">
        <f t="shared" si="1"/>
        <v>#DIV/0!</v>
      </c>
      <c r="T12" s="4" t="e">
        <f t="shared" si="2"/>
        <v>#DIV/0!</v>
      </c>
      <c r="U12" s="42" t="e">
        <f t="shared" si="3"/>
        <v>#DIV/0!</v>
      </c>
      <c r="V12" s="48" t="e">
        <f t="shared" si="4"/>
        <v>#DIV/0!</v>
      </c>
    </row>
    <row r="13" spans="1:22" x14ac:dyDescent="0.35">
      <c r="A13" s="48">
        <v>4</v>
      </c>
      <c r="B13" s="49" t="str">
        <f>Input!B28</f>
        <v>CHELSEA ARIELLE SETIAWAN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4" t="e">
        <f t="shared" si="0"/>
        <v>#DIV/0!</v>
      </c>
      <c r="N13" s="51"/>
      <c r="O13" s="51"/>
      <c r="P13" s="51"/>
      <c r="Q13" s="51"/>
      <c r="R13" s="51"/>
      <c r="S13" s="4" t="e">
        <f t="shared" si="1"/>
        <v>#DIV/0!</v>
      </c>
      <c r="T13" s="4" t="e">
        <f t="shared" si="2"/>
        <v>#DIV/0!</v>
      </c>
      <c r="U13" s="42" t="e">
        <f t="shared" si="3"/>
        <v>#DIV/0!</v>
      </c>
      <c r="V13" s="48" t="e">
        <f t="shared" si="4"/>
        <v>#DIV/0!</v>
      </c>
    </row>
    <row r="14" spans="1:22" x14ac:dyDescent="0.35">
      <c r="A14" s="48">
        <v>5</v>
      </c>
      <c r="B14" s="49" t="str">
        <f>Input!B29</f>
        <v>EVANDRO JOSEPH LIMARTO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4" t="e">
        <f t="shared" si="0"/>
        <v>#DIV/0!</v>
      </c>
      <c r="N14" s="51"/>
      <c r="O14" s="51"/>
      <c r="P14" s="51"/>
      <c r="Q14" s="51"/>
      <c r="R14" s="51"/>
      <c r="S14" s="4" t="e">
        <f t="shared" si="1"/>
        <v>#DIV/0!</v>
      </c>
      <c r="T14" s="4" t="e">
        <f t="shared" si="2"/>
        <v>#DIV/0!</v>
      </c>
      <c r="U14" s="42" t="e">
        <f t="shared" si="3"/>
        <v>#DIV/0!</v>
      </c>
      <c r="V14" s="48" t="e">
        <f t="shared" si="4"/>
        <v>#DIV/0!</v>
      </c>
    </row>
    <row r="15" spans="1:22" x14ac:dyDescent="0.35">
      <c r="A15" s="48">
        <v>6</v>
      </c>
      <c r="B15" s="49" t="str">
        <f>Input!B30</f>
        <v>EVELINE NATHANIA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4" t="e">
        <f t="shared" si="0"/>
        <v>#DIV/0!</v>
      </c>
      <c r="N15" s="51"/>
      <c r="O15" s="51"/>
      <c r="P15" s="51"/>
      <c r="Q15" s="51"/>
      <c r="R15" s="51"/>
      <c r="S15" s="4" t="e">
        <f t="shared" si="1"/>
        <v>#DIV/0!</v>
      </c>
      <c r="T15" s="4" t="e">
        <f t="shared" si="2"/>
        <v>#DIV/0!</v>
      </c>
      <c r="U15" s="42" t="e">
        <f t="shared" si="3"/>
        <v>#DIV/0!</v>
      </c>
      <c r="V15" s="48" t="e">
        <f t="shared" si="4"/>
        <v>#DIV/0!</v>
      </c>
    </row>
    <row r="16" spans="1:22" x14ac:dyDescent="0.35">
      <c r="A16" s="48">
        <v>7</v>
      </c>
      <c r="B16" s="49" t="str">
        <f>Input!B31</f>
        <v>FELICIANA KRISTA MARIBEL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4" t="e">
        <f t="shared" si="0"/>
        <v>#DIV/0!</v>
      </c>
      <c r="N16" s="51"/>
      <c r="O16" s="51"/>
      <c r="P16" s="51"/>
      <c r="Q16" s="51"/>
      <c r="R16" s="51"/>
      <c r="S16" s="4" t="e">
        <f t="shared" si="1"/>
        <v>#DIV/0!</v>
      </c>
      <c r="T16" s="4" t="e">
        <f t="shared" si="2"/>
        <v>#DIV/0!</v>
      </c>
      <c r="U16" s="42" t="e">
        <f t="shared" si="3"/>
        <v>#DIV/0!</v>
      </c>
      <c r="V16" s="48" t="e">
        <f t="shared" si="4"/>
        <v>#DIV/0!</v>
      </c>
    </row>
    <row r="17" spans="1:22" x14ac:dyDescent="0.35">
      <c r="A17" s="48">
        <v>8</v>
      </c>
      <c r="B17" s="49" t="str">
        <f>Input!B32</f>
        <v>GINOSKO ANUGRISA BADUDU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4" t="e">
        <f t="shared" si="0"/>
        <v>#DIV/0!</v>
      </c>
      <c r="N17" s="51"/>
      <c r="O17" s="51"/>
      <c r="P17" s="51"/>
      <c r="Q17" s="51"/>
      <c r="R17" s="51"/>
      <c r="S17" s="4" t="e">
        <f t="shared" si="1"/>
        <v>#DIV/0!</v>
      </c>
      <c r="T17" s="4" t="e">
        <f t="shared" si="2"/>
        <v>#DIV/0!</v>
      </c>
      <c r="U17" s="42" t="e">
        <f t="shared" si="3"/>
        <v>#DIV/0!</v>
      </c>
      <c r="V17" s="48" t="e">
        <f t="shared" si="4"/>
        <v>#DIV/0!</v>
      </c>
    </row>
    <row r="18" spans="1:22" x14ac:dyDescent="0.35">
      <c r="A18" s="48">
        <v>9</v>
      </c>
      <c r="B18" s="49" t="str">
        <f>Input!B33</f>
        <v>GRESIA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4" t="e">
        <f t="shared" si="0"/>
        <v>#DIV/0!</v>
      </c>
      <c r="N18" s="51"/>
      <c r="O18" s="51"/>
      <c r="P18" s="51"/>
      <c r="Q18" s="51"/>
      <c r="R18" s="51"/>
      <c r="S18" s="4" t="e">
        <f t="shared" si="1"/>
        <v>#DIV/0!</v>
      </c>
      <c r="T18" s="4" t="e">
        <f t="shared" si="2"/>
        <v>#DIV/0!</v>
      </c>
      <c r="U18" s="42" t="e">
        <f t="shared" si="3"/>
        <v>#DIV/0!</v>
      </c>
      <c r="V18" s="48" t="e">
        <f t="shared" si="4"/>
        <v>#DIV/0!</v>
      </c>
    </row>
    <row r="19" spans="1:22" x14ac:dyDescent="0.35">
      <c r="A19" s="48">
        <v>10</v>
      </c>
      <c r="B19" s="49" t="str">
        <f>Input!B34</f>
        <v>JEFFERSON HARIMAUWAN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4" t="e">
        <f t="shared" si="0"/>
        <v>#DIV/0!</v>
      </c>
      <c r="N19" s="51"/>
      <c r="O19" s="51"/>
      <c r="P19" s="51"/>
      <c r="Q19" s="51"/>
      <c r="R19" s="51"/>
      <c r="S19" s="4" t="e">
        <f t="shared" si="1"/>
        <v>#DIV/0!</v>
      </c>
      <c r="T19" s="4" t="e">
        <f t="shared" si="2"/>
        <v>#DIV/0!</v>
      </c>
      <c r="U19" s="42" t="e">
        <f t="shared" si="3"/>
        <v>#DIV/0!</v>
      </c>
      <c r="V19" s="48" t="e">
        <f t="shared" si="4"/>
        <v>#DIV/0!</v>
      </c>
    </row>
    <row r="20" spans="1:22" x14ac:dyDescent="0.35">
      <c r="A20" s="48">
        <v>11</v>
      </c>
      <c r="B20" s="49" t="str">
        <f>Input!B35</f>
        <v>JEREMIAH SUNNAWA SINGGIH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4" t="e">
        <f t="shared" si="0"/>
        <v>#DIV/0!</v>
      </c>
      <c r="N20" s="51"/>
      <c r="O20" s="51"/>
      <c r="P20" s="51"/>
      <c r="Q20" s="51"/>
      <c r="R20" s="51"/>
      <c r="S20" s="4" t="e">
        <f t="shared" si="1"/>
        <v>#DIV/0!</v>
      </c>
      <c r="T20" s="4" t="e">
        <f t="shared" si="2"/>
        <v>#DIV/0!</v>
      </c>
      <c r="U20" s="42" t="e">
        <f t="shared" si="3"/>
        <v>#DIV/0!</v>
      </c>
      <c r="V20" s="48" t="e">
        <f t="shared" si="4"/>
        <v>#DIV/0!</v>
      </c>
    </row>
    <row r="21" spans="1:22" x14ac:dyDescent="0.35">
      <c r="A21" s="48">
        <v>12</v>
      </c>
      <c r="B21" s="49" t="str">
        <f>Input!B36</f>
        <v>JONATHAN ALEXANDER KRISANTO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4" t="e">
        <f t="shared" si="0"/>
        <v>#DIV/0!</v>
      </c>
      <c r="N21" s="51"/>
      <c r="O21" s="51"/>
      <c r="P21" s="51"/>
      <c r="Q21" s="51"/>
      <c r="R21" s="51"/>
      <c r="S21" s="4" t="e">
        <f t="shared" si="1"/>
        <v>#DIV/0!</v>
      </c>
      <c r="T21" s="4" t="e">
        <f t="shared" si="2"/>
        <v>#DIV/0!</v>
      </c>
      <c r="U21" s="42" t="e">
        <f t="shared" si="3"/>
        <v>#DIV/0!</v>
      </c>
      <c r="V21" s="48" t="e">
        <f t="shared" si="4"/>
        <v>#DIV/0!</v>
      </c>
    </row>
    <row r="22" spans="1:22" x14ac:dyDescent="0.35">
      <c r="A22" s="48">
        <v>13</v>
      </c>
      <c r="B22" s="49" t="str">
        <f>Input!B37</f>
        <v>JONATHAN GERALDO LIENIER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4" t="e">
        <f t="shared" si="0"/>
        <v>#DIV/0!</v>
      </c>
      <c r="N22" s="51"/>
      <c r="O22" s="51"/>
      <c r="P22" s="51"/>
      <c r="Q22" s="51"/>
      <c r="R22" s="51"/>
      <c r="S22" s="4" t="e">
        <f t="shared" si="1"/>
        <v>#DIV/0!</v>
      </c>
      <c r="T22" s="4" t="e">
        <f t="shared" si="2"/>
        <v>#DIV/0!</v>
      </c>
      <c r="U22" s="42" t="e">
        <f t="shared" si="3"/>
        <v>#DIV/0!</v>
      </c>
      <c r="V22" s="48" t="e">
        <f t="shared" si="4"/>
        <v>#DIV/0!</v>
      </c>
    </row>
    <row r="23" spans="1:22" x14ac:dyDescent="0.35">
      <c r="A23" s="48">
        <v>14</v>
      </c>
      <c r="B23" s="49" t="str">
        <f>Input!B38</f>
        <v>KENNETH MATTHEW GOMULIA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4" t="e">
        <f t="shared" si="0"/>
        <v>#DIV/0!</v>
      </c>
      <c r="N23" s="51"/>
      <c r="O23" s="51"/>
      <c r="P23" s="51"/>
      <c r="Q23" s="51"/>
      <c r="R23" s="51"/>
      <c r="S23" s="4" t="e">
        <f t="shared" si="1"/>
        <v>#DIV/0!</v>
      </c>
      <c r="T23" s="4" t="e">
        <f t="shared" si="2"/>
        <v>#DIV/0!</v>
      </c>
      <c r="U23" s="42" t="e">
        <f t="shared" si="3"/>
        <v>#DIV/0!</v>
      </c>
      <c r="V23" s="48" t="e">
        <f t="shared" si="4"/>
        <v>#DIV/0!</v>
      </c>
    </row>
    <row r="24" spans="1:22" x14ac:dyDescent="0.35">
      <c r="A24" s="48">
        <v>15</v>
      </c>
      <c r="B24" s="49" t="str">
        <f>Input!B39</f>
        <v>KIM SAMANTHA ATMADJAJA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4" t="e">
        <f t="shared" si="0"/>
        <v>#DIV/0!</v>
      </c>
      <c r="N24" s="51"/>
      <c r="O24" s="51"/>
      <c r="P24" s="51"/>
      <c r="Q24" s="51"/>
      <c r="R24" s="51"/>
      <c r="S24" s="4" t="e">
        <f t="shared" si="1"/>
        <v>#DIV/0!</v>
      </c>
      <c r="T24" s="4" t="e">
        <f t="shared" si="2"/>
        <v>#DIV/0!</v>
      </c>
      <c r="U24" s="42" t="e">
        <f t="shared" si="3"/>
        <v>#DIV/0!</v>
      </c>
      <c r="V24" s="48" t="e">
        <f t="shared" si="4"/>
        <v>#DIV/0!</v>
      </c>
    </row>
    <row r="25" spans="1:22" x14ac:dyDescent="0.35">
      <c r="A25" s="48">
        <v>16</v>
      </c>
      <c r="B25" s="49" t="str">
        <f>Input!B40</f>
        <v>MICHAEL EFFENDY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4" t="e">
        <f t="shared" si="0"/>
        <v>#DIV/0!</v>
      </c>
      <c r="N25" s="51"/>
      <c r="O25" s="51"/>
      <c r="P25" s="51"/>
      <c r="Q25" s="51"/>
      <c r="R25" s="51"/>
      <c r="S25" s="4" t="e">
        <f t="shared" si="1"/>
        <v>#DIV/0!</v>
      </c>
      <c r="T25" s="4" t="e">
        <f t="shared" si="2"/>
        <v>#DIV/0!</v>
      </c>
      <c r="U25" s="42" t="e">
        <f t="shared" si="3"/>
        <v>#DIV/0!</v>
      </c>
      <c r="V25" s="48" t="e">
        <f t="shared" si="4"/>
        <v>#DIV/0!</v>
      </c>
    </row>
    <row r="26" spans="1:22" x14ac:dyDescent="0.35">
      <c r="A26" s="48">
        <v>17</v>
      </c>
      <c r="B26" s="49" t="str">
        <f>Input!B41</f>
        <v>NATHANIEL DAVID</v>
      </c>
      <c r="C26" s="51">
        <v>60</v>
      </c>
      <c r="D26" s="51"/>
      <c r="E26" s="51"/>
      <c r="F26" s="51"/>
      <c r="G26" s="51"/>
      <c r="H26" s="51"/>
      <c r="I26" s="51"/>
      <c r="J26" s="51"/>
      <c r="K26" s="51"/>
      <c r="L26" s="51"/>
      <c r="M26" s="4">
        <f t="shared" si="0"/>
        <v>60</v>
      </c>
      <c r="N26" s="51">
        <v>75</v>
      </c>
      <c r="O26" s="51">
        <v>80</v>
      </c>
      <c r="P26" s="51"/>
      <c r="Q26" s="51"/>
      <c r="R26" s="51"/>
      <c r="S26" s="4">
        <f t="shared" si="1"/>
        <v>77.5</v>
      </c>
      <c r="T26" s="4">
        <f t="shared" si="2"/>
        <v>10.75</v>
      </c>
      <c r="U26" s="42">
        <f t="shared" si="3"/>
        <v>72</v>
      </c>
      <c r="V26" s="48" t="str">
        <f t="shared" si="4"/>
        <v>B</v>
      </c>
    </row>
    <row r="27" spans="1:22" x14ac:dyDescent="0.35">
      <c r="A27" s="48">
        <v>18</v>
      </c>
      <c r="B27" s="49" t="str">
        <f>Input!B42</f>
        <v>NICHOLAS LEONARDO BOENTORO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4" t="e">
        <f t="shared" si="0"/>
        <v>#DIV/0!</v>
      </c>
      <c r="N27" s="51"/>
      <c r="O27" s="51"/>
      <c r="P27" s="51"/>
      <c r="Q27" s="51"/>
      <c r="R27" s="51"/>
      <c r="S27" s="4" t="e">
        <f t="shared" si="1"/>
        <v>#DIV/0!</v>
      </c>
      <c r="T27" s="4" t="e">
        <f t="shared" si="2"/>
        <v>#DIV/0!</v>
      </c>
      <c r="U27" s="42" t="e">
        <f t="shared" si="3"/>
        <v>#DIV/0!</v>
      </c>
      <c r="V27" s="48" t="e">
        <f t="shared" si="4"/>
        <v>#DIV/0!</v>
      </c>
    </row>
    <row r="28" spans="1:22" x14ac:dyDescent="0.35">
      <c r="A28" s="48">
        <v>19</v>
      </c>
      <c r="B28" s="49" t="str">
        <f>Input!B43</f>
        <v>PRICILLIA ZEMANOVA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4" t="e">
        <f t="shared" si="0"/>
        <v>#DIV/0!</v>
      </c>
      <c r="N28" s="51"/>
      <c r="O28" s="51"/>
      <c r="P28" s="51"/>
      <c r="Q28" s="51"/>
      <c r="R28" s="51"/>
      <c r="S28" s="4" t="e">
        <f t="shared" si="1"/>
        <v>#DIV/0!</v>
      </c>
      <c r="T28" s="4" t="e">
        <f t="shared" si="2"/>
        <v>#DIV/0!</v>
      </c>
      <c r="U28" s="42" t="e">
        <f t="shared" si="3"/>
        <v>#DIV/0!</v>
      </c>
      <c r="V28" s="48" t="e">
        <f t="shared" si="4"/>
        <v>#DIV/0!</v>
      </c>
    </row>
    <row r="29" spans="1:22" x14ac:dyDescent="0.35">
      <c r="A29" s="48">
        <v>20</v>
      </c>
      <c r="B29" s="49" t="str">
        <f>Input!B44</f>
        <v>RACHEL LIVIA WITONO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4" t="e">
        <f t="shared" si="0"/>
        <v>#DIV/0!</v>
      </c>
      <c r="N29" s="51"/>
      <c r="O29" s="51"/>
      <c r="P29" s="51"/>
      <c r="Q29" s="51"/>
      <c r="R29" s="51"/>
      <c r="S29" s="4" t="e">
        <f t="shared" si="1"/>
        <v>#DIV/0!</v>
      </c>
      <c r="T29" s="4" t="e">
        <f t="shared" si="2"/>
        <v>#DIV/0!</v>
      </c>
      <c r="U29" s="42" t="e">
        <f t="shared" si="3"/>
        <v>#DIV/0!</v>
      </c>
      <c r="V29" s="48" t="e">
        <f t="shared" si="4"/>
        <v>#DIV/0!</v>
      </c>
    </row>
    <row r="30" spans="1:22" x14ac:dyDescent="0.35">
      <c r="A30" s="48">
        <v>21</v>
      </c>
      <c r="B30" s="49" t="str">
        <f>Input!B45</f>
        <v>ROCHELLE AVRIL LORDANO</v>
      </c>
      <c r="C30" s="51">
        <v>60</v>
      </c>
      <c r="D30" s="51"/>
      <c r="E30" s="51"/>
      <c r="F30" s="51"/>
      <c r="G30" s="51"/>
      <c r="H30" s="51"/>
      <c r="I30" s="51"/>
      <c r="J30" s="51"/>
      <c r="K30" s="51"/>
      <c r="L30" s="51"/>
      <c r="M30" s="4">
        <f t="shared" si="0"/>
        <v>60</v>
      </c>
      <c r="N30" s="51">
        <v>80</v>
      </c>
      <c r="O30" s="51">
        <v>81</v>
      </c>
      <c r="P30" s="51"/>
      <c r="Q30" s="51"/>
      <c r="R30" s="51"/>
      <c r="S30" s="4">
        <f t="shared" si="1"/>
        <v>80.5</v>
      </c>
      <c r="T30" s="4">
        <f t="shared" si="2"/>
        <v>11.05</v>
      </c>
      <c r="U30" s="42">
        <f t="shared" si="3"/>
        <v>74</v>
      </c>
      <c r="V30" s="48" t="str">
        <f t="shared" si="4"/>
        <v>B</v>
      </c>
    </row>
    <row r="31" spans="1:22" x14ac:dyDescent="0.35">
      <c r="A31" s="48">
        <v>22</v>
      </c>
      <c r="B31" s="49" t="str">
        <f>Input!B46</f>
        <v>SUBASH RAJ GANESAN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4" t="e">
        <f t="shared" si="0"/>
        <v>#DIV/0!</v>
      </c>
      <c r="N31" s="51"/>
      <c r="O31" s="51"/>
      <c r="P31" s="51"/>
      <c r="Q31" s="51"/>
      <c r="R31" s="51"/>
      <c r="S31" s="4" t="e">
        <f t="shared" si="1"/>
        <v>#DIV/0!</v>
      </c>
      <c r="T31" s="4" t="e">
        <f t="shared" si="2"/>
        <v>#DIV/0!</v>
      </c>
      <c r="U31" s="42" t="e">
        <f t="shared" si="3"/>
        <v>#DIV/0!</v>
      </c>
      <c r="V31" s="48" t="e">
        <f t="shared" si="4"/>
        <v>#DIV/0!</v>
      </c>
    </row>
    <row r="32" spans="1:22" x14ac:dyDescent="0.35">
      <c r="A32" s="48">
        <v>23</v>
      </c>
      <c r="B32" s="49" t="str">
        <f>Input!B47</f>
        <v>TASHANNIE ABIGAIL LOEKMAN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4" t="e">
        <f t="shared" si="0"/>
        <v>#DIV/0!</v>
      </c>
      <c r="N32" s="51"/>
      <c r="O32" s="51"/>
      <c r="P32" s="51"/>
      <c r="Q32" s="51"/>
      <c r="R32" s="51"/>
      <c r="S32" s="4" t="e">
        <f t="shared" si="1"/>
        <v>#DIV/0!</v>
      </c>
      <c r="T32" s="4" t="e">
        <f t="shared" si="2"/>
        <v>#DIV/0!</v>
      </c>
      <c r="U32" s="42" t="e">
        <f t="shared" si="3"/>
        <v>#DIV/0!</v>
      </c>
      <c r="V32" s="48" t="e">
        <f t="shared" si="4"/>
        <v>#DIV/0!</v>
      </c>
    </row>
    <row r="33" spans="1:22" x14ac:dyDescent="0.35">
      <c r="A33" s="48">
        <v>24</v>
      </c>
      <c r="B33" s="49" t="str">
        <f>Input!B48</f>
        <v>TIMOTHY JOSHUA ISKANDAR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35">
      <c r="Q35" s="43" t="s">
        <v>400</v>
      </c>
      <c r="S35" s="64">
        <f ca="1">NOW()</f>
        <v>43182.572962268518</v>
      </c>
      <c r="T35" s="64"/>
      <c r="U35" s="64"/>
    </row>
    <row r="36" spans="1:22" x14ac:dyDescent="0.35">
      <c r="S36" s="50" t="s">
        <v>28</v>
      </c>
    </row>
    <row r="39" spans="1:22" x14ac:dyDescent="0.35">
      <c r="S39" s="50" t="str">
        <f>Input!D15</f>
        <v>Henky Prionggo</v>
      </c>
    </row>
  </sheetData>
  <sheetProtection formatColumns="0"/>
  <mergeCells count="4">
    <mergeCell ref="S35:U35"/>
    <mergeCell ref="A1:V1"/>
    <mergeCell ref="A2:V2"/>
    <mergeCell ref="A3:V3"/>
  </mergeCells>
  <printOptions horizontalCentered="1"/>
  <pageMargins left="0.2" right="0.2" top="0.25" bottom="0" header="0.3" footer="0.3"/>
  <pageSetup paperSize="9" orientation="landscape" r:id="rId1"/>
  <ignoredErrors>
    <ignoredError sqref="M10:M33 S10:V33" evalError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9"/>
  <sheetViews>
    <sheetView topLeftCell="A7" workbookViewId="0">
      <selection activeCell="O28" sqref="O28"/>
    </sheetView>
  </sheetViews>
  <sheetFormatPr defaultColWidth="9.08984375" defaultRowHeight="14.5" x14ac:dyDescent="0.35"/>
  <cols>
    <col min="1" max="1" width="9.08984375" style="43"/>
    <col min="2" max="2" width="27.08984375" style="43" customWidth="1"/>
    <col min="3" max="8" width="5.6328125" style="43" customWidth="1"/>
    <col min="9" max="9" width="9.6328125" style="43" customWidth="1"/>
    <col min="10" max="10" width="5.6328125" style="43" customWidth="1"/>
    <col min="11" max="11" width="10.08984375" style="43" customWidth="1"/>
    <col min="12" max="16384" width="9.08984375" style="43"/>
  </cols>
  <sheetData>
    <row r="1" spans="1:13" x14ac:dyDescent="0.3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3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3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35">
      <c r="A5" s="44"/>
      <c r="B5" s="44" t="s">
        <v>1</v>
      </c>
      <c r="C5" s="44" t="str">
        <f>'Term 1'!C5</f>
        <v>:</v>
      </c>
      <c r="D5" s="44">
        <f>Input!K16</f>
        <v>9.3000000000000007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35">
      <c r="A6" s="44"/>
      <c r="B6" s="44" t="s">
        <v>2</v>
      </c>
      <c r="C6" s="44" t="str">
        <f>'Term 1'!C6</f>
        <v>:</v>
      </c>
      <c r="D6" s="44" t="str">
        <f>Input!D16</f>
        <v>ICA (Choir)</v>
      </c>
      <c r="E6" s="44"/>
      <c r="F6" s="44"/>
      <c r="G6" s="44"/>
      <c r="H6" s="44"/>
      <c r="I6" s="44"/>
      <c r="J6" s="44"/>
      <c r="K6" s="44"/>
      <c r="L6" s="44"/>
    </row>
    <row r="7" spans="1:13" x14ac:dyDescent="0.35">
      <c r="A7" s="44"/>
      <c r="B7" s="44" t="s">
        <v>3</v>
      </c>
      <c r="C7" s="44" t="str">
        <f>'Term 1'!C7</f>
        <v>:</v>
      </c>
      <c r="D7" s="44" t="str">
        <f>Input!D15</f>
        <v>Henky Prionggo</v>
      </c>
      <c r="E7" s="44"/>
      <c r="F7" s="44"/>
      <c r="G7" s="44"/>
      <c r="H7" s="44"/>
      <c r="I7" s="44"/>
      <c r="J7" s="44"/>
      <c r="K7" s="44"/>
      <c r="L7" s="44"/>
    </row>
    <row r="8" spans="1:13" x14ac:dyDescent="0.3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3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35">
      <c r="A10" s="48">
        <v>1</v>
      </c>
      <c r="B10" s="3" t="str">
        <f>Input!B25</f>
        <v>ALESSANDRO RAPHAEL WIRAWAN</v>
      </c>
      <c r="C10" s="51">
        <v>80</v>
      </c>
      <c r="D10" s="51">
        <v>70</v>
      </c>
      <c r="E10" s="51">
        <v>60</v>
      </c>
      <c r="F10" s="51">
        <v>80</v>
      </c>
      <c r="G10" s="51"/>
      <c r="H10" s="51"/>
      <c r="I10" s="2">
        <f>ROUND(AVERAGE(C10:H10),0)</f>
        <v>73</v>
      </c>
      <c r="J10" s="51">
        <v>75</v>
      </c>
      <c r="K10" s="2">
        <f>ROUND(0.1*I10+0.15*J10,0)</f>
        <v>19</v>
      </c>
      <c r="L10" s="42">
        <f>ROUND(K10/25*100,0)</f>
        <v>76</v>
      </c>
      <c r="M10" s="48" t="str">
        <f>IF(L10&gt;=90,"A*",IF(L10&gt;=80,"A", IF(L10&gt;=70,"B",IF(L10&gt;=60,"C",IF(L10&gt;=50,"D",IF(L10&gt;=40,"E","U"))))))</f>
        <v>B</v>
      </c>
    </row>
    <row r="11" spans="1:13" x14ac:dyDescent="0.35">
      <c r="A11" s="48">
        <v>2</v>
      </c>
      <c r="B11" s="3" t="str">
        <f>Input!B26</f>
        <v>ANGIE HARDJONO</v>
      </c>
      <c r="C11" s="51"/>
      <c r="D11" s="51">
        <v>84</v>
      </c>
      <c r="E11" s="51">
        <v>70</v>
      </c>
      <c r="F11" s="51">
        <v>85</v>
      </c>
      <c r="G11" s="51"/>
      <c r="H11" s="51"/>
      <c r="I11" s="2">
        <f t="shared" ref="I11:I33" si="0">ROUND(AVERAGE(C11:H11),0)</f>
        <v>80</v>
      </c>
      <c r="J11" s="51">
        <v>85</v>
      </c>
      <c r="K11" s="2">
        <f t="shared" ref="K11:K33" si="1">ROUND(0.1*I11+0.15*J11,0)</f>
        <v>21</v>
      </c>
      <c r="L11" s="42">
        <f t="shared" ref="L11:L33" si="2">ROUND(K11/25*100,0)</f>
        <v>84</v>
      </c>
      <c r="M11" s="48" t="str">
        <f t="shared" ref="M11:M33" si="3">IF(L11&gt;=90,"A*",IF(L11&gt;=80,"A", IF(L11&gt;=70,"B",IF(L11&gt;=60,"C",IF(L11&gt;=50,"D",IF(L11&gt;=40,"E","U"))))))</f>
        <v>A</v>
      </c>
    </row>
    <row r="12" spans="1:13" x14ac:dyDescent="0.35">
      <c r="A12" s="48">
        <v>3</v>
      </c>
      <c r="B12" s="3" t="str">
        <f>Input!B27</f>
        <v>BRIAN THIO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8" t="e">
        <f t="shared" si="3"/>
        <v>#DIV/0!</v>
      </c>
    </row>
    <row r="13" spans="1:13" x14ac:dyDescent="0.35">
      <c r="A13" s="48">
        <v>4</v>
      </c>
      <c r="B13" s="3" t="str">
        <f>Input!B28</f>
        <v>CHELSEA ARIELLE SETIAWAN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8" t="e">
        <f t="shared" si="3"/>
        <v>#DIV/0!</v>
      </c>
    </row>
    <row r="14" spans="1:13" x14ac:dyDescent="0.35">
      <c r="A14" s="48">
        <v>5</v>
      </c>
      <c r="B14" s="3" t="str">
        <f>Input!B29</f>
        <v>EVANDRO JOSEPH LIMARTO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8" t="e">
        <f t="shared" si="3"/>
        <v>#DIV/0!</v>
      </c>
    </row>
    <row r="15" spans="1:13" x14ac:dyDescent="0.35">
      <c r="A15" s="48">
        <v>6</v>
      </c>
      <c r="B15" s="3" t="str">
        <f>Input!B30</f>
        <v>EVELINE NATHANIA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8" t="e">
        <f t="shared" si="3"/>
        <v>#DIV/0!</v>
      </c>
    </row>
    <row r="16" spans="1:13" x14ac:dyDescent="0.35">
      <c r="A16" s="48">
        <v>7</v>
      </c>
      <c r="B16" s="3" t="str">
        <f>Input!B31</f>
        <v>FELICIANA KRISTA MARIBEL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8" t="e">
        <f t="shared" si="3"/>
        <v>#DIV/0!</v>
      </c>
    </row>
    <row r="17" spans="1:13" x14ac:dyDescent="0.35">
      <c r="A17" s="48">
        <v>8</v>
      </c>
      <c r="B17" s="3" t="str">
        <f>Input!B32</f>
        <v>GINOSKO ANUGRISA BADUDU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8" t="e">
        <f t="shared" si="3"/>
        <v>#DIV/0!</v>
      </c>
    </row>
    <row r="18" spans="1:13" x14ac:dyDescent="0.35">
      <c r="A18" s="48">
        <v>9</v>
      </c>
      <c r="B18" s="3" t="str">
        <f>Input!B33</f>
        <v>GRESIA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8" t="e">
        <f t="shared" si="3"/>
        <v>#DIV/0!</v>
      </c>
    </row>
    <row r="19" spans="1:13" x14ac:dyDescent="0.35">
      <c r="A19" s="48">
        <v>10</v>
      </c>
      <c r="B19" s="3" t="str">
        <f>Input!B34</f>
        <v>JEFFERSON HARIMAUWAN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8" t="e">
        <f t="shared" si="3"/>
        <v>#DIV/0!</v>
      </c>
    </row>
    <row r="20" spans="1:13" x14ac:dyDescent="0.35">
      <c r="A20" s="48">
        <v>11</v>
      </c>
      <c r="B20" s="3" t="str">
        <f>Input!B35</f>
        <v>JEREMIAH SUNNAWA SINGGIH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8" t="e">
        <f t="shared" si="3"/>
        <v>#DIV/0!</v>
      </c>
    </row>
    <row r="21" spans="1:13" x14ac:dyDescent="0.35">
      <c r="A21" s="48">
        <v>12</v>
      </c>
      <c r="B21" s="3" t="str">
        <f>Input!B36</f>
        <v>JONATHAN ALEXANDER KRISANTO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8" t="e">
        <f t="shared" si="3"/>
        <v>#DIV/0!</v>
      </c>
    </row>
    <row r="22" spans="1:13" x14ac:dyDescent="0.35">
      <c r="A22" s="48">
        <v>13</v>
      </c>
      <c r="B22" s="3" t="str">
        <f>Input!B37</f>
        <v>JONATHAN GERALDO LIENIER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8" t="e">
        <f t="shared" si="3"/>
        <v>#DIV/0!</v>
      </c>
    </row>
    <row r="23" spans="1:13" x14ac:dyDescent="0.35">
      <c r="A23" s="48">
        <v>14</v>
      </c>
      <c r="B23" s="3" t="str">
        <f>Input!B38</f>
        <v>KENNETH MATTHEW GOMULIA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8" t="e">
        <f t="shared" si="3"/>
        <v>#DIV/0!</v>
      </c>
    </row>
    <row r="24" spans="1:13" x14ac:dyDescent="0.35">
      <c r="A24" s="48">
        <v>15</v>
      </c>
      <c r="B24" s="3" t="str">
        <f>Input!B39</f>
        <v>KIM SAMANTHA ATMADJAJA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8" t="e">
        <f t="shared" si="3"/>
        <v>#DIV/0!</v>
      </c>
    </row>
    <row r="25" spans="1:13" x14ac:dyDescent="0.35">
      <c r="A25" s="48">
        <v>16</v>
      </c>
      <c r="B25" s="3" t="str">
        <f>Input!B40</f>
        <v>MICHAEL EFFENDY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8" t="e">
        <f t="shared" si="3"/>
        <v>#DIV/0!</v>
      </c>
    </row>
    <row r="26" spans="1:13" x14ac:dyDescent="0.35">
      <c r="A26" s="48">
        <v>17</v>
      </c>
      <c r="B26" s="3" t="str">
        <f>Input!B41</f>
        <v>NATHANIEL DAVID</v>
      </c>
      <c r="C26" s="51">
        <v>80</v>
      </c>
      <c r="D26" s="51">
        <v>78</v>
      </c>
      <c r="E26" s="51">
        <v>60</v>
      </c>
      <c r="F26" s="51">
        <v>70</v>
      </c>
      <c r="G26" s="51"/>
      <c r="H26" s="51"/>
      <c r="I26" s="2">
        <f t="shared" si="0"/>
        <v>72</v>
      </c>
      <c r="J26" s="51">
        <v>88</v>
      </c>
      <c r="K26" s="2">
        <f t="shared" si="1"/>
        <v>20</v>
      </c>
      <c r="L26" s="42">
        <f t="shared" si="2"/>
        <v>80</v>
      </c>
      <c r="M26" s="48" t="str">
        <f t="shared" si="3"/>
        <v>A</v>
      </c>
    </row>
    <row r="27" spans="1:13" x14ac:dyDescent="0.35">
      <c r="A27" s="48">
        <v>18</v>
      </c>
      <c r="B27" s="3" t="str">
        <f>Input!B42</f>
        <v>NICHOLAS LEONARDO BOENTORO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8" t="e">
        <f t="shared" si="3"/>
        <v>#DIV/0!</v>
      </c>
    </row>
    <row r="28" spans="1:13" x14ac:dyDescent="0.35">
      <c r="A28" s="48">
        <v>19</v>
      </c>
      <c r="B28" s="3" t="str">
        <f>Input!B43</f>
        <v>PRICILLIA ZEMANOVA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8" t="e">
        <f t="shared" si="3"/>
        <v>#DIV/0!</v>
      </c>
    </row>
    <row r="29" spans="1:13" x14ac:dyDescent="0.35">
      <c r="A29" s="48">
        <v>20</v>
      </c>
      <c r="B29" s="3" t="str">
        <f>Input!B44</f>
        <v>RACHEL LIVIA WITONO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8" t="e">
        <f t="shared" si="3"/>
        <v>#DIV/0!</v>
      </c>
    </row>
    <row r="30" spans="1:13" x14ac:dyDescent="0.35">
      <c r="A30" s="48">
        <v>21</v>
      </c>
      <c r="B30" s="3" t="str">
        <f>Input!B45</f>
        <v>ROCHELLE AVRIL LORDANO</v>
      </c>
      <c r="C30" s="51">
        <v>80</v>
      </c>
      <c r="D30" s="51">
        <v>92</v>
      </c>
      <c r="E30" s="51">
        <v>80</v>
      </c>
      <c r="F30" s="51">
        <v>90</v>
      </c>
      <c r="G30" s="51"/>
      <c r="H30" s="51"/>
      <c r="I30" s="2">
        <f t="shared" si="0"/>
        <v>86</v>
      </c>
      <c r="J30" s="51">
        <v>85</v>
      </c>
      <c r="K30" s="2">
        <f t="shared" si="1"/>
        <v>21</v>
      </c>
      <c r="L30" s="42">
        <f t="shared" si="2"/>
        <v>84</v>
      </c>
      <c r="M30" s="48" t="str">
        <f t="shared" si="3"/>
        <v>A</v>
      </c>
    </row>
    <row r="31" spans="1:13" x14ac:dyDescent="0.35">
      <c r="A31" s="48">
        <v>22</v>
      </c>
      <c r="B31" s="3" t="str">
        <f>Input!B46</f>
        <v>SUBASH RAJ GANESAN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8" t="e">
        <f t="shared" si="3"/>
        <v>#DIV/0!</v>
      </c>
    </row>
    <row r="32" spans="1:13" x14ac:dyDescent="0.35">
      <c r="A32" s="48">
        <v>23</v>
      </c>
      <c r="B32" s="3" t="str">
        <f>Input!B47</f>
        <v>TASHANNIE ABIGAIL LOEKMAN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8" t="e">
        <f t="shared" si="3"/>
        <v>#DIV/0!</v>
      </c>
    </row>
    <row r="33" spans="1:13" x14ac:dyDescent="0.35">
      <c r="A33" s="48">
        <v>24</v>
      </c>
      <c r="B33" s="3" t="str">
        <f>Input!B48</f>
        <v>TIMOTHY JOSHUA ISKANDAR</v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35">
      <c r="I35" s="43" t="s">
        <v>400</v>
      </c>
      <c r="K35" s="64">
        <f ca="1">NOW()</f>
        <v>43182.572962268518</v>
      </c>
      <c r="L35" s="64"/>
      <c r="M35" s="64"/>
    </row>
    <row r="36" spans="1:13" x14ac:dyDescent="0.35">
      <c r="K36" s="50" t="s">
        <v>28</v>
      </c>
    </row>
    <row r="39" spans="1:13" x14ac:dyDescent="0.35">
      <c r="K39" s="50" t="str">
        <f>Input!D15</f>
        <v>Henky Prionggo</v>
      </c>
    </row>
  </sheetData>
  <sheetProtection password="C616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9"/>
  <sheetViews>
    <sheetView tabSelected="1" topLeftCell="A6" workbookViewId="0">
      <selection activeCell="V10" sqref="V10:V33"/>
    </sheetView>
  </sheetViews>
  <sheetFormatPr defaultColWidth="9.08984375" defaultRowHeight="14.5" x14ac:dyDescent="0.35"/>
  <cols>
    <col min="1" max="1" width="8.08984375" style="43" customWidth="1"/>
    <col min="2" max="2" width="26.36328125" style="43" customWidth="1"/>
    <col min="3" max="12" width="5.08984375" style="43" customWidth="1"/>
    <col min="13" max="13" width="7.6328125" style="43" bestFit="1" customWidth="1"/>
    <col min="14" max="19" width="5.08984375" style="43" customWidth="1"/>
    <col min="20" max="20" width="10" style="43" customWidth="1"/>
    <col min="21" max="22" width="7.90625" style="43" customWidth="1"/>
    <col min="23" max="16384" width="9.08984375" style="43"/>
  </cols>
  <sheetData>
    <row r="1" spans="1:23" x14ac:dyDescent="0.3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3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3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35">
      <c r="B5" s="44" t="s">
        <v>1</v>
      </c>
      <c r="C5" s="44" t="str">
        <f>'Term 1'!C5</f>
        <v>:</v>
      </c>
      <c r="D5" s="44">
        <f>Input!K16</f>
        <v>9.3000000000000007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35">
      <c r="B6" s="44" t="s">
        <v>2</v>
      </c>
      <c r="C6" s="44" t="str">
        <f>'Term 1'!C6</f>
        <v>:</v>
      </c>
      <c r="D6" s="44" t="str">
        <f>Input!D16</f>
        <v>ICA (Choir)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35">
      <c r="B7" s="44" t="s">
        <v>3</v>
      </c>
      <c r="C7" s="44" t="str">
        <f>'Term 1'!C7</f>
        <v>:</v>
      </c>
      <c r="D7" s="44" t="str">
        <f>Input!D15</f>
        <v>Henky Prionggo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3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35">
      <c r="A10" s="48">
        <v>1</v>
      </c>
      <c r="B10" s="3" t="str">
        <f>Input!B25</f>
        <v>ALESSANDRO RAPHAEL WIRAWAN</v>
      </c>
      <c r="C10" s="51">
        <v>78</v>
      </c>
      <c r="D10" s="51">
        <v>77</v>
      </c>
      <c r="E10" s="51">
        <v>75</v>
      </c>
      <c r="F10" s="51">
        <v>73</v>
      </c>
      <c r="G10" s="51">
        <v>85</v>
      </c>
      <c r="H10" s="51">
        <v>82</v>
      </c>
      <c r="I10" s="51">
        <v>80</v>
      </c>
      <c r="J10" s="51">
        <v>80</v>
      </c>
      <c r="K10" s="51"/>
      <c r="L10" s="51"/>
      <c r="M10" s="2">
        <f>AVERAGE(C10:L10)</f>
        <v>78.75</v>
      </c>
      <c r="N10" s="51">
        <v>77</v>
      </c>
      <c r="O10" s="51"/>
      <c r="P10" s="51"/>
      <c r="Q10" s="51"/>
      <c r="R10" s="51"/>
      <c r="S10" s="51"/>
      <c r="T10" s="2">
        <f>AVERAGE(N10:S10)</f>
        <v>77</v>
      </c>
      <c r="U10" s="2">
        <f>0.05*M10+0.1*T10</f>
        <v>11.637499999999999</v>
      </c>
      <c r="V10" s="42">
        <f>U10/15*100</f>
        <v>77.583333333333329</v>
      </c>
      <c r="W10" s="46" t="str">
        <f>IF(V10&gt;=90,"A*",IF(V10&gt;=80,"A", IF(V10&gt;=70,"B",IF(V10&gt;=60,"C",IF(V10&gt;=50,"D",IF(V10&gt;=40,"E","U"))))))</f>
        <v>B</v>
      </c>
    </row>
    <row r="11" spans="1:23" x14ac:dyDescent="0.35">
      <c r="A11" s="48">
        <v>2</v>
      </c>
      <c r="B11" s="3" t="str">
        <f>Input!B26</f>
        <v>ANGIE HARDJONO</v>
      </c>
      <c r="C11" s="51">
        <v>85</v>
      </c>
      <c r="D11" s="51">
        <v>85</v>
      </c>
      <c r="E11" s="51">
        <v>50</v>
      </c>
      <c r="F11" s="51">
        <v>85</v>
      </c>
      <c r="G11" s="51">
        <v>86</v>
      </c>
      <c r="H11" s="51">
        <v>84</v>
      </c>
      <c r="I11" s="51">
        <v>86</v>
      </c>
      <c r="J11" s="51">
        <v>86</v>
      </c>
      <c r="K11" s="51"/>
      <c r="L11" s="51"/>
      <c r="M11" s="2">
        <f t="shared" ref="M11:M33" si="0">AVERAGE(C11:L11)</f>
        <v>80.875</v>
      </c>
      <c r="N11" s="51">
        <v>82</v>
      </c>
      <c r="O11" s="51"/>
      <c r="P11" s="51"/>
      <c r="Q11" s="51"/>
      <c r="R11" s="51"/>
      <c r="S11" s="51"/>
      <c r="T11" s="2">
        <f t="shared" ref="T11:T33" si="1">AVERAGE(N11:S11)</f>
        <v>82</v>
      </c>
      <c r="U11" s="2">
        <f t="shared" ref="U11:U33" si="2">0.05*M11+0.1*T11</f>
        <v>12.243750000000002</v>
      </c>
      <c r="V11" s="42">
        <f t="shared" ref="V11:V33" si="3">U11/15*100</f>
        <v>81.625000000000014</v>
      </c>
      <c r="W11" s="46" t="str">
        <f t="shared" ref="W11:W33" si="4">IF(V11&gt;=90,"A*",IF(V11&gt;=80,"A", IF(V11&gt;=70,"B",IF(V11&gt;=60,"C",IF(V11&gt;=50,"D",IF(V11&gt;=40,"E","U"))))))</f>
        <v>A</v>
      </c>
    </row>
    <row r="12" spans="1:23" x14ac:dyDescent="0.35">
      <c r="A12" s="48">
        <v>3</v>
      </c>
      <c r="B12" s="3" t="str">
        <f>Input!B27</f>
        <v>BRIAN THIO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2" t="e">
        <f t="shared" si="0"/>
        <v>#DIV/0!</v>
      </c>
      <c r="N12" s="51"/>
      <c r="O12" s="51"/>
      <c r="P12" s="51"/>
      <c r="Q12" s="51"/>
      <c r="R12" s="51"/>
      <c r="S12" s="51"/>
      <c r="T12" s="2" t="e">
        <f t="shared" si="1"/>
        <v>#DIV/0!</v>
      </c>
      <c r="U12" s="2" t="e">
        <f t="shared" si="2"/>
        <v>#DIV/0!</v>
      </c>
      <c r="V12" s="42" t="e">
        <f t="shared" si="3"/>
        <v>#DIV/0!</v>
      </c>
      <c r="W12" s="46" t="e">
        <f t="shared" si="4"/>
        <v>#DIV/0!</v>
      </c>
    </row>
    <row r="13" spans="1:23" x14ac:dyDescent="0.35">
      <c r="A13" s="48">
        <v>4</v>
      </c>
      <c r="B13" s="3" t="str">
        <f>Input!B28</f>
        <v>CHELSEA ARIELLE SETIAWAN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" t="e">
        <f t="shared" si="0"/>
        <v>#DIV/0!</v>
      </c>
      <c r="N13" s="51"/>
      <c r="O13" s="51"/>
      <c r="P13" s="51"/>
      <c r="Q13" s="51"/>
      <c r="R13" s="51"/>
      <c r="S13" s="51"/>
      <c r="T13" s="2" t="e">
        <f t="shared" si="1"/>
        <v>#DIV/0!</v>
      </c>
      <c r="U13" s="2" t="e">
        <f t="shared" si="2"/>
        <v>#DIV/0!</v>
      </c>
      <c r="V13" s="42" t="e">
        <f t="shared" si="3"/>
        <v>#DIV/0!</v>
      </c>
      <c r="W13" s="46" t="e">
        <f t="shared" si="4"/>
        <v>#DIV/0!</v>
      </c>
    </row>
    <row r="14" spans="1:23" x14ac:dyDescent="0.35">
      <c r="A14" s="48">
        <v>5</v>
      </c>
      <c r="B14" s="3" t="str">
        <f>Input!B29</f>
        <v>EVANDRO JOSEPH LIMARTO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" t="e">
        <f t="shared" si="0"/>
        <v>#DIV/0!</v>
      </c>
      <c r="N14" s="51"/>
      <c r="O14" s="51"/>
      <c r="P14" s="51"/>
      <c r="Q14" s="51"/>
      <c r="R14" s="51"/>
      <c r="S14" s="51"/>
      <c r="T14" s="2" t="e">
        <f t="shared" si="1"/>
        <v>#DIV/0!</v>
      </c>
      <c r="U14" s="2" t="e">
        <f t="shared" si="2"/>
        <v>#DIV/0!</v>
      </c>
      <c r="V14" s="42" t="e">
        <f t="shared" si="3"/>
        <v>#DIV/0!</v>
      </c>
      <c r="W14" s="46" t="e">
        <f t="shared" si="4"/>
        <v>#DIV/0!</v>
      </c>
    </row>
    <row r="15" spans="1:23" x14ac:dyDescent="0.35">
      <c r="A15" s="48">
        <v>6</v>
      </c>
      <c r="B15" s="3" t="str">
        <f>Input!B30</f>
        <v>EVELINE NATHANIA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2" t="e">
        <f t="shared" si="0"/>
        <v>#DIV/0!</v>
      </c>
      <c r="N15" s="51"/>
      <c r="O15" s="51"/>
      <c r="P15" s="51"/>
      <c r="Q15" s="51"/>
      <c r="R15" s="51"/>
      <c r="S15" s="51"/>
      <c r="T15" s="2" t="e">
        <f t="shared" si="1"/>
        <v>#DIV/0!</v>
      </c>
      <c r="U15" s="2" t="e">
        <f t="shared" si="2"/>
        <v>#DIV/0!</v>
      </c>
      <c r="V15" s="42" t="e">
        <f t="shared" si="3"/>
        <v>#DIV/0!</v>
      </c>
      <c r="W15" s="46" t="e">
        <f t="shared" si="4"/>
        <v>#DIV/0!</v>
      </c>
    </row>
    <row r="16" spans="1:23" x14ac:dyDescent="0.35">
      <c r="A16" s="48">
        <v>7</v>
      </c>
      <c r="B16" s="3" t="str">
        <f>Input!B31</f>
        <v>FELICIANA KRISTA MARIBEL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" t="e">
        <f t="shared" si="0"/>
        <v>#DIV/0!</v>
      </c>
      <c r="N16" s="51"/>
      <c r="O16" s="51"/>
      <c r="P16" s="51"/>
      <c r="Q16" s="51"/>
      <c r="R16" s="51"/>
      <c r="S16" s="51"/>
      <c r="T16" s="2" t="e">
        <f t="shared" si="1"/>
        <v>#DIV/0!</v>
      </c>
      <c r="U16" s="2" t="e">
        <f t="shared" si="2"/>
        <v>#DIV/0!</v>
      </c>
      <c r="V16" s="42" t="e">
        <f t="shared" si="3"/>
        <v>#DIV/0!</v>
      </c>
      <c r="W16" s="46" t="e">
        <f t="shared" si="4"/>
        <v>#DIV/0!</v>
      </c>
    </row>
    <row r="17" spans="1:23" x14ac:dyDescent="0.35">
      <c r="A17" s="48">
        <v>8</v>
      </c>
      <c r="B17" s="3" t="str">
        <f>Input!B32</f>
        <v>GINOSKO ANUGRISA BADUDU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" t="e">
        <f t="shared" si="0"/>
        <v>#DIV/0!</v>
      </c>
      <c r="N17" s="51"/>
      <c r="O17" s="51"/>
      <c r="P17" s="51"/>
      <c r="Q17" s="51"/>
      <c r="R17" s="51"/>
      <c r="S17" s="51"/>
      <c r="T17" s="2" t="e">
        <f t="shared" si="1"/>
        <v>#DIV/0!</v>
      </c>
      <c r="U17" s="2" t="e">
        <f t="shared" si="2"/>
        <v>#DIV/0!</v>
      </c>
      <c r="V17" s="42" t="e">
        <f t="shared" si="3"/>
        <v>#DIV/0!</v>
      </c>
      <c r="W17" s="46" t="e">
        <f t="shared" si="4"/>
        <v>#DIV/0!</v>
      </c>
    </row>
    <row r="18" spans="1:23" x14ac:dyDescent="0.35">
      <c r="A18" s="48">
        <v>9</v>
      </c>
      <c r="B18" s="3" t="str">
        <f>Input!B33</f>
        <v>GRESIA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" t="e">
        <f t="shared" si="0"/>
        <v>#DIV/0!</v>
      </c>
      <c r="N18" s="51"/>
      <c r="O18" s="51"/>
      <c r="P18" s="51"/>
      <c r="Q18" s="51"/>
      <c r="R18" s="51"/>
      <c r="S18" s="51"/>
      <c r="T18" s="2" t="e">
        <f t="shared" si="1"/>
        <v>#DIV/0!</v>
      </c>
      <c r="U18" s="2" t="e">
        <f t="shared" si="2"/>
        <v>#DIV/0!</v>
      </c>
      <c r="V18" s="42" t="e">
        <f t="shared" si="3"/>
        <v>#DIV/0!</v>
      </c>
      <c r="W18" s="46" t="e">
        <f t="shared" si="4"/>
        <v>#DIV/0!</v>
      </c>
    </row>
    <row r="19" spans="1:23" x14ac:dyDescent="0.35">
      <c r="A19" s="48">
        <v>10</v>
      </c>
      <c r="B19" s="3" t="str">
        <f>Input!B34</f>
        <v>JEFFERSON HARIMAUWAN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2" t="e">
        <f t="shared" si="0"/>
        <v>#DIV/0!</v>
      </c>
      <c r="N19" s="51"/>
      <c r="O19" s="51"/>
      <c r="P19" s="51"/>
      <c r="Q19" s="51"/>
      <c r="R19" s="51"/>
      <c r="S19" s="51"/>
      <c r="T19" s="2" t="e">
        <f t="shared" si="1"/>
        <v>#DIV/0!</v>
      </c>
      <c r="U19" s="2" t="e">
        <f t="shared" si="2"/>
        <v>#DIV/0!</v>
      </c>
      <c r="V19" s="42" t="e">
        <f t="shared" si="3"/>
        <v>#DIV/0!</v>
      </c>
      <c r="W19" s="46" t="e">
        <f t="shared" si="4"/>
        <v>#DIV/0!</v>
      </c>
    </row>
    <row r="20" spans="1:23" x14ac:dyDescent="0.35">
      <c r="A20" s="48">
        <v>11</v>
      </c>
      <c r="B20" s="3" t="str">
        <f>Input!B35</f>
        <v>JEREMIAH SUNNAWA SINGGIH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2" t="e">
        <f t="shared" si="0"/>
        <v>#DIV/0!</v>
      </c>
      <c r="N20" s="51"/>
      <c r="O20" s="51"/>
      <c r="P20" s="51"/>
      <c r="Q20" s="51"/>
      <c r="R20" s="51"/>
      <c r="S20" s="51"/>
      <c r="T20" s="2" t="e">
        <f t="shared" si="1"/>
        <v>#DIV/0!</v>
      </c>
      <c r="U20" s="2" t="e">
        <f t="shared" si="2"/>
        <v>#DIV/0!</v>
      </c>
      <c r="V20" s="42" t="e">
        <f t="shared" si="3"/>
        <v>#DIV/0!</v>
      </c>
      <c r="W20" s="46" t="e">
        <f t="shared" si="4"/>
        <v>#DIV/0!</v>
      </c>
    </row>
    <row r="21" spans="1:23" x14ac:dyDescent="0.35">
      <c r="A21" s="48">
        <v>12</v>
      </c>
      <c r="B21" s="3" t="str">
        <f>Input!B36</f>
        <v>JONATHAN ALEXANDER KRISANTO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2" t="e">
        <f t="shared" si="0"/>
        <v>#DIV/0!</v>
      </c>
      <c r="N21" s="51"/>
      <c r="O21" s="51"/>
      <c r="P21" s="51"/>
      <c r="Q21" s="51"/>
      <c r="R21" s="51"/>
      <c r="S21" s="51"/>
      <c r="T21" s="2" t="e">
        <f t="shared" si="1"/>
        <v>#DIV/0!</v>
      </c>
      <c r="U21" s="2" t="e">
        <f t="shared" si="2"/>
        <v>#DIV/0!</v>
      </c>
      <c r="V21" s="42" t="e">
        <f t="shared" si="3"/>
        <v>#DIV/0!</v>
      </c>
      <c r="W21" s="46" t="e">
        <f t="shared" si="4"/>
        <v>#DIV/0!</v>
      </c>
    </row>
    <row r="22" spans="1:23" x14ac:dyDescent="0.35">
      <c r="A22" s="48">
        <v>13</v>
      </c>
      <c r="B22" s="3" t="str">
        <f>Input!B37</f>
        <v>JONATHAN GERALDO LIENIER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2" t="e">
        <f t="shared" si="0"/>
        <v>#DIV/0!</v>
      </c>
      <c r="N22" s="51"/>
      <c r="O22" s="51"/>
      <c r="P22" s="51"/>
      <c r="Q22" s="51"/>
      <c r="R22" s="51"/>
      <c r="S22" s="51"/>
      <c r="T22" s="2" t="e">
        <f t="shared" si="1"/>
        <v>#DIV/0!</v>
      </c>
      <c r="U22" s="2" t="e">
        <f t="shared" si="2"/>
        <v>#DIV/0!</v>
      </c>
      <c r="V22" s="42" t="e">
        <f t="shared" si="3"/>
        <v>#DIV/0!</v>
      </c>
      <c r="W22" s="46" t="e">
        <f t="shared" si="4"/>
        <v>#DIV/0!</v>
      </c>
    </row>
    <row r="23" spans="1:23" x14ac:dyDescent="0.35">
      <c r="A23" s="48">
        <v>14</v>
      </c>
      <c r="B23" s="3" t="str">
        <f>Input!B38</f>
        <v>KENNETH MATTHEW GOMULIA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2" t="e">
        <f t="shared" si="0"/>
        <v>#DIV/0!</v>
      </c>
      <c r="N23" s="51"/>
      <c r="O23" s="51"/>
      <c r="P23" s="51"/>
      <c r="Q23" s="51"/>
      <c r="R23" s="51"/>
      <c r="S23" s="51"/>
      <c r="T23" s="2" t="e">
        <f t="shared" si="1"/>
        <v>#DIV/0!</v>
      </c>
      <c r="U23" s="2" t="e">
        <f t="shared" si="2"/>
        <v>#DIV/0!</v>
      </c>
      <c r="V23" s="42" t="e">
        <f t="shared" si="3"/>
        <v>#DIV/0!</v>
      </c>
      <c r="W23" s="46" t="e">
        <f t="shared" si="4"/>
        <v>#DIV/0!</v>
      </c>
    </row>
    <row r="24" spans="1:23" x14ac:dyDescent="0.35">
      <c r="A24" s="48">
        <v>15</v>
      </c>
      <c r="B24" s="3" t="str">
        <f>Input!B39</f>
        <v>KIM SAMANTHA ATMADJAJA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2" t="e">
        <f t="shared" si="0"/>
        <v>#DIV/0!</v>
      </c>
      <c r="N24" s="51"/>
      <c r="O24" s="51"/>
      <c r="P24" s="51"/>
      <c r="Q24" s="51"/>
      <c r="R24" s="51"/>
      <c r="S24" s="51"/>
      <c r="T24" s="2" t="e">
        <f t="shared" si="1"/>
        <v>#DIV/0!</v>
      </c>
      <c r="U24" s="2" t="e">
        <f t="shared" si="2"/>
        <v>#DIV/0!</v>
      </c>
      <c r="V24" s="42" t="e">
        <f t="shared" si="3"/>
        <v>#DIV/0!</v>
      </c>
      <c r="W24" s="46" t="e">
        <f t="shared" si="4"/>
        <v>#DIV/0!</v>
      </c>
    </row>
    <row r="25" spans="1:23" x14ac:dyDescent="0.35">
      <c r="A25" s="48">
        <v>16</v>
      </c>
      <c r="B25" s="3" t="str">
        <f>Input!B40</f>
        <v>MICHAEL EFFENDY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2" t="e">
        <f t="shared" si="0"/>
        <v>#DIV/0!</v>
      </c>
      <c r="N25" s="51"/>
      <c r="O25" s="51"/>
      <c r="P25" s="51"/>
      <c r="Q25" s="51"/>
      <c r="R25" s="51"/>
      <c r="S25" s="51"/>
      <c r="T25" s="2" t="e">
        <f t="shared" si="1"/>
        <v>#DIV/0!</v>
      </c>
      <c r="U25" s="2" t="e">
        <f t="shared" si="2"/>
        <v>#DIV/0!</v>
      </c>
      <c r="V25" s="42" t="e">
        <f t="shared" si="3"/>
        <v>#DIV/0!</v>
      </c>
      <c r="W25" s="46" t="e">
        <f t="shared" si="4"/>
        <v>#DIV/0!</v>
      </c>
    </row>
    <row r="26" spans="1:23" x14ac:dyDescent="0.35">
      <c r="A26" s="48">
        <v>17</v>
      </c>
      <c r="B26" s="3" t="str">
        <f>Input!B41</f>
        <v>NATHANIEL DAVID</v>
      </c>
      <c r="C26" s="51">
        <v>84</v>
      </c>
      <c r="D26" s="51">
        <v>79</v>
      </c>
      <c r="E26" s="51">
        <v>83</v>
      </c>
      <c r="F26" s="51">
        <v>80</v>
      </c>
      <c r="G26" s="51">
        <v>84</v>
      </c>
      <c r="H26" s="51">
        <v>82</v>
      </c>
      <c r="I26" s="51">
        <v>85</v>
      </c>
      <c r="J26" s="51">
        <v>79</v>
      </c>
      <c r="K26" s="51"/>
      <c r="L26" s="51"/>
      <c r="M26" s="2">
        <f t="shared" si="0"/>
        <v>82</v>
      </c>
      <c r="N26" s="51">
        <v>79</v>
      </c>
      <c r="O26" s="51"/>
      <c r="P26" s="51"/>
      <c r="Q26" s="51"/>
      <c r="R26" s="51"/>
      <c r="S26" s="51"/>
      <c r="T26" s="2">
        <f t="shared" si="1"/>
        <v>79</v>
      </c>
      <c r="U26" s="2">
        <f t="shared" si="2"/>
        <v>12</v>
      </c>
      <c r="V26" s="42">
        <f t="shared" si="3"/>
        <v>80</v>
      </c>
      <c r="W26" s="46" t="str">
        <f t="shared" si="4"/>
        <v>A</v>
      </c>
    </row>
    <row r="27" spans="1:23" x14ac:dyDescent="0.35">
      <c r="A27" s="48">
        <v>18</v>
      </c>
      <c r="B27" s="3" t="str">
        <f>Input!B42</f>
        <v>NICHOLAS LEONARDO BOENTORO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2" t="e">
        <f t="shared" si="0"/>
        <v>#DIV/0!</v>
      </c>
      <c r="N27" s="51"/>
      <c r="O27" s="51"/>
      <c r="P27" s="51"/>
      <c r="Q27" s="51"/>
      <c r="R27" s="51"/>
      <c r="S27" s="51"/>
      <c r="T27" s="2" t="e">
        <f t="shared" si="1"/>
        <v>#DIV/0!</v>
      </c>
      <c r="U27" s="2" t="e">
        <f t="shared" si="2"/>
        <v>#DIV/0!</v>
      </c>
      <c r="V27" s="42" t="e">
        <f t="shared" si="3"/>
        <v>#DIV/0!</v>
      </c>
      <c r="W27" s="46" t="e">
        <f t="shared" si="4"/>
        <v>#DIV/0!</v>
      </c>
    </row>
    <row r="28" spans="1:23" x14ac:dyDescent="0.35">
      <c r="A28" s="48">
        <v>19</v>
      </c>
      <c r="B28" s="3" t="str">
        <f>Input!B43</f>
        <v>PRICILLIA ZEMANOVA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2" t="e">
        <f t="shared" si="0"/>
        <v>#DIV/0!</v>
      </c>
      <c r="N28" s="51"/>
      <c r="O28" s="51"/>
      <c r="P28" s="51"/>
      <c r="Q28" s="51"/>
      <c r="R28" s="51"/>
      <c r="S28" s="51"/>
      <c r="T28" s="2" t="e">
        <f t="shared" si="1"/>
        <v>#DIV/0!</v>
      </c>
      <c r="U28" s="2" t="e">
        <f t="shared" si="2"/>
        <v>#DIV/0!</v>
      </c>
      <c r="V28" s="42" t="e">
        <f t="shared" si="3"/>
        <v>#DIV/0!</v>
      </c>
      <c r="W28" s="46" t="e">
        <f t="shared" si="4"/>
        <v>#DIV/0!</v>
      </c>
    </row>
    <row r="29" spans="1:23" x14ac:dyDescent="0.35">
      <c r="A29" s="48">
        <v>20</v>
      </c>
      <c r="B29" s="3" t="str">
        <f>Input!B44</f>
        <v>RACHEL LIVIA WITONO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2" t="e">
        <f t="shared" si="0"/>
        <v>#DIV/0!</v>
      </c>
      <c r="N29" s="51"/>
      <c r="O29" s="51"/>
      <c r="P29" s="51"/>
      <c r="Q29" s="51"/>
      <c r="R29" s="51"/>
      <c r="S29" s="51"/>
      <c r="T29" s="2" t="e">
        <f t="shared" si="1"/>
        <v>#DIV/0!</v>
      </c>
      <c r="U29" s="2" t="e">
        <f t="shared" si="2"/>
        <v>#DIV/0!</v>
      </c>
      <c r="V29" s="42" t="e">
        <f t="shared" si="3"/>
        <v>#DIV/0!</v>
      </c>
      <c r="W29" s="46" t="e">
        <f t="shared" si="4"/>
        <v>#DIV/0!</v>
      </c>
    </row>
    <row r="30" spans="1:23" x14ac:dyDescent="0.35">
      <c r="A30" s="48">
        <v>21</v>
      </c>
      <c r="B30" s="3" t="str">
        <f>Input!B45</f>
        <v>ROCHELLE AVRIL LORDANO</v>
      </c>
      <c r="C30" s="51">
        <v>87</v>
      </c>
      <c r="D30" s="51">
        <v>87</v>
      </c>
      <c r="E30" s="51">
        <v>86</v>
      </c>
      <c r="F30" s="51">
        <v>85</v>
      </c>
      <c r="G30" s="51">
        <v>85</v>
      </c>
      <c r="H30" s="51">
        <v>86</v>
      </c>
      <c r="I30" s="51">
        <v>85</v>
      </c>
      <c r="J30" s="51">
        <v>88</v>
      </c>
      <c r="K30" s="51"/>
      <c r="L30" s="51"/>
      <c r="M30" s="2">
        <f t="shared" si="0"/>
        <v>86.125</v>
      </c>
      <c r="N30" s="51">
        <v>82</v>
      </c>
      <c r="O30" s="51"/>
      <c r="P30" s="51"/>
      <c r="Q30" s="51"/>
      <c r="R30" s="51"/>
      <c r="S30" s="51"/>
      <c r="T30" s="2">
        <f t="shared" si="1"/>
        <v>82</v>
      </c>
      <c r="U30" s="2">
        <f t="shared" si="2"/>
        <v>12.506250000000001</v>
      </c>
      <c r="V30" s="42">
        <f t="shared" si="3"/>
        <v>83.375000000000014</v>
      </c>
      <c r="W30" s="46" t="str">
        <f t="shared" si="4"/>
        <v>A</v>
      </c>
    </row>
    <row r="31" spans="1:23" x14ac:dyDescent="0.35">
      <c r="A31" s="48">
        <v>22</v>
      </c>
      <c r="B31" s="3" t="str">
        <f>Input!B46</f>
        <v>SUBASH RAJ GANESAN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2" t="e">
        <f t="shared" si="0"/>
        <v>#DIV/0!</v>
      </c>
      <c r="N31" s="51"/>
      <c r="O31" s="51"/>
      <c r="P31" s="51"/>
      <c r="Q31" s="51"/>
      <c r="R31" s="51"/>
      <c r="S31" s="51"/>
      <c r="T31" s="2" t="e">
        <f t="shared" si="1"/>
        <v>#DIV/0!</v>
      </c>
      <c r="U31" s="2" t="e">
        <f t="shared" si="2"/>
        <v>#DIV/0!</v>
      </c>
      <c r="V31" s="42" t="e">
        <f t="shared" si="3"/>
        <v>#DIV/0!</v>
      </c>
      <c r="W31" s="46" t="e">
        <f t="shared" si="4"/>
        <v>#DIV/0!</v>
      </c>
    </row>
    <row r="32" spans="1:23" x14ac:dyDescent="0.35">
      <c r="A32" s="48">
        <v>23</v>
      </c>
      <c r="B32" s="3" t="str">
        <f>Input!B47</f>
        <v>TASHANNIE ABIGAIL LOEKMAN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2" t="e">
        <f t="shared" si="0"/>
        <v>#DIV/0!</v>
      </c>
      <c r="N32" s="51"/>
      <c r="O32" s="51"/>
      <c r="P32" s="51"/>
      <c r="Q32" s="51"/>
      <c r="R32" s="51"/>
      <c r="S32" s="51"/>
      <c r="T32" s="2" t="e">
        <f t="shared" si="1"/>
        <v>#DIV/0!</v>
      </c>
      <c r="U32" s="2" t="e">
        <f t="shared" si="2"/>
        <v>#DIV/0!</v>
      </c>
      <c r="V32" s="42" t="e">
        <f t="shared" si="3"/>
        <v>#DIV/0!</v>
      </c>
      <c r="W32" s="46" t="e">
        <f t="shared" si="4"/>
        <v>#DIV/0!</v>
      </c>
    </row>
    <row r="33" spans="1:23" x14ac:dyDescent="0.35">
      <c r="A33" s="48">
        <v>24</v>
      </c>
      <c r="B33" s="3" t="str">
        <f>Input!B48</f>
        <v>TIMOTHY JOSHUA ISKANDAR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0"/>
        <v>#DIV/0!</v>
      </c>
      <c r="N33" s="51"/>
      <c r="O33" s="51"/>
      <c r="P33" s="51"/>
      <c r="Q33" s="51"/>
      <c r="R33" s="51"/>
      <c r="S33" s="51"/>
      <c r="T33" s="2" t="e">
        <f t="shared" si="1"/>
        <v>#DIV/0!</v>
      </c>
      <c r="U33" s="2" t="e">
        <f t="shared" si="2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35">
      <c r="T35" s="43" t="s">
        <v>400</v>
      </c>
      <c r="U35" s="64">
        <f ca="1">NOW()</f>
        <v>43182.572962268518</v>
      </c>
      <c r="V35" s="64"/>
      <c r="W35" s="64"/>
    </row>
    <row r="36" spans="1:23" x14ac:dyDescent="0.35">
      <c r="U36" s="50" t="s">
        <v>28</v>
      </c>
    </row>
    <row r="39" spans="1:23" x14ac:dyDescent="0.35">
      <c r="U39" s="50" t="str">
        <f>Input!D15</f>
        <v>Henky Prionggo</v>
      </c>
    </row>
  </sheetData>
  <sheetProtection algorithmName="SHA-512" hashValue="ZwvhAMBWv+LIojW0EGDF5CRMWjEvr208Cpjwz3JQyO6oyX7B0apW2akfwwzK51VNbPIowILXZQx7Bi4cmetgaw==" saltValue="KZcFUUPNMFi+DRKlWzuJfA==" spinCount="100000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9"/>
  <sheetViews>
    <sheetView workbookViewId="0">
      <selection activeCell="O14" sqref="O14"/>
    </sheetView>
  </sheetViews>
  <sheetFormatPr defaultColWidth="9.08984375" defaultRowHeight="14.5" x14ac:dyDescent="0.35"/>
  <cols>
    <col min="1" max="1" width="9.08984375" style="43"/>
    <col min="2" max="2" width="27.08984375" style="43" customWidth="1"/>
    <col min="3" max="8" width="5.6328125" style="43" customWidth="1"/>
    <col min="9" max="9" width="10.54296875" style="43" customWidth="1"/>
    <col min="10" max="10" width="11" style="43" customWidth="1"/>
    <col min="11" max="11" width="10.08984375" style="43" customWidth="1"/>
    <col min="12" max="16384" width="9.08984375" style="43"/>
  </cols>
  <sheetData>
    <row r="1" spans="1:13" x14ac:dyDescent="0.3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3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3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35">
      <c r="A5" s="44"/>
      <c r="B5" s="44" t="s">
        <v>1</v>
      </c>
      <c r="C5" s="44" t="str">
        <f>'Term 1'!C5</f>
        <v>:</v>
      </c>
      <c r="D5" s="44">
        <f>Input!K16</f>
        <v>9.3000000000000007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35">
      <c r="A6" s="44"/>
      <c r="B6" s="44" t="s">
        <v>2</v>
      </c>
      <c r="C6" s="44" t="str">
        <f>'Term 1'!C6</f>
        <v>:</v>
      </c>
      <c r="D6" s="44" t="str">
        <f>Input!D16</f>
        <v>ICA (Choir)</v>
      </c>
      <c r="E6" s="44"/>
      <c r="F6" s="44"/>
      <c r="G6" s="44"/>
      <c r="H6" s="44"/>
      <c r="I6" s="44"/>
      <c r="J6" s="44"/>
      <c r="K6" s="44"/>
      <c r="L6" s="44"/>
    </row>
    <row r="7" spans="1:13" x14ac:dyDescent="0.35">
      <c r="A7" s="44"/>
      <c r="B7" s="44" t="s">
        <v>3</v>
      </c>
      <c r="C7" s="44" t="str">
        <f>'Term 1'!C7</f>
        <v>:</v>
      </c>
      <c r="D7" s="44" t="str">
        <f>Input!D15</f>
        <v>Henky Prionggo</v>
      </c>
      <c r="E7" s="44"/>
      <c r="F7" s="44"/>
      <c r="G7" s="44"/>
      <c r="H7" s="44"/>
      <c r="I7" s="44"/>
      <c r="J7" s="44"/>
      <c r="K7" s="44"/>
      <c r="L7" s="44"/>
    </row>
    <row r="8" spans="1:13" x14ac:dyDescent="0.3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3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35">
      <c r="A10" s="48">
        <v>1</v>
      </c>
      <c r="B10" s="3" t="str">
        <f>Input!B25</f>
        <v>ALESSANDRO RAPHAEL WIRAWAN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ROUND(0.1*I10+0.35*J10,0)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35">
      <c r="A11" s="48">
        <v>2</v>
      </c>
      <c r="B11" s="3" t="str">
        <f>Input!B26</f>
        <v>ANGIE HARDJONO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ROUND(0.1*I11+0.35*J11,0)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35">
      <c r="A12" s="48">
        <v>3</v>
      </c>
      <c r="B12" s="3" t="str">
        <f>Input!B27</f>
        <v>BRIAN THIO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35">
      <c r="A13" s="48">
        <v>4</v>
      </c>
      <c r="B13" s="3" t="str">
        <f>Input!B28</f>
        <v>CHELSEA ARIELLE SETIAWAN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35">
      <c r="A14" s="48">
        <v>5</v>
      </c>
      <c r="B14" s="3" t="str">
        <f>Input!B29</f>
        <v>EVANDRO JOSEPH LIMARTO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35">
      <c r="A15" s="48">
        <v>6</v>
      </c>
      <c r="B15" s="3" t="str">
        <f>Input!B30</f>
        <v>EVELINE NATHANIA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35">
      <c r="A16" s="48">
        <v>7</v>
      </c>
      <c r="B16" s="3" t="str">
        <f>Input!B31</f>
        <v>FELICIANA KRISTA MARIBEL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35">
      <c r="A17" s="48">
        <v>8</v>
      </c>
      <c r="B17" s="3" t="str">
        <f>Input!B32</f>
        <v>GINOSKO ANUGRISA BADUDU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35">
      <c r="A18" s="48">
        <v>9</v>
      </c>
      <c r="B18" s="3" t="str">
        <f>Input!B33</f>
        <v>GRESIA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35">
      <c r="A19" s="48">
        <v>10</v>
      </c>
      <c r="B19" s="3" t="str">
        <f>Input!B34</f>
        <v>JEFFERSON HARIMAUWAN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35">
      <c r="A20" s="48">
        <v>11</v>
      </c>
      <c r="B20" s="3" t="str">
        <f>Input!B35</f>
        <v>JEREMIAH SUNNAWA SINGGIH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35">
      <c r="A21" s="48">
        <v>12</v>
      </c>
      <c r="B21" s="3" t="str">
        <f>Input!B36</f>
        <v>JONATHAN ALEXANDER KRISANTO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35">
      <c r="A22" s="48">
        <v>13</v>
      </c>
      <c r="B22" s="3" t="str">
        <f>Input!B37</f>
        <v>JONATHAN GERALDO LIENIER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35">
      <c r="A23" s="48">
        <v>14</v>
      </c>
      <c r="B23" s="3" t="str">
        <f>Input!B38</f>
        <v>KENNETH MATTHEW GOMULIA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35">
      <c r="A24" s="48">
        <v>15</v>
      </c>
      <c r="B24" s="3" t="str">
        <f>Input!B39</f>
        <v>KIM SAMANTHA ATMADJAJA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35">
      <c r="A25" s="48">
        <v>16</v>
      </c>
      <c r="B25" s="3" t="str">
        <f>Input!B40</f>
        <v>MICHAEL EFFENDY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35">
      <c r="A26" s="48">
        <v>17</v>
      </c>
      <c r="B26" s="3" t="str">
        <f>Input!B41</f>
        <v>NATHANIEL DAVID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35">
      <c r="A27" s="48">
        <v>18</v>
      </c>
      <c r="B27" s="3" t="str">
        <f>Input!B42</f>
        <v>NICHOLAS LEONARDO BOENTORO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35">
      <c r="A28" s="48">
        <v>19</v>
      </c>
      <c r="B28" s="3" t="str">
        <f>Input!B43</f>
        <v>PRICILLIA ZEMANOVA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35">
      <c r="A29" s="48">
        <v>20</v>
      </c>
      <c r="B29" s="3" t="str">
        <f>Input!B44</f>
        <v>RACHEL LIVIA WITONO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35">
      <c r="A30" s="48">
        <v>21</v>
      </c>
      <c r="B30" s="3" t="str">
        <f>Input!B45</f>
        <v>ROCHELLE AVRIL LORDANO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35">
      <c r="A31" s="48">
        <v>22</v>
      </c>
      <c r="B31" s="3" t="str">
        <f>Input!B46</f>
        <v>SUBASH RAJ GANESAN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35">
      <c r="A32" s="48">
        <v>23</v>
      </c>
      <c r="B32" s="3" t="str">
        <f>Input!B47</f>
        <v>TASHANNIE ABIGAIL LOEKMAN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35">
      <c r="A33" s="48">
        <v>24</v>
      </c>
      <c r="B33" s="3" t="str">
        <f>Input!B48</f>
        <v>TIMOTHY JOSHUA ISKANDAR</v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35">
      <c r="K35" s="43" t="s">
        <v>400</v>
      </c>
      <c r="L35" s="64">
        <f ca="1">NOW()</f>
        <v>43182.572962268518</v>
      </c>
      <c r="M35" s="64"/>
      <c r="N35" s="64"/>
    </row>
    <row r="36" spans="1:14" x14ac:dyDescent="0.35">
      <c r="L36" s="50" t="s">
        <v>28</v>
      </c>
    </row>
    <row r="39" spans="1:14" x14ac:dyDescent="0.35">
      <c r="L39" s="50" t="str">
        <f>Input!D15</f>
        <v>Henky Prionggo</v>
      </c>
    </row>
  </sheetData>
  <sheetProtection password="C616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9"/>
  <sheetViews>
    <sheetView topLeftCell="A13" workbookViewId="0">
      <selection activeCell="B36" sqref="B36"/>
    </sheetView>
  </sheetViews>
  <sheetFormatPr defaultColWidth="9.08984375" defaultRowHeight="14.5" x14ac:dyDescent="0.35"/>
  <cols>
    <col min="1" max="1" width="9.08984375" style="43"/>
    <col min="2" max="2" width="27.08984375" style="43" customWidth="1"/>
    <col min="3" max="6" width="13.08984375" style="43" customWidth="1"/>
    <col min="7" max="7" width="14" style="43" customWidth="1"/>
    <col min="8" max="16384" width="9.08984375" style="43"/>
  </cols>
  <sheetData>
    <row r="1" spans="1:8" x14ac:dyDescent="0.35">
      <c r="A1" s="65" t="s">
        <v>399</v>
      </c>
      <c r="B1" s="65"/>
      <c r="C1" s="65"/>
      <c r="D1" s="65"/>
      <c r="E1" s="65"/>
      <c r="F1" s="65"/>
      <c r="G1" s="65"/>
    </row>
    <row r="2" spans="1:8" x14ac:dyDescent="0.35">
      <c r="A2" s="65" t="s">
        <v>0</v>
      </c>
      <c r="B2" s="65"/>
      <c r="C2" s="65"/>
      <c r="D2" s="65"/>
      <c r="E2" s="65"/>
      <c r="F2" s="65"/>
      <c r="G2" s="65"/>
    </row>
    <row r="3" spans="1:8" x14ac:dyDescent="0.35">
      <c r="A3" s="65" t="s">
        <v>27</v>
      </c>
      <c r="B3" s="65"/>
      <c r="C3" s="65"/>
      <c r="D3" s="65"/>
      <c r="E3" s="65"/>
      <c r="F3" s="65"/>
      <c r="G3" s="65"/>
    </row>
    <row r="4" spans="1:8" x14ac:dyDescent="0.35">
      <c r="C4" s="44"/>
      <c r="D4" s="44"/>
      <c r="E4" s="44"/>
      <c r="F4" s="44"/>
      <c r="G4" s="44"/>
    </row>
    <row r="5" spans="1:8" x14ac:dyDescent="0.35">
      <c r="E5" s="44"/>
      <c r="F5" s="44" t="s">
        <v>1</v>
      </c>
      <c r="G5" s="44" t="str">
        <f>'Term 1'!C5</f>
        <v>:</v>
      </c>
      <c r="H5" s="57">
        <f>Input!K16</f>
        <v>9.3000000000000007</v>
      </c>
    </row>
    <row r="6" spans="1:8" x14ac:dyDescent="0.35">
      <c r="E6" s="44"/>
      <c r="F6" s="44" t="s">
        <v>2</v>
      </c>
      <c r="G6" s="44" t="str">
        <f>'Term 1'!C6</f>
        <v>:</v>
      </c>
      <c r="H6" s="57" t="str">
        <f>Input!D16</f>
        <v>ICA (Choir)</v>
      </c>
    </row>
    <row r="7" spans="1:8" x14ac:dyDescent="0.35">
      <c r="E7" s="44"/>
      <c r="F7" s="44" t="s">
        <v>3</v>
      </c>
      <c r="G7" s="44" t="str">
        <f>'Term 1'!C7</f>
        <v>:</v>
      </c>
      <c r="H7" s="57" t="str">
        <f>Input!D15</f>
        <v>Henky Prionggo</v>
      </c>
    </row>
    <row r="8" spans="1:8" x14ac:dyDescent="0.35">
      <c r="A8" s="44"/>
      <c r="B8" s="44"/>
      <c r="C8" s="44"/>
      <c r="D8" s="44"/>
      <c r="E8" s="44"/>
      <c r="F8" s="44"/>
      <c r="G8" s="44"/>
    </row>
    <row r="9" spans="1:8" ht="29" x14ac:dyDescent="0.3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35">
      <c r="A10" s="48">
        <v>1</v>
      </c>
      <c r="B10" s="3" t="str">
        <f>Input!B25</f>
        <v>ALESSANDRO RAPHAEL WIRAWAN</v>
      </c>
      <c r="C10" s="2">
        <f>'Term 1'!T10</f>
        <v>10.25</v>
      </c>
      <c r="D10" s="2">
        <f>'Term 2'!K10</f>
        <v>19</v>
      </c>
      <c r="E10" s="2">
        <f>'Term 3'!U10</f>
        <v>11.637499999999999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35">
      <c r="A11" s="48">
        <v>2</v>
      </c>
      <c r="B11" s="3" t="str">
        <f>Input!B26</f>
        <v>ANGIE HARDJONO</v>
      </c>
      <c r="C11" s="2">
        <f>'Term 1'!T11</f>
        <v>12.3</v>
      </c>
      <c r="D11" s="2">
        <f>'Term 2'!K11</f>
        <v>21</v>
      </c>
      <c r="E11" s="2">
        <f>'Term 3'!U11</f>
        <v>12.243750000000002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35">
      <c r="A12" s="48">
        <v>3</v>
      </c>
      <c r="B12" s="3" t="str">
        <f>Input!B27</f>
        <v>BRIAN THIO</v>
      </c>
      <c r="C12" s="2" t="e">
        <f>'Term 1'!T12</f>
        <v>#DIV/0!</v>
      </c>
      <c r="D12" s="2" t="e">
        <f>'Term 2'!K12</f>
        <v>#DIV/0!</v>
      </c>
      <c r="E12" s="2" t="e">
        <f>'Term 3'!U12</f>
        <v>#DIV/0!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35">
      <c r="A13" s="48">
        <v>4</v>
      </c>
      <c r="B13" s="3" t="str">
        <f>Input!B28</f>
        <v>CHELSEA ARIELLE SETIAWAN</v>
      </c>
      <c r="C13" s="2" t="e">
        <f>'Term 1'!T13</f>
        <v>#DIV/0!</v>
      </c>
      <c r="D13" s="2" t="e">
        <f>'Term 2'!K13</f>
        <v>#DIV/0!</v>
      </c>
      <c r="E13" s="2" t="e">
        <f>'Term 3'!U13</f>
        <v>#DIV/0!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35">
      <c r="A14" s="48">
        <v>5</v>
      </c>
      <c r="B14" s="3" t="str">
        <f>Input!B29</f>
        <v>EVANDRO JOSEPH LIMARTO</v>
      </c>
      <c r="C14" s="2" t="e">
        <f>'Term 1'!T14</f>
        <v>#DIV/0!</v>
      </c>
      <c r="D14" s="2" t="e">
        <f>'Term 2'!K14</f>
        <v>#DIV/0!</v>
      </c>
      <c r="E14" s="2" t="e">
        <f>'Term 3'!U14</f>
        <v>#DIV/0!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35">
      <c r="A15" s="48">
        <v>6</v>
      </c>
      <c r="B15" s="3" t="str">
        <f>Input!B30</f>
        <v>EVELINE NATHANIA</v>
      </c>
      <c r="C15" s="2" t="e">
        <f>'Term 1'!T15</f>
        <v>#DIV/0!</v>
      </c>
      <c r="D15" s="2" t="e">
        <f>'Term 2'!K15</f>
        <v>#DIV/0!</v>
      </c>
      <c r="E15" s="2" t="e">
        <f>'Term 3'!U15</f>
        <v>#DIV/0!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35">
      <c r="A16" s="48">
        <v>7</v>
      </c>
      <c r="B16" s="3" t="str">
        <f>Input!B31</f>
        <v>FELICIANA KRISTA MARIBEL</v>
      </c>
      <c r="C16" s="2" t="e">
        <f>'Term 1'!T16</f>
        <v>#DIV/0!</v>
      </c>
      <c r="D16" s="2" t="e">
        <f>'Term 2'!K16</f>
        <v>#DIV/0!</v>
      </c>
      <c r="E16" s="2" t="e">
        <f>'Term 3'!U16</f>
        <v>#DIV/0!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35">
      <c r="A17" s="48">
        <v>8</v>
      </c>
      <c r="B17" s="3" t="str">
        <f>Input!B32</f>
        <v>GINOSKO ANUGRISA BADUDU</v>
      </c>
      <c r="C17" s="2" t="e">
        <f>'Term 1'!T17</f>
        <v>#DIV/0!</v>
      </c>
      <c r="D17" s="2" t="e">
        <f>'Term 2'!K17</f>
        <v>#DIV/0!</v>
      </c>
      <c r="E17" s="2" t="e">
        <f>'Term 3'!U17</f>
        <v>#DIV/0!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35">
      <c r="A18" s="48">
        <v>9</v>
      </c>
      <c r="B18" s="3" t="str">
        <f>Input!B33</f>
        <v>GRESIA</v>
      </c>
      <c r="C18" s="2" t="e">
        <f>'Term 1'!T18</f>
        <v>#DIV/0!</v>
      </c>
      <c r="D18" s="2" t="e">
        <f>'Term 2'!K18</f>
        <v>#DIV/0!</v>
      </c>
      <c r="E18" s="2" t="e">
        <f>'Term 3'!U18</f>
        <v>#DIV/0!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35">
      <c r="A19" s="48">
        <v>10</v>
      </c>
      <c r="B19" s="3" t="str">
        <f>Input!B34</f>
        <v>JEFFERSON HARIMAUWAN</v>
      </c>
      <c r="C19" s="2" t="e">
        <f>'Term 1'!T19</f>
        <v>#DIV/0!</v>
      </c>
      <c r="D19" s="2" t="e">
        <f>'Term 2'!K19</f>
        <v>#DIV/0!</v>
      </c>
      <c r="E19" s="2" t="e">
        <f>'Term 3'!U19</f>
        <v>#DIV/0!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35">
      <c r="A20" s="48">
        <v>11</v>
      </c>
      <c r="B20" s="3" t="str">
        <f>Input!B35</f>
        <v>JEREMIAH SUNNAWA SINGGIH</v>
      </c>
      <c r="C20" s="2" t="e">
        <f>'Term 1'!T20</f>
        <v>#DIV/0!</v>
      </c>
      <c r="D20" s="2" t="e">
        <f>'Term 2'!K20</f>
        <v>#DIV/0!</v>
      </c>
      <c r="E20" s="2" t="e">
        <f>'Term 3'!U20</f>
        <v>#DIV/0!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35">
      <c r="A21" s="48">
        <v>12</v>
      </c>
      <c r="B21" s="3" t="str">
        <f>Input!B36</f>
        <v>JONATHAN ALEXANDER KRISANTO</v>
      </c>
      <c r="C21" s="2" t="e">
        <f>'Term 1'!T21</f>
        <v>#DIV/0!</v>
      </c>
      <c r="D21" s="2" t="e">
        <f>'Term 2'!K21</f>
        <v>#DIV/0!</v>
      </c>
      <c r="E21" s="2" t="e">
        <f>'Term 3'!U21</f>
        <v>#DIV/0!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35">
      <c r="A22" s="48">
        <v>13</v>
      </c>
      <c r="B22" s="3" t="str">
        <f>Input!B37</f>
        <v>JONATHAN GERALDO LIENIER</v>
      </c>
      <c r="C22" s="2" t="e">
        <f>'Term 1'!T22</f>
        <v>#DIV/0!</v>
      </c>
      <c r="D22" s="2" t="e">
        <f>'Term 2'!K22</f>
        <v>#DIV/0!</v>
      </c>
      <c r="E22" s="2" t="e">
        <f>'Term 3'!U22</f>
        <v>#DIV/0!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35">
      <c r="A23" s="48">
        <v>14</v>
      </c>
      <c r="B23" s="3" t="str">
        <f>Input!B38</f>
        <v>KENNETH MATTHEW GOMULIA</v>
      </c>
      <c r="C23" s="2" t="e">
        <f>'Term 1'!T23</f>
        <v>#DIV/0!</v>
      </c>
      <c r="D23" s="2" t="e">
        <f>'Term 2'!K23</f>
        <v>#DIV/0!</v>
      </c>
      <c r="E23" s="2" t="e">
        <f>'Term 3'!U23</f>
        <v>#DIV/0!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35">
      <c r="A24" s="48">
        <v>15</v>
      </c>
      <c r="B24" s="3" t="str">
        <f>Input!B39</f>
        <v>KIM SAMANTHA ATMADJAJA</v>
      </c>
      <c r="C24" s="2" t="e">
        <f>'Term 1'!T24</f>
        <v>#DIV/0!</v>
      </c>
      <c r="D24" s="2" t="e">
        <f>'Term 2'!K24</f>
        <v>#DIV/0!</v>
      </c>
      <c r="E24" s="2" t="e">
        <f>'Term 3'!U24</f>
        <v>#DIV/0!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35">
      <c r="A25" s="48">
        <v>16</v>
      </c>
      <c r="B25" s="3" t="str">
        <f>Input!B40</f>
        <v>MICHAEL EFFENDY</v>
      </c>
      <c r="C25" s="2" t="e">
        <f>'Term 1'!T25</f>
        <v>#DIV/0!</v>
      </c>
      <c r="D25" s="2" t="e">
        <f>'Term 2'!K25</f>
        <v>#DIV/0!</v>
      </c>
      <c r="E25" s="2" t="e">
        <f>'Term 3'!U25</f>
        <v>#DIV/0!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35">
      <c r="A26" s="48">
        <v>17</v>
      </c>
      <c r="B26" s="3" t="str">
        <f>Input!B41</f>
        <v>NATHANIEL DAVID</v>
      </c>
      <c r="C26" s="2">
        <f>'Term 1'!T26</f>
        <v>10.75</v>
      </c>
      <c r="D26" s="2">
        <f>'Term 2'!K26</f>
        <v>20</v>
      </c>
      <c r="E26" s="2">
        <f>'Term 3'!U26</f>
        <v>12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35">
      <c r="A27" s="48">
        <v>18</v>
      </c>
      <c r="B27" s="3" t="str">
        <f>Input!B42</f>
        <v>NICHOLAS LEONARDO BOENTORO</v>
      </c>
      <c r="C27" s="2" t="e">
        <f>'Term 1'!T27</f>
        <v>#DIV/0!</v>
      </c>
      <c r="D27" s="2" t="e">
        <f>'Term 2'!K27</f>
        <v>#DIV/0!</v>
      </c>
      <c r="E27" s="2" t="e">
        <f>'Term 3'!U27</f>
        <v>#DIV/0!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35">
      <c r="A28" s="48">
        <v>19</v>
      </c>
      <c r="B28" s="3" t="str">
        <f>Input!B43</f>
        <v>PRICILLIA ZEMANOVA</v>
      </c>
      <c r="C28" s="2" t="e">
        <f>'Term 1'!T28</f>
        <v>#DIV/0!</v>
      </c>
      <c r="D28" s="2" t="e">
        <f>'Term 2'!K28</f>
        <v>#DIV/0!</v>
      </c>
      <c r="E28" s="2" t="e">
        <f>'Term 3'!U28</f>
        <v>#DIV/0!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35">
      <c r="A29" s="48">
        <v>20</v>
      </c>
      <c r="B29" s="3" t="str">
        <f>Input!B44</f>
        <v>RACHEL LIVIA WITONO</v>
      </c>
      <c r="C29" s="2" t="e">
        <f>'Term 1'!T29</f>
        <v>#DIV/0!</v>
      </c>
      <c r="D29" s="2" t="e">
        <f>'Term 2'!K29</f>
        <v>#DIV/0!</v>
      </c>
      <c r="E29" s="2" t="e">
        <f>'Term 3'!U29</f>
        <v>#DIV/0!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35">
      <c r="A30" s="48">
        <v>21</v>
      </c>
      <c r="B30" s="3" t="str">
        <f>Input!B45</f>
        <v>ROCHELLE AVRIL LORDANO</v>
      </c>
      <c r="C30" s="2">
        <f>'Term 1'!T30</f>
        <v>11.05</v>
      </c>
      <c r="D30" s="2">
        <f>'Term 2'!K30</f>
        <v>21</v>
      </c>
      <c r="E30" s="2">
        <f>'Term 3'!U30</f>
        <v>12.506250000000001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35">
      <c r="A31" s="48">
        <v>22</v>
      </c>
      <c r="B31" s="3" t="str">
        <f>Input!B46</f>
        <v>SUBASH RAJ GANESAN</v>
      </c>
      <c r="C31" s="2" t="e">
        <f>'Term 1'!T31</f>
        <v>#DIV/0!</v>
      </c>
      <c r="D31" s="2" t="e">
        <f>'Term 2'!K31</f>
        <v>#DIV/0!</v>
      </c>
      <c r="E31" s="2" t="e">
        <f>'Term 3'!U31</f>
        <v>#DIV/0!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35">
      <c r="A32" s="48">
        <v>23</v>
      </c>
      <c r="B32" s="3" t="str">
        <f>Input!B47</f>
        <v>TASHANNIE ABIGAIL LOEKMAN</v>
      </c>
      <c r="C32" s="2" t="e">
        <f>'Term 1'!T32</f>
        <v>#DIV/0!</v>
      </c>
      <c r="D32" s="2" t="e">
        <f>'Term 2'!K32</f>
        <v>#DIV/0!</v>
      </c>
      <c r="E32" s="2" t="e">
        <f>'Term 3'!U32</f>
        <v>#DIV/0!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35">
      <c r="A33" s="48">
        <v>24</v>
      </c>
      <c r="B33" s="3" t="str">
        <f>Input!B48</f>
        <v>TIMOTHY JOSHUA ISKANDAR</v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35">
      <c r="F35" s="43" t="s">
        <v>400</v>
      </c>
      <c r="G35" s="64">
        <f ca="1">NOW()</f>
        <v>43182.572962268518</v>
      </c>
      <c r="H35" s="64"/>
      <c r="I35" s="64"/>
    </row>
    <row r="36" spans="1:9" x14ac:dyDescent="0.35">
      <c r="G36" s="50" t="s">
        <v>28</v>
      </c>
    </row>
    <row r="39" spans="1:9" x14ac:dyDescent="0.35">
      <c r="G39" s="50" t="str">
        <f>Input!D15</f>
        <v>Henky Prionggo</v>
      </c>
    </row>
  </sheetData>
  <sheetProtection algorithmName="SHA-512" hashValue="LD7CSBO9wxQXV73Vl/qzWdev+mdjIoim7oL4QYyUiiQNQWBl3YP7/QqAbgWYGEKzi0TXLL4Fqa0Ahi1q0i9t/A==" saltValue="FpgBMenY/75oO0Vj9/H4+w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2018-03-23T06:45:39Z</dcterms:modified>
</cp:coreProperties>
</file>