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70" windowHeight="8955" tabRatio="933" activeTab="4"/>
  </bookViews>
  <sheets>
    <sheet name="Input" sheetId="1" r:id="rId1"/>
    <sheet name="Student List" sheetId="39" r:id="rId2"/>
    <sheet name="Character" sheetId="38" r:id="rId3"/>
    <sheet name="SK 1" sheetId="2" r:id="rId4"/>
    <sheet name="SK 2" sheetId="23" r:id="rId5"/>
    <sheet name="SK 3" sheetId="24" r:id="rId6"/>
    <sheet name="SK 4" sheetId="25" r:id="rId7"/>
    <sheet name="SK 5" sheetId="26" r:id="rId8"/>
    <sheet name="SK 6" sheetId="27" r:id="rId9"/>
    <sheet name="SK 7" sheetId="28" r:id="rId10"/>
    <sheet name="SK 8" sheetId="29" r:id="rId11"/>
    <sheet name="SK 9" sheetId="30" r:id="rId12"/>
    <sheet name="SK 10" sheetId="31" r:id="rId13"/>
    <sheet name="SK 11" sheetId="32" r:id="rId14"/>
    <sheet name="SK 12" sheetId="33" r:id="rId15"/>
    <sheet name="SK 13" sheetId="34" r:id="rId16"/>
    <sheet name="SK 14" sheetId="35" r:id="rId17"/>
    <sheet name="SK 15" sheetId="36" r:id="rId18"/>
    <sheet name="SK 16" sheetId="37" r:id="rId19"/>
    <sheet name="COMPETENCY" sheetId="15" r:id="rId20"/>
    <sheet name="COG" sheetId="5" r:id="rId21"/>
    <sheet name="PSI" sheetId="16" r:id="rId22"/>
  </sheets>
  <definedNames>
    <definedName name="Daftar_Siswa">'Student List'!$A$4:$D$29</definedName>
    <definedName name="_xlnm.Print_Area" localSheetId="3">'SK 1'!$AT$1:$BD$49</definedName>
    <definedName name="_xlnm.Print_Area" localSheetId="12">'SK 10'!$AT$1:$BD$49</definedName>
    <definedName name="_xlnm.Print_Area" localSheetId="13">'SK 11'!$AT$1:$BD$49</definedName>
    <definedName name="_xlnm.Print_Area" localSheetId="14">'SK 12'!$AT$1:$BD$49</definedName>
    <definedName name="_xlnm.Print_Area" localSheetId="15">'SK 13'!$AT$1:$BD$49</definedName>
    <definedName name="_xlnm.Print_Area" localSheetId="16">'SK 14'!$AT$1:$BD$49</definedName>
    <definedName name="_xlnm.Print_Area" localSheetId="17">'SK 15'!$AT$1:$BD$49</definedName>
    <definedName name="_xlnm.Print_Area" localSheetId="18">'SK 16'!$AT$1:$BD$49</definedName>
    <definedName name="_xlnm.Print_Area" localSheetId="4">'SK 2'!$AT$1:$BD$49</definedName>
    <definedName name="_xlnm.Print_Area" localSheetId="5">'SK 3'!$AT$1:$BD$49</definedName>
    <definedName name="_xlnm.Print_Area" localSheetId="6">'SK 4'!$AT$1:$BD$49</definedName>
    <definedName name="_xlnm.Print_Area" localSheetId="7">'SK 5'!$AT$1:$BD$49</definedName>
    <definedName name="_xlnm.Print_Area" localSheetId="8">'SK 6'!$AT$1:$BD$49</definedName>
    <definedName name="_xlnm.Print_Area" localSheetId="9">'SK 7'!$AT$1:$BD$49</definedName>
    <definedName name="_xlnm.Print_Area" localSheetId="10">'SK 8'!$AT$1:$BD$49</definedName>
    <definedName name="_xlnm.Print_Area" localSheetId="11">'SK 9'!$AT$1:$BD$49</definedName>
  </definedNames>
  <calcPr calcId="144525"/>
</workbook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 xml:space="preserve">Andy Koeswandy, S.Si., M.A. 
</t>
        </r>
      </text>
    </comment>
    <comment ref="D16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<sst xmlns="http://schemas.openxmlformats.org/spreadsheetml/2006/main" count="165">
  <si>
    <t xml:space="preserve">MARKING SCHEME </t>
  </si>
  <si>
    <t>Sekolah Bukit Sion</t>
  </si>
  <si>
    <t xml:space="preserve">TEACHER </t>
  </si>
  <si>
    <t>:</t>
  </si>
  <si>
    <t>John E Karouw</t>
  </si>
  <si>
    <t xml:space="preserve">LEVEL </t>
  </si>
  <si>
    <t>High</t>
  </si>
  <si>
    <t>SUBJECT</t>
  </si>
  <si>
    <t>Seni Budaya (Gitar)</t>
  </si>
  <si>
    <t>GRADE</t>
  </si>
  <si>
    <t>12 IPA 1</t>
  </si>
  <si>
    <t xml:space="preserve">SEMESTER </t>
  </si>
  <si>
    <t>1 (one)</t>
  </si>
  <si>
    <t>KKM</t>
  </si>
  <si>
    <t xml:space="preserve">ACADEMIC YEAR </t>
  </si>
  <si>
    <t>2018-2019</t>
  </si>
  <si>
    <t>No</t>
  </si>
  <si>
    <t>NAMA</t>
  </si>
  <si>
    <t>Middle</t>
  </si>
  <si>
    <t>11 IPA 1</t>
  </si>
  <si>
    <t>11 IPA 2</t>
  </si>
  <si>
    <t>11 IPS 1</t>
  </si>
  <si>
    <t>11 IPS 2</t>
  </si>
  <si>
    <t>2 (two)</t>
  </si>
  <si>
    <t>12 IPA 2</t>
  </si>
  <si>
    <t>12 IPS 1</t>
  </si>
  <si>
    <t>12 IPS 2</t>
  </si>
  <si>
    <t>ANDREW NATHANIEL</t>
  </si>
  <si>
    <t>BELLA THALIA WINARDI</t>
  </si>
  <si>
    <t>ALDY NOVIYANTO</t>
  </si>
  <si>
    <t>ALEXANDER GELFAND P</t>
  </si>
  <si>
    <t>AUDREY BEATRICIA</t>
  </si>
  <si>
    <t>BRIAN JONATHAN MAK</t>
  </si>
  <si>
    <t>ANGEL JESSICA</t>
  </si>
  <si>
    <t>CHRISTOPHER GOENARSO</t>
  </si>
  <si>
    <t>AURELIUS NATHAN WIRAWAN</t>
  </si>
  <si>
    <t>CANISHA CHRYSTELLA</t>
  </si>
  <si>
    <t>CHARMAINE FELICIA SOPUTAN</t>
  </si>
  <si>
    <t>DANIELLE AMELIA WIJAYA</t>
  </si>
  <si>
    <t>BRYAN JUTANZAH</t>
  </si>
  <si>
    <t>CARLOS MARTIUS</t>
  </si>
  <si>
    <t>CHRISTA HADIPRANATA</t>
  </si>
  <si>
    <t>DARRYL SEBASTIAN</t>
  </si>
  <si>
    <t>DELPHI PRISKILLA ANNEKE</t>
  </si>
  <si>
    <t>CLARENCE AURELIO PRIBADI</t>
  </si>
  <si>
    <t>DIXIE STERLING WANG</t>
  </si>
  <si>
    <t>FIONA VALENCIA WIJAYA</t>
  </si>
  <si>
    <t>ELVIN PHILANDER</t>
  </si>
  <si>
    <t>DEFIN BRYAN ELIEZER</t>
  </si>
  <si>
    <t>GARVEY LUCAS OLOAN N</t>
  </si>
  <si>
    <t>GRACE SINAGA</t>
  </si>
  <si>
    <t>ELVLYN SONI</t>
  </si>
  <si>
    <t>ENEAGLES ROSECITA S</t>
  </si>
  <si>
    <t>JESSICA HARTOJO</t>
  </si>
  <si>
    <t>HANS SAMUEL ATMADJAJA</t>
  </si>
  <si>
    <t>FELICIA SUGIARTO</t>
  </si>
  <si>
    <t>HUGO JULIO LAMAN</t>
  </si>
  <si>
    <t>JOSEPH MAGENTA BAWONO</t>
  </si>
  <si>
    <t>JANE ABIGAIL</t>
  </si>
  <si>
    <t>GIOVANNI RICHARD H</t>
  </si>
  <si>
    <t>JENNIFER HARTANTO</t>
  </si>
  <si>
    <t>KEISA ARACELIA WIHARDJA</t>
  </si>
  <si>
    <t>JOSHUA OMARDHANIEL T</t>
  </si>
  <si>
    <t>HIZKIA FELIX WINATA</t>
  </si>
  <si>
    <t>KEVIN RAY WIJAYA</t>
  </si>
  <si>
    <t>MARVEL NAGA WIJAYA</t>
  </si>
  <si>
    <t>LIVIA LYNN</t>
  </si>
  <si>
    <t>JESSIE CHANDRA</t>
  </si>
  <si>
    <t>MARCELLA WESLIE</t>
  </si>
  <si>
    <t>RANDY JONATHAN</t>
  </si>
  <si>
    <t>LOUIS HELSINKI ROBERT</t>
  </si>
  <si>
    <t>KEVIN ORLANDO</t>
  </si>
  <si>
    <t>MICHAEL AUSTWEN</t>
  </si>
  <si>
    <t>SAMARA ANGELICA</t>
  </si>
  <si>
    <t>NICHOLAS KHALEB S B</t>
  </si>
  <si>
    <t>RAYMOND</t>
  </si>
  <si>
    <t>MICHELLE ANGELICA HARLY</t>
  </si>
  <si>
    <t>SATYA JOEL HERMANTO</t>
  </si>
  <si>
    <t>REINALDRI PUTRA HARDIAN</t>
  </si>
  <si>
    <t>RUSSEL OTNIEL TJAKRA</t>
  </si>
  <si>
    <t>NATHAN OCTAVIAN LUMINTO</t>
  </si>
  <si>
    <t>STASHA WINARDI</t>
  </si>
  <si>
    <t>REMMY TAHAR HAMZAH</t>
  </si>
  <si>
    <t>SAMMUEL RAYMOND</t>
  </si>
  <si>
    <t>RICHEY GUSLIE</t>
  </si>
  <si>
    <t>TIMOTHY ALDRI</t>
  </si>
  <si>
    <t>SKY TANSA BENUI</t>
  </si>
  <si>
    <t>THADEO ARLO</t>
  </si>
  <si>
    <t>SAMUEL AGUSTJAHYONO</t>
  </si>
  <si>
    <t>YORIN GOLDIE VIGAWAN</t>
  </si>
  <si>
    <t>VIVIAN PERMATA SARI</t>
  </si>
  <si>
    <t>TOBIAS HAPOSAN</t>
  </si>
  <si>
    <t>SAMUEL PRATAMA LAU</t>
  </si>
  <si>
    <t>ZIDANE FRANSISKUS</t>
  </si>
  <si>
    <t>YONATHAN ARISTIDIS S</t>
  </si>
  <si>
    <t>WINSTON LEE</t>
  </si>
  <si>
    <t>STIVEN TJEN</t>
  </si>
  <si>
    <t>CHARACTER REPORT</t>
  </si>
  <si>
    <t xml:space="preserve">Grade </t>
  </si>
  <si>
    <t xml:space="preserve">Subject </t>
  </si>
  <si>
    <t>NO</t>
  </si>
  <si>
    <t>NAME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</si>
  <si>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</si>
  <si>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</si>
  <si>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</si>
  <si>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</si>
  <si>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</si>
  <si>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</si>
  <si>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</si>
  <si>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</si>
  <si>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</si>
  <si>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/>
  </si>
  <si>
    <t>Subject Teacher,</t>
  </si>
  <si>
    <t>SCORE ANALYSIS</t>
  </si>
  <si>
    <t>STANDARD OF COMPETENCE SCORE</t>
  </si>
  <si>
    <t>Semester</t>
  </si>
  <si>
    <t>Academic Year</t>
  </si>
  <si>
    <t xml:space="preserve">KKM </t>
  </si>
  <si>
    <t>STANDARD OF COMPETENCE :</t>
  </si>
  <si>
    <t>STANDARD OF COMPETENCE:</t>
  </si>
  <si>
    <t>1. Mengapresiasi karya seni musik</t>
  </si>
  <si>
    <t>BASE COMPETENCE :</t>
  </si>
  <si>
    <t>BASE COMPETENCE:</t>
  </si>
  <si>
    <t>1.1. Mengidentifikasi makna dan peranan musik tradisional Mancanegara dalam konteks kehidupan budaya masyarakat.
1.2. Menunjukkan nilai-nilai dari pengalaman musikal hasil pengamatan terhadap pertunjukan karya musik tradisional Mancanegara.</t>
  </si>
  <si>
    <t>TOPIC :</t>
  </si>
  <si>
    <t>TOPIC:</t>
  </si>
  <si>
    <t>ASSIGNMENT / ASSESSMENT</t>
  </si>
  <si>
    <t>PRACTICAL</t>
  </si>
  <si>
    <t>TEST</t>
  </si>
  <si>
    <t>UTS</t>
  </si>
  <si>
    <t>UAS</t>
  </si>
  <si>
    <t>hasil test</t>
  </si>
  <si>
    <t>A &amp; P</t>
  </si>
  <si>
    <t>T</t>
  </si>
  <si>
    <t>COMPTENCY</t>
  </si>
  <si>
    <t>COG</t>
  </si>
  <si>
    <t>PSI</t>
  </si>
  <si>
    <t>Rem</t>
  </si>
  <si>
    <t>AVERAGE</t>
  </si>
  <si>
    <t>NOTE :</t>
  </si>
  <si>
    <t xml:space="preserve">Jakarta, </t>
  </si>
  <si>
    <t>ASSIGNMENT</t>
  </si>
  <si>
    <t>Date</t>
  </si>
  <si>
    <t>Type</t>
  </si>
  <si>
    <t>Test</t>
  </si>
  <si>
    <t>Remedial</t>
  </si>
  <si>
    <t>Topic</t>
  </si>
  <si>
    <t>Mengekspresikan diri melalui karya seni musik.</t>
  </si>
  <si>
    <t>2.1. Mengembangkan  gagasan kreatif serta mengaransir/merancang karya musik dengan menggali beragam proses, teknik, prosedur, media, dan materi musik/lagu tradisional Mancanegara.
2.2. Menampilkan karya musik yang telah diaransir di kelas.</t>
  </si>
  <si>
    <t>Mengeksplorasi lagu dan mengembangkan potensi bernyanyi</t>
  </si>
  <si>
    <t xml:space="preserve"> </t>
  </si>
  <si>
    <t>COMPETENCY SCORE</t>
  </si>
  <si>
    <t>CHAPTER / SK</t>
  </si>
  <si>
    <t>COMPTC SCORE</t>
  </si>
  <si>
    <t>Report</t>
  </si>
  <si>
    <t>Average(%)</t>
  </si>
  <si>
    <t>Completion(%)</t>
  </si>
  <si>
    <t>Minimal Score</t>
  </si>
  <si>
    <t>Maximal Score</t>
  </si>
  <si>
    <t>Jakarta,</t>
  </si>
  <si>
    <t>COGNITIVE SCORE</t>
  </si>
  <si>
    <t>Cog. Report</t>
  </si>
  <si>
    <t>PSYCHOMOTORIC SCORE</t>
  </si>
  <si>
    <t>PSYCHOMT SCORE</t>
  </si>
  <si>
    <t>Psy. Report</t>
  </si>
</sst>
</file>

<file path=xl/styles.xml><?xml version="1.0" encoding="utf-8"?>
<styleSheet xmlns="http://schemas.openxmlformats.org/spreadsheetml/2006/main">
  <numFmts count="5">
    <numFmt numFmtId="176" formatCode="dd\ mmmm\ yyyy"/>
    <numFmt numFmtId="177" formatCode="_ * #,##0_ ;_ * \-#,##0_ ;_ * &quot;-&quot;_ ;_ @_ "/>
    <numFmt numFmtId="178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38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1"/>
      <color indexed="8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sz val="10"/>
      <color indexed="8"/>
      <name val="Calibri"/>
      <charset val="134"/>
      <scheme val="minor"/>
    </font>
    <font>
      <sz val="10"/>
      <color rgb="FF000000"/>
      <name val="Calibri"/>
      <charset val="134"/>
    </font>
    <font>
      <b/>
      <i/>
      <sz val="20"/>
      <name val="Arial"/>
      <charset val="134"/>
    </font>
    <font>
      <b/>
      <i/>
      <sz val="8"/>
      <name val="Arial"/>
      <charset val="134"/>
    </font>
    <font>
      <sz val="18"/>
      <color theme="1"/>
      <name val="Calibri"/>
      <charset val="134"/>
      <scheme val="minor"/>
    </font>
    <font>
      <sz val="28"/>
      <color theme="1"/>
      <name val="Broadway"/>
      <charset val="134"/>
    </font>
    <font>
      <sz val="36"/>
      <color theme="1"/>
      <name val="Copperplate Gothic Bold"/>
      <charset val="134"/>
    </font>
    <font>
      <b/>
      <sz val="18"/>
      <color theme="1"/>
      <name val="Calibri"/>
      <charset val="134"/>
      <scheme val="minor"/>
    </font>
    <font>
      <sz val="18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6" fillId="22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20" fillId="0" borderId="0" applyFont="0" applyFill="0" applyBorder="0" applyAlignment="0" applyProtection="0">
      <alignment vertical="center"/>
    </xf>
    <xf numFmtId="0" fontId="30" fillId="17" borderId="23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0" fillId="9" borderId="2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28" borderId="25" applyNumberFormat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28" fillId="13" borderId="22" applyNumberFormat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3" fillId="13" borderId="25" applyNumberFormat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</cellStyleXfs>
  <cellXfs count="158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vertical="top"/>
      <protection hidden="1"/>
    </xf>
    <xf numFmtId="0" fontId="3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left" vertical="center" shrinkToFit="1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0" fillId="0" borderId="1" xfId="0" applyNumberFormat="1" applyBorder="1" applyAlignment="1" applyProtection="1">
      <alignment horizontal="center" vertical="center"/>
      <protection hidden="1"/>
    </xf>
    <xf numFmtId="0" fontId="0" fillId="3" borderId="1" xfId="0" applyFill="1" applyBorder="1" applyProtection="1">
      <protection hidden="1"/>
    </xf>
    <xf numFmtId="0" fontId="0" fillId="0" borderId="1" xfId="0" applyNumberFormat="1" applyBorder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176" fontId="0" fillId="0" borderId="0" xfId="0" applyNumberForma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0" xfId="5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0" fillId="0" borderId="0" xfId="0" applyNumberFormat="1" applyProtection="1"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left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8" fillId="0" borderId="0" xfId="0" applyFont="1" applyBorder="1" applyAlignment="1" applyProtection="1">
      <alignment horizontal="left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hidden="1"/>
    </xf>
    <xf numFmtId="0" fontId="5" fillId="0" borderId="0" xfId="0" applyFont="1" applyBorder="1" applyProtection="1">
      <protection hidden="1"/>
    </xf>
    <xf numFmtId="0" fontId="8" fillId="5" borderId="1" xfId="0" applyFont="1" applyFill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/>
      <protection hidden="1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5" fillId="0" borderId="1" xfId="0" applyNumberFormat="1" applyFont="1" applyBorder="1" applyAlignment="1" applyProtection="1">
      <alignment horizontal="left" vertical="top"/>
      <protection locked="0"/>
    </xf>
    <xf numFmtId="0" fontId="5" fillId="0" borderId="1" xfId="0" applyNumberFormat="1" applyFont="1" applyBorder="1" applyAlignment="1" applyProtection="1">
      <alignment horizontal="left" vertical="top"/>
      <protection locked="0"/>
    </xf>
    <xf numFmtId="0" fontId="8" fillId="0" borderId="0" xfId="0" applyFont="1" applyProtection="1">
      <protection hidden="1"/>
    </xf>
    <xf numFmtId="0" fontId="8" fillId="5" borderId="1" xfId="0" applyFont="1" applyFill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5" fillId="0" borderId="4" xfId="0" applyNumberFormat="1" applyFont="1" applyBorder="1" applyAlignment="1" applyProtection="1">
      <alignment horizontal="left" vertical="top"/>
      <protection locked="0"/>
    </xf>
    <xf numFmtId="49" fontId="5" fillId="0" borderId="5" xfId="0" applyNumberFormat="1" applyFont="1" applyBorder="1" applyAlignment="1" applyProtection="1">
      <alignment horizontal="left" vertical="top"/>
      <protection locked="0"/>
    </xf>
    <xf numFmtId="49" fontId="5" fillId="0" borderId="6" xfId="0" applyNumberFormat="1" applyFont="1" applyBorder="1" applyAlignment="1" applyProtection="1">
      <alignment horizontal="left" vertical="top"/>
      <protection locked="0"/>
    </xf>
    <xf numFmtId="0" fontId="8" fillId="0" borderId="0" xfId="0" applyFont="1" applyBorder="1" applyAlignment="1" applyProtection="1"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8" fillId="6" borderId="4" xfId="0" applyFont="1" applyFill="1" applyBorder="1" applyAlignment="1" applyProtection="1">
      <alignment horizontal="center"/>
      <protection hidden="1"/>
    </xf>
    <xf numFmtId="0" fontId="8" fillId="6" borderId="5" xfId="0" applyFont="1" applyFill="1" applyBorder="1" applyAlignment="1" applyProtection="1">
      <alignment horizontal="center"/>
      <protection hidden="1"/>
    </xf>
    <xf numFmtId="0" fontId="8" fillId="6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8" fillId="0" borderId="4" xfId="0" applyFont="1" applyBorder="1" applyAlignment="1" applyProtection="1">
      <alignment horizontal="center" vertical="top"/>
      <protection locked="0"/>
    </xf>
    <xf numFmtId="0" fontId="8" fillId="0" borderId="5" xfId="0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 vertical="top"/>
      <protection locked="0"/>
    </xf>
    <xf numFmtId="0" fontId="8" fillId="0" borderId="0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8" fillId="6" borderId="6" xfId="0" applyFont="1" applyFill="1" applyBorder="1" applyAlignment="1" applyProtection="1">
      <alignment horizontal="center"/>
      <protection hidden="1"/>
    </xf>
    <xf numFmtId="0" fontId="8" fillId="7" borderId="1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176" fontId="5" fillId="0" borderId="0" xfId="0" applyNumberFormat="1" applyFont="1" applyAlignment="1" applyProtection="1">
      <alignment horizontal="left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5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Border="1" applyAlignment="1" applyProtection="1">
      <protection hidden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10" fillId="0" borderId="8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NumberFormat="1" applyFont="1" applyBorder="1" applyAlignment="1" applyProtection="1">
      <alignment horizontal="center" vertical="center" wrapText="1"/>
      <protection locked="0"/>
    </xf>
    <xf numFmtId="0" fontId="10" fillId="8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10" fillId="8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protection hidden="1"/>
    </xf>
    <xf numFmtId="0" fontId="7" fillId="5" borderId="1" xfId="0" applyFont="1" applyFill="1" applyBorder="1" applyAlignment="1" applyProtection="1">
      <alignment horizontal="center" vertical="center"/>
      <protection hidden="1"/>
    </xf>
    <xf numFmtId="0" fontId="11" fillId="6" borderId="1" xfId="0" applyFont="1" applyFill="1" applyBorder="1" applyAlignment="1" applyProtection="1">
      <alignment horizontal="center"/>
      <protection hidden="1"/>
    </xf>
    <xf numFmtId="0" fontId="12" fillId="6" borderId="1" xfId="0" applyFont="1" applyFill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left" vertical="center" shrinkToFit="1"/>
      <protection hidden="1"/>
    </xf>
    <xf numFmtId="0" fontId="0" fillId="6" borderId="1" xfId="0" applyFill="1" applyBorder="1" applyAlignment="1" applyProtection="1">
      <alignment horizontal="center"/>
      <protection hidden="1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13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4" fillId="6" borderId="0" xfId="0" applyFont="1" applyFill="1" applyAlignment="1" applyProtection="1">
      <alignment horizontal="center"/>
      <protection hidden="1"/>
    </xf>
    <xf numFmtId="0" fontId="15" fillId="6" borderId="0" xfId="0" applyFont="1" applyFill="1" applyAlignment="1" applyProtection="1">
      <alignment horizontal="center"/>
      <protection hidden="1"/>
    </xf>
    <xf numFmtId="0" fontId="16" fillId="8" borderId="12" xfId="0" applyFont="1" applyFill="1" applyBorder="1" applyAlignment="1" applyProtection="1">
      <alignment vertical="center"/>
      <protection hidden="1"/>
    </xf>
    <xf numFmtId="0" fontId="16" fillId="8" borderId="13" xfId="0" applyFont="1" applyFill="1" applyBorder="1" applyAlignment="1" applyProtection="1">
      <alignment horizontal="center" vertical="center"/>
      <protection hidden="1"/>
    </xf>
    <xf numFmtId="0" fontId="13" fillId="3" borderId="13" xfId="0" applyFont="1" applyFill="1" applyBorder="1" applyAlignment="1" applyProtection="1">
      <alignment horizontal="left" vertical="center"/>
      <protection locked="0"/>
    </xf>
    <xf numFmtId="0" fontId="16" fillId="8" borderId="14" xfId="0" applyFont="1" applyFill="1" applyBorder="1" applyAlignment="1" applyProtection="1">
      <alignment vertical="center"/>
      <protection hidden="1"/>
    </xf>
    <xf numFmtId="0" fontId="16" fillId="8" borderId="0" xfId="0" applyFont="1" applyFill="1" applyBorder="1" applyAlignment="1" applyProtection="1">
      <alignment horizontal="center" vertical="center"/>
      <protection hidden="1"/>
    </xf>
    <xf numFmtId="0" fontId="13" fillId="3" borderId="0" xfId="0" applyFont="1" applyFill="1" applyBorder="1" applyAlignment="1" applyProtection="1">
      <alignment horizontal="left" vertical="center"/>
      <protection locked="0"/>
    </xf>
    <xf numFmtId="0" fontId="13" fillId="8" borderId="0" xfId="0" applyFont="1" applyFill="1" applyBorder="1" applyAlignment="1" applyProtection="1">
      <alignment vertical="center"/>
      <protection locked="0"/>
    </xf>
    <xf numFmtId="0" fontId="16" fillId="8" borderId="15" xfId="0" applyFont="1" applyFill="1" applyBorder="1" applyAlignment="1" applyProtection="1">
      <alignment vertical="center"/>
      <protection hidden="1"/>
    </xf>
    <xf numFmtId="0" fontId="16" fillId="8" borderId="16" xfId="0" applyFont="1" applyFill="1" applyBorder="1" applyAlignment="1" applyProtection="1">
      <alignment horizontal="center" vertical="center"/>
      <protection hidden="1"/>
    </xf>
    <xf numFmtId="0" fontId="13" fillId="0" borderId="16" xfId="0" applyFont="1" applyFill="1" applyBorder="1" applyAlignment="1" applyProtection="1">
      <alignment horizontal="left" vertical="center"/>
      <protection hidden="1"/>
    </xf>
    <xf numFmtId="0" fontId="13" fillId="8" borderId="16" xfId="0" applyFont="1" applyFill="1" applyBorder="1" applyAlignment="1" applyProtection="1">
      <alignment vertical="center"/>
      <protection hidden="1"/>
    </xf>
    <xf numFmtId="0" fontId="3" fillId="8" borderId="1" xfId="0" applyFont="1" applyFill="1" applyBorder="1" applyAlignment="1" applyProtection="1">
      <alignment horizontal="center"/>
      <protection hidden="1"/>
    </xf>
    <xf numFmtId="0" fontId="0" fillId="8" borderId="1" xfId="0" applyFill="1" applyBorder="1" applyAlignment="1" applyProtection="1">
      <alignment horizontal="center"/>
      <protection hidden="1"/>
    </xf>
    <xf numFmtId="0" fontId="0" fillId="8" borderId="1" xfId="0" applyFill="1" applyBorder="1" applyAlignment="1" applyProtection="1">
      <alignment horizontal="left"/>
      <protection hidden="1"/>
    </xf>
    <xf numFmtId="0" fontId="16" fillId="8" borderId="13" xfId="0" applyFont="1" applyFill="1" applyBorder="1" applyAlignment="1" applyProtection="1">
      <alignment vertical="center"/>
      <protection hidden="1"/>
    </xf>
    <xf numFmtId="0" fontId="17" fillId="3" borderId="13" xfId="0" applyFont="1" applyFill="1" applyBorder="1" applyAlignment="1" applyProtection="1">
      <alignment horizontal="left" vertical="center"/>
      <protection locked="0"/>
    </xf>
    <xf numFmtId="0" fontId="13" fillId="8" borderId="13" xfId="0" applyFont="1" applyFill="1" applyBorder="1" applyAlignment="1" applyProtection="1">
      <alignment vertical="center"/>
      <protection hidden="1"/>
    </xf>
    <xf numFmtId="0" fontId="13" fillId="8" borderId="17" xfId="0" applyFont="1" applyFill="1" applyBorder="1" applyAlignment="1" applyProtection="1">
      <alignment vertical="center"/>
      <protection hidden="1"/>
    </xf>
    <xf numFmtId="0" fontId="13" fillId="6" borderId="0" xfId="0" applyFont="1" applyFill="1" applyBorder="1" applyAlignment="1" applyProtection="1">
      <alignment vertical="center"/>
      <protection hidden="1"/>
    </xf>
    <xf numFmtId="0" fontId="16" fillId="8" borderId="0" xfId="0" applyFont="1" applyFill="1" applyBorder="1" applyAlignment="1" applyProtection="1">
      <alignment vertical="center"/>
      <protection hidden="1"/>
    </xf>
    <xf numFmtId="0" fontId="13" fillId="8" borderId="0" xfId="0" applyFont="1" applyFill="1" applyBorder="1" applyAlignment="1" applyProtection="1">
      <alignment vertical="center"/>
      <protection hidden="1"/>
    </xf>
    <xf numFmtId="0" fontId="13" fillId="8" borderId="18" xfId="0" applyFont="1" applyFill="1" applyBorder="1" applyAlignment="1" applyProtection="1">
      <alignment vertical="center"/>
      <protection hidden="1"/>
    </xf>
    <xf numFmtId="0" fontId="13" fillId="8" borderId="19" xfId="0" applyFont="1" applyFill="1" applyBorder="1" applyAlignment="1" applyProtection="1">
      <alignment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8" borderId="1" xfId="0" applyFill="1" applyBorder="1" applyProtection="1">
      <protection hidden="1"/>
    </xf>
    <xf numFmtId="0" fontId="0" fillId="0" borderId="6" xfId="0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16095" y="1504950"/>
          <a:ext cx="140208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4" name="TextBox 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5" name="TextBox 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6" name="TextBox 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9" name="TextBox 8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0" name="TextBox 9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1" name="TextBox 10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14" name="TextBox 1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5" name="TextBox 1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6" name="TextBox 1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4" name="TextBox 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5" name="TextBox 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6" name="TextBox 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4" name="TextBox 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5" name="TextBox 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6" name="TextBox 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9" name="TextBox 8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0" name="TextBox 9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1" name="TextBox 10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/>
        <xdr:cNvGrpSpPr/>
      </xdr:nvGrpSpPr>
      <xdr:grpSpPr>
        <a:xfrm>
          <a:off x="869950" y="558800"/>
          <a:ext cx="990600" cy="703580"/>
          <a:chOff x="567267" y="791040"/>
          <a:chExt cx="227104" cy="704786"/>
        </a:xfrm>
      </xdr:grpSpPr>
      <xdr:sp>
        <xdr:nvSpPr>
          <xdr:cNvPr id="14" name="TextBox 13"/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5" name="TextBox 14"/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  <xdr:sp>
        <xdr:nvSpPr>
          <xdr:cNvPr id="16" name="TextBox 15"/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O50"/>
  <sheetViews>
    <sheetView workbookViewId="0">
      <selection activeCell="D17" sqref="D17:E17"/>
    </sheetView>
  </sheetViews>
  <sheetFormatPr defaultColWidth="9.08571428571429" defaultRowHeight="15"/>
  <cols>
    <col min="1" max="1" width="9.08571428571429" style="128"/>
    <col min="2" max="2" width="29.3619047619048" style="128" customWidth="1"/>
    <col min="3" max="3" width="3.54285714285714" style="129" customWidth="1"/>
    <col min="4" max="8" width="9.08571428571429" style="128"/>
    <col min="9" max="9" width="11.5428571428571" style="128" customWidth="1"/>
    <col min="10" max="10" width="9.08571428571429" style="128"/>
    <col min="11" max="11" width="12.3619047619048" style="128" customWidth="1"/>
    <col min="12" max="16" width="9.08571428571429" style="128"/>
    <col min="17" max="29" width="30.6285714285714" style="128" customWidth="1"/>
    <col min="30" max="41" width="27.6285714285714" style="128" customWidth="1"/>
    <col min="42" max="16384" width="9.08571428571429" style="128"/>
  </cols>
  <sheetData>
    <row r="2" ht="34.5" spans="2:15">
      <c r="B2" s="130" t="s">
        <v>0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ht="45" spans="2:15">
      <c r="B3" s="131" t="s">
        <v>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14" ht="15.75"/>
    <row r="15" s="127" customFormat="1" ht="23.25" spans="2:15">
      <c r="B15" s="132" t="s">
        <v>2</v>
      </c>
      <c r="C15" s="133" t="s">
        <v>3</v>
      </c>
      <c r="D15" s="134" t="s">
        <v>4</v>
      </c>
      <c r="E15" s="134"/>
      <c r="F15" s="134"/>
      <c r="G15" s="134"/>
      <c r="H15" s="134"/>
      <c r="I15" s="146" t="s">
        <v>5</v>
      </c>
      <c r="J15" s="133" t="s">
        <v>3</v>
      </c>
      <c r="K15" s="147" t="s">
        <v>6</v>
      </c>
      <c r="L15" s="148"/>
      <c r="M15" s="148"/>
      <c r="N15" s="149"/>
      <c r="O15" s="150"/>
    </row>
    <row r="16" s="127" customFormat="1" ht="23.25" spans="2:15">
      <c r="B16" s="135" t="s">
        <v>7</v>
      </c>
      <c r="C16" s="136" t="s">
        <v>3</v>
      </c>
      <c r="D16" s="137" t="s">
        <v>8</v>
      </c>
      <c r="E16" s="137"/>
      <c r="F16" s="137"/>
      <c r="G16" s="137"/>
      <c r="H16" s="137"/>
      <c r="I16" s="151" t="s">
        <v>9</v>
      </c>
      <c r="J16" s="136" t="s">
        <v>3</v>
      </c>
      <c r="K16" s="137" t="s">
        <v>10</v>
      </c>
      <c r="L16" s="152"/>
      <c r="M16" s="152"/>
      <c r="N16" s="153"/>
      <c r="O16" s="150"/>
    </row>
    <row r="17" s="127" customFormat="1" ht="30" customHeight="1" spans="2:15">
      <c r="B17" s="135" t="s">
        <v>11</v>
      </c>
      <c r="C17" s="136" t="s">
        <v>3</v>
      </c>
      <c r="D17" s="137" t="s">
        <v>12</v>
      </c>
      <c r="E17" s="137"/>
      <c r="F17" s="138"/>
      <c r="G17" s="138"/>
      <c r="H17" s="138"/>
      <c r="I17" s="151" t="s">
        <v>13</v>
      </c>
      <c r="J17" s="136" t="s">
        <v>3</v>
      </c>
      <c r="K17" s="137">
        <v>70</v>
      </c>
      <c r="L17" s="152"/>
      <c r="M17" s="152"/>
      <c r="N17" s="153"/>
      <c r="O17" s="150"/>
    </row>
    <row r="18" s="127" customFormat="1" ht="30" customHeight="1" spans="2:15">
      <c r="B18" s="139" t="s">
        <v>14</v>
      </c>
      <c r="C18" s="140" t="s">
        <v>3</v>
      </c>
      <c r="D18" s="141" t="s">
        <v>15</v>
      </c>
      <c r="E18" s="141"/>
      <c r="F18" s="142"/>
      <c r="G18" s="142"/>
      <c r="H18" s="142"/>
      <c r="I18" s="142"/>
      <c r="J18" s="142"/>
      <c r="K18" s="142"/>
      <c r="L18" s="142"/>
      <c r="M18" s="142"/>
      <c r="N18" s="154"/>
      <c r="O18" s="150"/>
    </row>
    <row r="24" hidden="1" spans="1:37">
      <c r="A24" s="143" t="s">
        <v>16</v>
      </c>
      <c r="B24" s="143" t="s">
        <v>17</v>
      </c>
      <c r="K24" s="128" t="s">
        <v>18</v>
      </c>
      <c r="L24" s="128">
        <v>7.1</v>
      </c>
      <c r="M24" s="128">
        <v>10.1</v>
      </c>
      <c r="N24" s="128">
        <f>IF(K$15="Middle",L24,M24)</f>
        <v>10.1</v>
      </c>
      <c r="P24" s="129">
        <v>1</v>
      </c>
      <c r="Q24" s="155">
        <v>7.1</v>
      </c>
      <c r="R24" s="155">
        <v>7.2</v>
      </c>
      <c r="S24" s="155">
        <v>7.3</v>
      </c>
      <c r="T24" s="155">
        <v>7.4</v>
      </c>
      <c r="U24" s="155">
        <v>8.1</v>
      </c>
      <c r="V24" s="155">
        <v>8.2</v>
      </c>
      <c r="W24" s="155">
        <v>8.3</v>
      </c>
      <c r="X24" s="155">
        <v>8.4</v>
      </c>
      <c r="Y24" s="155">
        <v>9.1</v>
      </c>
      <c r="Z24" s="155">
        <v>9.2</v>
      </c>
      <c r="AA24" s="155">
        <v>9.3</v>
      </c>
      <c r="AB24" s="155">
        <v>9.4</v>
      </c>
      <c r="AC24" s="155">
        <v>9.5</v>
      </c>
      <c r="AD24" s="123">
        <v>10.1</v>
      </c>
      <c r="AE24" s="123">
        <v>10.2</v>
      </c>
      <c r="AF24" s="123">
        <v>10.3</v>
      </c>
      <c r="AG24" s="123">
        <v>10.4</v>
      </c>
      <c r="AH24" s="123" t="s">
        <v>19</v>
      </c>
      <c r="AI24" s="123" t="s">
        <v>20</v>
      </c>
      <c r="AJ24" s="123" t="s">
        <v>21</v>
      </c>
      <c r="AK24" s="123" t="s">
        <v>22</v>
      </c>
    </row>
    <row r="25" hidden="1" spans="1:37">
      <c r="A25" s="144">
        <v>1</v>
      </c>
      <c r="B25" s="145" t="str">
        <f t="shared" ref="B25:B49" si="0">IF(HLOOKUP($K$16,Daftar_Siswa,C25+1,FALSE)&lt;&gt;0,HLOOKUP($K$16,Daftar_Siswa,C25+1,FALSE),"")</f>
        <v>ANDREW NATHANIEL</v>
      </c>
      <c r="C25" s="129">
        <v>1</v>
      </c>
      <c r="K25" s="128" t="s">
        <v>6</v>
      </c>
      <c r="L25" s="128">
        <v>7.2</v>
      </c>
      <c r="M25" s="128">
        <v>10.2</v>
      </c>
      <c r="N25" s="128">
        <f t="shared" ref="N25:N36" si="1">IF(K$15="Middle",L25,M25)</f>
        <v>10.2</v>
      </c>
      <c r="P25" s="129">
        <v>2</v>
      </c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24"/>
      <c r="AE25" s="124"/>
      <c r="AF25" s="124"/>
      <c r="AG25" s="124"/>
      <c r="AH25" s="124"/>
      <c r="AI25" s="124"/>
      <c r="AJ25" s="124"/>
      <c r="AK25" s="124"/>
    </row>
    <row r="26" hidden="1" spans="1:37">
      <c r="A26" s="144">
        <f>IF(B26&lt;&gt;"",A25+1,"")</f>
        <v>2</v>
      </c>
      <c r="B26" s="145" t="str">
        <f t="shared" si="0"/>
        <v>AUDREY BEATRICIA</v>
      </c>
      <c r="C26" s="129">
        <v>2</v>
      </c>
      <c r="L26" s="128">
        <v>7.3</v>
      </c>
      <c r="M26" s="128">
        <v>10.3</v>
      </c>
      <c r="N26" s="128">
        <f t="shared" si="1"/>
        <v>10.3</v>
      </c>
      <c r="P26" s="129">
        <v>3</v>
      </c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24"/>
      <c r="AE26" s="124"/>
      <c r="AF26" s="124"/>
      <c r="AG26" s="124"/>
      <c r="AH26" s="124"/>
      <c r="AI26" s="124"/>
      <c r="AJ26" s="124"/>
      <c r="AK26" s="124"/>
    </row>
    <row r="27" hidden="1" spans="1:37">
      <c r="A27" s="144">
        <f t="shared" ref="A27:A49" si="2">IF(B27&lt;&gt;"",A26+1,"")</f>
        <v>3</v>
      </c>
      <c r="B27" s="145" t="str">
        <f t="shared" si="0"/>
        <v>AURELIUS NATHAN WIRAWAN</v>
      </c>
      <c r="C27" s="129">
        <v>3</v>
      </c>
      <c r="K27" s="128" t="s">
        <v>12</v>
      </c>
      <c r="L27" s="128">
        <v>7.4</v>
      </c>
      <c r="M27" s="128">
        <v>10.4</v>
      </c>
      <c r="N27" s="128">
        <f t="shared" si="1"/>
        <v>10.4</v>
      </c>
      <c r="P27" s="129">
        <v>4</v>
      </c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24"/>
      <c r="AE27" s="124"/>
      <c r="AF27" s="124"/>
      <c r="AG27" s="124"/>
      <c r="AH27" s="124"/>
      <c r="AI27" s="124"/>
      <c r="AJ27" s="124"/>
      <c r="AK27" s="124"/>
    </row>
    <row r="28" hidden="1" spans="1:37">
      <c r="A28" s="144">
        <f t="shared" si="2"/>
        <v>4</v>
      </c>
      <c r="B28" s="145" t="str">
        <f t="shared" si="0"/>
        <v>BRYAN JUTANZAH</v>
      </c>
      <c r="C28" s="129">
        <v>4</v>
      </c>
      <c r="K28" s="128" t="s">
        <v>23</v>
      </c>
      <c r="L28" s="128">
        <v>8.1</v>
      </c>
      <c r="M28" s="128" t="s">
        <v>19</v>
      </c>
      <c r="N28" s="128" t="str">
        <f t="shared" si="1"/>
        <v>11 IPA 1</v>
      </c>
      <c r="P28" s="129">
        <v>5</v>
      </c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24"/>
      <c r="AE28" s="124"/>
      <c r="AF28" s="124"/>
      <c r="AG28" s="124"/>
      <c r="AH28" s="124"/>
      <c r="AI28" s="124"/>
      <c r="AJ28" s="124"/>
      <c r="AK28" s="124"/>
    </row>
    <row r="29" hidden="1" spans="1:37">
      <c r="A29" s="144">
        <f t="shared" si="2"/>
        <v>5</v>
      </c>
      <c r="B29" s="145" t="str">
        <f t="shared" si="0"/>
        <v>DELPHI PRISKILLA ANNEKE</v>
      </c>
      <c r="C29" s="129">
        <v>5</v>
      </c>
      <c r="L29" s="128">
        <v>8.2</v>
      </c>
      <c r="M29" s="128" t="s">
        <v>20</v>
      </c>
      <c r="N29" s="128" t="str">
        <f t="shared" si="1"/>
        <v>11 IPA 2</v>
      </c>
      <c r="P29" s="129">
        <v>6</v>
      </c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24"/>
      <c r="AE29" s="124"/>
      <c r="AF29" s="124"/>
      <c r="AG29" s="124"/>
      <c r="AH29" s="124"/>
      <c r="AI29" s="124"/>
      <c r="AJ29" s="124"/>
      <c r="AK29" s="124"/>
    </row>
    <row r="30" hidden="1" spans="1:37">
      <c r="A30" s="144">
        <f t="shared" si="2"/>
        <v>6</v>
      </c>
      <c r="B30" s="145" t="str">
        <f t="shared" si="0"/>
        <v>ELVIN PHILANDER</v>
      </c>
      <c r="C30" s="129">
        <v>6</v>
      </c>
      <c r="L30" s="128">
        <v>8.3</v>
      </c>
      <c r="M30" s="128" t="s">
        <v>21</v>
      </c>
      <c r="N30" s="128" t="str">
        <f t="shared" si="1"/>
        <v>11 IPS 1</v>
      </c>
      <c r="P30" s="129">
        <v>7</v>
      </c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24"/>
      <c r="AE30" s="124"/>
      <c r="AF30" s="124"/>
      <c r="AG30" s="124"/>
      <c r="AH30" s="124"/>
      <c r="AI30" s="124"/>
      <c r="AJ30" s="124"/>
      <c r="AK30" s="124"/>
    </row>
    <row r="31" hidden="1" spans="1:37">
      <c r="A31" s="144">
        <f t="shared" si="2"/>
        <v>7</v>
      </c>
      <c r="B31" s="145" t="str">
        <f t="shared" si="0"/>
        <v>ELVLYN SONI</v>
      </c>
      <c r="C31" s="129">
        <v>7</v>
      </c>
      <c r="L31" s="128">
        <v>8.4</v>
      </c>
      <c r="M31" s="128" t="s">
        <v>22</v>
      </c>
      <c r="N31" s="128" t="str">
        <f t="shared" si="1"/>
        <v>11 IPS 2</v>
      </c>
      <c r="P31" s="129">
        <v>8</v>
      </c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24"/>
      <c r="AE31" s="124"/>
      <c r="AF31" s="124"/>
      <c r="AG31" s="124"/>
      <c r="AH31" s="124"/>
      <c r="AI31" s="124"/>
      <c r="AJ31" s="124"/>
      <c r="AK31" s="124"/>
    </row>
    <row r="32" hidden="1" spans="1:37">
      <c r="A32" s="144">
        <f t="shared" si="2"/>
        <v>8</v>
      </c>
      <c r="B32" s="145" t="str">
        <f t="shared" si="0"/>
        <v>FELICIA SUGIARTO</v>
      </c>
      <c r="C32" s="129">
        <v>8</v>
      </c>
      <c r="L32" s="128">
        <v>9.1</v>
      </c>
      <c r="M32" s="128" t="s">
        <v>10</v>
      </c>
      <c r="N32" s="128" t="str">
        <f t="shared" si="1"/>
        <v>12 IPA 1</v>
      </c>
      <c r="P32" s="129">
        <v>9</v>
      </c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24"/>
      <c r="AE32" s="124"/>
      <c r="AF32" s="124"/>
      <c r="AG32" s="124"/>
      <c r="AH32" s="124"/>
      <c r="AI32" s="124"/>
      <c r="AJ32" s="124"/>
      <c r="AK32" s="124"/>
    </row>
    <row r="33" hidden="1" spans="1:37">
      <c r="A33" s="144">
        <f t="shared" si="2"/>
        <v>9</v>
      </c>
      <c r="B33" s="145" t="str">
        <f t="shared" si="0"/>
        <v>GIOVANNI RICHARD H</v>
      </c>
      <c r="C33" s="129">
        <v>9</v>
      </c>
      <c r="L33" s="128">
        <v>9.2</v>
      </c>
      <c r="M33" s="128" t="s">
        <v>24</v>
      </c>
      <c r="N33" s="128" t="str">
        <f t="shared" si="1"/>
        <v>12 IPA 2</v>
      </c>
      <c r="P33" s="129">
        <v>10</v>
      </c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24"/>
      <c r="AE33" s="124"/>
      <c r="AF33" s="124"/>
      <c r="AG33" s="124"/>
      <c r="AH33" s="124"/>
      <c r="AI33" s="124"/>
      <c r="AJ33" s="124"/>
      <c r="AK33" s="124"/>
    </row>
    <row r="34" hidden="1" spans="1:37">
      <c r="A34" s="144">
        <f t="shared" si="2"/>
        <v>10</v>
      </c>
      <c r="B34" s="145" t="str">
        <f t="shared" si="0"/>
        <v>HIZKIA FELIX WINATA</v>
      </c>
      <c r="C34" s="129">
        <v>10</v>
      </c>
      <c r="L34" s="128">
        <v>9.3</v>
      </c>
      <c r="M34" s="128" t="s">
        <v>25</v>
      </c>
      <c r="N34" s="128" t="str">
        <f t="shared" si="1"/>
        <v>12 IPS 1</v>
      </c>
      <c r="P34" s="129">
        <v>11</v>
      </c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24"/>
      <c r="AE34" s="124"/>
      <c r="AF34" s="124"/>
      <c r="AG34" s="124"/>
      <c r="AH34" s="124"/>
      <c r="AI34" s="124"/>
      <c r="AJ34" s="125"/>
      <c r="AK34" s="124"/>
    </row>
    <row r="35" hidden="1" spans="1:37">
      <c r="A35" s="144">
        <f t="shared" si="2"/>
        <v>11</v>
      </c>
      <c r="B35" s="145" t="str">
        <f t="shared" si="0"/>
        <v>JESSIE CHANDRA</v>
      </c>
      <c r="C35" s="129">
        <v>11</v>
      </c>
      <c r="L35" s="128">
        <v>9.4</v>
      </c>
      <c r="M35" s="128" t="s">
        <v>26</v>
      </c>
      <c r="N35" s="128" t="str">
        <f t="shared" si="1"/>
        <v>12 IPS 2</v>
      </c>
      <c r="P35" s="129">
        <v>12</v>
      </c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24"/>
      <c r="AE35" s="124"/>
      <c r="AF35" s="124"/>
      <c r="AG35" s="124"/>
      <c r="AH35" s="124"/>
      <c r="AI35" s="124"/>
      <c r="AJ35" s="124"/>
      <c r="AK35" s="125"/>
    </row>
    <row r="36" hidden="1" spans="1:37">
      <c r="A36" s="144">
        <f t="shared" si="2"/>
        <v>12</v>
      </c>
      <c r="B36" s="145" t="str">
        <f t="shared" si="0"/>
        <v>KEVIN ORLANDO</v>
      </c>
      <c r="C36" s="129">
        <v>12</v>
      </c>
      <c r="L36" s="128">
        <v>9.5</v>
      </c>
      <c r="M36" s="128" t="str">
        <f>""</f>
        <v/>
      </c>
      <c r="N36" s="128" t="str">
        <f t="shared" si="1"/>
        <v/>
      </c>
      <c r="P36" s="129">
        <v>13</v>
      </c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24"/>
      <c r="AE36" s="124"/>
      <c r="AF36" s="124"/>
      <c r="AG36" s="124"/>
      <c r="AH36" s="124"/>
      <c r="AI36" s="124"/>
      <c r="AJ36" s="125"/>
      <c r="AK36" s="124"/>
    </row>
    <row r="37" hidden="1" spans="1:37">
      <c r="A37" s="144">
        <f t="shared" si="2"/>
        <v>13</v>
      </c>
      <c r="B37" s="145" t="str">
        <f t="shared" si="0"/>
        <v>RAYMOND</v>
      </c>
      <c r="C37" s="129">
        <v>13</v>
      </c>
      <c r="P37" s="129">
        <v>14</v>
      </c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24"/>
      <c r="AE37" s="124"/>
      <c r="AF37" s="124"/>
      <c r="AG37" s="124"/>
      <c r="AH37" s="124"/>
      <c r="AI37" s="124"/>
      <c r="AJ37" s="124"/>
      <c r="AK37" s="125"/>
    </row>
    <row r="38" hidden="1" spans="1:37">
      <c r="A38" s="144">
        <f t="shared" si="2"/>
        <v>14</v>
      </c>
      <c r="B38" s="145" t="str">
        <f t="shared" si="0"/>
        <v>RUSSEL OTNIEL TJAKRA</v>
      </c>
      <c r="C38" s="129">
        <v>14</v>
      </c>
      <c r="P38" s="129">
        <v>15</v>
      </c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24"/>
      <c r="AE38" s="124"/>
      <c r="AF38" s="124"/>
      <c r="AG38" s="124"/>
      <c r="AH38" s="124"/>
      <c r="AI38" s="124"/>
      <c r="AJ38" s="125"/>
      <c r="AK38" s="124"/>
    </row>
    <row r="39" hidden="1" spans="1:37">
      <c r="A39" s="144">
        <f t="shared" si="2"/>
        <v>15</v>
      </c>
      <c r="B39" s="145" t="str">
        <f t="shared" si="0"/>
        <v>SAMMUEL RAYMOND</v>
      </c>
      <c r="C39" s="129">
        <v>15</v>
      </c>
      <c r="P39" s="129">
        <v>16</v>
      </c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24"/>
      <c r="AE39" s="124"/>
      <c r="AF39" s="124"/>
      <c r="AG39" s="124"/>
      <c r="AH39" s="126"/>
      <c r="AI39" s="124"/>
      <c r="AJ39" s="125"/>
      <c r="AK39" s="125"/>
    </row>
    <row r="40" hidden="1" spans="1:37">
      <c r="A40" s="144">
        <f t="shared" si="2"/>
        <v>16</v>
      </c>
      <c r="B40" s="145" t="str">
        <f t="shared" si="0"/>
        <v>THADEO ARLO</v>
      </c>
      <c r="C40" s="129">
        <v>16</v>
      </c>
      <c r="P40" s="129">
        <v>17</v>
      </c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24"/>
      <c r="AE40" s="124"/>
      <c r="AF40" s="124"/>
      <c r="AG40" s="125"/>
      <c r="AH40" s="126"/>
      <c r="AI40" s="126"/>
      <c r="AJ40" s="125"/>
      <c r="AK40" s="125"/>
    </row>
    <row r="41" hidden="1" spans="1:37">
      <c r="A41" s="144">
        <f t="shared" si="2"/>
        <v>17</v>
      </c>
      <c r="B41" s="145" t="str">
        <f t="shared" si="0"/>
        <v>TOBIAS HAPOSAN</v>
      </c>
      <c r="C41" s="129">
        <v>17</v>
      </c>
      <c r="P41" s="129">
        <v>18</v>
      </c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24"/>
      <c r="AE41" s="124"/>
      <c r="AF41" s="124"/>
      <c r="AG41" s="125"/>
      <c r="AH41" s="126"/>
      <c r="AI41" s="126"/>
      <c r="AJ41" s="125"/>
      <c r="AK41" s="125"/>
    </row>
    <row r="42" hidden="1" spans="1:37">
      <c r="A42" s="144">
        <f t="shared" si="2"/>
        <v>18</v>
      </c>
      <c r="B42" s="145" t="str">
        <f t="shared" si="0"/>
        <v>WINSTON LEE</v>
      </c>
      <c r="C42" s="129">
        <v>18</v>
      </c>
      <c r="P42" s="129">
        <v>19</v>
      </c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24"/>
      <c r="AE42" s="124"/>
      <c r="AF42" s="124"/>
      <c r="AG42" s="125"/>
      <c r="AH42" s="126"/>
      <c r="AI42" s="126"/>
      <c r="AJ42" s="125"/>
      <c r="AK42" s="125"/>
    </row>
    <row r="43" hidden="1" spans="1:41">
      <c r="A43" s="144" t="str">
        <f t="shared" si="2"/>
        <v/>
      </c>
      <c r="B43" s="145" t="str">
        <f t="shared" si="0"/>
        <v/>
      </c>
      <c r="C43" s="129">
        <v>19</v>
      </c>
      <c r="P43" s="129">
        <v>20</v>
      </c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24"/>
      <c r="AE43" s="124"/>
      <c r="AF43" s="124"/>
      <c r="AG43" s="125"/>
      <c r="AH43" s="126"/>
      <c r="AI43" s="126"/>
      <c r="AJ43" s="126"/>
      <c r="AK43" s="126"/>
      <c r="AL43" s="126"/>
      <c r="AM43" s="126"/>
      <c r="AN43" s="126"/>
      <c r="AO43" s="126"/>
    </row>
    <row r="44" hidden="1" spans="1:41">
      <c r="A44" s="144" t="str">
        <f t="shared" si="2"/>
        <v/>
      </c>
      <c r="B44" s="145" t="str">
        <f t="shared" si="0"/>
        <v/>
      </c>
      <c r="C44" s="129">
        <v>20</v>
      </c>
      <c r="P44" s="129">
        <v>21</v>
      </c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24"/>
      <c r="AE44" s="124"/>
      <c r="AF44" s="124"/>
      <c r="AG44" s="125"/>
      <c r="AH44" s="126"/>
      <c r="AI44" s="126"/>
      <c r="AJ44" s="126"/>
      <c r="AK44" s="126"/>
      <c r="AL44" s="125"/>
      <c r="AM44" s="157"/>
      <c r="AN44" s="157"/>
      <c r="AO44" s="124"/>
    </row>
    <row r="45" hidden="1" spans="1:41">
      <c r="A45" s="144" t="str">
        <f t="shared" si="2"/>
        <v/>
      </c>
      <c r="B45" s="145" t="str">
        <f t="shared" si="0"/>
        <v/>
      </c>
      <c r="C45" s="129">
        <v>21</v>
      </c>
      <c r="P45" s="129">
        <v>22</v>
      </c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24"/>
      <c r="AE45" s="124"/>
      <c r="AF45" s="124"/>
      <c r="AG45" s="125"/>
      <c r="AH45" s="126"/>
      <c r="AI45" s="126"/>
      <c r="AJ45" s="126"/>
      <c r="AK45" s="126"/>
      <c r="AL45" s="125"/>
      <c r="AM45" s="157"/>
      <c r="AN45" s="157"/>
      <c r="AO45" s="124"/>
    </row>
    <row r="46" hidden="1" spans="1:41">
      <c r="A46" s="144" t="str">
        <f t="shared" si="2"/>
        <v/>
      </c>
      <c r="B46" s="145" t="str">
        <f t="shared" si="0"/>
        <v/>
      </c>
      <c r="C46" s="129">
        <v>22</v>
      </c>
      <c r="P46" s="129">
        <v>23</v>
      </c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24"/>
      <c r="AE46" s="124"/>
      <c r="AF46" s="124"/>
      <c r="AG46" s="126"/>
      <c r="AH46" s="126"/>
      <c r="AI46" s="126"/>
      <c r="AJ46" s="126"/>
      <c r="AK46" s="126"/>
      <c r="AL46" s="125"/>
      <c r="AM46" s="157"/>
      <c r="AN46" s="157"/>
      <c r="AO46" s="124"/>
    </row>
    <row r="47" hidden="1" spans="1:41">
      <c r="A47" s="144" t="str">
        <f t="shared" si="2"/>
        <v/>
      </c>
      <c r="B47" s="145" t="str">
        <f t="shared" si="0"/>
        <v/>
      </c>
      <c r="C47" s="129">
        <v>23</v>
      </c>
      <c r="P47" s="129">
        <v>24</v>
      </c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5"/>
      <c r="AM47" s="157"/>
      <c r="AN47" s="157"/>
      <c r="AO47" s="124"/>
    </row>
    <row r="48" hidden="1" spans="1:41">
      <c r="A48" s="144" t="str">
        <f t="shared" si="2"/>
        <v/>
      </c>
      <c r="B48" s="145" t="str">
        <f t="shared" si="0"/>
        <v/>
      </c>
      <c r="C48" s="129">
        <v>24</v>
      </c>
      <c r="P48" s="129">
        <v>25</v>
      </c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6"/>
      <c r="AO48" s="126"/>
    </row>
    <row r="49" hidden="1" spans="1:41">
      <c r="A49" s="144" t="str">
        <f t="shared" si="2"/>
        <v/>
      </c>
      <c r="B49" s="145" t="str">
        <f t="shared" si="0"/>
        <v/>
      </c>
      <c r="C49" s="129">
        <v>25</v>
      </c>
      <c r="P49" s="128">
        <v>26</v>
      </c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</row>
    <row r="50" hidden="1" spans="3:3">
      <c r="C50" s="128"/>
    </row>
  </sheetData>
  <sheetProtection password="C71F" sheet="1" formatRows="0" objects="1" scenarios="1"/>
  <sortState ref="AO25:AO47">
    <sortCondition ref="AO25"/>
  </sortState>
  <mergeCells count="6">
    <mergeCell ref="B2:N2"/>
    <mergeCell ref="B3:N3"/>
    <mergeCell ref="D15:H15"/>
    <mergeCell ref="D16:H16"/>
    <mergeCell ref="D17:E17"/>
    <mergeCell ref="D18:E18"/>
  </mergeCells>
  <dataValidations count="2">
    <dataValidation type="list" allowBlank="1" showInputMessage="1" showErrorMessage="1" sqref="K16">
      <formula1>$N$32:$N$35</formula1>
    </dataValidation>
    <dataValidation type="list" allowBlank="1" showInputMessage="1" showErrorMessage="1" sqref="D17:E17">
      <formula1>$K$27:$K$28</formula1>
    </dataValidation>
  </dataValidations>
  <pageMargins left="0.699305555555556" right="0.699305555555556" top="0.75" bottom="0.75" header="0.3" footer="0.3"/>
  <pageSetup paperSize="1" orientation="portrait"/>
  <headerFooter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14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si="13"/>
        <v/>
      </c>
      <c r="S43" s="51" t="str">
        <f t="shared" si="13"/>
        <v/>
      </c>
      <c r="T43" s="51" t="str">
        <f t="shared" si="13"/>
        <v/>
      </c>
      <c r="U43" s="51" t="str">
        <f t="shared" si="13"/>
        <v/>
      </c>
      <c r="V43" s="51" t="str">
        <f t="shared" si="13"/>
        <v/>
      </c>
      <c r="W43" s="51" t="str">
        <f t="shared" si="13"/>
        <v/>
      </c>
      <c r="X43" s="51" t="str">
        <f t="shared" si="13"/>
        <v/>
      </c>
      <c r="Y43" s="51" t="str">
        <f t="shared" si="13"/>
        <v/>
      </c>
      <c r="Z43" s="51" t="str">
        <f t="shared" si="13"/>
        <v/>
      </c>
      <c r="AA43" s="51" t="str">
        <f t="shared" si="13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2" operator="lessThan">
      <formula>50</formula>
    </cfRule>
  </conditionalFormatting>
  <conditionalFormatting sqref="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J15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conditionalFormatting sqref="AV18:BA42 BC18:BD42">
    <cfRule type="cellIs" dxfId="0" priority="2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10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">
    <cfRule type="cellIs" dxfId="0" priority="4" operator="lessThan">
      <formula>50</formula>
    </cfRule>
  </conditionalFormatting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13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8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S16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N9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D22"/>
  <sheetViews>
    <sheetView topLeftCell="A2" workbookViewId="0">
      <selection activeCell="B27" sqref="B27"/>
    </sheetView>
  </sheetViews>
  <sheetFormatPr defaultColWidth="9" defaultRowHeight="15" outlineLevelCol="3"/>
  <cols>
    <col min="1" max="1" width="28" customWidth="1"/>
    <col min="2" max="2" width="27.9047619047619" customWidth="1"/>
    <col min="3" max="3" width="28.3619047619048" customWidth="1"/>
    <col min="4" max="4" width="25.9047619047619" customWidth="1"/>
  </cols>
  <sheetData>
    <row r="4" spans="1:4">
      <c r="A4" s="123" t="s">
        <v>10</v>
      </c>
      <c r="B4" s="123" t="s">
        <v>24</v>
      </c>
      <c r="C4" s="123" t="s">
        <v>25</v>
      </c>
      <c r="D4" s="123" t="s">
        <v>26</v>
      </c>
    </row>
    <row r="5" spans="1:4">
      <c r="A5" s="124" t="s">
        <v>27</v>
      </c>
      <c r="B5" s="124" t="s">
        <v>28</v>
      </c>
      <c r="C5" s="124" t="s">
        <v>29</v>
      </c>
      <c r="D5" s="124" t="s">
        <v>30</v>
      </c>
    </row>
    <row r="6" spans="1:4">
      <c r="A6" s="124" t="s">
        <v>31</v>
      </c>
      <c r="B6" s="124" t="s">
        <v>32</v>
      </c>
      <c r="C6" s="124" t="s">
        <v>33</v>
      </c>
      <c r="D6" s="124" t="s">
        <v>34</v>
      </c>
    </row>
    <row r="7" spans="1:4">
      <c r="A7" s="124" t="s">
        <v>35</v>
      </c>
      <c r="B7" s="124" t="s">
        <v>36</v>
      </c>
      <c r="C7" s="124" t="s">
        <v>37</v>
      </c>
      <c r="D7" s="124" t="s">
        <v>38</v>
      </c>
    </row>
    <row r="8" spans="1:4">
      <c r="A8" s="124" t="s">
        <v>39</v>
      </c>
      <c r="B8" s="124" t="s">
        <v>40</v>
      </c>
      <c r="C8" s="124" t="s">
        <v>41</v>
      </c>
      <c r="D8" s="124" t="s">
        <v>42</v>
      </c>
    </row>
    <row r="9" spans="1:4">
      <c r="A9" s="124" t="s">
        <v>43</v>
      </c>
      <c r="B9" s="124" t="s">
        <v>44</v>
      </c>
      <c r="C9" s="124" t="s">
        <v>45</v>
      </c>
      <c r="D9" s="124" t="s">
        <v>46</v>
      </c>
    </row>
    <row r="10" spans="1:4">
      <c r="A10" s="124" t="s">
        <v>47</v>
      </c>
      <c r="B10" s="124" t="s">
        <v>48</v>
      </c>
      <c r="C10" s="124" t="s">
        <v>49</v>
      </c>
      <c r="D10" s="124" t="s">
        <v>50</v>
      </c>
    </row>
    <row r="11" spans="1:4">
      <c r="A11" s="124" t="s">
        <v>51</v>
      </c>
      <c r="B11" s="124" t="s">
        <v>52</v>
      </c>
      <c r="C11" s="124" t="s">
        <v>53</v>
      </c>
      <c r="D11" s="124" t="s">
        <v>54</v>
      </c>
    </row>
    <row r="12" spans="1:4">
      <c r="A12" s="124" t="s">
        <v>55</v>
      </c>
      <c r="B12" s="124" t="s">
        <v>56</v>
      </c>
      <c r="C12" s="124" t="s">
        <v>57</v>
      </c>
      <c r="D12" s="124" t="s">
        <v>58</v>
      </c>
    </row>
    <row r="13" spans="1:4">
      <c r="A13" s="124" t="s">
        <v>59</v>
      </c>
      <c r="B13" s="124" t="s">
        <v>60</v>
      </c>
      <c r="C13" s="124" t="s">
        <v>61</v>
      </c>
      <c r="D13" s="124" t="s">
        <v>62</v>
      </c>
    </row>
    <row r="14" spans="1:4">
      <c r="A14" s="124" t="s">
        <v>63</v>
      </c>
      <c r="B14" s="124" t="s">
        <v>64</v>
      </c>
      <c r="C14" s="125" t="s">
        <v>65</v>
      </c>
      <c r="D14" s="124" t="s">
        <v>66</v>
      </c>
    </row>
    <row r="15" spans="1:4">
      <c r="A15" s="124" t="s">
        <v>67</v>
      </c>
      <c r="B15" s="124" t="s">
        <v>68</v>
      </c>
      <c r="C15" s="124" t="s">
        <v>69</v>
      </c>
      <c r="D15" s="125" t="s">
        <v>70</v>
      </c>
    </row>
    <row r="16" spans="1:4">
      <c r="A16" s="124" t="s">
        <v>71</v>
      </c>
      <c r="B16" s="124" t="s">
        <v>72</v>
      </c>
      <c r="C16" s="125" t="s">
        <v>73</v>
      </c>
      <c r="D16" s="124" t="s">
        <v>74</v>
      </c>
    </row>
    <row r="17" spans="1:4">
      <c r="A17" s="124" t="s">
        <v>75</v>
      </c>
      <c r="B17" s="124" t="s">
        <v>76</v>
      </c>
      <c r="C17" s="124" t="s">
        <v>77</v>
      </c>
      <c r="D17" s="125" t="s">
        <v>78</v>
      </c>
    </row>
    <row r="18" spans="1:4">
      <c r="A18" s="124" t="s">
        <v>79</v>
      </c>
      <c r="B18" s="124" t="s">
        <v>80</v>
      </c>
      <c r="C18" s="125" t="s">
        <v>81</v>
      </c>
      <c r="D18" s="124" t="s">
        <v>82</v>
      </c>
    </row>
    <row r="19" spans="1:4">
      <c r="A19" s="126" t="s">
        <v>83</v>
      </c>
      <c r="B19" s="124" t="s">
        <v>84</v>
      </c>
      <c r="C19" s="125" t="s">
        <v>85</v>
      </c>
      <c r="D19" s="125" t="s">
        <v>86</v>
      </c>
    </row>
    <row r="20" spans="1:4">
      <c r="A20" s="126" t="s">
        <v>87</v>
      </c>
      <c r="B20" s="126" t="s">
        <v>88</v>
      </c>
      <c r="C20" s="125" t="s">
        <v>89</v>
      </c>
      <c r="D20" s="125" t="s">
        <v>90</v>
      </c>
    </row>
    <row r="21" spans="1:4">
      <c r="A21" s="126" t="s">
        <v>91</v>
      </c>
      <c r="B21" s="126" t="s">
        <v>92</v>
      </c>
      <c r="C21" s="125" t="s">
        <v>93</v>
      </c>
      <c r="D21" s="125" t="s">
        <v>94</v>
      </c>
    </row>
    <row r="22" spans="1:4">
      <c r="A22" s="126" t="s">
        <v>95</v>
      </c>
      <c r="B22" s="126" t="s">
        <v>96</v>
      </c>
      <c r="C22" s="125"/>
      <c r="D22" s="125"/>
    </row>
  </sheetData>
  <sheetProtection password="C71F" sheet="1" objects="1" scenarios="1"/>
  <pageMargins left="0.699305555555556" right="0.699305555555556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AB47"/>
  <sheetViews>
    <sheetView topLeftCell="A7" workbookViewId="0">
      <selection activeCell="C12" sqref="C12"/>
    </sheetView>
  </sheetViews>
  <sheetFormatPr defaultColWidth="9.08571428571429" defaultRowHeight="15"/>
  <cols>
    <col min="1" max="1" width="4.54285714285714" style="3" customWidth="1"/>
    <col min="2" max="2" width="22.6285714285714" style="3" customWidth="1"/>
    <col min="3" max="18" width="3.9047619047619" style="3" customWidth="1"/>
    <col min="19" max="19" width="11.0857142857143" style="3" customWidth="1"/>
    <col min="20" max="20" width="9.08571428571429" style="3"/>
    <col min="21" max="21" width="3.62857142857143" style="3" customWidth="1"/>
    <col min="22" max="16384" width="9.08571428571429" style="3"/>
  </cols>
  <sheetData>
    <row r="1" ht="15.75" spans="1:20">
      <c r="A1" s="4" t="s">
        <v>151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15.75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2" customFormat="1" spans="4:18">
      <c r="D3" s="5"/>
      <c r="E3" s="5"/>
      <c r="F3" s="6"/>
      <c r="G3" s="6"/>
      <c r="H3" s="6"/>
      <c r="I3" s="6"/>
      <c r="J3" s="6"/>
      <c r="K3" s="6"/>
      <c r="L3" s="6"/>
      <c r="M3" s="6"/>
      <c r="N3" s="6"/>
      <c r="P3" s="6"/>
      <c r="Q3" s="6"/>
      <c r="R3" s="6"/>
    </row>
    <row r="4" s="2" customFormat="1" spans="2:19">
      <c r="B4" s="7" t="s">
        <v>99</v>
      </c>
      <c r="C4" s="7" t="str">
        <f>Input!D16</f>
        <v>Seni Budaya (Gitar)</v>
      </c>
      <c r="D4" s="5"/>
      <c r="E4" s="5"/>
      <c r="F4" s="8"/>
      <c r="G4" s="8"/>
      <c r="H4" s="8"/>
      <c r="I4" s="8"/>
      <c r="J4" s="8"/>
      <c r="K4" s="8"/>
      <c r="M4" s="8"/>
      <c r="N4" s="7" t="s">
        <v>115</v>
      </c>
      <c r="R4" s="19" t="s">
        <v>3</v>
      </c>
      <c r="S4" s="7" t="str">
        <f>Input!D17</f>
        <v>1 (one)</v>
      </c>
    </row>
    <row r="5" s="2" customFormat="1" spans="2:19">
      <c r="B5" s="7" t="s">
        <v>13</v>
      </c>
      <c r="C5" s="7">
        <f>Input!K17</f>
        <v>70</v>
      </c>
      <c r="D5" s="5"/>
      <c r="E5" s="5"/>
      <c r="F5" s="8"/>
      <c r="G5" s="8"/>
      <c r="H5" s="8"/>
      <c r="I5" s="8"/>
      <c r="J5" s="8"/>
      <c r="K5" s="8"/>
      <c r="M5" s="8"/>
      <c r="N5" s="8" t="s">
        <v>116</v>
      </c>
      <c r="R5" s="19" t="s">
        <v>3</v>
      </c>
      <c r="S5" s="8" t="str">
        <f>Input!D18</f>
        <v>2018-2019</v>
      </c>
    </row>
    <row r="6" s="2" customFormat="1" spans="2:19">
      <c r="B6" s="7" t="s">
        <v>98</v>
      </c>
      <c r="C6" s="7" t="str">
        <f>Input!K16</f>
        <v>12 IPA 1</v>
      </c>
      <c r="D6" s="7"/>
      <c r="E6" s="5"/>
      <c r="F6" s="8"/>
      <c r="G6" s="8"/>
      <c r="H6" s="8"/>
      <c r="I6" s="8"/>
      <c r="J6" s="8"/>
      <c r="K6" s="8"/>
      <c r="L6" s="8"/>
      <c r="M6" s="8"/>
      <c r="N6" s="8"/>
      <c r="O6" s="7"/>
      <c r="P6" s="8"/>
      <c r="Q6" s="8"/>
      <c r="R6" s="8"/>
      <c r="S6" s="7"/>
    </row>
    <row r="8" customHeight="1" spans="1:28">
      <c r="A8" s="9" t="s">
        <v>100</v>
      </c>
      <c r="B8" s="9" t="s">
        <v>101</v>
      </c>
      <c r="C8" s="9" t="s">
        <v>152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20" t="s">
        <v>153</v>
      </c>
      <c r="T8" s="32" t="s">
        <v>154</v>
      </c>
      <c r="U8" s="22"/>
      <c r="V8" s="22"/>
      <c r="W8" s="23"/>
      <c r="X8" s="23"/>
      <c r="Y8" s="23"/>
      <c r="Z8" s="23"/>
      <c r="AB8" s="31"/>
    </row>
    <row r="9" spans="1:26">
      <c r="A9" s="9"/>
      <c r="B9" s="9"/>
      <c r="C9" s="9">
        <v>1</v>
      </c>
      <c r="D9" s="9">
        <v>2</v>
      </c>
      <c r="E9" s="9">
        <v>3</v>
      </c>
      <c r="F9" s="9">
        <v>4</v>
      </c>
      <c r="G9" s="9">
        <v>5</v>
      </c>
      <c r="H9" s="9">
        <v>6</v>
      </c>
      <c r="I9" s="9">
        <v>7</v>
      </c>
      <c r="J9" s="9">
        <v>8</v>
      </c>
      <c r="K9" s="9">
        <v>9</v>
      </c>
      <c r="L9" s="9">
        <v>10</v>
      </c>
      <c r="M9" s="9">
        <v>11</v>
      </c>
      <c r="N9" s="9">
        <v>12</v>
      </c>
      <c r="O9" s="9">
        <v>13</v>
      </c>
      <c r="P9" s="9">
        <v>14</v>
      </c>
      <c r="Q9" s="9">
        <v>15</v>
      </c>
      <c r="R9" s="9">
        <v>16</v>
      </c>
      <c r="S9" s="20"/>
      <c r="T9" s="32"/>
      <c r="U9" s="25"/>
      <c r="V9" s="23"/>
      <c r="W9" s="23"/>
      <c r="X9" s="23"/>
      <c r="Y9" s="23"/>
      <c r="Z9" s="23"/>
    </row>
    <row r="10" spans="1:26">
      <c r="A10" s="10">
        <f>Input!A25</f>
        <v>1</v>
      </c>
      <c r="B10" s="11" t="str">
        <f>Input!B25</f>
        <v>ANDREW NATHANIEL</v>
      </c>
      <c r="C10" s="10" t="str">
        <f>'SK 1'!BA18</f>
        <v/>
      </c>
      <c r="D10" s="10" t="str">
        <f>'SK 2'!BA18</f>
        <v/>
      </c>
      <c r="E10" s="10" t="str">
        <f>'SK 3'!BA18</f>
        <v/>
      </c>
      <c r="F10" s="10" t="str">
        <f>'SK 4'!BA18</f>
        <v/>
      </c>
      <c r="G10" s="10" t="str">
        <f>'SK 5'!BA18</f>
        <v/>
      </c>
      <c r="H10" s="10" t="str">
        <f>'SK 6'!BA18</f>
        <v/>
      </c>
      <c r="I10" s="10" t="str">
        <f>'SK 7'!BA18</f>
        <v/>
      </c>
      <c r="J10" s="10" t="str">
        <f>'SK 8'!BA18</f>
        <v/>
      </c>
      <c r="K10" s="10" t="str">
        <f>'SK 9'!BA18</f>
        <v/>
      </c>
      <c r="L10" s="10" t="str">
        <f>'SK 10'!BA18</f>
        <v/>
      </c>
      <c r="M10" s="10" t="str">
        <f>'SK 11'!BA18</f>
        <v/>
      </c>
      <c r="N10" s="10" t="str">
        <f>'SK 12'!BA18</f>
        <v/>
      </c>
      <c r="O10" s="10" t="str">
        <f>'SK 13'!BA18</f>
        <v/>
      </c>
      <c r="P10" s="10" t="str">
        <f>'SK 14'!BA18</f>
        <v/>
      </c>
      <c r="Q10" s="10" t="str">
        <f>'SK 15'!BA18</f>
        <v/>
      </c>
      <c r="R10" s="10" t="str">
        <f>'SK 16'!BA18</f>
        <v/>
      </c>
      <c r="S10" s="26" t="str">
        <f>IFERROR(ROUND(AVERAGE(C10:R10),0),"")</f>
        <v/>
      </c>
      <c r="T10" s="27" t="str">
        <f>IF(S10="","",ROUND(S10*0.6+40,0))</f>
        <v/>
      </c>
      <c r="U10" s="25"/>
      <c r="V10" s="23"/>
      <c r="W10" s="23"/>
      <c r="X10" s="23"/>
      <c r="Y10" s="23"/>
      <c r="Z10" s="23"/>
    </row>
    <row r="11" spans="1:26">
      <c r="A11" s="10">
        <f>Input!A26</f>
        <v>2</v>
      </c>
      <c r="B11" s="11" t="str">
        <f>Input!B26</f>
        <v>AUDREY BEATRICIA</v>
      </c>
      <c r="C11" s="10" t="str">
        <f>'SK 1'!BA19</f>
        <v/>
      </c>
      <c r="D11" s="10" t="str">
        <f>'SK 2'!BA19</f>
        <v/>
      </c>
      <c r="E11" s="10" t="str">
        <f>'SK 3'!BA19</f>
        <v/>
      </c>
      <c r="F11" s="10" t="str">
        <f>'SK 4'!BA19</f>
        <v/>
      </c>
      <c r="G11" s="10" t="str">
        <f>'SK 5'!BA19</f>
        <v/>
      </c>
      <c r="H11" s="10" t="str">
        <f>'SK 6'!BA19</f>
        <v/>
      </c>
      <c r="I11" s="10" t="str">
        <f>'SK 7'!BA19</f>
        <v/>
      </c>
      <c r="J11" s="10" t="str">
        <f>'SK 8'!BA19</f>
        <v/>
      </c>
      <c r="K11" s="10" t="str">
        <f>'SK 9'!BA19</f>
        <v/>
      </c>
      <c r="L11" s="10" t="str">
        <f>'SK 10'!BA19</f>
        <v/>
      </c>
      <c r="M11" s="10" t="str">
        <f>'SK 11'!BA19</f>
        <v/>
      </c>
      <c r="N11" s="10" t="str">
        <f>'SK 12'!BA19</f>
        <v/>
      </c>
      <c r="O11" s="10" t="str">
        <f>'SK 13'!BA19</f>
        <v/>
      </c>
      <c r="P11" s="10" t="str">
        <f>'SK 14'!BA19</f>
        <v/>
      </c>
      <c r="Q11" s="10" t="str">
        <f>'SK 15'!BA19</f>
        <v/>
      </c>
      <c r="R11" s="10" t="str">
        <f>'SK 16'!BA19</f>
        <v/>
      </c>
      <c r="S11" s="26" t="str">
        <f t="shared" ref="S11:S34" si="0">IFERROR(ROUND(AVERAGE(C11:R11),0),"")</f>
        <v/>
      </c>
      <c r="T11" s="27" t="str">
        <f t="shared" ref="T11:T34" si="1">IF(S11="","",ROUND(S11*0.6+40,0))</f>
        <v/>
      </c>
      <c r="U11" s="23"/>
      <c r="V11" s="23"/>
      <c r="W11" s="23"/>
      <c r="X11" s="23"/>
      <c r="Y11" s="23"/>
      <c r="Z11" s="23"/>
    </row>
    <row r="12" spans="1:26">
      <c r="A12" s="10">
        <f>Input!A27</f>
        <v>3</v>
      </c>
      <c r="B12" s="11" t="str">
        <f>Input!B27</f>
        <v>AURELIUS NATHAN WIRAWAN</v>
      </c>
      <c r="C12" s="10" t="str">
        <f>'SK 1'!BA20</f>
        <v/>
      </c>
      <c r="D12" s="10" t="str">
        <f>'SK 2'!BA20</f>
        <v/>
      </c>
      <c r="E12" s="10" t="str">
        <f>'SK 3'!BA20</f>
        <v/>
      </c>
      <c r="F12" s="10" t="str">
        <f>'SK 4'!BA20</f>
        <v/>
      </c>
      <c r="G12" s="10" t="str">
        <f>'SK 5'!BA20</f>
        <v/>
      </c>
      <c r="H12" s="10" t="str">
        <f>'SK 6'!BA20</f>
        <v/>
      </c>
      <c r="I12" s="10" t="str">
        <f>'SK 7'!BA20</f>
        <v/>
      </c>
      <c r="J12" s="10" t="str">
        <f>'SK 8'!BA20</f>
        <v/>
      </c>
      <c r="K12" s="10" t="str">
        <f>'SK 9'!BA20</f>
        <v/>
      </c>
      <c r="L12" s="10" t="str">
        <f>'SK 10'!BA20</f>
        <v/>
      </c>
      <c r="M12" s="10" t="str">
        <f>'SK 11'!BA20</f>
        <v/>
      </c>
      <c r="N12" s="10" t="str">
        <f>'SK 12'!BA20</f>
        <v/>
      </c>
      <c r="O12" s="10" t="str">
        <f>'SK 13'!BA20</f>
        <v/>
      </c>
      <c r="P12" s="10" t="str">
        <f>'SK 14'!BA20</f>
        <v/>
      </c>
      <c r="Q12" s="10" t="str">
        <f>'SK 15'!BA20</f>
        <v/>
      </c>
      <c r="R12" s="10" t="str">
        <f>'SK 16'!BA20</f>
        <v/>
      </c>
      <c r="S12" s="26" t="str">
        <f t="shared" si="0"/>
        <v/>
      </c>
      <c r="T12" s="27" t="str">
        <f t="shared" si="1"/>
        <v/>
      </c>
      <c r="U12" s="23"/>
      <c r="V12" s="23"/>
      <c r="W12" s="23"/>
      <c r="X12" s="23"/>
      <c r="Y12" s="23"/>
      <c r="Z12" s="23"/>
    </row>
    <row r="13" spans="1:26">
      <c r="A13" s="10">
        <f>Input!A28</f>
        <v>4</v>
      </c>
      <c r="B13" s="11" t="str">
        <f>Input!B28</f>
        <v>BRYAN JUTANZAH</v>
      </c>
      <c r="C13" s="10" t="str">
        <f>'SK 1'!BA21</f>
        <v/>
      </c>
      <c r="D13" s="10" t="str">
        <f>'SK 2'!BA21</f>
        <v/>
      </c>
      <c r="E13" s="10" t="str">
        <f>'SK 3'!BA21</f>
        <v/>
      </c>
      <c r="F13" s="10" t="str">
        <f>'SK 4'!BA21</f>
        <v/>
      </c>
      <c r="G13" s="10" t="str">
        <f>'SK 5'!BA21</f>
        <v/>
      </c>
      <c r="H13" s="10" t="str">
        <f>'SK 6'!BA21</f>
        <v/>
      </c>
      <c r="I13" s="10" t="str">
        <f>'SK 7'!BA21</f>
        <v/>
      </c>
      <c r="J13" s="10" t="str">
        <f>'SK 8'!BA21</f>
        <v/>
      </c>
      <c r="K13" s="10" t="str">
        <f>'SK 9'!BA21</f>
        <v/>
      </c>
      <c r="L13" s="10" t="str">
        <f>'SK 10'!BA21</f>
        <v/>
      </c>
      <c r="M13" s="10" t="str">
        <f>'SK 11'!BA21</f>
        <v/>
      </c>
      <c r="N13" s="10" t="str">
        <f>'SK 12'!BA21</f>
        <v/>
      </c>
      <c r="O13" s="10" t="str">
        <f>'SK 13'!BA21</f>
        <v/>
      </c>
      <c r="P13" s="10" t="str">
        <f>'SK 14'!BA21</f>
        <v/>
      </c>
      <c r="Q13" s="10" t="str">
        <f>'SK 15'!BA21</f>
        <v/>
      </c>
      <c r="R13" s="10" t="str">
        <f>'SK 16'!BA21</f>
        <v/>
      </c>
      <c r="S13" s="26" t="str">
        <f t="shared" si="0"/>
        <v/>
      </c>
      <c r="T13" s="27" t="str">
        <f t="shared" si="1"/>
        <v/>
      </c>
      <c r="U13" s="23"/>
      <c r="V13" s="23"/>
      <c r="W13" s="23"/>
      <c r="X13" s="23"/>
      <c r="Y13" s="23"/>
      <c r="Z13" s="23"/>
    </row>
    <row r="14" spans="1:22">
      <c r="A14" s="10">
        <f>Input!A29</f>
        <v>5</v>
      </c>
      <c r="B14" s="11" t="str">
        <f>Input!B29</f>
        <v>DELPHI PRISKILLA ANNEKE</v>
      </c>
      <c r="C14" s="10" t="str">
        <f>'SK 1'!BA22</f>
        <v/>
      </c>
      <c r="D14" s="10" t="str">
        <f>'SK 2'!BA22</f>
        <v/>
      </c>
      <c r="E14" s="10" t="str">
        <f>'SK 3'!BA22</f>
        <v/>
      </c>
      <c r="F14" s="10" t="str">
        <f>'SK 4'!BA22</f>
        <v/>
      </c>
      <c r="G14" s="10" t="str">
        <f>'SK 5'!BA22</f>
        <v/>
      </c>
      <c r="H14" s="10" t="str">
        <f>'SK 6'!BA22</f>
        <v/>
      </c>
      <c r="I14" s="10" t="str">
        <f>'SK 7'!BA22</f>
        <v/>
      </c>
      <c r="J14" s="10" t="str">
        <f>'SK 8'!BA22</f>
        <v/>
      </c>
      <c r="K14" s="10" t="str">
        <f>'SK 9'!BA22</f>
        <v/>
      </c>
      <c r="L14" s="10" t="str">
        <f>'SK 10'!BA22</f>
        <v/>
      </c>
      <c r="M14" s="10" t="str">
        <f>'SK 11'!BA22</f>
        <v/>
      </c>
      <c r="N14" s="10" t="str">
        <f>'SK 12'!BA22</f>
        <v/>
      </c>
      <c r="O14" s="10" t="str">
        <f>'SK 13'!BA22</f>
        <v/>
      </c>
      <c r="P14" s="10" t="str">
        <f>'SK 14'!BA22</f>
        <v/>
      </c>
      <c r="Q14" s="10" t="str">
        <f>'SK 15'!BA22</f>
        <v/>
      </c>
      <c r="R14" s="10" t="str">
        <f>'SK 16'!BA22</f>
        <v/>
      </c>
      <c r="S14" s="26" t="str">
        <f t="shared" si="0"/>
        <v/>
      </c>
      <c r="T14" s="27" t="str">
        <f t="shared" si="1"/>
        <v/>
      </c>
      <c r="V14" s="28"/>
    </row>
    <row r="15" spans="1:20">
      <c r="A15" s="10">
        <f>Input!A30</f>
        <v>6</v>
      </c>
      <c r="B15" s="11" t="str">
        <f>Input!B30</f>
        <v>ELVIN PHILANDER</v>
      </c>
      <c r="C15" s="10" t="str">
        <f>'SK 1'!BA23</f>
        <v/>
      </c>
      <c r="D15" s="10">
        <f>'SK 2'!BA23</f>
        <v>75</v>
      </c>
      <c r="E15" s="10" t="str">
        <f>'SK 3'!BA23</f>
        <v/>
      </c>
      <c r="F15" s="10" t="str">
        <f>'SK 4'!BA23</f>
        <v/>
      </c>
      <c r="G15" s="10" t="str">
        <f>'SK 5'!BA23</f>
        <v/>
      </c>
      <c r="H15" s="10" t="str">
        <f>'SK 6'!BA23</f>
        <v/>
      </c>
      <c r="I15" s="10" t="str">
        <f>'SK 7'!BA23</f>
        <v/>
      </c>
      <c r="J15" s="10" t="str">
        <f>'SK 8'!BA23</f>
        <v/>
      </c>
      <c r="K15" s="10" t="str">
        <f>'SK 9'!BA23</f>
        <v/>
      </c>
      <c r="L15" s="10" t="str">
        <f>'SK 10'!BA23</f>
        <v/>
      </c>
      <c r="M15" s="10" t="str">
        <f>'SK 11'!BA23</f>
        <v/>
      </c>
      <c r="N15" s="10" t="str">
        <f>'SK 12'!BA23</f>
        <v/>
      </c>
      <c r="O15" s="10" t="str">
        <f>'SK 13'!BA23</f>
        <v/>
      </c>
      <c r="P15" s="10" t="str">
        <f>'SK 14'!BA23</f>
        <v/>
      </c>
      <c r="Q15" s="10" t="str">
        <f>'SK 15'!BA23</f>
        <v/>
      </c>
      <c r="R15" s="10" t="str">
        <f>'SK 16'!BA23</f>
        <v/>
      </c>
      <c r="S15" s="26">
        <f t="shared" si="0"/>
        <v>75</v>
      </c>
      <c r="T15" s="27">
        <f t="shared" si="1"/>
        <v>85</v>
      </c>
    </row>
    <row r="16" spans="1:20">
      <c r="A16" s="10">
        <f>Input!A31</f>
        <v>7</v>
      </c>
      <c r="B16" s="11" t="str">
        <f>Input!B31</f>
        <v>ELVLYN SONI</v>
      </c>
      <c r="C16" s="10" t="str">
        <f>'SK 1'!BA24</f>
        <v/>
      </c>
      <c r="D16" s="10" t="str">
        <f>'SK 2'!BA24</f>
        <v/>
      </c>
      <c r="E16" s="10" t="str">
        <f>'SK 3'!BA24</f>
        <v/>
      </c>
      <c r="F16" s="10" t="str">
        <f>'SK 4'!BA24</f>
        <v/>
      </c>
      <c r="G16" s="10" t="str">
        <f>'SK 5'!BA24</f>
        <v/>
      </c>
      <c r="H16" s="10" t="str">
        <f>'SK 6'!BA24</f>
        <v/>
      </c>
      <c r="I16" s="10" t="str">
        <f>'SK 7'!BA24</f>
        <v/>
      </c>
      <c r="J16" s="10" t="str">
        <f>'SK 8'!BA24</f>
        <v/>
      </c>
      <c r="K16" s="10" t="str">
        <f>'SK 9'!BA24</f>
        <v/>
      </c>
      <c r="L16" s="10" t="str">
        <f>'SK 10'!BA24</f>
        <v/>
      </c>
      <c r="M16" s="10" t="str">
        <f>'SK 11'!BA24</f>
        <v/>
      </c>
      <c r="N16" s="10" t="str">
        <f>'SK 12'!BA24</f>
        <v/>
      </c>
      <c r="O16" s="10" t="str">
        <f>'SK 13'!BA24</f>
        <v/>
      </c>
      <c r="P16" s="10" t="str">
        <f>'SK 14'!BA24</f>
        <v/>
      </c>
      <c r="Q16" s="10" t="str">
        <f>'SK 15'!BA24</f>
        <v/>
      </c>
      <c r="R16" s="10" t="str">
        <f>'SK 16'!BA24</f>
        <v/>
      </c>
      <c r="S16" s="26" t="str">
        <f t="shared" si="0"/>
        <v/>
      </c>
      <c r="T16" s="27" t="str">
        <f t="shared" si="1"/>
        <v/>
      </c>
    </row>
    <row r="17" spans="1:20">
      <c r="A17" s="10">
        <f>Input!A32</f>
        <v>8</v>
      </c>
      <c r="B17" s="11" t="str">
        <f>Input!B32</f>
        <v>FELICIA SUGIARTO</v>
      </c>
      <c r="C17" s="10" t="str">
        <f>'SK 1'!BA25</f>
        <v/>
      </c>
      <c r="D17" s="10" t="str">
        <f>'SK 2'!BA25</f>
        <v/>
      </c>
      <c r="E17" s="10" t="str">
        <f>'SK 3'!BA25</f>
        <v/>
      </c>
      <c r="F17" s="10" t="str">
        <f>'SK 4'!BA25</f>
        <v/>
      </c>
      <c r="G17" s="10" t="str">
        <f>'SK 5'!BA25</f>
        <v/>
      </c>
      <c r="H17" s="10" t="str">
        <f>'SK 6'!BA25</f>
        <v/>
      </c>
      <c r="I17" s="10" t="str">
        <f>'SK 7'!BA25</f>
        <v/>
      </c>
      <c r="J17" s="10" t="str">
        <f>'SK 8'!BA25</f>
        <v/>
      </c>
      <c r="K17" s="10" t="str">
        <f>'SK 9'!BA25</f>
        <v/>
      </c>
      <c r="L17" s="10" t="str">
        <f>'SK 10'!BA25</f>
        <v/>
      </c>
      <c r="M17" s="10" t="str">
        <f>'SK 11'!BA25</f>
        <v/>
      </c>
      <c r="N17" s="10" t="str">
        <f>'SK 12'!BA25</f>
        <v/>
      </c>
      <c r="O17" s="10" t="str">
        <f>'SK 13'!BA25</f>
        <v/>
      </c>
      <c r="P17" s="10" t="str">
        <f>'SK 14'!BA25</f>
        <v/>
      </c>
      <c r="Q17" s="10" t="str">
        <f>'SK 15'!BA25</f>
        <v/>
      </c>
      <c r="R17" s="10" t="str">
        <f>'SK 16'!BA25</f>
        <v/>
      </c>
      <c r="S17" s="26" t="str">
        <f t="shared" si="0"/>
        <v/>
      </c>
      <c r="T17" s="27" t="str">
        <f t="shared" si="1"/>
        <v/>
      </c>
    </row>
    <row r="18" spans="1:20">
      <c r="A18" s="10">
        <f>Input!A33</f>
        <v>9</v>
      </c>
      <c r="B18" s="11" t="str">
        <f>Input!B33</f>
        <v>GIOVANNI RICHARD H</v>
      </c>
      <c r="C18" s="10" t="str">
        <f>'SK 1'!BA26</f>
        <v/>
      </c>
      <c r="D18" s="10">
        <f>'SK 2'!BA26</f>
        <v>74</v>
      </c>
      <c r="E18" s="10" t="str">
        <f>'SK 3'!BA26</f>
        <v/>
      </c>
      <c r="F18" s="10" t="str">
        <f>'SK 4'!BA26</f>
        <v/>
      </c>
      <c r="G18" s="10" t="str">
        <f>'SK 5'!BA26</f>
        <v/>
      </c>
      <c r="H18" s="10" t="str">
        <f>'SK 6'!BA26</f>
        <v/>
      </c>
      <c r="I18" s="10" t="str">
        <f>'SK 7'!BA26</f>
        <v/>
      </c>
      <c r="J18" s="10" t="str">
        <f>'SK 8'!BA26</f>
        <v/>
      </c>
      <c r="K18" s="10" t="str">
        <f>'SK 9'!BA26</f>
        <v/>
      </c>
      <c r="L18" s="10" t="str">
        <f>'SK 10'!BA26</f>
        <v/>
      </c>
      <c r="M18" s="10" t="str">
        <f>'SK 11'!BA26</f>
        <v/>
      </c>
      <c r="N18" s="10" t="str">
        <f>'SK 12'!BA26</f>
        <v/>
      </c>
      <c r="O18" s="10" t="str">
        <f>'SK 13'!BA26</f>
        <v/>
      </c>
      <c r="P18" s="10" t="str">
        <f>'SK 14'!BA26</f>
        <v/>
      </c>
      <c r="Q18" s="10" t="str">
        <f>'SK 15'!BA26</f>
        <v/>
      </c>
      <c r="R18" s="10" t="str">
        <f>'SK 16'!BA26</f>
        <v/>
      </c>
      <c r="S18" s="26">
        <f t="shared" si="0"/>
        <v>74</v>
      </c>
      <c r="T18" s="27">
        <f t="shared" si="1"/>
        <v>84</v>
      </c>
    </row>
    <row r="19" spans="1:20">
      <c r="A19" s="10">
        <f>Input!A34</f>
        <v>10</v>
      </c>
      <c r="B19" s="11" t="str">
        <f>Input!B34</f>
        <v>HIZKIA FELIX WINATA</v>
      </c>
      <c r="C19" s="10" t="str">
        <f>'SK 1'!BA27</f>
        <v/>
      </c>
      <c r="D19" s="10" t="str">
        <f>'SK 2'!BA27</f>
        <v/>
      </c>
      <c r="E19" s="10" t="str">
        <f>'SK 3'!BA27</f>
        <v/>
      </c>
      <c r="F19" s="10" t="str">
        <f>'SK 4'!BA27</f>
        <v/>
      </c>
      <c r="G19" s="10" t="str">
        <f>'SK 5'!BA27</f>
        <v/>
      </c>
      <c r="H19" s="10" t="str">
        <f>'SK 6'!BA27</f>
        <v/>
      </c>
      <c r="I19" s="10" t="str">
        <f>'SK 7'!BA27</f>
        <v/>
      </c>
      <c r="J19" s="10" t="str">
        <f>'SK 8'!BA27</f>
        <v/>
      </c>
      <c r="K19" s="10" t="str">
        <f>'SK 9'!BA27</f>
        <v/>
      </c>
      <c r="L19" s="10" t="str">
        <f>'SK 10'!BA27</f>
        <v/>
      </c>
      <c r="M19" s="10" t="str">
        <f>'SK 11'!BA27</f>
        <v/>
      </c>
      <c r="N19" s="10" t="str">
        <f>'SK 12'!BA27</f>
        <v/>
      </c>
      <c r="O19" s="10" t="str">
        <f>'SK 13'!BA27</f>
        <v/>
      </c>
      <c r="P19" s="10" t="str">
        <f>'SK 14'!BA27</f>
        <v/>
      </c>
      <c r="Q19" s="10" t="str">
        <f>'SK 15'!BA27</f>
        <v/>
      </c>
      <c r="R19" s="10" t="str">
        <f>'SK 16'!BA27</f>
        <v/>
      </c>
      <c r="S19" s="26" t="str">
        <f t="shared" si="0"/>
        <v/>
      </c>
      <c r="T19" s="27" t="str">
        <f t="shared" si="1"/>
        <v/>
      </c>
    </row>
    <row r="20" spans="1:20">
      <c r="A20" s="10">
        <f>Input!A35</f>
        <v>11</v>
      </c>
      <c r="B20" s="11" t="str">
        <f>Input!B35</f>
        <v>JESSIE CHANDRA</v>
      </c>
      <c r="C20" s="10" t="str">
        <f>'SK 1'!BA28</f>
        <v/>
      </c>
      <c r="D20" s="10" t="str">
        <f>'SK 2'!BA28</f>
        <v/>
      </c>
      <c r="E20" s="10" t="str">
        <f>'SK 3'!BA28</f>
        <v/>
      </c>
      <c r="F20" s="10" t="str">
        <f>'SK 4'!BA28</f>
        <v/>
      </c>
      <c r="G20" s="10" t="str">
        <f>'SK 5'!BA28</f>
        <v/>
      </c>
      <c r="H20" s="10" t="str">
        <f>'SK 6'!BA28</f>
        <v/>
      </c>
      <c r="I20" s="10" t="str">
        <f>'SK 7'!BA28</f>
        <v/>
      </c>
      <c r="J20" s="10" t="str">
        <f>'SK 8'!BA28</f>
        <v/>
      </c>
      <c r="K20" s="10" t="str">
        <f>'SK 9'!BA28</f>
        <v/>
      </c>
      <c r="L20" s="10" t="str">
        <f>'SK 10'!BA28</f>
        <v/>
      </c>
      <c r="M20" s="10" t="str">
        <f>'SK 11'!BA28</f>
        <v/>
      </c>
      <c r="N20" s="10" t="str">
        <f>'SK 12'!BA28</f>
        <v/>
      </c>
      <c r="O20" s="10" t="str">
        <f>'SK 13'!BA28</f>
        <v/>
      </c>
      <c r="P20" s="10" t="str">
        <f>'SK 14'!BA28</f>
        <v/>
      </c>
      <c r="Q20" s="10" t="str">
        <f>'SK 15'!BA28</f>
        <v/>
      </c>
      <c r="R20" s="10" t="str">
        <f>'SK 16'!BA28</f>
        <v/>
      </c>
      <c r="S20" s="26" t="str">
        <f t="shared" si="0"/>
        <v/>
      </c>
      <c r="T20" s="27" t="str">
        <f t="shared" si="1"/>
        <v/>
      </c>
    </row>
    <row r="21" spans="1:20">
      <c r="A21" s="10">
        <f>Input!A36</f>
        <v>12</v>
      </c>
      <c r="B21" s="11" t="str">
        <f>Input!B36</f>
        <v>KEVIN ORLANDO</v>
      </c>
      <c r="C21" s="10" t="str">
        <f>'SK 1'!BA29</f>
        <v/>
      </c>
      <c r="D21" s="10" t="str">
        <f>'SK 2'!BA29</f>
        <v/>
      </c>
      <c r="E21" s="10" t="str">
        <f>'SK 3'!BA29</f>
        <v/>
      </c>
      <c r="F21" s="10" t="str">
        <f>'SK 4'!BA29</f>
        <v/>
      </c>
      <c r="G21" s="10" t="str">
        <f>'SK 5'!BA29</f>
        <v/>
      </c>
      <c r="H21" s="10" t="str">
        <f>'SK 6'!BA29</f>
        <v/>
      </c>
      <c r="I21" s="10" t="str">
        <f>'SK 7'!BA29</f>
        <v/>
      </c>
      <c r="J21" s="10" t="str">
        <f>'SK 8'!BA29</f>
        <v/>
      </c>
      <c r="K21" s="10" t="str">
        <f>'SK 9'!BA29</f>
        <v/>
      </c>
      <c r="L21" s="10" t="str">
        <f>'SK 10'!BA29</f>
        <v/>
      </c>
      <c r="M21" s="10" t="str">
        <f>'SK 11'!BA29</f>
        <v/>
      </c>
      <c r="N21" s="10" t="str">
        <f>'SK 12'!BA29</f>
        <v/>
      </c>
      <c r="O21" s="10" t="str">
        <f>'SK 13'!BA29</f>
        <v/>
      </c>
      <c r="P21" s="10" t="str">
        <f>'SK 14'!BA29</f>
        <v/>
      </c>
      <c r="Q21" s="10" t="str">
        <f>'SK 15'!BA29</f>
        <v/>
      </c>
      <c r="R21" s="10" t="str">
        <f>'SK 16'!BA29</f>
        <v/>
      </c>
      <c r="S21" s="26" t="str">
        <f t="shared" si="0"/>
        <v/>
      </c>
      <c r="T21" s="27" t="str">
        <f t="shared" si="1"/>
        <v/>
      </c>
    </row>
    <row r="22" spans="1:20">
      <c r="A22" s="10">
        <f>Input!A37</f>
        <v>13</v>
      </c>
      <c r="B22" s="11" t="str">
        <f>Input!B37</f>
        <v>RAYMOND</v>
      </c>
      <c r="C22" s="10" t="str">
        <f>'SK 1'!BA30</f>
        <v/>
      </c>
      <c r="D22" s="10" t="str">
        <f>'SK 2'!BA30</f>
        <v/>
      </c>
      <c r="E22" s="10" t="str">
        <f>'SK 3'!BA30</f>
        <v/>
      </c>
      <c r="F22" s="10" t="str">
        <f>'SK 4'!BA30</f>
        <v/>
      </c>
      <c r="G22" s="10" t="str">
        <f>'SK 5'!BA30</f>
        <v/>
      </c>
      <c r="H22" s="10" t="str">
        <f>'SK 6'!BA30</f>
        <v/>
      </c>
      <c r="I22" s="10" t="str">
        <f>'SK 7'!BA30</f>
        <v/>
      </c>
      <c r="J22" s="10" t="str">
        <f>'SK 8'!BA30</f>
        <v/>
      </c>
      <c r="K22" s="10" t="str">
        <f>'SK 9'!BA30</f>
        <v/>
      </c>
      <c r="L22" s="10" t="str">
        <f>'SK 10'!BA30</f>
        <v/>
      </c>
      <c r="M22" s="10" t="str">
        <f>'SK 11'!BA30</f>
        <v/>
      </c>
      <c r="N22" s="10" t="str">
        <f>'SK 12'!BA30</f>
        <v/>
      </c>
      <c r="O22" s="10" t="str">
        <f>'SK 13'!BA30</f>
        <v/>
      </c>
      <c r="P22" s="10" t="str">
        <f>'SK 14'!BA30</f>
        <v/>
      </c>
      <c r="Q22" s="10" t="str">
        <f>'SK 15'!BA30</f>
        <v/>
      </c>
      <c r="R22" s="10" t="str">
        <f>'SK 16'!BA30</f>
        <v/>
      </c>
      <c r="S22" s="26" t="str">
        <f t="shared" si="0"/>
        <v/>
      </c>
      <c r="T22" s="27" t="str">
        <f t="shared" si="1"/>
        <v/>
      </c>
    </row>
    <row r="23" spans="1:20">
      <c r="A23" s="10">
        <f>Input!A38</f>
        <v>14</v>
      </c>
      <c r="B23" s="11" t="str">
        <f>Input!B38</f>
        <v>RUSSEL OTNIEL TJAKRA</v>
      </c>
      <c r="C23" s="10" t="str">
        <f>'SK 1'!BA31</f>
        <v/>
      </c>
      <c r="D23" s="10">
        <f>'SK 2'!BA31</f>
        <v>78</v>
      </c>
      <c r="E23" s="10" t="str">
        <f>'SK 3'!BA31</f>
        <v/>
      </c>
      <c r="F23" s="10" t="str">
        <f>'SK 4'!BA31</f>
        <v/>
      </c>
      <c r="G23" s="10" t="str">
        <f>'SK 5'!BA31</f>
        <v/>
      </c>
      <c r="H23" s="10" t="str">
        <f>'SK 6'!BA31</f>
        <v/>
      </c>
      <c r="I23" s="10" t="str">
        <f>'SK 7'!BA31</f>
        <v/>
      </c>
      <c r="J23" s="10" t="str">
        <f>'SK 8'!BA31</f>
        <v/>
      </c>
      <c r="K23" s="10" t="str">
        <f>'SK 9'!BA31</f>
        <v/>
      </c>
      <c r="L23" s="10" t="str">
        <f>'SK 10'!BA31</f>
        <v/>
      </c>
      <c r="M23" s="10" t="str">
        <f>'SK 11'!BA31</f>
        <v/>
      </c>
      <c r="N23" s="10" t="str">
        <f>'SK 12'!BA31</f>
        <v/>
      </c>
      <c r="O23" s="10" t="str">
        <f>'SK 13'!BA31</f>
        <v/>
      </c>
      <c r="P23" s="10" t="str">
        <f>'SK 14'!BA31</f>
        <v/>
      </c>
      <c r="Q23" s="10" t="str">
        <f>'SK 15'!BA31</f>
        <v/>
      </c>
      <c r="R23" s="10" t="str">
        <f>'SK 16'!BA31</f>
        <v/>
      </c>
      <c r="S23" s="26">
        <f t="shared" si="0"/>
        <v>78</v>
      </c>
      <c r="T23" s="27">
        <f t="shared" si="1"/>
        <v>87</v>
      </c>
    </row>
    <row r="24" spans="1:20">
      <c r="A24" s="10">
        <f>Input!A39</f>
        <v>15</v>
      </c>
      <c r="B24" s="11" t="str">
        <f>Input!B39</f>
        <v>SAMMUEL RAYMOND</v>
      </c>
      <c r="C24" s="10" t="str">
        <f>'SK 1'!BA32</f>
        <v/>
      </c>
      <c r="D24" s="10">
        <f>'SK 2'!BA32</f>
        <v>75</v>
      </c>
      <c r="E24" s="10" t="str">
        <f>'SK 3'!BA32</f>
        <v/>
      </c>
      <c r="F24" s="10" t="str">
        <f>'SK 4'!BA32</f>
        <v/>
      </c>
      <c r="G24" s="10" t="str">
        <f>'SK 5'!BA32</f>
        <v/>
      </c>
      <c r="H24" s="10" t="str">
        <f>'SK 6'!BA32</f>
        <v/>
      </c>
      <c r="I24" s="10" t="str">
        <f>'SK 7'!BA32</f>
        <v/>
      </c>
      <c r="J24" s="10" t="str">
        <f>'SK 8'!BA32</f>
        <v/>
      </c>
      <c r="K24" s="10" t="str">
        <f>'SK 9'!BA32</f>
        <v/>
      </c>
      <c r="L24" s="10" t="str">
        <f>'SK 10'!BA32</f>
        <v/>
      </c>
      <c r="M24" s="10" t="str">
        <f>'SK 11'!BA32</f>
        <v/>
      </c>
      <c r="N24" s="10" t="str">
        <f>'SK 12'!BA32</f>
        <v/>
      </c>
      <c r="O24" s="10" t="str">
        <f>'SK 13'!BA32</f>
        <v/>
      </c>
      <c r="P24" s="10" t="str">
        <f>'SK 14'!BA32</f>
        <v/>
      </c>
      <c r="Q24" s="10" t="str">
        <f>'SK 15'!BA32</f>
        <v/>
      </c>
      <c r="R24" s="10" t="str">
        <f>'SK 16'!BA32</f>
        <v/>
      </c>
      <c r="S24" s="26">
        <f t="shared" si="0"/>
        <v>75</v>
      </c>
      <c r="T24" s="27">
        <f t="shared" si="1"/>
        <v>85</v>
      </c>
    </row>
    <row r="25" spans="1:20">
      <c r="A25" s="10">
        <f>Input!A40</f>
        <v>16</v>
      </c>
      <c r="B25" s="11" t="str">
        <f>Input!B40</f>
        <v>THADEO ARLO</v>
      </c>
      <c r="C25" s="10" t="str">
        <f>'SK 1'!BA33</f>
        <v/>
      </c>
      <c r="D25" s="10" t="str">
        <f>'SK 2'!BA33</f>
        <v/>
      </c>
      <c r="E25" s="10" t="str">
        <f>'SK 3'!BA33</f>
        <v/>
      </c>
      <c r="F25" s="10" t="str">
        <f>'SK 4'!BA33</f>
        <v/>
      </c>
      <c r="G25" s="10" t="str">
        <f>'SK 5'!BA33</f>
        <v/>
      </c>
      <c r="H25" s="10" t="str">
        <f>'SK 6'!BA33</f>
        <v/>
      </c>
      <c r="I25" s="10" t="str">
        <f>'SK 7'!BA33</f>
        <v/>
      </c>
      <c r="J25" s="10" t="str">
        <f>'SK 8'!BA33</f>
        <v/>
      </c>
      <c r="K25" s="10" t="str">
        <f>'SK 9'!BA33</f>
        <v/>
      </c>
      <c r="L25" s="10" t="str">
        <f>'SK 10'!BA33</f>
        <v/>
      </c>
      <c r="M25" s="10" t="str">
        <f>'SK 11'!BA33</f>
        <v/>
      </c>
      <c r="N25" s="10" t="str">
        <f>'SK 12'!BA33</f>
        <v/>
      </c>
      <c r="O25" s="10" t="str">
        <f>'SK 13'!BA33</f>
        <v/>
      </c>
      <c r="P25" s="10" t="str">
        <f>'SK 14'!BA33</f>
        <v/>
      </c>
      <c r="Q25" s="10" t="str">
        <f>'SK 15'!BA33</f>
        <v/>
      </c>
      <c r="R25" s="10" t="str">
        <f>'SK 16'!BA33</f>
        <v/>
      </c>
      <c r="S25" s="26" t="str">
        <f t="shared" si="0"/>
        <v/>
      </c>
      <c r="T25" s="27" t="str">
        <f t="shared" si="1"/>
        <v/>
      </c>
    </row>
    <row r="26" spans="1:20">
      <c r="A26" s="10">
        <f>Input!A41</f>
        <v>17</v>
      </c>
      <c r="B26" s="11" t="str">
        <f>Input!B41</f>
        <v>TOBIAS HAPOSAN</v>
      </c>
      <c r="C26" s="10" t="str">
        <f>'SK 1'!BA34</f>
        <v/>
      </c>
      <c r="D26" s="10" t="str">
        <f>'SK 2'!BA34</f>
        <v/>
      </c>
      <c r="E26" s="10" t="str">
        <f>'SK 3'!BA34</f>
        <v/>
      </c>
      <c r="F26" s="10" t="str">
        <f>'SK 4'!BA34</f>
        <v/>
      </c>
      <c r="G26" s="10" t="str">
        <f>'SK 5'!BA34</f>
        <v/>
      </c>
      <c r="H26" s="10" t="str">
        <f>'SK 6'!BA34</f>
        <v/>
      </c>
      <c r="I26" s="10" t="str">
        <f>'SK 7'!BA34</f>
        <v/>
      </c>
      <c r="J26" s="10" t="str">
        <f>'SK 8'!BA34</f>
        <v/>
      </c>
      <c r="K26" s="10" t="str">
        <f>'SK 9'!BA34</f>
        <v/>
      </c>
      <c r="L26" s="10" t="str">
        <f>'SK 10'!BA34</f>
        <v/>
      </c>
      <c r="M26" s="10" t="str">
        <f>'SK 11'!BA34</f>
        <v/>
      </c>
      <c r="N26" s="10" t="str">
        <f>'SK 12'!BA34</f>
        <v/>
      </c>
      <c r="O26" s="10" t="str">
        <f>'SK 13'!BA34</f>
        <v/>
      </c>
      <c r="P26" s="10" t="str">
        <f>'SK 14'!BA34</f>
        <v/>
      </c>
      <c r="Q26" s="10" t="str">
        <f>'SK 15'!BA34</f>
        <v/>
      </c>
      <c r="R26" s="10" t="str">
        <f>'SK 16'!BA34</f>
        <v/>
      </c>
      <c r="S26" s="26" t="str">
        <f t="shared" si="0"/>
        <v/>
      </c>
      <c r="T26" s="27" t="str">
        <f t="shared" si="1"/>
        <v/>
      </c>
    </row>
    <row r="27" spans="1:20">
      <c r="A27" s="10">
        <f>Input!A42</f>
        <v>18</v>
      </c>
      <c r="B27" s="11" t="str">
        <f>Input!B42</f>
        <v>WINSTON LEE</v>
      </c>
      <c r="C27" s="10" t="str">
        <f>'SK 1'!BA35</f>
        <v/>
      </c>
      <c r="D27" s="10" t="str">
        <f>'SK 2'!BA35</f>
        <v/>
      </c>
      <c r="E27" s="10" t="str">
        <f>'SK 3'!BA35</f>
        <v/>
      </c>
      <c r="F27" s="10" t="str">
        <f>'SK 4'!BA35</f>
        <v/>
      </c>
      <c r="G27" s="10" t="str">
        <f>'SK 5'!BA35</f>
        <v/>
      </c>
      <c r="H27" s="10" t="str">
        <f>'SK 6'!BA35</f>
        <v/>
      </c>
      <c r="I27" s="10" t="str">
        <f>'SK 7'!BA35</f>
        <v/>
      </c>
      <c r="J27" s="10" t="str">
        <f>'SK 8'!BA35</f>
        <v/>
      </c>
      <c r="K27" s="10" t="str">
        <f>'SK 9'!BA35</f>
        <v/>
      </c>
      <c r="L27" s="10" t="str">
        <f>'SK 10'!BA35</f>
        <v/>
      </c>
      <c r="M27" s="10" t="str">
        <f>'SK 11'!BA35</f>
        <v/>
      </c>
      <c r="N27" s="10" t="str">
        <f>'SK 12'!BA35</f>
        <v/>
      </c>
      <c r="O27" s="10" t="str">
        <f>'SK 13'!BA35</f>
        <v/>
      </c>
      <c r="P27" s="10" t="str">
        <f>'SK 14'!BA35</f>
        <v/>
      </c>
      <c r="Q27" s="10" t="str">
        <f>'SK 15'!BA35</f>
        <v/>
      </c>
      <c r="R27" s="10" t="str">
        <f>'SK 16'!BA35</f>
        <v/>
      </c>
      <c r="S27" s="26" t="str">
        <f t="shared" si="0"/>
        <v/>
      </c>
      <c r="T27" s="27" t="str">
        <f t="shared" si="1"/>
        <v/>
      </c>
    </row>
    <row r="28" spans="1:20">
      <c r="A28" s="10" t="str">
        <f>Input!A43</f>
        <v/>
      </c>
      <c r="B28" s="11" t="str">
        <f>Input!B43</f>
        <v/>
      </c>
      <c r="C28" s="10" t="str">
        <f>'SK 1'!BA36</f>
        <v/>
      </c>
      <c r="D28" s="10" t="str">
        <f>'SK 2'!BA36</f>
        <v/>
      </c>
      <c r="E28" s="10" t="str">
        <f>'SK 3'!BA36</f>
        <v/>
      </c>
      <c r="F28" s="10" t="str">
        <f>'SK 4'!BA36</f>
        <v/>
      </c>
      <c r="G28" s="10" t="str">
        <f>'SK 5'!BA36</f>
        <v/>
      </c>
      <c r="H28" s="10" t="str">
        <f>'SK 6'!BA36</f>
        <v/>
      </c>
      <c r="I28" s="10" t="str">
        <f>'SK 7'!BA36</f>
        <v/>
      </c>
      <c r="J28" s="10" t="str">
        <f>'SK 8'!BA36</f>
        <v/>
      </c>
      <c r="K28" s="10" t="str">
        <f>'SK 9'!BA36</f>
        <v/>
      </c>
      <c r="L28" s="10" t="str">
        <f>'SK 10'!BA36</f>
        <v/>
      </c>
      <c r="M28" s="10" t="str">
        <f>'SK 11'!BA36</f>
        <v/>
      </c>
      <c r="N28" s="10" t="str">
        <f>'SK 12'!BA36</f>
        <v/>
      </c>
      <c r="O28" s="10" t="str">
        <f>'SK 13'!BA36</f>
        <v/>
      </c>
      <c r="P28" s="10" t="str">
        <f>'SK 14'!BA36</f>
        <v/>
      </c>
      <c r="Q28" s="10" t="str">
        <f>'SK 15'!BA36</f>
        <v/>
      </c>
      <c r="R28" s="10" t="str">
        <f>'SK 16'!BA36</f>
        <v/>
      </c>
      <c r="S28" s="26" t="str">
        <f t="shared" si="0"/>
        <v/>
      </c>
      <c r="T28" s="27" t="str">
        <f t="shared" si="1"/>
        <v/>
      </c>
    </row>
    <row r="29" spans="1:20">
      <c r="A29" s="10" t="str">
        <f>Input!A44</f>
        <v/>
      </c>
      <c r="B29" s="11" t="str">
        <f>Input!B44</f>
        <v/>
      </c>
      <c r="C29" s="10" t="str">
        <f>'SK 1'!BA37</f>
        <v/>
      </c>
      <c r="D29" s="10" t="str">
        <f>'SK 2'!BA37</f>
        <v/>
      </c>
      <c r="E29" s="10" t="str">
        <f>'SK 3'!BA37</f>
        <v/>
      </c>
      <c r="F29" s="10" t="str">
        <f>'SK 4'!BA37</f>
        <v/>
      </c>
      <c r="G29" s="10" t="str">
        <f>'SK 5'!BA37</f>
        <v/>
      </c>
      <c r="H29" s="10" t="str">
        <f>'SK 6'!BA37</f>
        <v/>
      </c>
      <c r="I29" s="10" t="str">
        <f>'SK 7'!BA37</f>
        <v/>
      </c>
      <c r="J29" s="10" t="str">
        <f>'SK 8'!BA37</f>
        <v/>
      </c>
      <c r="K29" s="10" t="str">
        <f>'SK 9'!BA37</f>
        <v/>
      </c>
      <c r="L29" s="10" t="str">
        <f>'SK 10'!BA37</f>
        <v/>
      </c>
      <c r="M29" s="10" t="str">
        <f>'SK 11'!BA37</f>
        <v/>
      </c>
      <c r="N29" s="10" t="str">
        <f>'SK 12'!BA37</f>
        <v/>
      </c>
      <c r="O29" s="10" t="str">
        <f>'SK 13'!BA37</f>
        <v/>
      </c>
      <c r="P29" s="10" t="str">
        <f>'SK 14'!BA37</f>
        <v/>
      </c>
      <c r="Q29" s="10" t="str">
        <f>'SK 15'!BA37</f>
        <v/>
      </c>
      <c r="R29" s="10" t="str">
        <f>'SK 16'!BA37</f>
        <v/>
      </c>
      <c r="S29" s="26" t="str">
        <f t="shared" si="0"/>
        <v/>
      </c>
      <c r="T29" s="27" t="str">
        <f t="shared" si="1"/>
        <v/>
      </c>
    </row>
    <row r="30" spans="1:20">
      <c r="A30" s="10" t="str">
        <f>Input!A45</f>
        <v/>
      </c>
      <c r="B30" s="11" t="str">
        <f>Input!B45</f>
        <v/>
      </c>
      <c r="C30" s="10" t="str">
        <f>'SK 1'!BA38</f>
        <v/>
      </c>
      <c r="D30" s="10" t="str">
        <f>'SK 2'!BA38</f>
        <v/>
      </c>
      <c r="E30" s="10" t="str">
        <f>'SK 3'!BA38</f>
        <v/>
      </c>
      <c r="F30" s="10" t="str">
        <f>'SK 4'!BA38</f>
        <v/>
      </c>
      <c r="G30" s="10" t="str">
        <f>'SK 5'!BA38</f>
        <v/>
      </c>
      <c r="H30" s="10" t="str">
        <f>'SK 6'!BA38</f>
        <v/>
      </c>
      <c r="I30" s="10" t="str">
        <f>'SK 7'!BA38</f>
        <v/>
      </c>
      <c r="J30" s="10" t="str">
        <f>'SK 8'!BA38</f>
        <v/>
      </c>
      <c r="K30" s="10" t="str">
        <f>'SK 9'!BA38</f>
        <v/>
      </c>
      <c r="L30" s="10" t="str">
        <f>'SK 10'!BA38</f>
        <v/>
      </c>
      <c r="M30" s="10" t="str">
        <f>'SK 11'!BA38</f>
        <v/>
      </c>
      <c r="N30" s="10" t="str">
        <f>'SK 12'!BA38</f>
        <v/>
      </c>
      <c r="O30" s="10" t="str">
        <f>'SK 13'!BA38</f>
        <v/>
      </c>
      <c r="P30" s="10" t="str">
        <f>'SK 14'!BA38</f>
        <v/>
      </c>
      <c r="Q30" s="10" t="str">
        <f>'SK 15'!BA38</f>
        <v/>
      </c>
      <c r="R30" s="10" t="str">
        <f>'SK 16'!BA38</f>
        <v/>
      </c>
      <c r="S30" s="26" t="str">
        <f t="shared" si="0"/>
        <v/>
      </c>
      <c r="T30" s="27" t="str">
        <f t="shared" si="1"/>
        <v/>
      </c>
    </row>
    <row r="31" spans="1:20">
      <c r="A31" s="10" t="str">
        <f>Input!A46</f>
        <v/>
      </c>
      <c r="B31" s="11" t="str">
        <f>Input!B46</f>
        <v/>
      </c>
      <c r="C31" s="10" t="str">
        <f>'SK 1'!BA39</f>
        <v/>
      </c>
      <c r="D31" s="10" t="str">
        <f>'SK 2'!BA39</f>
        <v/>
      </c>
      <c r="E31" s="10" t="str">
        <f>'SK 3'!BA39</f>
        <v/>
      </c>
      <c r="F31" s="10" t="str">
        <f>'SK 4'!BA39</f>
        <v/>
      </c>
      <c r="G31" s="10" t="str">
        <f>'SK 5'!BA39</f>
        <v/>
      </c>
      <c r="H31" s="10" t="str">
        <f>'SK 6'!BA39</f>
        <v/>
      </c>
      <c r="I31" s="10" t="str">
        <f>'SK 7'!BA39</f>
        <v/>
      </c>
      <c r="J31" s="10" t="str">
        <f>'SK 8'!BA39</f>
        <v/>
      </c>
      <c r="K31" s="10" t="str">
        <f>'SK 9'!BA39</f>
        <v/>
      </c>
      <c r="L31" s="10" t="str">
        <f>'SK 10'!BA39</f>
        <v/>
      </c>
      <c r="M31" s="10" t="str">
        <f>'SK 11'!BA39</f>
        <v/>
      </c>
      <c r="N31" s="10" t="str">
        <f>'SK 12'!BA39</f>
        <v/>
      </c>
      <c r="O31" s="10" t="str">
        <f>'SK 13'!BA39</f>
        <v/>
      </c>
      <c r="P31" s="10" t="str">
        <f>'SK 14'!BA39</f>
        <v/>
      </c>
      <c r="Q31" s="10" t="str">
        <f>'SK 15'!BA39</f>
        <v/>
      </c>
      <c r="R31" s="10" t="str">
        <f>'SK 16'!BA39</f>
        <v/>
      </c>
      <c r="S31" s="26" t="str">
        <f t="shared" si="0"/>
        <v/>
      </c>
      <c r="T31" s="27" t="str">
        <f t="shared" si="1"/>
        <v/>
      </c>
    </row>
    <row r="32" spans="1:20">
      <c r="A32" s="10" t="str">
        <f>Input!A47</f>
        <v/>
      </c>
      <c r="B32" s="11" t="str">
        <f>Input!B47</f>
        <v/>
      </c>
      <c r="C32" s="10" t="str">
        <f>'SK 1'!BA40</f>
        <v/>
      </c>
      <c r="D32" s="10" t="str">
        <f>'SK 2'!BA40</f>
        <v/>
      </c>
      <c r="E32" s="10" t="str">
        <f>'SK 3'!BA40</f>
        <v/>
      </c>
      <c r="F32" s="10" t="str">
        <f>'SK 4'!BA40</f>
        <v/>
      </c>
      <c r="G32" s="10" t="str">
        <f>'SK 5'!BA40</f>
        <v/>
      </c>
      <c r="H32" s="10" t="str">
        <f>'SK 6'!BA40</f>
        <v/>
      </c>
      <c r="I32" s="10" t="str">
        <f>'SK 7'!BA40</f>
        <v/>
      </c>
      <c r="J32" s="10" t="str">
        <f>'SK 8'!BA40</f>
        <v/>
      </c>
      <c r="K32" s="10" t="str">
        <f>'SK 9'!BA40</f>
        <v/>
      </c>
      <c r="L32" s="10" t="str">
        <f>'SK 10'!BA40</f>
        <v/>
      </c>
      <c r="M32" s="10" t="str">
        <f>'SK 11'!BA40</f>
        <v/>
      </c>
      <c r="N32" s="10" t="str">
        <f>'SK 12'!BA40</f>
        <v/>
      </c>
      <c r="O32" s="10" t="str">
        <f>'SK 13'!BA40</f>
        <v/>
      </c>
      <c r="P32" s="10" t="str">
        <f>'SK 14'!BA40</f>
        <v/>
      </c>
      <c r="Q32" s="10" t="str">
        <f>'SK 15'!BA40</f>
        <v/>
      </c>
      <c r="R32" s="10" t="str">
        <f>'SK 16'!BA40</f>
        <v/>
      </c>
      <c r="S32" s="26" t="str">
        <f t="shared" si="0"/>
        <v/>
      </c>
      <c r="T32" s="27" t="str">
        <f t="shared" si="1"/>
        <v/>
      </c>
    </row>
    <row r="33" spans="1:22">
      <c r="A33" s="10" t="str">
        <f>Input!A48</f>
        <v/>
      </c>
      <c r="B33" s="11" t="str">
        <f>Input!B48</f>
        <v/>
      </c>
      <c r="C33" s="10" t="str">
        <f>'SK 1'!BA41</f>
        <v/>
      </c>
      <c r="D33" s="10" t="str">
        <f>'SK 2'!BA41</f>
        <v/>
      </c>
      <c r="E33" s="10" t="str">
        <f>'SK 3'!BA41</f>
        <v/>
      </c>
      <c r="F33" s="10" t="str">
        <f>'SK 4'!BA41</f>
        <v/>
      </c>
      <c r="G33" s="10" t="str">
        <f>'SK 5'!BA41</f>
        <v/>
      </c>
      <c r="H33" s="10" t="str">
        <f>'SK 6'!BA41</f>
        <v/>
      </c>
      <c r="I33" s="10" t="str">
        <f>'SK 7'!BA41</f>
        <v/>
      </c>
      <c r="J33" s="10" t="str">
        <f>'SK 8'!BA41</f>
        <v/>
      </c>
      <c r="K33" s="10" t="str">
        <f>'SK 9'!BA41</f>
        <v/>
      </c>
      <c r="L33" s="10" t="str">
        <f>'SK 10'!BA41</f>
        <v/>
      </c>
      <c r="M33" s="10" t="str">
        <f>'SK 11'!BA41</f>
        <v/>
      </c>
      <c r="N33" s="10" t="str">
        <f>'SK 12'!BA41</f>
        <v/>
      </c>
      <c r="O33" s="10" t="str">
        <f>'SK 13'!BA41</f>
        <v/>
      </c>
      <c r="P33" s="10" t="str">
        <f>'SK 14'!BA41</f>
        <v/>
      </c>
      <c r="Q33" s="10" t="str">
        <f>'SK 15'!BA41</f>
        <v/>
      </c>
      <c r="R33" s="10" t="str">
        <f>'SK 16'!BA41</f>
        <v/>
      </c>
      <c r="S33" s="26" t="str">
        <f t="shared" si="0"/>
        <v/>
      </c>
      <c r="T33" s="27" t="str">
        <f t="shared" si="1"/>
        <v/>
      </c>
      <c r="V33" s="29"/>
    </row>
    <row r="34" spans="1:22">
      <c r="A34" s="10" t="str">
        <f>Input!A49</f>
        <v/>
      </c>
      <c r="B34" s="11" t="str">
        <f>Input!B49</f>
        <v/>
      </c>
      <c r="C34" s="10" t="str">
        <f>'SK 1'!BA42</f>
        <v/>
      </c>
      <c r="D34" s="10" t="str">
        <f>'SK 2'!BA42</f>
        <v/>
      </c>
      <c r="E34" s="10" t="str">
        <f>'SK 3'!BA42</f>
        <v/>
      </c>
      <c r="F34" s="10" t="str">
        <f>'SK 4'!BA42</f>
        <v/>
      </c>
      <c r="G34" s="10" t="str">
        <f>'SK 5'!BA42</f>
        <v/>
      </c>
      <c r="H34" s="10" t="str">
        <f>'SK 6'!BA42</f>
        <v/>
      </c>
      <c r="I34" s="10" t="str">
        <f>'SK 7'!BA42</f>
        <v/>
      </c>
      <c r="J34" s="10" t="str">
        <f>'SK 8'!BA42</f>
        <v/>
      </c>
      <c r="K34" s="10" t="str">
        <f>'SK 9'!BA42</f>
        <v/>
      </c>
      <c r="L34" s="10" t="str">
        <f>'SK 10'!BA42</f>
        <v/>
      </c>
      <c r="M34" s="10" t="str">
        <f>'SK 11'!BA42</f>
        <v/>
      </c>
      <c r="N34" s="10" t="str">
        <f>'SK 12'!BA42</f>
        <v/>
      </c>
      <c r="O34" s="10" t="str">
        <f>'SK 13'!BA42</f>
        <v/>
      </c>
      <c r="P34" s="10" t="str">
        <f>'SK 14'!BA42</f>
        <v/>
      </c>
      <c r="Q34" s="10" t="str">
        <f>'SK 15'!BA42</f>
        <v/>
      </c>
      <c r="R34" s="10" t="str">
        <f>'SK 16'!BA42</f>
        <v/>
      </c>
      <c r="S34" s="26" t="str">
        <f t="shared" si="0"/>
        <v/>
      </c>
      <c r="T34" s="27" t="str">
        <f t="shared" si="1"/>
        <v/>
      </c>
      <c r="V34" s="29"/>
    </row>
    <row r="35" hidden="1" spans="2:20">
      <c r="B35" s="3">
        <f>COUNTIF(A10:A34,"&gt;0")</f>
        <v>18</v>
      </c>
      <c r="T35" s="33">
        <f t="shared" ref="T35" si="2">S35*0.6+40</f>
        <v>40</v>
      </c>
    </row>
    <row r="37" spans="2:20">
      <c r="B37" s="12" t="s">
        <v>155</v>
      </c>
      <c r="C37" s="13" t="str">
        <f>IFERROR(ROUND(AVERAGE(C10:C34),0),"")</f>
        <v/>
      </c>
      <c r="D37" s="13">
        <f t="shared" ref="D37:R37" si="3">IFERROR(ROUND(AVERAGE(D10:D34),0),"")</f>
        <v>76</v>
      </c>
      <c r="E37" s="13" t="str">
        <f t="shared" si="3"/>
        <v/>
      </c>
      <c r="F37" s="13" t="str">
        <f t="shared" si="3"/>
        <v/>
      </c>
      <c r="G37" s="13" t="str">
        <f t="shared" si="3"/>
        <v/>
      </c>
      <c r="H37" s="13" t="str">
        <f t="shared" si="3"/>
        <v/>
      </c>
      <c r="I37" s="13" t="str">
        <f t="shared" si="3"/>
        <v/>
      </c>
      <c r="J37" s="13" t="str">
        <f t="shared" si="3"/>
        <v/>
      </c>
      <c r="K37" s="13" t="str">
        <f t="shared" si="3"/>
        <v/>
      </c>
      <c r="L37" s="13" t="str">
        <f t="shared" si="3"/>
        <v/>
      </c>
      <c r="M37" s="13" t="str">
        <f t="shared" si="3"/>
        <v/>
      </c>
      <c r="N37" s="13" t="str">
        <f t="shared" si="3"/>
        <v/>
      </c>
      <c r="O37" s="13" t="str">
        <f t="shared" si="3"/>
        <v/>
      </c>
      <c r="P37" s="13" t="str">
        <f t="shared" si="3"/>
        <v/>
      </c>
      <c r="Q37" s="13" t="str">
        <f t="shared" si="3"/>
        <v/>
      </c>
      <c r="R37" s="13" t="str">
        <f t="shared" si="3"/>
        <v/>
      </c>
      <c r="S37" s="13">
        <f>ROUND(AVERAGE(S10:S34),0)</f>
        <v>76</v>
      </c>
      <c r="T37" s="13">
        <f>ROUND(AVERAGE(T10:T34),0)</f>
        <v>85</v>
      </c>
    </row>
    <row r="38" spans="2:20">
      <c r="B38" s="14" t="s">
        <v>156</v>
      </c>
      <c r="C38" s="15">
        <f t="shared" ref="C38:S38" si="4">ROUND(COUNTIF(C10:C34,"&gt;="&amp;$C5)*100/$B$35,0)</f>
        <v>0</v>
      </c>
      <c r="D38" s="15">
        <f t="shared" si="4"/>
        <v>22</v>
      </c>
      <c r="E38" s="15">
        <f t="shared" si="4"/>
        <v>0</v>
      </c>
      <c r="F38" s="15">
        <f t="shared" si="4"/>
        <v>0</v>
      </c>
      <c r="G38" s="15">
        <f t="shared" si="4"/>
        <v>0</v>
      </c>
      <c r="H38" s="15">
        <f t="shared" si="4"/>
        <v>0</v>
      </c>
      <c r="I38" s="15">
        <f t="shared" si="4"/>
        <v>0</v>
      </c>
      <c r="J38" s="15">
        <f t="shared" si="4"/>
        <v>0</v>
      </c>
      <c r="K38" s="15">
        <f t="shared" si="4"/>
        <v>0</v>
      </c>
      <c r="L38" s="15">
        <f t="shared" si="4"/>
        <v>0</v>
      </c>
      <c r="M38" s="15">
        <f t="shared" si="4"/>
        <v>0</v>
      </c>
      <c r="N38" s="15">
        <f t="shared" si="4"/>
        <v>0</v>
      </c>
      <c r="O38" s="15">
        <f t="shared" si="4"/>
        <v>0</v>
      </c>
      <c r="P38" s="15">
        <f t="shared" si="4"/>
        <v>0</v>
      </c>
      <c r="Q38" s="15">
        <f t="shared" si="4"/>
        <v>0</v>
      </c>
      <c r="R38" s="15">
        <f t="shared" si="4"/>
        <v>0</v>
      </c>
      <c r="S38" s="30">
        <f t="shared" si="4"/>
        <v>22</v>
      </c>
      <c r="T38" s="30">
        <f t="shared" ref="T38" si="5">ROUND(COUNTIF(T10:T34,"&gt;="&amp;$C5)*100/$B$35,0)</f>
        <v>22</v>
      </c>
    </row>
    <row r="39" spans="2:20">
      <c r="B39" s="14" t="s">
        <v>157</v>
      </c>
      <c r="C39" s="15">
        <f>MIN(C10:C34)</f>
        <v>0</v>
      </c>
      <c r="D39" s="15">
        <f t="shared" ref="D39:S39" si="6">MIN(D10:D34)</f>
        <v>74</v>
      </c>
      <c r="E39" s="15">
        <f t="shared" si="6"/>
        <v>0</v>
      </c>
      <c r="F39" s="15">
        <f t="shared" si="6"/>
        <v>0</v>
      </c>
      <c r="G39" s="15">
        <f t="shared" si="6"/>
        <v>0</v>
      </c>
      <c r="H39" s="15">
        <f t="shared" si="6"/>
        <v>0</v>
      </c>
      <c r="I39" s="15">
        <f t="shared" si="6"/>
        <v>0</v>
      </c>
      <c r="J39" s="15">
        <f t="shared" si="6"/>
        <v>0</v>
      </c>
      <c r="K39" s="15">
        <f t="shared" si="6"/>
        <v>0</v>
      </c>
      <c r="L39" s="15">
        <f t="shared" si="6"/>
        <v>0</v>
      </c>
      <c r="M39" s="15">
        <f t="shared" si="6"/>
        <v>0</v>
      </c>
      <c r="N39" s="15">
        <f t="shared" si="6"/>
        <v>0</v>
      </c>
      <c r="O39" s="15">
        <f t="shared" si="6"/>
        <v>0</v>
      </c>
      <c r="P39" s="15">
        <f t="shared" si="6"/>
        <v>0</v>
      </c>
      <c r="Q39" s="15">
        <f t="shared" si="6"/>
        <v>0</v>
      </c>
      <c r="R39" s="15">
        <f t="shared" si="6"/>
        <v>0</v>
      </c>
      <c r="S39" s="30">
        <f t="shared" si="6"/>
        <v>74</v>
      </c>
      <c r="T39" s="30">
        <f t="shared" ref="T39" si="7">MIN(T10:T34)</f>
        <v>84</v>
      </c>
    </row>
    <row r="40" spans="2:20">
      <c r="B40" s="14" t="s">
        <v>158</v>
      </c>
      <c r="C40" s="15">
        <f>MAX(C10:C34)</f>
        <v>0</v>
      </c>
      <c r="D40" s="15">
        <f t="shared" ref="D40:S40" si="8">MAX(D10:D34)</f>
        <v>78</v>
      </c>
      <c r="E40" s="15">
        <f t="shared" si="8"/>
        <v>0</v>
      </c>
      <c r="F40" s="15">
        <f t="shared" si="8"/>
        <v>0</v>
      </c>
      <c r="G40" s="15">
        <f t="shared" si="8"/>
        <v>0</v>
      </c>
      <c r="H40" s="15">
        <f t="shared" si="8"/>
        <v>0</v>
      </c>
      <c r="I40" s="15">
        <f t="shared" si="8"/>
        <v>0</v>
      </c>
      <c r="J40" s="15">
        <f t="shared" si="8"/>
        <v>0</v>
      </c>
      <c r="K40" s="15">
        <f t="shared" si="8"/>
        <v>0</v>
      </c>
      <c r="L40" s="15">
        <f t="shared" si="8"/>
        <v>0</v>
      </c>
      <c r="M40" s="15">
        <f t="shared" si="8"/>
        <v>0</v>
      </c>
      <c r="N40" s="15">
        <f t="shared" si="8"/>
        <v>0</v>
      </c>
      <c r="O40" s="15">
        <f t="shared" si="8"/>
        <v>0</v>
      </c>
      <c r="P40" s="15">
        <f t="shared" si="8"/>
        <v>0</v>
      </c>
      <c r="Q40" s="15">
        <f t="shared" si="8"/>
        <v>0</v>
      </c>
      <c r="R40" s="15">
        <f t="shared" si="8"/>
        <v>0</v>
      </c>
      <c r="S40" s="30">
        <f t="shared" si="8"/>
        <v>78</v>
      </c>
      <c r="T40" s="30">
        <f t="shared" ref="T40" si="9">MAX(T10:T34)</f>
        <v>87</v>
      </c>
    </row>
    <row r="42" spans="12:18">
      <c r="L42" s="3" t="s">
        <v>159</v>
      </c>
      <c r="N42" s="18">
        <f ca="1">NOW()</f>
        <v>43472.6271990741</v>
      </c>
      <c r="O42" s="18"/>
      <c r="P42" s="18"/>
      <c r="Q42" s="18"/>
      <c r="R42" s="18"/>
    </row>
    <row r="43" spans="2:16">
      <c r="B43" s="16" t="str">
        <f>"Bukit Sion "&amp;Input!K15&amp;" School Principal,"</f>
        <v>Bukit Sion High School Principal,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6" t="s">
        <v>112</v>
      </c>
      <c r="P43" s="17"/>
    </row>
    <row r="44" spans="2:16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2:16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2:16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2:16">
      <c r="B47" s="16" t="str">
        <f>IF(Input!K15="High","(Agustinus Siahaan, S.Si.)","(Wendy Hartono, M.Pd.)")</f>
        <v>(Agustinus Siahaan, S.Si.)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6" t="str">
        <f>"("&amp;Input!D15&amp;")"</f>
        <v>(John E Karouw)</v>
      </c>
      <c r="P47" s="17"/>
    </row>
  </sheetData>
  <sheetProtection password="C71F" sheet="1" objects="1" scenarios="1"/>
  <mergeCells count="8">
    <mergeCell ref="A1:T1"/>
    <mergeCell ref="C6:D6"/>
    <mergeCell ref="C8:R8"/>
    <mergeCell ref="N42:R42"/>
    <mergeCell ref="A8:A9"/>
    <mergeCell ref="B8:B9"/>
    <mergeCell ref="S8:S9"/>
    <mergeCell ref="T8:T9"/>
  </mergeCells>
  <conditionalFormatting sqref="T37:T40">
    <cfRule type="cellIs" dxfId="0" priority="2" operator="lessThan">
      <formula>$C$5</formula>
    </cfRule>
  </conditionalFormatting>
  <conditionalFormatting sqref="C10:S34">
    <cfRule type="cellIs" dxfId="0" priority="1" operator="lessThan">
      <formula>50</formula>
    </cfRule>
  </conditionalFormatting>
  <conditionalFormatting sqref="T10:T34 T37:T40">
    <cfRule type="cellIs" dxfId="0" priority="4" operator="lessThan">
      <formula>$C$5</formula>
    </cfRule>
  </conditionalFormatting>
  <conditionalFormatting sqref="C37:S40">
    <cfRule type="cellIs" dxfId="0" priority="3" operator="lessThan">
      <formula>50</formula>
    </cfRule>
  </conditionalFormatting>
  <printOptions horizontalCentered="1"/>
  <pageMargins left="0.2" right="0.2" top="0.75" bottom="0.5" header="0.3" footer="0.3"/>
  <pageSetup paperSize="9" orientation="portrait"/>
  <headerFooter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7"/>
  <sheetViews>
    <sheetView topLeftCell="A5" workbookViewId="0">
      <selection activeCell="E12" sqref="E12"/>
    </sheetView>
  </sheetViews>
  <sheetFormatPr defaultColWidth="9.08571428571429" defaultRowHeight="15"/>
  <cols>
    <col min="1" max="1" width="4.54285714285714" style="3" customWidth="1"/>
    <col min="2" max="2" width="22.6285714285714" style="3" customWidth="1"/>
    <col min="3" max="18" width="3.9047619047619" style="3" customWidth="1"/>
    <col min="19" max="19" width="11.0857142857143" style="3" customWidth="1"/>
    <col min="20" max="20" width="9.08571428571429" style="3"/>
    <col min="21" max="21" width="3.62857142857143" style="3" customWidth="1"/>
    <col min="22" max="16384" width="9.08571428571429" style="3"/>
  </cols>
  <sheetData>
    <row r="1" ht="15.75" spans="1:20">
      <c r="A1" s="4" t="s">
        <v>160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15.75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2" customFormat="1" spans="4:18">
      <c r="D3" s="5"/>
      <c r="E3" s="5"/>
      <c r="F3" s="6"/>
      <c r="G3" s="6"/>
      <c r="H3" s="6"/>
      <c r="I3" s="6"/>
      <c r="J3" s="6"/>
      <c r="K3" s="6"/>
      <c r="L3" s="6"/>
      <c r="M3" s="6"/>
      <c r="N3" s="6"/>
      <c r="P3" s="6"/>
      <c r="Q3" s="6"/>
      <c r="R3" s="6"/>
    </row>
    <row r="4" s="2" customFormat="1" spans="2:19">
      <c r="B4" s="7" t="s">
        <v>99</v>
      </c>
      <c r="C4" s="7" t="str">
        <f>Input!D16</f>
        <v>Seni Budaya (Gitar)</v>
      </c>
      <c r="D4" s="5"/>
      <c r="E4" s="5"/>
      <c r="F4" s="8"/>
      <c r="G4" s="8"/>
      <c r="H4" s="8"/>
      <c r="I4" s="8"/>
      <c r="J4" s="8"/>
      <c r="K4" s="8"/>
      <c r="M4" s="8"/>
      <c r="N4" s="7" t="s">
        <v>115</v>
      </c>
      <c r="R4" s="19" t="s">
        <v>3</v>
      </c>
      <c r="S4" s="7" t="str">
        <f>Input!D17</f>
        <v>1 (one)</v>
      </c>
    </row>
    <row r="5" s="2" customFormat="1" spans="2:19">
      <c r="B5" s="7" t="s">
        <v>13</v>
      </c>
      <c r="C5" s="7">
        <f>Input!K17</f>
        <v>70</v>
      </c>
      <c r="D5" s="5"/>
      <c r="E5" s="5"/>
      <c r="F5" s="8"/>
      <c r="G5" s="8"/>
      <c r="H5" s="8"/>
      <c r="I5" s="8"/>
      <c r="J5" s="8"/>
      <c r="K5" s="8"/>
      <c r="M5" s="8"/>
      <c r="N5" s="8" t="s">
        <v>116</v>
      </c>
      <c r="O5" s="7"/>
      <c r="R5" s="19" t="s">
        <v>3</v>
      </c>
      <c r="S5" s="8" t="str">
        <f>Input!D18</f>
        <v>2018-2019</v>
      </c>
    </row>
    <row r="6" s="2" customFormat="1" spans="2:19">
      <c r="B6" s="7" t="s">
        <v>98</v>
      </c>
      <c r="C6" s="7" t="str">
        <f>Input!K16</f>
        <v>12 IPA 1</v>
      </c>
      <c r="D6" s="7"/>
      <c r="E6" s="5"/>
      <c r="F6" s="8"/>
      <c r="G6" s="8"/>
      <c r="H6" s="8"/>
      <c r="I6" s="8"/>
      <c r="J6" s="8"/>
      <c r="K6" s="8"/>
      <c r="L6" s="8"/>
      <c r="M6" s="8"/>
      <c r="N6" s="8"/>
      <c r="O6" s="7"/>
      <c r="P6" s="8"/>
      <c r="Q6" s="8"/>
      <c r="R6" s="8"/>
      <c r="S6" s="7"/>
    </row>
    <row r="8" customHeight="1" spans="1:28">
      <c r="A8" s="9" t="s">
        <v>100</v>
      </c>
      <c r="B8" s="9" t="s">
        <v>101</v>
      </c>
      <c r="C8" s="9" t="s">
        <v>152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20" t="s">
        <v>160</v>
      </c>
      <c r="T8" s="21" t="s">
        <v>161</v>
      </c>
      <c r="U8" s="22"/>
      <c r="V8" s="22"/>
      <c r="W8" s="23"/>
      <c r="X8" s="23"/>
      <c r="Y8" s="23"/>
      <c r="Z8" s="23"/>
      <c r="AB8" s="31"/>
    </row>
    <row r="9" spans="1:26">
      <c r="A9" s="9"/>
      <c r="B9" s="9"/>
      <c r="C9" s="9">
        <v>1</v>
      </c>
      <c r="D9" s="9">
        <v>2</v>
      </c>
      <c r="E9" s="9">
        <v>3</v>
      </c>
      <c r="F9" s="9">
        <v>4</v>
      </c>
      <c r="G9" s="9">
        <v>5</v>
      </c>
      <c r="H9" s="9">
        <v>6</v>
      </c>
      <c r="I9" s="9">
        <v>7</v>
      </c>
      <c r="J9" s="9">
        <v>8</v>
      </c>
      <c r="K9" s="9">
        <v>9</v>
      </c>
      <c r="L9" s="9">
        <v>10</v>
      </c>
      <c r="M9" s="9">
        <v>11</v>
      </c>
      <c r="N9" s="9">
        <v>12</v>
      </c>
      <c r="O9" s="9">
        <v>13</v>
      </c>
      <c r="P9" s="9">
        <v>14</v>
      </c>
      <c r="Q9" s="9">
        <v>15</v>
      </c>
      <c r="R9" s="9">
        <v>16</v>
      </c>
      <c r="S9" s="20"/>
      <c r="T9" s="24"/>
      <c r="U9" s="25"/>
      <c r="V9" s="23"/>
      <c r="W9" s="23"/>
      <c r="X9" s="23"/>
      <c r="Y9" s="23"/>
      <c r="Z9" s="23"/>
    </row>
    <row r="10" spans="1:26">
      <c r="A10" s="10">
        <f>Input!A25</f>
        <v>1</v>
      </c>
      <c r="B10" s="11" t="str">
        <f>Input!B25</f>
        <v>ANDREW NATHANIEL</v>
      </c>
      <c r="C10" s="10" t="str">
        <f>'SK 1'!BC18</f>
        <v/>
      </c>
      <c r="D10" s="10" t="str">
        <f>'SK 2'!BC18</f>
        <v/>
      </c>
      <c r="E10" s="10" t="str">
        <f>'SK 3'!BC18</f>
        <v/>
      </c>
      <c r="F10" s="10" t="str">
        <f>'SK 4'!BC18</f>
        <v/>
      </c>
      <c r="G10" s="10" t="str">
        <f>'SK 5'!BC18</f>
        <v/>
      </c>
      <c r="H10" s="10" t="str">
        <f>'SK 6'!BC18</f>
        <v/>
      </c>
      <c r="I10" s="10" t="str">
        <f>'SK 7'!BC18</f>
        <v/>
      </c>
      <c r="J10" s="10" t="str">
        <f>'SK 8'!BC18</f>
        <v/>
      </c>
      <c r="K10" s="10" t="str">
        <f>'SK 9'!BC18</f>
        <v/>
      </c>
      <c r="L10" s="10" t="str">
        <f>'SK 10'!BC18</f>
        <v/>
      </c>
      <c r="M10" s="10" t="str">
        <f>'SK 11'!BC18</f>
        <v/>
      </c>
      <c r="N10" s="10" t="str">
        <f>'SK 12'!BC18</f>
        <v/>
      </c>
      <c r="O10" s="10" t="str">
        <f>'SK 13'!BC18</f>
        <v/>
      </c>
      <c r="P10" s="10" t="str">
        <f>'SK 14'!BC18</f>
        <v/>
      </c>
      <c r="Q10" s="10" t="str">
        <f>'SK 15'!BC18</f>
        <v/>
      </c>
      <c r="R10" s="10" t="str">
        <f>'SK 16'!BC18</f>
        <v/>
      </c>
      <c r="S10" s="26" t="str">
        <f>IFERROR(ROUND(AVERAGE(C10:R10),0),"")</f>
        <v/>
      </c>
      <c r="T10" s="27" t="str">
        <f>IF(S10="","",ROUND(S10*0.6+40,0))</f>
        <v/>
      </c>
      <c r="U10" s="25"/>
      <c r="V10" s="23"/>
      <c r="W10" s="23"/>
      <c r="X10" s="23"/>
      <c r="Y10" s="23"/>
      <c r="Z10" s="23"/>
    </row>
    <row r="11" spans="1:26">
      <c r="A11" s="10">
        <f>Input!A26</f>
        <v>2</v>
      </c>
      <c r="B11" s="11" t="str">
        <f>Input!B26</f>
        <v>AUDREY BEATRICIA</v>
      </c>
      <c r="C11" s="10" t="str">
        <f>'SK 1'!BC19</f>
        <v/>
      </c>
      <c r="D11" s="10" t="str">
        <f>'SK 2'!BC19</f>
        <v/>
      </c>
      <c r="E11" s="10" t="str">
        <f>'SK 3'!BC19</f>
        <v/>
      </c>
      <c r="F11" s="10" t="str">
        <f>'SK 4'!BC19</f>
        <v/>
      </c>
      <c r="G11" s="10" t="str">
        <f>'SK 5'!BC19</f>
        <v/>
      </c>
      <c r="H11" s="10" t="str">
        <f>'SK 6'!BC19</f>
        <v/>
      </c>
      <c r="I11" s="10" t="str">
        <f>'SK 7'!BC19</f>
        <v/>
      </c>
      <c r="J11" s="10" t="str">
        <f>'SK 8'!BC19</f>
        <v/>
      </c>
      <c r="K11" s="10" t="str">
        <f>'SK 9'!BC19</f>
        <v/>
      </c>
      <c r="L11" s="10" t="str">
        <f>'SK 10'!BC19</f>
        <v/>
      </c>
      <c r="M11" s="10" t="str">
        <f>'SK 11'!BC19</f>
        <v/>
      </c>
      <c r="N11" s="10" t="str">
        <f>'SK 12'!BC19</f>
        <v/>
      </c>
      <c r="O11" s="10" t="str">
        <f>'SK 13'!BC19</f>
        <v/>
      </c>
      <c r="P11" s="10" t="str">
        <f>'SK 14'!BC19</f>
        <v/>
      </c>
      <c r="Q11" s="10" t="str">
        <f>'SK 15'!BC19</f>
        <v/>
      </c>
      <c r="R11" s="10" t="str">
        <f>'SK 16'!BC19</f>
        <v/>
      </c>
      <c r="S11" s="26" t="str">
        <f t="shared" ref="S11:S34" si="0">IFERROR(ROUND(AVERAGE(C11:R11),0),"")</f>
        <v/>
      </c>
      <c r="T11" s="27" t="str">
        <f t="shared" ref="T11:T34" si="1">IF(S11="","",ROUND(S11*0.6+40,0))</f>
        <v/>
      </c>
      <c r="U11" s="23"/>
      <c r="V11" s="23"/>
      <c r="W11" s="23"/>
      <c r="X11" s="23"/>
      <c r="Y11" s="23"/>
      <c r="Z11" s="23"/>
    </row>
    <row r="12" spans="1:26">
      <c r="A12" s="10">
        <f>Input!A27</f>
        <v>3</v>
      </c>
      <c r="B12" s="11" t="str">
        <f>Input!B27</f>
        <v>AURELIUS NATHAN WIRAWAN</v>
      </c>
      <c r="C12" s="10" t="str">
        <f>'SK 1'!BC20</f>
        <v/>
      </c>
      <c r="D12" s="10" t="str">
        <f>'SK 2'!BC20</f>
        <v/>
      </c>
      <c r="E12" s="10" t="str">
        <f>'SK 3'!BC20</f>
        <v/>
      </c>
      <c r="F12" s="10" t="str">
        <f>'SK 4'!BC20</f>
        <v/>
      </c>
      <c r="G12" s="10" t="str">
        <f>'SK 5'!BC20</f>
        <v/>
      </c>
      <c r="H12" s="10" t="str">
        <f>'SK 6'!BC20</f>
        <v/>
      </c>
      <c r="I12" s="10" t="str">
        <f>'SK 7'!BC20</f>
        <v/>
      </c>
      <c r="J12" s="10" t="str">
        <f>'SK 8'!BC20</f>
        <v/>
      </c>
      <c r="K12" s="10" t="str">
        <f>'SK 9'!BC20</f>
        <v/>
      </c>
      <c r="L12" s="10" t="str">
        <f>'SK 10'!BC20</f>
        <v/>
      </c>
      <c r="M12" s="10" t="str">
        <f>'SK 11'!BC20</f>
        <v/>
      </c>
      <c r="N12" s="10" t="str">
        <f>'SK 12'!BC20</f>
        <v/>
      </c>
      <c r="O12" s="10" t="str">
        <f>'SK 13'!BC20</f>
        <v/>
      </c>
      <c r="P12" s="10" t="str">
        <f>'SK 14'!BC20</f>
        <v/>
      </c>
      <c r="Q12" s="10" t="str">
        <f>'SK 15'!BC20</f>
        <v/>
      </c>
      <c r="R12" s="10" t="str">
        <f>'SK 16'!BC20</f>
        <v/>
      </c>
      <c r="S12" s="26" t="str">
        <f t="shared" si="0"/>
        <v/>
      </c>
      <c r="T12" s="27" t="str">
        <f t="shared" si="1"/>
        <v/>
      </c>
      <c r="U12" s="23"/>
      <c r="V12" s="23"/>
      <c r="W12" s="23"/>
      <c r="X12" s="23"/>
      <c r="Y12" s="23"/>
      <c r="Z12" s="23"/>
    </row>
    <row r="13" spans="1:26">
      <c r="A13" s="10">
        <f>Input!A28</f>
        <v>4</v>
      </c>
      <c r="B13" s="11" t="str">
        <f>Input!B28</f>
        <v>BRYAN JUTANZAH</v>
      </c>
      <c r="C13" s="10" t="str">
        <f>'SK 1'!BC21</f>
        <v/>
      </c>
      <c r="D13" s="10" t="str">
        <f>'SK 2'!BC21</f>
        <v/>
      </c>
      <c r="E13" s="10" t="str">
        <f>'SK 3'!BC21</f>
        <v/>
      </c>
      <c r="F13" s="10" t="str">
        <f>'SK 4'!BC21</f>
        <v/>
      </c>
      <c r="G13" s="10" t="str">
        <f>'SK 5'!BC21</f>
        <v/>
      </c>
      <c r="H13" s="10" t="str">
        <f>'SK 6'!BC21</f>
        <v/>
      </c>
      <c r="I13" s="10" t="str">
        <f>'SK 7'!BC21</f>
        <v/>
      </c>
      <c r="J13" s="10" t="str">
        <f>'SK 8'!BC21</f>
        <v/>
      </c>
      <c r="K13" s="10" t="str">
        <f>'SK 9'!BC21</f>
        <v/>
      </c>
      <c r="L13" s="10" t="str">
        <f>'SK 10'!BC21</f>
        <v/>
      </c>
      <c r="M13" s="10" t="str">
        <f>'SK 11'!BC21</f>
        <v/>
      </c>
      <c r="N13" s="10" t="str">
        <f>'SK 12'!BC21</f>
        <v/>
      </c>
      <c r="O13" s="10" t="str">
        <f>'SK 13'!BC21</f>
        <v/>
      </c>
      <c r="P13" s="10" t="str">
        <f>'SK 14'!BC21</f>
        <v/>
      </c>
      <c r="Q13" s="10" t="str">
        <f>'SK 15'!BC21</f>
        <v/>
      </c>
      <c r="R13" s="10" t="str">
        <f>'SK 16'!BC21</f>
        <v/>
      </c>
      <c r="S13" s="26" t="str">
        <f t="shared" si="0"/>
        <v/>
      </c>
      <c r="T13" s="27" t="str">
        <f t="shared" si="1"/>
        <v/>
      </c>
      <c r="U13" s="23"/>
      <c r="V13" s="23"/>
      <c r="W13" s="23"/>
      <c r="X13" s="23"/>
      <c r="Y13" s="23"/>
      <c r="Z13" s="23"/>
    </row>
    <row r="14" spans="1:22">
      <c r="A14" s="10">
        <f>Input!A29</f>
        <v>5</v>
      </c>
      <c r="B14" s="11" t="str">
        <f>Input!B29</f>
        <v>DELPHI PRISKILLA ANNEKE</v>
      </c>
      <c r="C14" s="10" t="str">
        <f>'SK 1'!BC22</f>
        <v/>
      </c>
      <c r="D14" s="10" t="str">
        <f>'SK 2'!BC22</f>
        <v/>
      </c>
      <c r="E14" s="10" t="str">
        <f>'SK 3'!BC22</f>
        <v/>
      </c>
      <c r="F14" s="10" t="str">
        <f>'SK 4'!BC22</f>
        <v/>
      </c>
      <c r="G14" s="10" t="str">
        <f>'SK 5'!BC22</f>
        <v/>
      </c>
      <c r="H14" s="10" t="str">
        <f>'SK 6'!BC22</f>
        <v/>
      </c>
      <c r="I14" s="10" t="str">
        <f>'SK 7'!BC22</f>
        <v/>
      </c>
      <c r="J14" s="10" t="str">
        <f>'SK 8'!BC22</f>
        <v/>
      </c>
      <c r="K14" s="10" t="str">
        <f>'SK 9'!BC22</f>
        <v/>
      </c>
      <c r="L14" s="10" t="str">
        <f>'SK 10'!BC22</f>
        <v/>
      </c>
      <c r="M14" s="10" t="str">
        <f>'SK 11'!BC22</f>
        <v/>
      </c>
      <c r="N14" s="10" t="str">
        <f>'SK 12'!BC22</f>
        <v/>
      </c>
      <c r="O14" s="10" t="str">
        <f>'SK 13'!BC22</f>
        <v/>
      </c>
      <c r="P14" s="10" t="str">
        <f>'SK 14'!BC22</f>
        <v/>
      </c>
      <c r="Q14" s="10" t="str">
        <f>'SK 15'!BC22</f>
        <v/>
      </c>
      <c r="R14" s="10" t="str">
        <f>'SK 16'!BC22</f>
        <v/>
      </c>
      <c r="S14" s="26" t="str">
        <f t="shared" si="0"/>
        <v/>
      </c>
      <c r="T14" s="27" t="str">
        <f t="shared" si="1"/>
        <v/>
      </c>
      <c r="V14" s="28"/>
    </row>
    <row r="15" spans="1:20">
      <c r="A15" s="10">
        <f>Input!A30</f>
        <v>6</v>
      </c>
      <c r="B15" s="11" t="str">
        <f>Input!B30</f>
        <v>ELVIN PHILANDER</v>
      </c>
      <c r="C15" s="10" t="str">
        <f>'SK 1'!BC23</f>
        <v/>
      </c>
      <c r="D15" s="10" t="str">
        <f>'SK 2'!BC23</f>
        <v/>
      </c>
      <c r="E15" s="10" t="str">
        <f>'SK 3'!BC23</f>
        <v/>
      </c>
      <c r="F15" s="10" t="str">
        <f>'SK 4'!BC23</f>
        <v/>
      </c>
      <c r="G15" s="10" t="str">
        <f>'SK 5'!BC23</f>
        <v/>
      </c>
      <c r="H15" s="10" t="str">
        <f>'SK 6'!BC23</f>
        <v/>
      </c>
      <c r="I15" s="10" t="str">
        <f>'SK 7'!BC23</f>
        <v/>
      </c>
      <c r="J15" s="10" t="str">
        <f>'SK 8'!BC23</f>
        <v/>
      </c>
      <c r="K15" s="10" t="str">
        <f>'SK 9'!BC23</f>
        <v/>
      </c>
      <c r="L15" s="10" t="str">
        <f>'SK 10'!BC23</f>
        <v/>
      </c>
      <c r="M15" s="10" t="str">
        <f>'SK 11'!BC23</f>
        <v/>
      </c>
      <c r="N15" s="10" t="str">
        <f>'SK 12'!BC23</f>
        <v/>
      </c>
      <c r="O15" s="10" t="str">
        <f>'SK 13'!BC23</f>
        <v/>
      </c>
      <c r="P15" s="10" t="str">
        <f>'SK 14'!BC23</f>
        <v/>
      </c>
      <c r="Q15" s="10" t="str">
        <f>'SK 15'!BC23</f>
        <v/>
      </c>
      <c r="R15" s="10" t="str">
        <f>'SK 16'!BC23</f>
        <v/>
      </c>
      <c r="S15" s="26" t="str">
        <f t="shared" si="0"/>
        <v/>
      </c>
      <c r="T15" s="27" t="str">
        <f t="shared" si="1"/>
        <v/>
      </c>
    </row>
    <row r="16" spans="1:20">
      <c r="A16" s="10">
        <f>Input!A31</f>
        <v>7</v>
      </c>
      <c r="B16" s="11" t="str">
        <f>Input!B31</f>
        <v>ELVLYN SONI</v>
      </c>
      <c r="C16" s="10" t="str">
        <f>'SK 1'!BC24</f>
        <v/>
      </c>
      <c r="D16" s="10" t="str">
        <f>'SK 2'!BC24</f>
        <v/>
      </c>
      <c r="E16" s="10" t="str">
        <f>'SK 3'!BC24</f>
        <v/>
      </c>
      <c r="F16" s="10" t="str">
        <f>'SK 4'!BC24</f>
        <v/>
      </c>
      <c r="G16" s="10" t="str">
        <f>'SK 5'!BC24</f>
        <v/>
      </c>
      <c r="H16" s="10" t="str">
        <f>'SK 6'!BC24</f>
        <v/>
      </c>
      <c r="I16" s="10" t="str">
        <f>'SK 7'!BC24</f>
        <v/>
      </c>
      <c r="J16" s="10" t="str">
        <f>'SK 8'!BC24</f>
        <v/>
      </c>
      <c r="K16" s="10" t="str">
        <f>'SK 9'!BC24</f>
        <v/>
      </c>
      <c r="L16" s="10" t="str">
        <f>'SK 10'!BC24</f>
        <v/>
      </c>
      <c r="M16" s="10" t="str">
        <f>'SK 11'!BC24</f>
        <v/>
      </c>
      <c r="N16" s="10" t="str">
        <f>'SK 12'!BC24</f>
        <v/>
      </c>
      <c r="O16" s="10" t="str">
        <f>'SK 13'!BC24</f>
        <v/>
      </c>
      <c r="P16" s="10" t="str">
        <f>'SK 14'!BC24</f>
        <v/>
      </c>
      <c r="Q16" s="10" t="str">
        <f>'SK 15'!BC24</f>
        <v/>
      </c>
      <c r="R16" s="10" t="str">
        <f>'SK 16'!BC24</f>
        <v/>
      </c>
      <c r="S16" s="26" t="str">
        <f t="shared" si="0"/>
        <v/>
      </c>
      <c r="T16" s="27" t="str">
        <f t="shared" si="1"/>
        <v/>
      </c>
    </row>
    <row r="17" spans="1:20">
      <c r="A17" s="10">
        <f>Input!A32</f>
        <v>8</v>
      </c>
      <c r="B17" s="11" t="str">
        <f>Input!B32</f>
        <v>FELICIA SUGIARTO</v>
      </c>
      <c r="C17" s="10" t="str">
        <f>'SK 1'!BC25</f>
        <v/>
      </c>
      <c r="D17" s="10" t="str">
        <f>'SK 2'!BC25</f>
        <v/>
      </c>
      <c r="E17" s="10" t="str">
        <f>'SK 3'!BC25</f>
        <v/>
      </c>
      <c r="F17" s="10" t="str">
        <f>'SK 4'!BC25</f>
        <v/>
      </c>
      <c r="G17" s="10" t="str">
        <f>'SK 5'!BC25</f>
        <v/>
      </c>
      <c r="H17" s="10" t="str">
        <f>'SK 6'!BC25</f>
        <v/>
      </c>
      <c r="I17" s="10" t="str">
        <f>'SK 7'!BC25</f>
        <v/>
      </c>
      <c r="J17" s="10" t="str">
        <f>'SK 8'!BC25</f>
        <v/>
      </c>
      <c r="K17" s="10" t="str">
        <f>'SK 9'!BC25</f>
        <v/>
      </c>
      <c r="L17" s="10" t="str">
        <f>'SK 10'!BC25</f>
        <v/>
      </c>
      <c r="M17" s="10" t="str">
        <f>'SK 11'!BC25</f>
        <v/>
      </c>
      <c r="N17" s="10" t="str">
        <f>'SK 12'!BC25</f>
        <v/>
      </c>
      <c r="O17" s="10" t="str">
        <f>'SK 13'!BC25</f>
        <v/>
      </c>
      <c r="P17" s="10" t="str">
        <f>'SK 14'!BC25</f>
        <v/>
      </c>
      <c r="Q17" s="10" t="str">
        <f>'SK 15'!BC25</f>
        <v/>
      </c>
      <c r="R17" s="10" t="str">
        <f>'SK 16'!BC25</f>
        <v/>
      </c>
      <c r="S17" s="26" t="str">
        <f t="shared" si="0"/>
        <v/>
      </c>
      <c r="T17" s="27" t="str">
        <f t="shared" si="1"/>
        <v/>
      </c>
    </row>
    <row r="18" spans="1:20">
      <c r="A18" s="10">
        <f>Input!A33</f>
        <v>9</v>
      </c>
      <c r="B18" s="11" t="str">
        <f>Input!B33</f>
        <v>GIOVANNI RICHARD H</v>
      </c>
      <c r="C18" s="10" t="str">
        <f>'SK 1'!BC26</f>
        <v/>
      </c>
      <c r="D18" s="10" t="str">
        <f>'SK 2'!BC26</f>
        <v/>
      </c>
      <c r="E18" s="10" t="str">
        <f>'SK 3'!BC26</f>
        <v/>
      </c>
      <c r="F18" s="10" t="str">
        <f>'SK 4'!BC26</f>
        <v/>
      </c>
      <c r="G18" s="10" t="str">
        <f>'SK 5'!BC26</f>
        <v/>
      </c>
      <c r="H18" s="10" t="str">
        <f>'SK 6'!BC26</f>
        <v/>
      </c>
      <c r="I18" s="10" t="str">
        <f>'SK 7'!BC26</f>
        <v/>
      </c>
      <c r="J18" s="10" t="str">
        <f>'SK 8'!BC26</f>
        <v/>
      </c>
      <c r="K18" s="10" t="str">
        <f>'SK 9'!BC26</f>
        <v/>
      </c>
      <c r="L18" s="10" t="str">
        <f>'SK 10'!BC26</f>
        <v/>
      </c>
      <c r="M18" s="10" t="str">
        <f>'SK 11'!BC26</f>
        <v/>
      </c>
      <c r="N18" s="10" t="str">
        <f>'SK 12'!BC26</f>
        <v/>
      </c>
      <c r="O18" s="10" t="str">
        <f>'SK 13'!BC26</f>
        <v/>
      </c>
      <c r="P18" s="10" t="str">
        <f>'SK 14'!BC26</f>
        <v/>
      </c>
      <c r="Q18" s="10" t="str">
        <f>'SK 15'!BC26</f>
        <v/>
      </c>
      <c r="R18" s="10" t="str">
        <f>'SK 16'!BC26</f>
        <v/>
      </c>
      <c r="S18" s="26" t="str">
        <f t="shared" si="0"/>
        <v/>
      </c>
      <c r="T18" s="27" t="str">
        <f t="shared" si="1"/>
        <v/>
      </c>
    </row>
    <row r="19" spans="1:20">
      <c r="A19" s="10">
        <f>Input!A34</f>
        <v>10</v>
      </c>
      <c r="B19" s="11" t="str">
        <f>Input!B34</f>
        <v>HIZKIA FELIX WINATA</v>
      </c>
      <c r="C19" s="10" t="str">
        <f>'SK 1'!BC27</f>
        <v/>
      </c>
      <c r="D19" s="10" t="str">
        <f>'SK 2'!BC27</f>
        <v/>
      </c>
      <c r="E19" s="10" t="str">
        <f>'SK 3'!BC27</f>
        <v/>
      </c>
      <c r="F19" s="10" t="str">
        <f>'SK 4'!BC27</f>
        <v/>
      </c>
      <c r="G19" s="10" t="str">
        <f>'SK 5'!BC27</f>
        <v/>
      </c>
      <c r="H19" s="10" t="str">
        <f>'SK 6'!BC27</f>
        <v/>
      </c>
      <c r="I19" s="10" t="str">
        <f>'SK 7'!BC27</f>
        <v/>
      </c>
      <c r="J19" s="10" t="str">
        <f>'SK 8'!BC27</f>
        <v/>
      </c>
      <c r="K19" s="10" t="str">
        <f>'SK 9'!BC27</f>
        <v/>
      </c>
      <c r="L19" s="10" t="str">
        <f>'SK 10'!BC27</f>
        <v/>
      </c>
      <c r="M19" s="10" t="str">
        <f>'SK 11'!BC27</f>
        <v/>
      </c>
      <c r="N19" s="10" t="str">
        <f>'SK 12'!BC27</f>
        <v/>
      </c>
      <c r="O19" s="10" t="str">
        <f>'SK 13'!BC27</f>
        <v/>
      </c>
      <c r="P19" s="10" t="str">
        <f>'SK 14'!BC27</f>
        <v/>
      </c>
      <c r="Q19" s="10" t="str">
        <f>'SK 15'!BC27</f>
        <v/>
      </c>
      <c r="R19" s="10" t="str">
        <f>'SK 16'!BC27</f>
        <v/>
      </c>
      <c r="S19" s="26" t="str">
        <f t="shared" si="0"/>
        <v/>
      </c>
      <c r="T19" s="27" t="str">
        <f t="shared" si="1"/>
        <v/>
      </c>
    </row>
    <row r="20" spans="1:20">
      <c r="A20" s="10">
        <f>Input!A35</f>
        <v>11</v>
      </c>
      <c r="B20" s="11" t="str">
        <f>Input!B35</f>
        <v>JESSIE CHANDRA</v>
      </c>
      <c r="C20" s="10" t="str">
        <f>'SK 1'!BC28</f>
        <v/>
      </c>
      <c r="D20" s="10" t="str">
        <f>'SK 2'!BC28</f>
        <v/>
      </c>
      <c r="E20" s="10" t="str">
        <f>'SK 3'!BC28</f>
        <v/>
      </c>
      <c r="F20" s="10" t="str">
        <f>'SK 4'!BC28</f>
        <v/>
      </c>
      <c r="G20" s="10" t="str">
        <f>'SK 5'!BC28</f>
        <v/>
      </c>
      <c r="H20" s="10" t="str">
        <f>'SK 6'!BC28</f>
        <v/>
      </c>
      <c r="I20" s="10" t="str">
        <f>'SK 7'!BC28</f>
        <v/>
      </c>
      <c r="J20" s="10" t="str">
        <f>'SK 8'!BC28</f>
        <v/>
      </c>
      <c r="K20" s="10" t="str">
        <f>'SK 9'!BC28</f>
        <v/>
      </c>
      <c r="L20" s="10" t="str">
        <f>'SK 10'!BC28</f>
        <v/>
      </c>
      <c r="M20" s="10" t="str">
        <f>'SK 11'!BC28</f>
        <v/>
      </c>
      <c r="N20" s="10" t="str">
        <f>'SK 12'!BC28</f>
        <v/>
      </c>
      <c r="O20" s="10" t="str">
        <f>'SK 13'!BC28</f>
        <v/>
      </c>
      <c r="P20" s="10" t="str">
        <f>'SK 14'!BC28</f>
        <v/>
      </c>
      <c r="Q20" s="10" t="str">
        <f>'SK 15'!BC28</f>
        <v/>
      </c>
      <c r="R20" s="10" t="str">
        <f>'SK 16'!BC28</f>
        <v/>
      </c>
      <c r="S20" s="26" t="str">
        <f t="shared" si="0"/>
        <v/>
      </c>
      <c r="T20" s="27" t="str">
        <f t="shared" si="1"/>
        <v/>
      </c>
    </row>
    <row r="21" spans="1:20">
      <c r="A21" s="10">
        <f>Input!A36</f>
        <v>12</v>
      </c>
      <c r="B21" s="11" t="str">
        <f>Input!B36</f>
        <v>KEVIN ORLANDO</v>
      </c>
      <c r="C21" s="10" t="str">
        <f>'SK 1'!BC29</f>
        <v/>
      </c>
      <c r="D21" s="10" t="str">
        <f>'SK 2'!BC29</f>
        <v/>
      </c>
      <c r="E21" s="10" t="str">
        <f>'SK 3'!BC29</f>
        <v/>
      </c>
      <c r="F21" s="10" t="str">
        <f>'SK 4'!BC29</f>
        <v/>
      </c>
      <c r="G21" s="10" t="str">
        <f>'SK 5'!BC29</f>
        <v/>
      </c>
      <c r="H21" s="10" t="str">
        <f>'SK 6'!BC29</f>
        <v/>
      </c>
      <c r="I21" s="10" t="str">
        <f>'SK 7'!BC29</f>
        <v/>
      </c>
      <c r="J21" s="10" t="str">
        <f>'SK 8'!BC29</f>
        <v/>
      </c>
      <c r="K21" s="10" t="str">
        <f>'SK 9'!BC29</f>
        <v/>
      </c>
      <c r="L21" s="10" t="str">
        <f>'SK 10'!BC29</f>
        <v/>
      </c>
      <c r="M21" s="10" t="str">
        <f>'SK 11'!BC29</f>
        <v/>
      </c>
      <c r="N21" s="10" t="str">
        <f>'SK 12'!BC29</f>
        <v/>
      </c>
      <c r="O21" s="10" t="str">
        <f>'SK 13'!BC29</f>
        <v/>
      </c>
      <c r="P21" s="10" t="str">
        <f>'SK 14'!BC29</f>
        <v/>
      </c>
      <c r="Q21" s="10" t="str">
        <f>'SK 15'!BC29</f>
        <v/>
      </c>
      <c r="R21" s="10" t="str">
        <f>'SK 16'!BC29</f>
        <v/>
      </c>
      <c r="S21" s="26" t="str">
        <f t="shared" si="0"/>
        <v/>
      </c>
      <c r="T21" s="27" t="str">
        <f t="shared" si="1"/>
        <v/>
      </c>
    </row>
    <row r="22" spans="1:20">
      <c r="A22" s="10">
        <f>Input!A37</f>
        <v>13</v>
      </c>
      <c r="B22" s="11" t="str">
        <f>Input!B37</f>
        <v>RAYMOND</v>
      </c>
      <c r="C22" s="10" t="str">
        <f>'SK 1'!BC30</f>
        <v/>
      </c>
      <c r="D22" s="10" t="str">
        <f>'SK 2'!BC30</f>
        <v/>
      </c>
      <c r="E22" s="10" t="str">
        <f>'SK 3'!BC30</f>
        <v/>
      </c>
      <c r="F22" s="10" t="str">
        <f>'SK 4'!BC30</f>
        <v/>
      </c>
      <c r="G22" s="10" t="str">
        <f>'SK 5'!BC30</f>
        <v/>
      </c>
      <c r="H22" s="10" t="str">
        <f>'SK 6'!BC30</f>
        <v/>
      </c>
      <c r="I22" s="10" t="str">
        <f>'SK 7'!BC30</f>
        <v/>
      </c>
      <c r="J22" s="10" t="str">
        <f>'SK 8'!BC30</f>
        <v/>
      </c>
      <c r="K22" s="10" t="str">
        <f>'SK 9'!BC30</f>
        <v/>
      </c>
      <c r="L22" s="10" t="str">
        <f>'SK 10'!BC30</f>
        <v/>
      </c>
      <c r="M22" s="10" t="str">
        <f>'SK 11'!BC30</f>
        <v/>
      </c>
      <c r="N22" s="10" t="str">
        <f>'SK 12'!BC30</f>
        <v/>
      </c>
      <c r="O22" s="10" t="str">
        <f>'SK 13'!BC30</f>
        <v/>
      </c>
      <c r="P22" s="10" t="str">
        <f>'SK 14'!BC30</f>
        <v/>
      </c>
      <c r="Q22" s="10" t="str">
        <f>'SK 15'!BC30</f>
        <v/>
      </c>
      <c r="R22" s="10" t="str">
        <f>'SK 16'!BC30</f>
        <v/>
      </c>
      <c r="S22" s="26" t="str">
        <f t="shared" si="0"/>
        <v/>
      </c>
      <c r="T22" s="27" t="str">
        <f t="shared" si="1"/>
        <v/>
      </c>
    </row>
    <row r="23" spans="1:20">
      <c r="A23" s="10">
        <f>Input!A38</f>
        <v>14</v>
      </c>
      <c r="B23" s="11" t="str">
        <f>Input!B38</f>
        <v>RUSSEL OTNIEL TJAKRA</v>
      </c>
      <c r="C23" s="10" t="str">
        <f>'SK 1'!BC31</f>
        <v/>
      </c>
      <c r="D23" s="10" t="str">
        <f>'SK 2'!BC31</f>
        <v/>
      </c>
      <c r="E23" s="10" t="str">
        <f>'SK 3'!BC31</f>
        <v/>
      </c>
      <c r="F23" s="10" t="str">
        <f>'SK 4'!BC31</f>
        <v/>
      </c>
      <c r="G23" s="10" t="str">
        <f>'SK 5'!BC31</f>
        <v/>
      </c>
      <c r="H23" s="10" t="str">
        <f>'SK 6'!BC31</f>
        <v/>
      </c>
      <c r="I23" s="10" t="str">
        <f>'SK 7'!BC31</f>
        <v/>
      </c>
      <c r="J23" s="10" t="str">
        <f>'SK 8'!BC31</f>
        <v/>
      </c>
      <c r="K23" s="10" t="str">
        <f>'SK 9'!BC31</f>
        <v/>
      </c>
      <c r="L23" s="10" t="str">
        <f>'SK 10'!BC31</f>
        <v/>
      </c>
      <c r="M23" s="10" t="str">
        <f>'SK 11'!BC31</f>
        <v/>
      </c>
      <c r="N23" s="10" t="str">
        <f>'SK 12'!BC31</f>
        <v/>
      </c>
      <c r="O23" s="10" t="str">
        <f>'SK 13'!BC31</f>
        <v/>
      </c>
      <c r="P23" s="10" t="str">
        <f>'SK 14'!BC31</f>
        <v/>
      </c>
      <c r="Q23" s="10" t="str">
        <f>'SK 15'!BC31</f>
        <v/>
      </c>
      <c r="R23" s="10" t="str">
        <f>'SK 16'!BC31</f>
        <v/>
      </c>
      <c r="S23" s="26" t="str">
        <f t="shared" si="0"/>
        <v/>
      </c>
      <c r="T23" s="27" t="str">
        <f t="shared" si="1"/>
        <v/>
      </c>
    </row>
    <row r="24" spans="1:20">
      <c r="A24" s="10">
        <f>Input!A39</f>
        <v>15</v>
      </c>
      <c r="B24" s="11" t="str">
        <f>Input!B39</f>
        <v>SAMMUEL RAYMOND</v>
      </c>
      <c r="C24" s="10" t="str">
        <f>'SK 1'!BC32</f>
        <v/>
      </c>
      <c r="D24" s="10" t="str">
        <f>'SK 2'!BC32</f>
        <v/>
      </c>
      <c r="E24" s="10" t="str">
        <f>'SK 3'!BC32</f>
        <v/>
      </c>
      <c r="F24" s="10" t="str">
        <f>'SK 4'!BC32</f>
        <v/>
      </c>
      <c r="G24" s="10" t="str">
        <f>'SK 5'!BC32</f>
        <v/>
      </c>
      <c r="H24" s="10" t="str">
        <f>'SK 6'!BC32</f>
        <v/>
      </c>
      <c r="I24" s="10" t="str">
        <f>'SK 7'!BC32</f>
        <v/>
      </c>
      <c r="J24" s="10" t="str">
        <f>'SK 8'!BC32</f>
        <v/>
      </c>
      <c r="K24" s="10" t="str">
        <f>'SK 9'!BC32</f>
        <v/>
      </c>
      <c r="L24" s="10" t="str">
        <f>'SK 10'!BC32</f>
        <v/>
      </c>
      <c r="M24" s="10" t="str">
        <f>'SK 11'!BC32</f>
        <v/>
      </c>
      <c r="N24" s="10" t="str">
        <f>'SK 12'!BC32</f>
        <v/>
      </c>
      <c r="O24" s="10" t="str">
        <f>'SK 13'!BC32</f>
        <v/>
      </c>
      <c r="P24" s="10" t="str">
        <f>'SK 14'!BC32</f>
        <v/>
      </c>
      <c r="Q24" s="10" t="str">
        <f>'SK 15'!BC32</f>
        <v/>
      </c>
      <c r="R24" s="10" t="str">
        <f>'SK 16'!BC32</f>
        <v/>
      </c>
      <c r="S24" s="26" t="str">
        <f t="shared" si="0"/>
        <v/>
      </c>
      <c r="T24" s="27" t="str">
        <f t="shared" si="1"/>
        <v/>
      </c>
    </row>
    <row r="25" spans="1:20">
      <c r="A25" s="10">
        <f>Input!A40</f>
        <v>16</v>
      </c>
      <c r="B25" s="11" t="str">
        <f>Input!B40</f>
        <v>THADEO ARLO</v>
      </c>
      <c r="C25" s="10" t="str">
        <f>'SK 1'!BC33</f>
        <v/>
      </c>
      <c r="D25" s="10" t="str">
        <f>'SK 2'!BC33</f>
        <v/>
      </c>
      <c r="E25" s="10" t="str">
        <f>'SK 3'!BC33</f>
        <v/>
      </c>
      <c r="F25" s="10" t="str">
        <f>'SK 4'!BC33</f>
        <v/>
      </c>
      <c r="G25" s="10" t="str">
        <f>'SK 5'!BC33</f>
        <v/>
      </c>
      <c r="H25" s="10" t="str">
        <f>'SK 6'!BC33</f>
        <v/>
      </c>
      <c r="I25" s="10" t="str">
        <f>'SK 7'!BC33</f>
        <v/>
      </c>
      <c r="J25" s="10" t="str">
        <f>'SK 8'!BC33</f>
        <v/>
      </c>
      <c r="K25" s="10" t="str">
        <f>'SK 9'!BC33</f>
        <v/>
      </c>
      <c r="L25" s="10" t="str">
        <f>'SK 10'!BC33</f>
        <v/>
      </c>
      <c r="M25" s="10" t="str">
        <f>'SK 11'!BC33</f>
        <v/>
      </c>
      <c r="N25" s="10" t="str">
        <f>'SK 12'!BC33</f>
        <v/>
      </c>
      <c r="O25" s="10" t="str">
        <f>'SK 13'!BC33</f>
        <v/>
      </c>
      <c r="P25" s="10" t="str">
        <f>'SK 14'!BC33</f>
        <v/>
      </c>
      <c r="Q25" s="10" t="str">
        <f>'SK 15'!BC33</f>
        <v/>
      </c>
      <c r="R25" s="10" t="str">
        <f>'SK 16'!BC33</f>
        <v/>
      </c>
      <c r="S25" s="26" t="str">
        <f t="shared" si="0"/>
        <v/>
      </c>
      <c r="T25" s="27" t="str">
        <f t="shared" si="1"/>
        <v/>
      </c>
    </row>
    <row r="26" spans="1:20">
      <c r="A26" s="10">
        <f>Input!A41</f>
        <v>17</v>
      </c>
      <c r="B26" s="11" t="str">
        <f>Input!B41</f>
        <v>TOBIAS HAPOSAN</v>
      </c>
      <c r="C26" s="10" t="str">
        <f>'SK 1'!BC34</f>
        <v/>
      </c>
      <c r="D26" s="10" t="str">
        <f>'SK 2'!BC34</f>
        <v/>
      </c>
      <c r="E26" s="10" t="str">
        <f>'SK 3'!BC34</f>
        <v/>
      </c>
      <c r="F26" s="10" t="str">
        <f>'SK 4'!BC34</f>
        <v/>
      </c>
      <c r="G26" s="10" t="str">
        <f>'SK 5'!BC34</f>
        <v/>
      </c>
      <c r="H26" s="10" t="str">
        <f>'SK 6'!BC34</f>
        <v/>
      </c>
      <c r="I26" s="10" t="str">
        <f>'SK 7'!BC34</f>
        <v/>
      </c>
      <c r="J26" s="10" t="str">
        <f>'SK 8'!BC34</f>
        <v/>
      </c>
      <c r="K26" s="10" t="str">
        <f>'SK 9'!BC34</f>
        <v/>
      </c>
      <c r="L26" s="10" t="str">
        <f>'SK 10'!BC34</f>
        <v/>
      </c>
      <c r="M26" s="10" t="str">
        <f>'SK 11'!BC34</f>
        <v/>
      </c>
      <c r="N26" s="10" t="str">
        <f>'SK 12'!BC34</f>
        <v/>
      </c>
      <c r="O26" s="10" t="str">
        <f>'SK 13'!BC34</f>
        <v/>
      </c>
      <c r="P26" s="10" t="str">
        <f>'SK 14'!BC34</f>
        <v/>
      </c>
      <c r="Q26" s="10" t="str">
        <f>'SK 15'!BC34</f>
        <v/>
      </c>
      <c r="R26" s="10" t="str">
        <f>'SK 16'!BC34</f>
        <v/>
      </c>
      <c r="S26" s="26" t="str">
        <f t="shared" si="0"/>
        <v/>
      </c>
      <c r="T26" s="27" t="str">
        <f t="shared" si="1"/>
        <v/>
      </c>
    </row>
    <row r="27" spans="1:20">
      <c r="A27" s="10">
        <f>Input!A42</f>
        <v>18</v>
      </c>
      <c r="B27" s="11" t="str">
        <f>Input!B42</f>
        <v>WINSTON LEE</v>
      </c>
      <c r="C27" s="10" t="str">
        <f>'SK 1'!BC35</f>
        <v/>
      </c>
      <c r="D27" s="10" t="str">
        <f>'SK 2'!BC35</f>
        <v/>
      </c>
      <c r="E27" s="10" t="str">
        <f>'SK 3'!BC35</f>
        <v/>
      </c>
      <c r="F27" s="10" t="str">
        <f>'SK 4'!BC35</f>
        <v/>
      </c>
      <c r="G27" s="10" t="str">
        <f>'SK 5'!BC35</f>
        <v/>
      </c>
      <c r="H27" s="10" t="str">
        <f>'SK 6'!BC35</f>
        <v/>
      </c>
      <c r="I27" s="10" t="str">
        <f>'SK 7'!BC35</f>
        <v/>
      </c>
      <c r="J27" s="10" t="str">
        <f>'SK 8'!BC35</f>
        <v/>
      </c>
      <c r="K27" s="10" t="str">
        <f>'SK 9'!BC35</f>
        <v/>
      </c>
      <c r="L27" s="10" t="str">
        <f>'SK 10'!BC35</f>
        <v/>
      </c>
      <c r="M27" s="10" t="str">
        <f>'SK 11'!BC35</f>
        <v/>
      </c>
      <c r="N27" s="10" t="str">
        <f>'SK 12'!BC35</f>
        <v/>
      </c>
      <c r="O27" s="10" t="str">
        <f>'SK 13'!BC35</f>
        <v/>
      </c>
      <c r="P27" s="10" t="str">
        <f>'SK 14'!BC35</f>
        <v/>
      </c>
      <c r="Q27" s="10" t="str">
        <f>'SK 15'!BC35</f>
        <v/>
      </c>
      <c r="R27" s="10" t="str">
        <f>'SK 16'!BC35</f>
        <v/>
      </c>
      <c r="S27" s="26" t="str">
        <f t="shared" si="0"/>
        <v/>
      </c>
      <c r="T27" s="27" t="str">
        <f t="shared" si="1"/>
        <v/>
      </c>
    </row>
    <row r="28" spans="1:20">
      <c r="A28" s="10" t="str">
        <f>Input!A43</f>
        <v/>
      </c>
      <c r="B28" s="11" t="str">
        <f>Input!B43</f>
        <v/>
      </c>
      <c r="C28" s="10" t="str">
        <f>'SK 1'!BC36</f>
        <v/>
      </c>
      <c r="D28" s="10" t="str">
        <f>'SK 2'!BC36</f>
        <v/>
      </c>
      <c r="E28" s="10" t="str">
        <f>'SK 3'!BC36</f>
        <v/>
      </c>
      <c r="F28" s="10" t="str">
        <f>'SK 4'!BC36</f>
        <v/>
      </c>
      <c r="G28" s="10" t="str">
        <f>'SK 5'!BC36</f>
        <v/>
      </c>
      <c r="H28" s="10" t="str">
        <f>'SK 6'!BC36</f>
        <v/>
      </c>
      <c r="I28" s="10" t="str">
        <f>'SK 7'!BC36</f>
        <v/>
      </c>
      <c r="J28" s="10" t="str">
        <f>'SK 8'!BC36</f>
        <v/>
      </c>
      <c r="K28" s="10" t="str">
        <f>'SK 9'!BC36</f>
        <v/>
      </c>
      <c r="L28" s="10" t="str">
        <f>'SK 10'!BC36</f>
        <v/>
      </c>
      <c r="M28" s="10" t="str">
        <f>'SK 11'!BC36</f>
        <v/>
      </c>
      <c r="N28" s="10" t="str">
        <f>'SK 12'!BC36</f>
        <v/>
      </c>
      <c r="O28" s="10" t="str">
        <f>'SK 13'!BC36</f>
        <v/>
      </c>
      <c r="P28" s="10" t="str">
        <f>'SK 14'!BC36</f>
        <v/>
      </c>
      <c r="Q28" s="10" t="str">
        <f>'SK 15'!BC36</f>
        <v/>
      </c>
      <c r="R28" s="10" t="str">
        <f>'SK 16'!BC36</f>
        <v/>
      </c>
      <c r="S28" s="26" t="str">
        <f t="shared" si="0"/>
        <v/>
      </c>
      <c r="T28" s="27" t="str">
        <f t="shared" si="1"/>
        <v/>
      </c>
    </row>
    <row r="29" spans="1:20">
      <c r="A29" s="10" t="str">
        <f>Input!A44</f>
        <v/>
      </c>
      <c r="B29" s="11" t="str">
        <f>Input!B44</f>
        <v/>
      </c>
      <c r="C29" s="10" t="str">
        <f>'SK 1'!BC37</f>
        <v/>
      </c>
      <c r="D29" s="10" t="str">
        <f>'SK 2'!BC37</f>
        <v/>
      </c>
      <c r="E29" s="10" t="str">
        <f>'SK 3'!BC37</f>
        <v/>
      </c>
      <c r="F29" s="10" t="str">
        <f>'SK 4'!BC37</f>
        <v/>
      </c>
      <c r="G29" s="10" t="str">
        <f>'SK 5'!BC37</f>
        <v/>
      </c>
      <c r="H29" s="10" t="str">
        <f>'SK 6'!BC37</f>
        <v/>
      </c>
      <c r="I29" s="10" t="str">
        <f>'SK 7'!BC37</f>
        <v/>
      </c>
      <c r="J29" s="10" t="str">
        <f>'SK 8'!BC37</f>
        <v/>
      </c>
      <c r="K29" s="10" t="str">
        <f>'SK 9'!BC37</f>
        <v/>
      </c>
      <c r="L29" s="10" t="str">
        <f>'SK 10'!BC37</f>
        <v/>
      </c>
      <c r="M29" s="10" t="str">
        <f>'SK 11'!BC37</f>
        <v/>
      </c>
      <c r="N29" s="10" t="str">
        <f>'SK 12'!BC37</f>
        <v/>
      </c>
      <c r="O29" s="10" t="str">
        <f>'SK 13'!BC37</f>
        <v/>
      </c>
      <c r="P29" s="10" t="str">
        <f>'SK 14'!BC37</f>
        <v/>
      </c>
      <c r="Q29" s="10" t="str">
        <f>'SK 15'!BC37</f>
        <v/>
      </c>
      <c r="R29" s="10" t="str">
        <f>'SK 16'!BC37</f>
        <v/>
      </c>
      <c r="S29" s="26" t="str">
        <f t="shared" si="0"/>
        <v/>
      </c>
      <c r="T29" s="27" t="str">
        <f t="shared" si="1"/>
        <v/>
      </c>
    </row>
    <row r="30" spans="1:20">
      <c r="A30" s="10" t="str">
        <f>Input!A45</f>
        <v/>
      </c>
      <c r="B30" s="11" t="str">
        <f>Input!B45</f>
        <v/>
      </c>
      <c r="C30" s="10" t="str">
        <f>'SK 1'!BC38</f>
        <v/>
      </c>
      <c r="D30" s="10" t="str">
        <f>'SK 2'!BC38</f>
        <v/>
      </c>
      <c r="E30" s="10" t="str">
        <f>'SK 3'!BC38</f>
        <v/>
      </c>
      <c r="F30" s="10" t="str">
        <f>'SK 4'!BC38</f>
        <v/>
      </c>
      <c r="G30" s="10" t="str">
        <f>'SK 5'!BC38</f>
        <v/>
      </c>
      <c r="H30" s="10" t="str">
        <f>'SK 6'!BC38</f>
        <v/>
      </c>
      <c r="I30" s="10" t="str">
        <f>'SK 7'!BC38</f>
        <v/>
      </c>
      <c r="J30" s="10" t="str">
        <f>'SK 8'!BC38</f>
        <v/>
      </c>
      <c r="K30" s="10" t="str">
        <f>'SK 9'!BC38</f>
        <v/>
      </c>
      <c r="L30" s="10" t="str">
        <f>'SK 10'!BC38</f>
        <v/>
      </c>
      <c r="M30" s="10" t="str">
        <f>'SK 11'!BC38</f>
        <v/>
      </c>
      <c r="N30" s="10" t="str">
        <f>'SK 12'!BC38</f>
        <v/>
      </c>
      <c r="O30" s="10" t="str">
        <f>'SK 13'!BC38</f>
        <v/>
      </c>
      <c r="P30" s="10" t="str">
        <f>'SK 14'!BC38</f>
        <v/>
      </c>
      <c r="Q30" s="10" t="str">
        <f>'SK 15'!BC38</f>
        <v/>
      </c>
      <c r="R30" s="10" t="str">
        <f>'SK 16'!BC38</f>
        <v/>
      </c>
      <c r="S30" s="26" t="str">
        <f t="shared" si="0"/>
        <v/>
      </c>
      <c r="T30" s="27" t="str">
        <f t="shared" si="1"/>
        <v/>
      </c>
    </row>
    <row r="31" spans="1:20">
      <c r="A31" s="10" t="str">
        <f>Input!A46</f>
        <v/>
      </c>
      <c r="B31" s="11" t="str">
        <f>Input!B46</f>
        <v/>
      </c>
      <c r="C31" s="10" t="str">
        <f>'SK 1'!BC39</f>
        <v/>
      </c>
      <c r="D31" s="10" t="str">
        <f>'SK 2'!BC39</f>
        <v/>
      </c>
      <c r="E31" s="10" t="str">
        <f>'SK 3'!BC39</f>
        <v/>
      </c>
      <c r="F31" s="10" t="str">
        <f>'SK 4'!BC39</f>
        <v/>
      </c>
      <c r="G31" s="10" t="str">
        <f>'SK 5'!BC39</f>
        <v/>
      </c>
      <c r="H31" s="10" t="str">
        <f>'SK 6'!BC39</f>
        <v/>
      </c>
      <c r="I31" s="10" t="str">
        <f>'SK 7'!BC39</f>
        <v/>
      </c>
      <c r="J31" s="10" t="str">
        <f>'SK 8'!BC39</f>
        <v/>
      </c>
      <c r="K31" s="10" t="str">
        <f>'SK 9'!BC39</f>
        <v/>
      </c>
      <c r="L31" s="10" t="str">
        <f>'SK 10'!BC39</f>
        <v/>
      </c>
      <c r="M31" s="10" t="str">
        <f>'SK 11'!BC39</f>
        <v/>
      </c>
      <c r="N31" s="10" t="str">
        <f>'SK 12'!BC39</f>
        <v/>
      </c>
      <c r="O31" s="10" t="str">
        <f>'SK 13'!BC39</f>
        <v/>
      </c>
      <c r="P31" s="10" t="str">
        <f>'SK 14'!BC39</f>
        <v/>
      </c>
      <c r="Q31" s="10" t="str">
        <f>'SK 15'!BC39</f>
        <v/>
      </c>
      <c r="R31" s="10" t="str">
        <f>'SK 16'!BC39</f>
        <v/>
      </c>
      <c r="S31" s="26" t="str">
        <f t="shared" si="0"/>
        <v/>
      </c>
      <c r="T31" s="27" t="str">
        <f t="shared" si="1"/>
        <v/>
      </c>
    </row>
    <row r="32" spans="1:20">
      <c r="A32" s="10" t="str">
        <f>Input!A47</f>
        <v/>
      </c>
      <c r="B32" s="11" t="str">
        <f>Input!B47</f>
        <v/>
      </c>
      <c r="C32" s="10" t="str">
        <f>'SK 1'!BC40</f>
        <v/>
      </c>
      <c r="D32" s="10" t="str">
        <f>'SK 2'!BC40</f>
        <v/>
      </c>
      <c r="E32" s="10" t="str">
        <f>'SK 3'!BC40</f>
        <v/>
      </c>
      <c r="F32" s="10" t="str">
        <f>'SK 4'!BC40</f>
        <v/>
      </c>
      <c r="G32" s="10" t="str">
        <f>'SK 5'!BC40</f>
        <v/>
      </c>
      <c r="H32" s="10" t="str">
        <f>'SK 6'!BC40</f>
        <v/>
      </c>
      <c r="I32" s="10" t="str">
        <f>'SK 7'!BC40</f>
        <v/>
      </c>
      <c r="J32" s="10" t="str">
        <f>'SK 8'!BC40</f>
        <v/>
      </c>
      <c r="K32" s="10" t="str">
        <f>'SK 9'!BC40</f>
        <v/>
      </c>
      <c r="L32" s="10" t="str">
        <f>'SK 10'!BC40</f>
        <v/>
      </c>
      <c r="M32" s="10" t="str">
        <f>'SK 11'!BC40</f>
        <v/>
      </c>
      <c r="N32" s="10" t="str">
        <f>'SK 12'!BC40</f>
        <v/>
      </c>
      <c r="O32" s="10" t="str">
        <f>'SK 13'!BC40</f>
        <v/>
      </c>
      <c r="P32" s="10" t="str">
        <f>'SK 14'!BC40</f>
        <v/>
      </c>
      <c r="Q32" s="10" t="str">
        <f>'SK 15'!BC40</f>
        <v/>
      </c>
      <c r="R32" s="10" t="str">
        <f>'SK 16'!BC40</f>
        <v/>
      </c>
      <c r="S32" s="26" t="str">
        <f t="shared" si="0"/>
        <v/>
      </c>
      <c r="T32" s="27" t="str">
        <f t="shared" si="1"/>
        <v/>
      </c>
    </row>
    <row r="33" spans="1:22">
      <c r="A33" s="10" t="str">
        <f>Input!A48</f>
        <v/>
      </c>
      <c r="B33" s="11" t="str">
        <f>Input!B48</f>
        <v/>
      </c>
      <c r="C33" s="10" t="str">
        <f>'SK 1'!BC41</f>
        <v/>
      </c>
      <c r="D33" s="10" t="str">
        <f>'SK 2'!BC41</f>
        <v/>
      </c>
      <c r="E33" s="10" t="str">
        <f>'SK 3'!BC41</f>
        <v/>
      </c>
      <c r="F33" s="10" t="str">
        <f>'SK 4'!BC41</f>
        <v/>
      </c>
      <c r="G33" s="10" t="str">
        <f>'SK 5'!BC41</f>
        <v/>
      </c>
      <c r="H33" s="10" t="str">
        <f>'SK 6'!BC41</f>
        <v/>
      </c>
      <c r="I33" s="10" t="str">
        <f>'SK 7'!BC41</f>
        <v/>
      </c>
      <c r="J33" s="10" t="str">
        <f>'SK 8'!BC41</f>
        <v/>
      </c>
      <c r="K33" s="10" t="str">
        <f>'SK 9'!BC41</f>
        <v/>
      </c>
      <c r="L33" s="10" t="str">
        <f>'SK 10'!BC41</f>
        <v/>
      </c>
      <c r="M33" s="10" t="str">
        <f>'SK 11'!BC41</f>
        <v/>
      </c>
      <c r="N33" s="10" t="str">
        <f>'SK 12'!BC41</f>
        <v/>
      </c>
      <c r="O33" s="10" t="str">
        <f>'SK 13'!BC41</f>
        <v/>
      </c>
      <c r="P33" s="10" t="str">
        <f>'SK 14'!BC41</f>
        <v/>
      </c>
      <c r="Q33" s="10" t="str">
        <f>'SK 15'!BC41</f>
        <v/>
      </c>
      <c r="R33" s="10" t="str">
        <f>'SK 16'!BC41</f>
        <v/>
      </c>
      <c r="S33" s="26" t="str">
        <f t="shared" si="0"/>
        <v/>
      </c>
      <c r="T33" s="27" t="str">
        <f t="shared" si="1"/>
        <v/>
      </c>
      <c r="V33" s="29"/>
    </row>
    <row r="34" spans="1:22">
      <c r="A34" s="10" t="str">
        <f>Input!A49</f>
        <v/>
      </c>
      <c r="B34" s="11" t="str">
        <f>Input!B49</f>
        <v/>
      </c>
      <c r="C34" s="10" t="str">
        <f>'SK 1'!BC42</f>
        <v/>
      </c>
      <c r="D34" s="10" t="str">
        <f>'SK 2'!BC42</f>
        <v/>
      </c>
      <c r="E34" s="10" t="str">
        <f>'SK 3'!BC42</f>
        <v/>
      </c>
      <c r="F34" s="10" t="str">
        <f>'SK 4'!BC42</f>
        <v/>
      </c>
      <c r="G34" s="10" t="str">
        <f>'SK 5'!BC42</f>
        <v/>
      </c>
      <c r="H34" s="10" t="str">
        <f>'SK 6'!BC42</f>
        <v/>
      </c>
      <c r="I34" s="10" t="str">
        <f>'SK 7'!BC42</f>
        <v/>
      </c>
      <c r="J34" s="10" t="str">
        <f>'SK 8'!BC42</f>
        <v/>
      </c>
      <c r="K34" s="10" t="str">
        <f>'SK 9'!BC42</f>
        <v/>
      </c>
      <c r="L34" s="10" t="str">
        <f>'SK 10'!BC42</f>
        <v/>
      </c>
      <c r="M34" s="10" t="str">
        <f>'SK 11'!BC42</f>
        <v/>
      </c>
      <c r="N34" s="10" t="str">
        <f>'SK 12'!BC42</f>
        <v/>
      </c>
      <c r="O34" s="10" t="str">
        <f>'SK 13'!BC42</f>
        <v/>
      </c>
      <c r="P34" s="10" t="str">
        <f>'SK 14'!BC42</f>
        <v/>
      </c>
      <c r="Q34" s="10" t="str">
        <f>'SK 15'!BC42</f>
        <v/>
      </c>
      <c r="R34" s="10" t="str">
        <f>'SK 16'!BC42</f>
        <v/>
      </c>
      <c r="S34" s="26" t="str">
        <f t="shared" si="0"/>
        <v/>
      </c>
      <c r="T34" s="27" t="str">
        <f t="shared" si="1"/>
        <v/>
      </c>
      <c r="V34" s="29"/>
    </row>
    <row r="35" hidden="1" spans="2:2">
      <c r="B35" s="3">
        <f>COUNTIF(A10:A34,"&gt;0")</f>
        <v>18</v>
      </c>
    </row>
    <row r="37" spans="2:20">
      <c r="B37" s="12" t="s">
        <v>155</v>
      </c>
      <c r="C37" s="13" t="str">
        <f>IFERROR(ROUND(AVERAGE(C10:C34),0),"")</f>
        <v/>
      </c>
      <c r="D37" s="13" t="str">
        <f t="shared" ref="D37:R37" si="2">IFERROR(ROUND(AVERAGE(D10:D34),0),"")</f>
        <v/>
      </c>
      <c r="E37" s="13" t="str">
        <f t="shared" si="2"/>
        <v/>
      </c>
      <c r="F37" s="13" t="str">
        <f t="shared" si="2"/>
        <v/>
      </c>
      <c r="G37" s="13" t="str">
        <f t="shared" si="2"/>
        <v/>
      </c>
      <c r="H37" s="13" t="str">
        <f t="shared" si="2"/>
        <v/>
      </c>
      <c r="I37" s="13" t="str">
        <f t="shared" si="2"/>
        <v/>
      </c>
      <c r="J37" s="13" t="str">
        <f t="shared" si="2"/>
        <v/>
      </c>
      <c r="K37" s="13" t="str">
        <f t="shared" si="2"/>
        <v/>
      </c>
      <c r="L37" s="13" t="str">
        <f t="shared" si="2"/>
        <v/>
      </c>
      <c r="M37" s="13" t="str">
        <f t="shared" si="2"/>
        <v/>
      </c>
      <c r="N37" s="13" t="str">
        <f t="shared" si="2"/>
        <v/>
      </c>
      <c r="O37" s="13" t="str">
        <f t="shared" si="2"/>
        <v/>
      </c>
      <c r="P37" s="13" t="str">
        <f t="shared" si="2"/>
        <v/>
      </c>
      <c r="Q37" s="13" t="str">
        <f t="shared" si="2"/>
        <v/>
      </c>
      <c r="R37" s="13" t="str">
        <f t="shared" si="2"/>
        <v/>
      </c>
      <c r="S37" s="13" t="e">
        <f>ROUND(AVERAGE(S10:S34),0)</f>
        <v>#DIV/0!</v>
      </c>
      <c r="T37" s="13" t="e">
        <f>ROUND(AVERAGE(T10:T34),0)</f>
        <v>#DIV/0!</v>
      </c>
    </row>
    <row r="38" spans="2:20">
      <c r="B38" s="14" t="s">
        <v>156</v>
      </c>
      <c r="C38" s="15">
        <f t="shared" ref="C38:S38" si="3">ROUND(COUNTIF(C10:C34,"&gt;="&amp;$C5)*100/$B$35,0)</f>
        <v>0</v>
      </c>
      <c r="D38" s="15">
        <f t="shared" si="3"/>
        <v>0</v>
      </c>
      <c r="E38" s="15">
        <f t="shared" si="3"/>
        <v>0</v>
      </c>
      <c r="F38" s="15">
        <f t="shared" si="3"/>
        <v>0</v>
      </c>
      <c r="G38" s="15">
        <f t="shared" si="3"/>
        <v>0</v>
      </c>
      <c r="H38" s="15">
        <f t="shared" si="3"/>
        <v>0</v>
      </c>
      <c r="I38" s="15">
        <f t="shared" si="3"/>
        <v>0</v>
      </c>
      <c r="J38" s="15">
        <f t="shared" si="3"/>
        <v>0</v>
      </c>
      <c r="K38" s="15">
        <f t="shared" si="3"/>
        <v>0</v>
      </c>
      <c r="L38" s="15">
        <f t="shared" si="3"/>
        <v>0</v>
      </c>
      <c r="M38" s="15">
        <f t="shared" si="3"/>
        <v>0</v>
      </c>
      <c r="N38" s="15">
        <f t="shared" si="3"/>
        <v>0</v>
      </c>
      <c r="O38" s="15">
        <f t="shared" si="3"/>
        <v>0</v>
      </c>
      <c r="P38" s="15">
        <f t="shared" si="3"/>
        <v>0</v>
      </c>
      <c r="Q38" s="15">
        <f t="shared" si="3"/>
        <v>0</v>
      </c>
      <c r="R38" s="15">
        <f t="shared" si="3"/>
        <v>0</v>
      </c>
      <c r="S38" s="30">
        <f t="shared" si="3"/>
        <v>0</v>
      </c>
      <c r="T38" s="30">
        <f t="shared" ref="T38" si="4">ROUND(COUNTIF(T10:T34,"&gt;="&amp;$C5)*100/$B$35,0)</f>
        <v>0</v>
      </c>
    </row>
    <row r="39" spans="2:20">
      <c r="B39" s="14" t="s">
        <v>157</v>
      </c>
      <c r="C39" s="15">
        <f>MIN(C10:C34)</f>
        <v>0</v>
      </c>
      <c r="D39" s="15">
        <f t="shared" ref="D39:R39" si="5">MIN(D10:D34)</f>
        <v>0</v>
      </c>
      <c r="E39" s="15">
        <f t="shared" si="5"/>
        <v>0</v>
      </c>
      <c r="F39" s="15">
        <f t="shared" si="5"/>
        <v>0</v>
      </c>
      <c r="G39" s="15">
        <f t="shared" si="5"/>
        <v>0</v>
      </c>
      <c r="H39" s="15">
        <f t="shared" si="5"/>
        <v>0</v>
      </c>
      <c r="I39" s="15">
        <f t="shared" si="5"/>
        <v>0</v>
      </c>
      <c r="J39" s="15">
        <f t="shared" si="5"/>
        <v>0</v>
      </c>
      <c r="K39" s="15">
        <f t="shared" ref="K39:N39" si="6">MIN(K10:K34)</f>
        <v>0</v>
      </c>
      <c r="L39" s="15">
        <f t="shared" si="6"/>
        <v>0</v>
      </c>
      <c r="M39" s="15">
        <f t="shared" si="6"/>
        <v>0</v>
      </c>
      <c r="N39" s="15">
        <f t="shared" si="6"/>
        <v>0</v>
      </c>
      <c r="O39" s="15">
        <f t="shared" si="5"/>
        <v>0</v>
      </c>
      <c r="P39" s="15">
        <f t="shared" si="5"/>
        <v>0</v>
      </c>
      <c r="Q39" s="15">
        <f t="shared" si="5"/>
        <v>0</v>
      </c>
      <c r="R39" s="15">
        <f t="shared" si="5"/>
        <v>0</v>
      </c>
      <c r="S39" s="30">
        <f t="shared" ref="S39:T39" si="7">MIN(S10:S34)</f>
        <v>0</v>
      </c>
      <c r="T39" s="30">
        <f t="shared" si="7"/>
        <v>0</v>
      </c>
    </row>
    <row r="40" spans="2:20">
      <c r="B40" s="14" t="s">
        <v>158</v>
      </c>
      <c r="C40" s="15">
        <f>MAX(C10:C34)</f>
        <v>0</v>
      </c>
      <c r="D40" s="15">
        <f t="shared" ref="D40:R40" si="8">MAX(D10:D34)</f>
        <v>0</v>
      </c>
      <c r="E40" s="15">
        <f t="shared" si="8"/>
        <v>0</v>
      </c>
      <c r="F40" s="15">
        <f t="shared" si="8"/>
        <v>0</v>
      </c>
      <c r="G40" s="15">
        <f t="shared" si="8"/>
        <v>0</v>
      </c>
      <c r="H40" s="15">
        <f t="shared" si="8"/>
        <v>0</v>
      </c>
      <c r="I40" s="15">
        <f t="shared" si="8"/>
        <v>0</v>
      </c>
      <c r="J40" s="15">
        <f t="shared" si="8"/>
        <v>0</v>
      </c>
      <c r="K40" s="15">
        <f t="shared" ref="K40:N40" si="9">MAX(K10:K34)</f>
        <v>0</v>
      </c>
      <c r="L40" s="15">
        <f t="shared" si="9"/>
        <v>0</v>
      </c>
      <c r="M40" s="15">
        <f t="shared" si="9"/>
        <v>0</v>
      </c>
      <c r="N40" s="15">
        <f t="shared" si="9"/>
        <v>0</v>
      </c>
      <c r="O40" s="15">
        <f t="shared" si="8"/>
        <v>0</v>
      </c>
      <c r="P40" s="15">
        <f t="shared" si="8"/>
        <v>0</v>
      </c>
      <c r="Q40" s="15">
        <f t="shared" si="8"/>
        <v>0</v>
      </c>
      <c r="R40" s="15">
        <f t="shared" si="8"/>
        <v>0</v>
      </c>
      <c r="S40" s="30">
        <f t="shared" ref="S40:T40" si="10">MAX(S10:S34)</f>
        <v>0</v>
      </c>
      <c r="T40" s="30">
        <f t="shared" si="10"/>
        <v>0</v>
      </c>
    </row>
    <row r="42" spans="12:18">
      <c r="L42" s="3" t="s">
        <v>159</v>
      </c>
      <c r="N42" s="18">
        <f ca="1">NOW()</f>
        <v>43472.6271990741</v>
      </c>
      <c r="O42" s="18"/>
      <c r="P42" s="18"/>
      <c r="Q42" s="18"/>
      <c r="R42" s="18"/>
    </row>
    <row r="43" spans="2:16">
      <c r="B43" s="16" t="str">
        <f>"Bukit Sion "&amp;Input!K15&amp;" School Principal,"</f>
        <v>Bukit Sion High School Principal,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6" t="s">
        <v>112</v>
      </c>
      <c r="P43" s="17"/>
    </row>
    <row r="44" spans="2:16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2:16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2:16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2:16">
      <c r="B47" s="16" t="str">
        <f>IF(Input!K15="High","(Agustinus Siahaan, S.Si.)","(Wendy Hartono, M.Pd.)")</f>
        <v>(Agustinus Siahaan, S.Si.)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6" t="str">
        <f>"("&amp;Input!D15&amp;")"</f>
        <v>(John E Karouw)</v>
      </c>
      <c r="P47" s="17"/>
    </row>
  </sheetData>
  <sheetProtection password="C71F" sheet="1" objects="1" scenarios="1"/>
  <mergeCells count="8">
    <mergeCell ref="A1:T1"/>
    <mergeCell ref="C6:D6"/>
    <mergeCell ref="C8:R8"/>
    <mergeCell ref="N42:R42"/>
    <mergeCell ref="A8:A9"/>
    <mergeCell ref="B8:B9"/>
    <mergeCell ref="S8:S9"/>
    <mergeCell ref="T8:T9"/>
  </mergeCells>
  <conditionalFormatting sqref="T10:T34">
    <cfRule type="cellIs" dxfId="0" priority="3" operator="lessThan">
      <formula>$C$5</formula>
    </cfRule>
  </conditionalFormatting>
  <conditionalFormatting sqref="C10:S34 C37:S40">
    <cfRule type="cellIs" dxfId="0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/>
  <headerFooter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7"/>
  <sheetViews>
    <sheetView zoomScale="70" zoomScaleNormal="70" workbookViewId="0">
      <selection activeCell="C12" sqref="C12"/>
    </sheetView>
  </sheetViews>
  <sheetFormatPr defaultColWidth="9.08571428571429" defaultRowHeight="15"/>
  <cols>
    <col min="1" max="1" width="4.54285714285714" style="3" customWidth="1"/>
    <col min="2" max="2" width="22.6285714285714" style="3" customWidth="1"/>
    <col min="3" max="18" width="3.9047619047619" style="3" customWidth="1"/>
    <col min="19" max="19" width="11.0857142857143" style="3" customWidth="1"/>
    <col min="20" max="20" width="9.08571428571429" style="3"/>
    <col min="21" max="21" width="3.62857142857143" style="3" customWidth="1"/>
    <col min="22" max="16384" width="9.08571428571429" style="3"/>
  </cols>
  <sheetData>
    <row r="1" ht="15.75" spans="1:20">
      <c r="A1" s="4" t="s">
        <v>162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15.75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2" customFormat="1" spans="4:18">
      <c r="D3" s="5"/>
      <c r="E3" s="5"/>
      <c r="F3" s="6"/>
      <c r="G3" s="6"/>
      <c r="H3" s="6"/>
      <c r="I3" s="6"/>
      <c r="J3" s="6"/>
      <c r="K3" s="6"/>
      <c r="L3" s="6"/>
      <c r="M3" s="6"/>
      <c r="N3" s="6"/>
      <c r="P3" s="6"/>
      <c r="Q3" s="6"/>
      <c r="R3" s="6"/>
    </row>
    <row r="4" s="2" customFormat="1" spans="2:19">
      <c r="B4" s="7" t="s">
        <v>99</v>
      </c>
      <c r="C4" s="7" t="str">
        <f>Input!D16</f>
        <v>Seni Budaya (Gitar)</v>
      </c>
      <c r="D4" s="5"/>
      <c r="E4" s="5"/>
      <c r="F4" s="8"/>
      <c r="G4" s="8"/>
      <c r="H4" s="8"/>
      <c r="I4" s="8"/>
      <c r="J4" s="8"/>
      <c r="K4" s="8"/>
      <c r="M4" s="8"/>
      <c r="N4" s="7" t="s">
        <v>115</v>
      </c>
      <c r="R4" s="19" t="s">
        <v>3</v>
      </c>
      <c r="S4" s="7" t="str">
        <f>Input!D17</f>
        <v>1 (one)</v>
      </c>
    </row>
    <row r="5" s="2" customFormat="1" spans="2:19">
      <c r="B5" s="7" t="s">
        <v>13</v>
      </c>
      <c r="C5" s="7">
        <f>Input!K17</f>
        <v>70</v>
      </c>
      <c r="D5" s="5"/>
      <c r="E5" s="5"/>
      <c r="F5" s="8"/>
      <c r="G5" s="8"/>
      <c r="H5" s="8"/>
      <c r="I5" s="8"/>
      <c r="J5" s="8"/>
      <c r="K5" s="8"/>
      <c r="M5" s="8"/>
      <c r="N5" s="8" t="s">
        <v>116</v>
      </c>
      <c r="O5" s="7"/>
      <c r="R5" s="19" t="s">
        <v>3</v>
      </c>
      <c r="S5" s="8" t="str">
        <f>Input!D18</f>
        <v>2018-2019</v>
      </c>
    </row>
    <row r="6" s="2" customFormat="1" spans="2:19">
      <c r="B6" s="7" t="s">
        <v>98</v>
      </c>
      <c r="C6" s="7" t="str">
        <f>Input!K16</f>
        <v>12 IPA 1</v>
      </c>
      <c r="D6" s="7"/>
      <c r="E6" s="5"/>
      <c r="F6" s="8"/>
      <c r="G6" s="8"/>
      <c r="H6" s="8"/>
      <c r="I6" s="8"/>
      <c r="J6" s="8"/>
      <c r="K6" s="8"/>
      <c r="L6" s="8"/>
      <c r="M6" s="8"/>
      <c r="N6" s="8"/>
      <c r="O6" s="7"/>
      <c r="P6" s="8"/>
      <c r="Q6" s="8"/>
      <c r="R6" s="8"/>
      <c r="S6" s="7"/>
    </row>
    <row r="8" customHeight="1" spans="1:28">
      <c r="A8" s="9" t="s">
        <v>100</v>
      </c>
      <c r="B8" s="9" t="s">
        <v>101</v>
      </c>
      <c r="C8" s="9" t="s">
        <v>152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20" t="s">
        <v>163</v>
      </c>
      <c r="T8" s="21" t="s">
        <v>164</v>
      </c>
      <c r="U8" s="22"/>
      <c r="V8" s="22"/>
      <c r="W8" s="23"/>
      <c r="X8" s="23"/>
      <c r="Y8" s="23"/>
      <c r="Z8" s="23"/>
      <c r="AB8" s="31"/>
    </row>
    <row r="9" spans="1:26">
      <c r="A9" s="9"/>
      <c r="B9" s="9"/>
      <c r="C9" s="9">
        <v>1</v>
      </c>
      <c r="D9" s="9">
        <v>2</v>
      </c>
      <c r="E9" s="9">
        <v>3</v>
      </c>
      <c r="F9" s="9">
        <v>4</v>
      </c>
      <c r="G9" s="9">
        <v>5</v>
      </c>
      <c r="H9" s="9">
        <v>6</v>
      </c>
      <c r="I9" s="9">
        <v>7</v>
      </c>
      <c r="J9" s="9">
        <v>8</v>
      </c>
      <c r="K9" s="9">
        <v>9</v>
      </c>
      <c r="L9" s="9">
        <v>10</v>
      </c>
      <c r="M9" s="9">
        <v>11</v>
      </c>
      <c r="N9" s="9">
        <v>12</v>
      </c>
      <c r="O9" s="9">
        <v>13</v>
      </c>
      <c r="P9" s="9">
        <v>14</v>
      </c>
      <c r="Q9" s="9">
        <v>15</v>
      </c>
      <c r="R9" s="9">
        <v>16</v>
      </c>
      <c r="S9" s="20"/>
      <c r="T9" s="24"/>
      <c r="U9" s="25"/>
      <c r="V9" s="23"/>
      <c r="W9" s="23"/>
      <c r="X9" s="23"/>
      <c r="Y9" s="23"/>
      <c r="Z9" s="23"/>
    </row>
    <row r="10" spans="1:26">
      <c r="A10" s="10">
        <f>Input!A25</f>
        <v>1</v>
      </c>
      <c r="B10" s="11" t="str">
        <f>Input!B25</f>
        <v>ANDREW NATHANIEL</v>
      </c>
      <c r="C10" s="10" t="str">
        <f>'SK 1'!$BD18</f>
        <v/>
      </c>
      <c r="D10" s="10" t="str">
        <f>'SK 2'!$BD18</f>
        <v/>
      </c>
      <c r="E10" s="10" t="str">
        <f>'SK 3'!$BD18</f>
        <v/>
      </c>
      <c r="F10" s="10" t="str">
        <f>'SK 4'!$BD18</f>
        <v/>
      </c>
      <c r="G10" s="10" t="str">
        <f>'SK 5'!$BD18</f>
        <v/>
      </c>
      <c r="H10" s="10" t="str">
        <f>'SK 6'!$BD18</f>
        <v/>
      </c>
      <c r="I10" s="10" t="str">
        <f>'SK 7'!$BD18</f>
        <v/>
      </c>
      <c r="J10" s="10" t="str">
        <f>'SK 8'!$BD18</f>
        <v/>
      </c>
      <c r="K10" s="10" t="str">
        <f>'SK 9'!$BD18</f>
        <v/>
      </c>
      <c r="L10" s="10" t="str">
        <f>'SK 10'!$BD18</f>
        <v/>
      </c>
      <c r="M10" s="10" t="str">
        <f>'SK 11'!$BD18</f>
        <v/>
      </c>
      <c r="N10" s="10" t="str">
        <f>'SK 12'!$BD18</f>
        <v/>
      </c>
      <c r="O10" s="10" t="str">
        <f>'SK 13'!$BD18</f>
        <v/>
      </c>
      <c r="P10" s="10" t="str">
        <f>'SK 14'!$BD18</f>
        <v/>
      </c>
      <c r="Q10" s="10" t="str">
        <f>'SK 15'!$BD18</f>
        <v/>
      </c>
      <c r="R10" s="10" t="str">
        <f>'SK 16'!$BD18</f>
        <v/>
      </c>
      <c r="S10" s="26" t="str">
        <f>IFERROR(ROUND(AVERAGE(C10:R10),0),"")</f>
        <v/>
      </c>
      <c r="T10" s="27" t="str">
        <f>IF(S10="","",ROUND(S10*0.6+40,0))</f>
        <v/>
      </c>
      <c r="U10" s="25"/>
      <c r="V10" s="23"/>
      <c r="W10" s="23"/>
      <c r="X10" s="23"/>
      <c r="Y10" s="23"/>
      <c r="Z10" s="23"/>
    </row>
    <row r="11" spans="1:26">
      <c r="A11" s="10">
        <f>Input!A26</f>
        <v>2</v>
      </c>
      <c r="B11" s="11" t="str">
        <f>Input!B26</f>
        <v>AUDREY BEATRICIA</v>
      </c>
      <c r="C11" s="10" t="str">
        <f>'SK 1'!$BD19</f>
        <v/>
      </c>
      <c r="D11" s="10" t="str">
        <f>'SK 2'!$BD19</f>
        <v/>
      </c>
      <c r="E11" s="10" t="str">
        <f>'SK 3'!$BD19</f>
        <v/>
      </c>
      <c r="F11" s="10" t="str">
        <f>'SK 4'!$BD19</f>
        <v/>
      </c>
      <c r="G11" s="10" t="str">
        <f>'SK 5'!$BD19</f>
        <v/>
      </c>
      <c r="H11" s="10" t="str">
        <f>'SK 6'!$BD19</f>
        <v/>
      </c>
      <c r="I11" s="10" t="str">
        <f>'SK 7'!$BD19</f>
        <v/>
      </c>
      <c r="J11" s="10" t="str">
        <f>'SK 8'!$BD19</f>
        <v/>
      </c>
      <c r="K11" s="10" t="str">
        <f>'SK 9'!$BD19</f>
        <v/>
      </c>
      <c r="L11" s="10" t="str">
        <f>'SK 10'!$BD19</f>
        <v/>
      </c>
      <c r="M11" s="10" t="str">
        <f>'SK 11'!$BD19</f>
        <v/>
      </c>
      <c r="N11" s="10" t="str">
        <f>'SK 12'!$BD19</f>
        <v/>
      </c>
      <c r="O11" s="10" t="str">
        <f>'SK 13'!$BD19</f>
        <v/>
      </c>
      <c r="P11" s="10" t="str">
        <f>'SK 14'!$BD19</f>
        <v/>
      </c>
      <c r="Q11" s="10" t="str">
        <f>'SK 15'!$BD19</f>
        <v/>
      </c>
      <c r="R11" s="10" t="str">
        <f>'SK 16'!$BD19</f>
        <v/>
      </c>
      <c r="S11" s="26" t="str">
        <f t="shared" ref="S11:S34" si="0">IFERROR(ROUND(AVERAGE(C11:R11),0),"")</f>
        <v/>
      </c>
      <c r="T11" s="27" t="str">
        <f t="shared" ref="T11:T34" si="1">IF(S11="","",ROUND(S11*0.6+40,0))</f>
        <v/>
      </c>
      <c r="U11" s="23"/>
      <c r="V11" s="23"/>
      <c r="W11" s="23"/>
      <c r="X11" s="23"/>
      <c r="Y11" s="23"/>
      <c r="Z11" s="23"/>
    </row>
    <row r="12" spans="1:26">
      <c r="A12" s="10">
        <f>Input!A27</f>
        <v>3</v>
      </c>
      <c r="B12" s="11" t="str">
        <f>Input!B27</f>
        <v>AURELIUS NATHAN WIRAWAN</v>
      </c>
      <c r="C12" s="10" t="str">
        <f>'SK 1'!$BD20</f>
        <v/>
      </c>
      <c r="D12" s="10" t="str">
        <f>'SK 2'!$BD20</f>
        <v/>
      </c>
      <c r="E12" s="10" t="str">
        <f>'SK 3'!$BD20</f>
        <v/>
      </c>
      <c r="F12" s="10" t="str">
        <f>'SK 4'!$BD20</f>
        <v/>
      </c>
      <c r="G12" s="10" t="str">
        <f>'SK 5'!$BD20</f>
        <v/>
      </c>
      <c r="H12" s="10" t="str">
        <f>'SK 6'!$BD20</f>
        <v/>
      </c>
      <c r="I12" s="10" t="str">
        <f>'SK 7'!$BD20</f>
        <v/>
      </c>
      <c r="J12" s="10" t="str">
        <f>'SK 8'!$BD20</f>
        <v/>
      </c>
      <c r="K12" s="10" t="str">
        <f>'SK 9'!$BD20</f>
        <v/>
      </c>
      <c r="L12" s="10" t="str">
        <f>'SK 10'!$BD20</f>
        <v/>
      </c>
      <c r="M12" s="10" t="str">
        <f>'SK 11'!$BD20</f>
        <v/>
      </c>
      <c r="N12" s="10" t="str">
        <f>'SK 12'!$BD20</f>
        <v/>
      </c>
      <c r="O12" s="10" t="str">
        <f>'SK 13'!$BD20</f>
        <v/>
      </c>
      <c r="P12" s="10" t="str">
        <f>'SK 14'!$BD20</f>
        <v/>
      </c>
      <c r="Q12" s="10" t="str">
        <f>'SK 15'!$BD20</f>
        <v/>
      </c>
      <c r="R12" s="10" t="str">
        <f>'SK 16'!$BD20</f>
        <v/>
      </c>
      <c r="S12" s="26" t="str">
        <f t="shared" si="0"/>
        <v/>
      </c>
      <c r="T12" s="27" t="str">
        <f t="shared" si="1"/>
        <v/>
      </c>
      <c r="U12" s="23"/>
      <c r="V12" s="23"/>
      <c r="W12" s="23"/>
      <c r="X12" s="23"/>
      <c r="Y12" s="23"/>
      <c r="Z12" s="23"/>
    </row>
    <row r="13" spans="1:26">
      <c r="A13" s="10">
        <f>Input!A28</f>
        <v>4</v>
      </c>
      <c r="B13" s="11" t="str">
        <f>Input!B28</f>
        <v>BRYAN JUTANZAH</v>
      </c>
      <c r="C13" s="10" t="str">
        <f>'SK 1'!$BD21</f>
        <v/>
      </c>
      <c r="D13" s="10" t="str">
        <f>'SK 2'!$BD21</f>
        <v/>
      </c>
      <c r="E13" s="10" t="str">
        <f>'SK 3'!$BD21</f>
        <v/>
      </c>
      <c r="F13" s="10" t="str">
        <f>'SK 4'!$BD21</f>
        <v/>
      </c>
      <c r="G13" s="10" t="str">
        <f>'SK 5'!$BD21</f>
        <v/>
      </c>
      <c r="H13" s="10" t="str">
        <f>'SK 6'!$BD21</f>
        <v/>
      </c>
      <c r="I13" s="10" t="str">
        <f>'SK 7'!$BD21</f>
        <v/>
      </c>
      <c r="J13" s="10" t="str">
        <f>'SK 8'!$BD21</f>
        <v/>
      </c>
      <c r="K13" s="10" t="str">
        <f>'SK 9'!$BD21</f>
        <v/>
      </c>
      <c r="L13" s="10" t="str">
        <f>'SK 10'!$BD21</f>
        <v/>
      </c>
      <c r="M13" s="10" t="str">
        <f>'SK 11'!$BD21</f>
        <v/>
      </c>
      <c r="N13" s="10" t="str">
        <f>'SK 12'!$BD21</f>
        <v/>
      </c>
      <c r="O13" s="10" t="str">
        <f>'SK 13'!$BD21</f>
        <v/>
      </c>
      <c r="P13" s="10" t="str">
        <f>'SK 14'!$BD21</f>
        <v/>
      </c>
      <c r="Q13" s="10" t="str">
        <f>'SK 15'!$BD21</f>
        <v/>
      </c>
      <c r="R13" s="10" t="str">
        <f>'SK 16'!$BD21</f>
        <v/>
      </c>
      <c r="S13" s="26" t="str">
        <f t="shared" si="0"/>
        <v/>
      </c>
      <c r="T13" s="27" t="str">
        <f t="shared" si="1"/>
        <v/>
      </c>
      <c r="U13" s="23"/>
      <c r="V13" s="23"/>
      <c r="W13" s="23"/>
      <c r="X13" s="23"/>
      <c r="Y13" s="23"/>
      <c r="Z13" s="23"/>
    </row>
    <row r="14" spans="1:22">
      <c r="A14" s="10">
        <f>Input!A29</f>
        <v>5</v>
      </c>
      <c r="B14" s="11" t="str">
        <f>Input!B29</f>
        <v>DELPHI PRISKILLA ANNEKE</v>
      </c>
      <c r="C14" s="10" t="str">
        <f>'SK 1'!$BD22</f>
        <v/>
      </c>
      <c r="D14" s="10" t="str">
        <f>'SK 2'!$BD22</f>
        <v/>
      </c>
      <c r="E14" s="10" t="str">
        <f>'SK 3'!$BD22</f>
        <v/>
      </c>
      <c r="F14" s="10" t="str">
        <f>'SK 4'!$BD22</f>
        <v/>
      </c>
      <c r="G14" s="10" t="str">
        <f>'SK 5'!$BD22</f>
        <v/>
      </c>
      <c r="H14" s="10" t="str">
        <f>'SK 6'!$BD22</f>
        <v/>
      </c>
      <c r="I14" s="10" t="str">
        <f>'SK 7'!$BD22</f>
        <v/>
      </c>
      <c r="J14" s="10" t="str">
        <f>'SK 8'!$BD22</f>
        <v/>
      </c>
      <c r="K14" s="10" t="str">
        <f>'SK 9'!$BD22</f>
        <v/>
      </c>
      <c r="L14" s="10" t="str">
        <f>'SK 10'!$BD22</f>
        <v/>
      </c>
      <c r="M14" s="10" t="str">
        <f>'SK 11'!$BD22</f>
        <v/>
      </c>
      <c r="N14" s="10" t="str">
        <f>'SK 12'!$BD22</f>
        <v/>
      </c>
      <c r="O14" s="10" t="str">
        <f>'SK 13'!$BD22</f>
        <v/>
      </c>
      <c r="P14" s="10" t="str">
        <f>'SK 14'!$BD22</f>
        <v/>
      </c>
      <c r="Q14" s="10" t="str">
        <f>'SK 15'!$BD22</f>
        <v/>
      </c>
      <c r="R14" s="10" t="str">
        <f>'SK 16'!$BD22</f>
        <v/>
      </c>
      <c r="S14" s="26" t="str">
        <f t="shared" si="0"/>
        <v/>
      </c>
      <c r="T14" s="27" t="str">
        <f t="shared" si="1"/>
        <v/>
      </c>
      <c r="V14" s="28"/>
    </row>
    <row r="15" spans="1:20">
      <c r="A15" s="10">
        <f>Input!A30</f>
        <v>6</v>
      </c>
      <c r="B15" s="11" t="str">
        <f>Input!B30</f>
        <v>ELVIN PHILANDER</v>
      </c>
      <c r="C15" s="10" t="str">
        <f>'SK 1'!$BD23</f>
        <v/>
      </c>
      <c r="D15" s="10">
        <f>'SK 2'!$BD23</f>
        <v>75</v>
      </c>
      <c r="E15" s="10" t="str">
        <f>'SK 3'!$BD23</f>
        <v/>
      </c>
      <c r="F15" s="10" t="str">
        <f>'SK 4'!$BD23</f>
        <v/>
      </c>
      <c r="G15" s="10" t="str">
        <f>'SK 5'!$BD23</f>
        <v/>
      </c>
      <c r="H15" s="10" t="str">
        <f>'SK 6'!$BD23</f>
        <v/>
      </c>
      <c r="I15" s="10" t="str">
        <f>'SK 7'!$BD23</f>
        <v/>
      </c>
      <c r="J15" s="10" t="str">
        <f>'SK 8'!$BD23</f>
        <v/>
      </c>
      <c r="K15" s="10" t="str">
        <f>'SK 9'!$BD23</f>
        <v/>
      </c>
      <c r="L15" s="10" t="str">
        <f>'SK 10'!$BD23</f>
        <v/>
      </c>
      <c r="M15" s="10" t="str">
        <f>'SK 11'!$BD23</f>
        <v/>
      </c>
      <c r="N15" s="10" t="str">
        <f>'SK 12'!$BD23</f>
        <v/>
      </c>
      <c r="O15" s="10" t="str">
        <f>'SK 13'!$BD23</f>
        <v/>
      </c>
      <c r="P15" s="10" t="str">
        <f>'SK 14'!$BD23</f>
        <v/>
      </c>
      <c r="Q15" s="10" t="str">
        <f>'SK 15'!$BD23</f>
        <v/>
      </c>
      <c r="R15" s="10" t="str">
        <f>'SK 16'!$BD23</f>
        <v/>
      </c>
      <c r="S15" s="26">
        <f t="shared" si="0"/>
        <v>75</v>
      </c>
      <c r="T15" s="27">
        <f t="shared" si="1"/>
        <v>85</v>
      </c>
    </row>
    <row r="16" spans="1:20">
      <c r="A16" s="10">
        <f>Input!A31</f>
        <v>7</v>
      </c>
      <c r="B16" s="11" t="str">
        <f>Input!B31</f>
        <v>ELVLYN SONI</v>
      </c>
      <c r="C16" s="10" t="str">
        <f>'SK 1'!$BD24</f>
        <v/>
      </c>
      <c r="D16" s="10" t="str">
        <f>'SK 2'!$BD24</f>
        <v/>
      </c>
      <c r="E16" s="10" t="str">
        <f>'SK 3'!$BD24</f>
        <v/>
      </c>
      <c r="F16" s="10" t="str">
        <f>'SK 4'!$BD24</f>
        <v/>
      </c>
      <c r="G16" s="10" t="str">
        <f>'SK 5'!$BD24</f>
        <v/>
      </c>
      <c r="H16" s="10" t="str">
        <f>'SK 6'!$BD24</f>
        <v/>
      </c>
      <c r="I16" s="10" t="str">
        <f>'SK 7'!$BD24</f>
        <v/>
      </c>
      <c r="J16" s="10" t="str">
        <f>'SK 8'!$BD24</f>
        <v/>
      </c>
      <c r="K16" s="10" t="str">
        <f>'SK 9'!$BD24</f>
        <v/>
      </c>
      <c r="L16" s="10" t="str">
        <f>'SK 10'!$BD24</f>
        <v/>
      </c>
      <c r="M16" s="10" t="str">
        <f>'SK 11'!$BD24</f>
        <v/>
      </c>
      <c r="N16" s="10" t="str">
        <f>'SK 12'!$BD24</f>
        <v/>
      </c>
      <c r="O16" s="10" t="str">
        <f>'SK 13'!$BD24</f>
        <v/>
      </c>
      <c r="P16" s="10" t="str">
        <f>'SK 14'!$BD24</f>
        <v/>
      </c>
      <c r="Q16" s="10" t="str">
        <f>'SK 15'!$BD24</f>
        <v/>
      </c>
      <c r="R16" s="10" t="str">
        <f>'SK 16'!$BD24</f>
        <v/>
      </c>
      <c r="S16" s="26" t="str">
        <f t="shared" si="0"/>
        <v/>
      </c>
      <c r="T16" s="27" t="str">
        <f t="shared" si="1"/>
        <v/>
      </c>
    </row>
    <row r="17" spans="1:20">
      <c r="A17" s="10">
        <f>Input!A32</f>
        <v>8</v>
      </c>
      <c r="B17" s="11" t="str">
        <f>Input!B32</f>
        <v>FELICIA SUGIARTO</v>
      </c>
      <c r="C17" s="10" t="str">
        <f>'SK 1'!$BD25</f>
        <v/>
      </c>
      <c r="D17" s="10" t="str">
        <f>'SK 2'!$BD25</f>
        <v/>
      </c>
      <c r="E17" s="10" t="str">
        <f>'SK 3'!$BD25</f>
        <v/>
      </c>
      <c r="F17" s="10" t="str">
        <f>'SK 4'!$BD25</f>
        <v/>
      </c>
      <c r="G17" s="10" t="str">
        <f>'SK 5'!$BD25</f>
        <v/>
      </c>
      <c r="H17" s="10" t="str">
        <f>'SK 6'!$BD25</f>
        <v/>
      </c>
      <c r="I17" s="10" t="str">
        <f>'SK 7'!$BD25</f>
        <v/>
      </c>
      <c r="J17" s="10" t="str">
        <f>'SK 8'!$BD25</f>
        <v/>
      </c>
      <c r="K17" s="10" t="str">
        <f>'SK 9'!$BD25</f>
        <v/>
      </c>
      <c r="L17" s="10" t="str">
        <f>'SK 10'!$BD25</f>
        <v/>
      </c>
      <c r="M17" s="10" t="str">
        <f>'SK 11'!$BD25</f>
        <v/>
      </c>
      <c r="N17" s="10" t="str">
        <f>'SK 12'!$BD25</f>
        <v/>
      </c>
      <c r="O17" s="10" t="str">
        <f>'SK 13'!$BD25</f>
        <v/>
      </c>
      <c r="P17" s="10" t="str">
        <f>'SK 14'!$BD25</f>
        <v/>
      </c>
      <c r="Q17" s="10" t="str">
        <f>'SK 15'!$BD25</f>
        <v/>
      </c>
      <c r="R17" s="10" t="str">
        <f>'SK 16'!$BD25</f>
        <v/>
      </c>
      <c r="S17" s="26" t="str">
        <f t="shared" si="0"/>
        <v/>
      </c>
      <c r="T17" s="27" t="str">
        <f t="shared" si="1"/>
        <v/>
      </c>
    </row>
    <row r="18" spans="1:20">
      <c r="A18" s="10">
        <f>Input!A33</f>
        <v>9</v>
      </c>
      <c r="B18" s="11" t="str">
        <f>Input!B33</f>
        <v>GIOVANNI RICHARD H</v>
      </c>
      <c r="C18" s="10" t="str">
        <f>'SK 1'!$BD26</f>
        <v/>
      </c>
      <c r="D18" s="10">
        <f>'SK 2'!$BD26</f>
        <v>74</v>
      </c>
      <c r="E18" s="10" t="str">
        <f>'SK 3'!$BD26</f>
        <v/>
      </c>
      <c r="F18" s="10" t="str">
        <f>'SK 4'!$BD26</f>
        <v/>
      </c>
      <c r="G18" s="10" t="str">
        <f>'SK 5'!$BD26</f>
        <v/>
      </c>
      <c r="H18" s="10" t="str">
        <f>'SK 6'!$BD26</f>
        <v/>
      </c>
      <c r="I18" s="10" t="str">
        <f>'SK 7'!$BD26</f>
        <v/>
      </c>
      <c r="J18" s="10" t="str">
        <f>'SK 8'!$BD26</f>
        <v/>
      </c>
      <c r="K18" s="10" t="str">
        <f>'SK 9'!$BD26</f>
        <v/>
      </c>
      <c r="L18" s="10" t="str">
        <f>'SK 10'!$BD26</f>
        <v/>
      </c>
      <c r="M18" s="10" t="str">
        <f>'SK 11'!$BD26</f>
        <v/>
      </c>
      <c r="N18" s="10" t="str">
        <f>'SK 12'!$BD26</f>
        <v/>
      </c>
      <c r="O18" s="10" t="str">
        <f>'SK 13'!$BD26</f>
        <v/>
      </c>
      <c r="P18" s="10" t="str">
        <f>'SK 14'!$BD26</f>
        <v/>
      </c>
      <c r="Q18" s="10" t="str">
        <f>'SK 15'!$BD26</f>
        <v/>
      </c>
      <c r="R18" s="10" t="str">
        <f>'SK 16'!$BD26</f>
        <v/>
      </c>
      <c r="S18" s="26">
        <f t="shared" si="0"/>
        <v>74</v>
      </c>
      <c r="T18" s="27">
        <f t="shared" si="1"/>
        <v>84</v>
      </c>
    </row>
    <row r="19" spans="1:20">
      <c r="A19" s="10">
        <f>Input!A34</f>
        <v>10</v>
      </c>
      <c r="B19" s="11" t="str">
        <f>Input!B34</f>
        <v>HIZKIA FELIX WINATA</v>
      </c>
      <c r="C19" s="10" t="str">
        <f>'SK 1'!$BD27</f>
        <v/>
      </c>
      <c r="D19" s="10" t="str">
        <f>'SK 2'!$BD27</f>
        <v/>
      </c>
      <c r="E19" s="10" t="str">
        <f>'SK 3'!$BD27</f>
        <v/>
      </c>
      <c r="F19" s="10" t="str">
        <f>'SK 4'!$BD27</f>
        <v/>
      </c>
      <c r="G19" s="10" t="str">
        <f>'SK 5'!$BD27</f>
        <v/>
      </c>
      <c r="H19" s="10" t="str">
        <f>'SK 6'!$BD27</f>
        <v/>
      </c>
      <c r="I19" s="10" t="str">
        <f>'SK 7'!$BD27</f>
        <v/>
      </c>
      <c r="J19" s="10" t="str">
        <f>'SK 8'!$BD27</f>
        <v/>
      </c>
      <c r="K19" s="10" t="str">
        <f>'SK 9'!$BD27</f>
        <v/>
      </c>
      <c r="L19" s="10" t="str">
        <f>'SK 10'!$BD27</f>
        <v/>
      </c>
      <c r="M19" s="10" t="str">
        <f>'SK 11'!$BD27</f>
        <v/>
      </c>
      <c r="N19" s="10" t="str">
        <f>'SK 12'!$BD27</f>
        <v/>
      </c>
      <c r="O19" s="10" t="str">
        <f>'SK 13'!$BD27</f>
        <v/>
      </c>
      <c r="P19" s="10" t="str">
        <f>'SK 14'!$BD27</f>
        <v/>
      </c>
      <c r="Q19" s="10" t="str">
        <f>'SK 15'!$BD27</f>
        <v/>
      </c>
      <c r="R19" s="10" t="str">
        <f>'SK 16'!$BD27</f>
        <v/>
      </c>
      <c r="S19" s="26" t="str">
        <f t="shared" si="0"/>
        <v/>
      </c>
      <c r="T19" s="27" t="str">
        <f t="shared" si="1"/>
        <v/>
      </c>
    </row>
    <row r="20" spans="1:20">
      <c r="A20" s="10">
        <f>Input!A35</f>
        <v>11</v>
      </c>
      <c r="B20" s="11" t="str">
        <f>Input!B35</f>
        <v>JESSIE CHANDRA</v>
      </c>
      <c r="C20" s="10" t="str">
        <f>'SK 1'!$BD28</f>
        <v/>
      </c>
      <c r="D20" s="10" t="str">
        <f>'SK 2'!$BD28</f>
        <v/>
      </c>
      <c r="E20" s="10" t="str">
        <f>'SK 3'!$BD28</f>
        <v/>
      </c>
      <c r="F20" s="10" t="str">
        <f>'SK 4'!$BD28</f>
        <v/>
      </c>
      <c r="G20" s="10" t="str">
        <f>'SK 5'!$BD28</f>
        <v/>
      </c>
      <c r="H20" s="10" t="str">
        <f>'SK 6'!$BD28</f>
        <v/>
      </c>
      <c r="I20" s="10" t="str">
        <f>'SK 7'!$BD28</f>
        <v/>
      </c>
      <c r="J20" s="10" t="str">
        <f>'SK 8'!$BD28</f>
        <v/>
      </c>
      <c r="K20" s="10" t="str">
        <f>'SK 9'!$BD28</f>
        <v/>
      </c>
      <c r="L20" s="10" t="str">
        <f>'SK 10'!$BD28</f>
        <v/>
      </c>
      <c r="M20" s="10" t="str">
        <f>'SK 11'!$BD28</f>
        <v/>
      </c>
      <c r="N20" s="10" t="str">
        <f>'SK 12'!$BD28</f>
        <v/>
      </c>
      <c r="O20" s="10" t="str">
        <f>'SK 13'!$BD28</f>
        <v/>
      </c>
      <c r="P20" s="10" t="str">
        <f>'SK 14'!$BD28</f>
        <v/>
      </c>
      <c r="Q20" s="10" t="str">
        <f>'SK 15'!$BD28</f>
        <v/>
      </c>
      <c r="R20" s="10" t="str">
        <f>'SK 16'!$BD28</f>
        <v/>
      </c>
      <c r="S20" s="26" t="str">
        <f t="shared" si="0"/>
        <v/>
      </c>
      <c r="T20" s="27" t="str">
        <f t="shared" si="1"/>
        <v/>
      </c>
    </row>
    <row r="21" spans="1:20">
      <c r="A21" s="10">
        <f>Input!A36</f>
        <v>12</v>
      </c>
      <c r="B21" s="11" t="str">
        <f>Input!B36</f>
        <v>KEVIN ORLANDO</v>
      </c>
      <c r="C21" s="10" t="str">
        <f>'SK 1'!$BD29</f>
        <v/>
      </c>
      <c r="D21" s="10" t="str">
        <f>'SK 2'!$BD29</f>
        <v/>
      </c>
      <c r="E21" s="10" t="str">
        <f>'SK 3'!$BD29</f>
        <v/>
      </c>
      <c r="F21" s="10" t="str">
        <f>'SK 4'!$BD29</f>
        <v/>
      </c>
      <c r="G21" s="10" t="str">
        <f>'SK 5'!$BD29</f>
        <v/>
      </c>
      <c r="H21" s="10" t="str">
        <f>'SK 6'!$BD29</f>
        <v/>
      </c>
      <c r="I21" s="10" t="str">
        <f>'SK 7'!$BD29</f>
        <v/>
      </c>
      <c r="J21" s="10" t="str">
        <f>'SK 8'!$BD29</f>
        <v/>
      </c>
      <c r="K21" s="10" t="str">
        <f>'SK 9'!$BD29</f>
        <v/>
      </c>
      <c r="L21" s="10" t="str">
        <f>'SK 10'!$BD29</f>
        <v/>
      </c>
      <c r="M21" s="10" t="str">
        <f>'SK 11'!$BD29</f>
        <v/>
      </c>
      <c r="N21" s="10" t="str">
        <f>'SK 12'!$BD29</f>
        <v/>
      </c>
      <c r="O21" s="10" t="str">
        <f>'SK 13'!$BD29</f>
        <v/>
      </c>
      <c r="P21" s="10" t="str">
        <f>'SK 14'!$BD29</f>
        <v/>
      </c>
      <c r="Q21" s="10" t="str">
        <f>'SK 15'!$BD29</f>
        <v/>
      </c>
      <c r="R21" s="10" t="str">
        <f>'SK 16'!$BD29</f>
        <v/>
      </c>
      <c r="S21" s="26" t="str">
        <f t="shared" si="0"/>
        <v/>
      </c>
      <c r="T21" s="27" t="str">
        <f t="shared" si="1"/>
        <v/>
      </c>
    </row>
    <row r="22" spans="1:20">
      <c r="A22" s="10">
        <f>Input!A37</f>
        <v>13</v>
      </c>
      <c r="B22" s="11" t="str">
        <f>Input!B37</f>
        <v>RAYMOND</v>
      </c>
      <c r="C22" s="10" t="str">
        <f>'SK 1'!$BD30</f>
        <v/>
      </c>
      <c r="D22" s="10" t="str">
        <f>'SK 2'!$BD30</f>
        <v/>
      </c>
      <c r="E22" s="10" t="str">
        <f>'SK 3'!$BD30</f>
        <v/>
      </c>
      <c r="F22" s="10" t="str">
        <f>'SK 4'!$BD30</f>
        <v/>
      </c>
      <c r="G22" s="10" t="str">
        <f>'SK 5'!$BD30</f>
        <v/>
      </c>
      <c r="H22" s="10" t="str">
        <f>'SK 6'!$BD30</f>
        <v/>
      </c>
      <c r="I22" s="10" t="str">
        <f>'SK 7'!$BD30</f>
        <v/>
      </c>
      <c r="J22" s="10" t="str">
        <f>'SK 8'!$BD30</f>
        <v/>
      </c>
      <c r="K22" s="10" t="str">
        <f>'SK 9'!$BD30</f>
        <v/>
      </c>
      <c r="L22" s="10" t="str">
        <f>'SK 10'!$BD30</f>
        <v/>
      </c>
      <c r="M22" s="10" t="str">
        <f>'SK 11'!$BD30</f>
        <v/>
      </c>
      <c r="N22" s="10" t="str">
        <f>'SK 12'!$BD30</f>
        <v/>
      </c>
      <c r="O22" s="10" t="str">
        <f>'SK 13'!$BD30</f>
        <v/>
      </c>
      <c r="P22" s="10" t="str">
        <f>'SK 14'!$BD30</f>
        <v/>
      </c>
      <c r="Q22" s="10" t="str">
        <f>'SK 15'!$BD30</f>
        <v/>
      </c>
      <c r="R22" s="10" t="str">
        <f>'SK 16'!$BD30</f>
        <v/>
      </c>
      <c r="S22" s="26" t="str">
        <f t="shared" si="0"/>
        <v/>
      </c>
      <c r="T22" s="27" t="str">
        <f t="shared" si="1"/>
        <v/>
      </c>
    </row>
    <row r="23" spans="1:20">
      <c r="A23" s="10">
        <f>Input!A38</f>
        <v>14</v>
      </c>
      <c r="B23" s="11" t="str">
        <f>Input!B38</f>
        <v>RUSSEL OTNIEL TJAKRA</v>
      </c>
      <c r="C23" s="10" t="str">
        <f>'SK 1'!$BD31</f>
        <v/>
      </c>
      <c r="D23" s="10">
        <f>'SK 2'!$BD31</f>
        <v>78</v>
      </c>
      <c r="E23" s="10" t="str">
        <f>'SK 3'!$BD31</f>
        <v/>
      </c>
      <c r="F23" s="10" t="str">
        <f>'SK 4'!$BD31</f>
        <v/>
      </c>
      <c r="G23" s="10" t="str">
        <f>'SK 5'!$BD31</f>
        <v/>
      </c>
      <c r="H23" s="10" t="str">
        <f>'SK 6'!$BD31</f>
        <v/>
      </c>
      <c r="I23" s="10" t="str">
        <f>'SK 7'!$BD31</f>
        <v/>
      </c>
      <c r="J23" s="10" t="str">
        <f>'SK 8'!$BD31</f>
        <v/>
      </c>
      <c r="K23" s="10" t="str">
        <f>'SK 9'!$BD31</f>
        <v/>
      </c>
      <c r="L23" s="10" t="str">
        <f>'SK 10'!$BD31</f>
        <v/>
      </c>
      <c r="M23" s="10" t="str">
        <f>'SK 11'!$BD31</f>
        <v/>
      </c>
      <c r="N23" s="10" t="str">
        <f>'SK 12'!$BD31</f>
        <v/>
      </c>
      <c r="O23" s="10" t="str">
        <f>'SK 13'!$BD31</f>
        <v/>
      </c>
      <c r="P23" s="10" t="str">
        <f>'SK 14'!$BD31</f>
        <v/>
      </c>
      <c r="Q23" s="10" t="str">
        <f>'SK 15'!$BD31</f>
        <v/>
      </c>
      <c r="R23" s="10" t="str">
        <f>'SK 16'!$BD31</f>
        <v/>
      </c>
      <c r="S23" s="26">
        <f t="shared" si="0"/>
        <v>78</v>
      </c>
      <c r="T23" s="27">
        <f t="shared" si="1"/>
        <v>87</v>
      </c>
    </row>
    <row r="24" spans="1:20">
      <c r="A24" s="10">
        <f>Input!A39</f>
        <v>15</v>
      </c>
      <c r="B24" s="11" t="str">
        <f>Input!B39</f>
        <v>SAMMUEL RAYMOND</v>
      </c>
      <c r="C24" s="10" t="str">
        <f>'SK 1'!$BD32</f>
        <v/>
      </c>
      <c r="D24" s="10">
        <f>'SK 2'!$BD32</f>
        <v>75</v>
      </c>
      <c r="E24" s="10" t="str">
        <f>'SK 3'!$BD32</f>
        <v/>
      </c>
      <c r="F24" s="10" t="str">
        <f>'SK 4'!$BD32</f>
        <v/>
      </c>
      <c r="G24" s="10" t="str">
        <f>'SK 5'!$BD32</f>
        <v/>
      </c>
      <c r="H24" s="10" t="str">
        <f>'SK 6'!$BD32</f>
        <v/>
      </c>
      <c r="I24" s="10" t="str">
        <f>'SK 7'!$BD32</f>
        <v/>
      </c>
      <c r="J24" s="10" t="str">
        <f>'SK 8'!$BD32</f>
        <v/>
      </c>
      <c r="K24" s="10" t="str">
        <f>'SK 9'!$BD32</f>
        <v/>
      </c>
      <c r="L24" s="10" t="str">
        <f>'SK 10'!$BD32</f>
        <v/>
      </c>
      <c r="M24" s="10" t="str">
        <f>'SK 11'!$BD32</f>
        <v/>
      </c>
      <c r="N24" s="10" t="str">
        <f>'SK 12'!$BD32</f>
        <v/>
      </c>
      <c r="O24" s="10" t="str">
        <f>'SK 13'!$BD32</f>
        <v/>
      </c>
      <c r="P24" s="10" t="str">
        <f>'SK 14'!$BD32</f>
        <v/>
      </c>
      <c r="Q24" s="10" t="str">
        <f>'SK 15'!$BD32</f>
        <v/>
      </c>
      <c r="R24" s="10" t="str">
        <f>'SK 16'!$BD32</f>
        <v/>
      </c>
      <c r="S24" s="26">
        <f t="shared" si="0"/>
        <v>75</v>
      </c>
      <c r="T24" s="27">
        <f t="shared" si="1"/>
        <v>85</v>
      </c>
    </row>
    <row r="25" spans="1:20">
      <c r="A25" s="10">
        <f>Input!A40</f>
        <v>16</v>
      </c>
      <c r="B25" s="11" t="str">
        <f>Input!B40</f>
        <v>THADEO ARLO</v>
      </c>
      <c r="C25" s="10" t="str">
        <f>'SK 1'!$BD33</f>
        <v/>
      </c>
      <c r="D25" s="10" t="str">
        <f>'SK 2'!$BD33</f>
        <v/>
      </c>
      <c r="E25" s="10" t="str">
        <f>'SK 3'!$BD33</f>
        <v/>
      </c>
      <c r="F25" s="10" t="str">
        <f>'SK 4'!$BD33</f>
        <v/>
      </c>
      <c r="G25" s="10" t="str">
        <f>'SK 5'!$BD33</f>
        <v/>
      </c>
      <c r="H25" s="10" t="str">
        <f>'SK 6'!$BD33</f>
        <v/>
      </c>
      <c r="I25" s="10" t="str">
        <f>'SK 7'!$BD33</f>
        <v/>
      </c>
      <c r="J25" s="10" t="str">
        <f>'SK 8'!$BD33</f>
        <v/>
      </c>
      <c r="K25" s="10" t="str">
        <f>'SK 9'!$BD33</f>
        <v/>
      </c>
      <c r="L25" s="10" t="str">
        <f>'SK 10'!$BD33</f>
        <v/>
      </c>
      <c r="M25" s="10" t="str">
        <f>'SK 11'!$BD33</f>
        <v/>
      </c>
      <c r="N25" s="10" t="str">
        <f>'SK 12'!$BD33</f>
        <v/>
      </c>
      <c r="O25" s="10" t="str">
        <f>'SK 13'!$BD33</f>
        <v/>
      </c>
      <c r="P25" s="10" t="str">
        <f>'SK 14'!$BD33</f>
        <v/>
      </c>
      <c r="Q25" s="10" t="str">
        <f>'SK 15'!$BD33</f>
        <v/>
      </c>
      <c r="R25" s="10" t="str">
        <f>'SK 16'!$BD33</f>
        <v/>
      </c>
      <c r="S25" s="26" t="str">
        <f t="shared" si="0"/>
        <v/>
      </c>
      <c r="T25" s="27" t="str">
        <f t="shared" si="1"/>
        <v/>
      </c>
    </row>
    <row r="26" spans="1:20">
      <c r="A26" s="10">
        <f>Input!A41</f>
        <v>17</v>
      </c>
      <c r="B26" s="11" t="str">
        <f>Input!B41</f>
        <v>TOBIAS HAPOSAN</v>
      </c>
      <c r="C26" s="10" t="str">
        <f>'SK 1'!$BD34</f>
        <v/>
      </c>
      <c r="D26" s="10" t="str">
        <f>'SK 2'!$BD34</f>
        <v/>
      </c>
      <c r="E26" s="10" t="str">
        <f>'SK 3'!$BD34</f>
        <v/>
      </c>
      <c r="F26" s="10" t="str">
        <f>'SK 4'!$BD34</f>
        <v/>
      </c>
      <c r="G26" s="10" t="str">
        <f>'SK 5'!$BD34</f>
        <v/>
      </c>
      <c r="H26" s="10" t="str">
        <f>'SK 6'!$BD34</f>
        <v/>
      </c>
      <c r="I26" s="10" t="str">
        <f>'SK 7'!$BD34</f>
        <v/>
      </c>
      <c r="J26" s="10" t="str">
        <f>'SK 8'!$BD34</f>
        <v/>
      </c>
      <c r="K26" s="10" t="str">
        <f>'SK 9'!$BD34</f>
        <v/>
      </c>
      <c r="L26" s="10" t="str">
        <f>'SK 10'!$BD34</f>
        <v/>
      </c>
      <c r="M26" s="10" t="str">
        <f>'SK 11'!$BD34</f>
        <v/>
      </c>
      <c r="N26" s="10" t="str">
        <f>'SK 12'!$BD34</f>
        <v/>
      </c>
      <c r="O26" s="10" t="str">
        <f>'SK 13'!$BD34</f>
        <v/>
      </c>
      <c r="P26" s="10" t="str">
        <f>'SK 14'!$BD34</f>
        <v/>
      </c>
      <c r="Q26" s="10" t="str">
        <f>'SK 15'!$BD34</f>
        <v/>
      </c>
      <c r="R26" s="10" t="str">
        <f>'SK 16'!$BD34</f>
        <v/>
      </c>
      <c r="S26" s="26" t="str">
        <f t="shared" si="0"/>
        <v/>
      </c>
      <c r="T26" s="27" t="str">
        <f t="shared" si="1"/>
        <v/>
      </c>
    </row>
    <row r="27" spans="1:20">
      <c r="A27" s="10">
        <f>Input!A42</f>
        <v>18</v>
      </c>
      <c r="B27" s="11" t="str">
        <f>Input!B42</f>
        <v>WINSTON LEE</v>
      </c>
      <c r="C27" s="10" t="str">
        <f>'SK 1'!$BD35</f>
        <v/>
      </c>
      <c r="D27" s="10" t="str">
        <f>'SK 2'!$BD35</f>
        <v/>
      </c>
      <c r="E27" s="10" t="str">
        <f>'SK 3'!$BD35</f>
        <v/>
      </c>
      <c r="F27" s="10" t="str">
        <f>'SK 4'!$BD35</f>
        <v/>
      </c>
      <c r="G27" s="10" t="str">
        <f>'SK 5'!$BD35</f>
        <v/>
      </c>
      <c r="H27" s="10" t="str">
        <f>'SK 6'!$BD35</f>
        <v/>
      </c>
      <c r="I27" s="10" t="str">
        <f>'SK 7'!$BD35</f>
        <v/>
      </c>
      <c r="J27" s="10" t="str">
        <f>'SK 8'!$BD35</f>
        <v/>
      </c>
      <c r="K27" s="10" t="str">
        <f>'SK 9'!$BD35</f>
        <v/>
      </c>
      <c r="L27" s="10" t="str">
        <f>'SK 10'!$BD35</f>
        <v/>
      </c>
      <c r="M27" s="10" t="str">
        <f>'SK 11'!$BD35</f>
        <v/>
      </c>
      <c r="N27" s="10" t="str">
        <f>'SK 12'!$BD35</f>
        <v/>
      </c>
      <c r="O27" s="10" t="str">
        <f>'SK 13'!$BD35</f>
        <v/>
      </c>
      <c r="P27" s="10" t="str">
        <f>'SK 14'!$BD35</f>
        <v/>
      </c>
      <c r="Q27" s="10" t="str">
        <f>'SK 15'!$BD35</f>
        <v/>
      </c>
      <c r="R27" s="10" t="str">
        <f>'SK 16'!$BD35</f>
        <v/>
      </c>
      <c r="S27" s="26" t="str">
        <f t="shared" si="0"/>
        <v/>
      </c>
      <c r="T27" s="27" t="str">
        <f t="shared" si="1"/>
        <v/>
      </c>
    </row>
    <row r="28" spans="1:20">
      <c r="A28" s="10" t="str">
        <f>Input!A43</f>
        <v/>
      </c>
      <c r="B28" s="11" t="str">
        <f>Input!B43</f>
        <v/>
      </c>
      <c r="C28" s="10" t="str">
        <f>'SK 1'!$BD36</f>
        <v/>
      </c>
      <c r="D28" s="10" t="str">
        <f>'SK 2'!$BD36</f>
        <v/>
      </c>
      <c r="E28" s="10" t="str">
        <f>'SK 3'!$BD36</f>
        <v/>
      </c>
      <c r="F28" s="10" t="str">
        <f>'SK 4'!$BD36</f>
        <v/>
      </c>
      <c r="G28" s="10" t="str">
        <f>'SK 5'!$BD36</f>
        <v/>
      </c>
      <c r="H28" s="10" t="str">
        <f>'SK 6'!$BD36</f>
        <v/>
      </c>
      <c r="I28" s="10" t="str">
        <f>'SK 7'!$BD36</f>
        <v/>
      </c>
      <c r="J28" s="10" t="str">
        <f>'SK 8'!$BD36</f>
        <v/>
      </c>
      <c r="K28" s="10" t="str">
        <f>'SK 9'!$BD36</f>
        <v/>
      </c>
      <c r="L28" s="10" t="str">
        <f>'SK 10'!$BD36</f>
        <v/>
      </c>
      <c r="M28" s="10" t="str">
        <f>'SK 11'!$BD36</f>
        <v/>
      </c>
      <c r="N28" s="10" t="str">
        <f>'SK 12'!$BD36</f>
        <v/>
      </c>
      <c r="O28" s="10" t="str">
        <f>'SK 13'!$BD36</f>
        <v/>
      </c>
      <c r="P28" s="10" t="str">
        <f>'SK 14'!$BD36</f>
        <v/>
      </c>
      <c r="Q28" s="10" t="str">
        <f>'SK 15'!$BD36</f>
        <v/>
      </c>
      <c r="R28" s="10" t="str">
        <f>'SK 16'!$BD36</f>
        <v/>
      </c>
      <c r="S28" s="26" t="str">
        <f t="shared" si="0"/>
        <v/>
      </c>
      <c r="T28" s="27" t="str">
        <f t="shared" si="1"/>
        <v/>
      </c>
    </row>
    <row r="29" spans="1:20">
      <c r="A29" s="10" t="str">
        <f>Input!A44</f>
        <v/>
      </c>
      <c r="B29" s="11" t="str">
        <f>Input!B44</f>
        <v/>
      </c>
      <c r="C29" s="10" t="str">
        <f>'SK 1'!$BD37</f>
        <v/>
      </c>
      <c r="D29" s="10" t="str">
        <f>'SK 2'!$BD37</f>
        <v/>
      </c>
      <c r="E29" s="10" t="str">
        <f>'SK 3'!$BD37</f>
        <v/>
      </c>
      <c r="F29" s="10" t="str">
        <f>'SK 4'!$BD37</f>
        <v/>
      </c>
      <c r="G29" s="10" t="str">
        <f>'SK 5'!$BD37</f>
        <v/>
      </c>
      <c r="H29" s="10" t="str">
        <f>'SK 6'!$BD37</f>
        <v/>
      </c>
      <c r="I29" s="10" t="str">
        <f>'SK 7'!$BD37</f>
        <v/>
      </c>
      <c r="J29" s="10" t="str">
        <f>'SK 8'!$BD37</f>
        <v/>
      </c>
      <c r="K29" s="10" t="str">
        <f>'SK 9'!$BD37</f>
        <v/>
      </c>
      <c r="L29" s="10" t="str">
        <f>'SK 10'!$BD37</f>
        <v/>
      </c>
      <c r="M29" s="10" t="str">
        <f>'SK 11'!$BD37</f>
        <v/>
      </c>
      <c r="N29" s="10" t="str">
        <f>'SK 12'!$BD37</f>
        <v/>
      </c>
      <c r="O29" s="10" t="str">
        <f>'SK 13'!$BD37</f>
        <v/>
      </c>
      <c r="P29" s="10" t="str">
        <f>'SK 14'!$BD37</f>
        <v/>
      </c>
      <c r="Q29" s="10" t="str">
        <f>'SK 15'!$BD37</f>
        <v/>
      </c>
      <c r="R29" s="10" t="str">
        <f>'SK 16'!$BD37</f>
        <v/>
      </c>
      <c r="S29" s="26" t="str">
        <f t="shared" si="0"/>
        <v/>
      </c>
      <c r="T29" s="27" t="str">
        <f t="shared" si="1"/>
        <v/>
      </c>
    </row>
    <row r="30" spans="1:20">
      <c r="A30" s="10" t="str">
        <f>Input!A45</f>
        <v/>
      </c>
      <c r="B30" s="11" t="str">
        <f>Input!B45</f>
        <v/>
      </c>
      <c r="C30" s="10" t="str">
        <f>'SK 1'!$BD38</f>
        <v/>
      </c>
      <c r="D30" s="10" t="str">
        <f>'SK 2'!$BD38</f>
        <v/>
      </c>
      <c r="E30" s="10" t="str">
        <f>'SK 3'!$BD38</f>
        <v/>
      </c>
      <c r="F30" s="10" t="str">
        <f>'SK 4'!$BD38</f>
        <v/>
      </c>
      <c r="G30" s="10" t="str">
        <f>'SK 5'!$BD38</f>
        <v/>
      </c>
      <c r="H30" s="10" t="str">
        <f>'SK 6'!$BD38</f>
        <v/>
      </c>
      <c r="I30" s="10" t="str">
        <f>'SK 7'!$BD38</f>
        <v/>
      </c>
      <c r="J30" s="10" t="str">
        <f>'SK 8'!$BD38</f>
        <v/>
      </c>
      <c r="K30" s="10" t="str">
        <f>'SK 9'!$BD38</f>
        <v/>
      </c>
      <c r="L30" s="10" t="str">
        <f>'SK 10'!$BD38</f>
        <v/>
      </c>
      <c r="M30" s="10" t="str">
        <f>'SK 11'!$BD38</f>
        <v/>
      </c>
      <c r="N30" s="10" t="str">
        <f>'SK 12'!$BD38</f>
        <v/>
      </c>
      <c r="O30" s="10" t="str">
        <f>'SK 13'!$BD38</f>
        <v/>
      </c>
      <c r="P30" s="10" t="str">
        <f>'SK 14'!$BD38</f>
        <v/>
      </c>
      <c r="Q30" s="10" t="str">
        <f>'SK 15'!$BD38</f>
        <v/>
      </c>
      <c r="R30" s="10" t="str">
        <f>'SK 16'!$BD38</f>
        <v/>
      </c>
      <c r="S30" s="26" t="str">
        <f t="shared" si="0"/>
        <v/>
      </c>
      <c r="T30" s="27" t="str">
        <f t="shared" si="1"/>
        <v/>
      </c>
    </row>
    <row r="31" spans="1:20">
      <c r="A31" s="10" t="str">
        <f>Input!A46</f>
        <v/>
      </c>
      <c r="B31" s="11" t="str">
        <f>Input!B46</f>
        <v/>
      </c>
      <c r="C31" s="10" t="str">
        <f>'SK 1'!$BD39</f>
        <v/>
      </c>
      <c r="D31" s="10" t="str">
        <f>'SK 2'!$BD39</f>
        <v/>
      </c>
      <c r="E31" s="10" t="str">
        <f>'SK 3'!$BD39</f>
        <v/>
      </c>
      <c r="F31" s="10" t="str">
        <f>'SK 4'!$BD39</f>
        <v/>
      </c>
      <c r="G31" s="10" t="str">
        <f>'SK 5'!$BD39</f>
        <v/>
      </c>
      <c r="H31" s="10" t="str">
        <f>'SK 6'!$BD39</f>
        <v/>
      </c>
      <c r="I31" s="10" t="str">
        <f>'SK 7'!$BD39</f>
        <v/>
      </c>
      <c r="J31" s="10" t="str">
        <f>'SK 8'!$BD39</f>
        <v/>
      </c>
      <c r="K31" s="10" t="str">
        <f>'SK 9'!$BD39</f>
        <v/>
      </c>
      <c r="L31" s="10" t="str">
        <f>'SK 10'!$BD39</f>
        <v/>
      </c>
      <c r="M31" s="10" t="str">
        <f>'SK 11'!$BD39</f>
        <v/>
      </c>
      <c r="N31" s="10" t="str">
        <f>'SK 12'!$BD39</f>
        <v/>
      </c>
      <c r="O31" s="10" t="str">
        <f>'SK 13'!$BD39</f>
        <v/>
      </c>
      <c r="P31" s="10" t="str">
        <f>'SK 14'!$BD39</f>
        <v/>
      </c>
      <c r="Q31" s="10" t="str">
        <f>'SK 15'!$BD39</f>
        <v/>
      </c>
      <c r="R31" s="10" t="str">
        <f>'SK 16'!$BD39</f>
        <v/>
      </c>
      <c r="S31" s="26" t="str">
        <f t="shared" si="0"/>
        <v/>
      </c>
      <c r="T31" s="27" t="str">
        <f t="shared" si="1"/>
        <v/>
      </c>
    </row>
    <row r="32" spans="1:20">
      <c r="A32" s="10" t="str">
        <f>Input!A47</f>
        <v/>
      </c>
      <c r="B32" s="11" t="str">
        <f>Input!B47</f>
        <v/>
      </c>
      <c r="C32" s="10" t="str">
        <f>'SK 1'!$BD40</f>
        <v/>
      </c>
      <c r="D32" s="10" t="str">
        <f>'SK 2'!$BD40</f>
        <v/>
      </c>
      <c r="E32" s="10" t="str">
        <f>'SK 3'!$BD40</f>
        <v/>
      </c>
      <c r="F32" s="10" t="str">
        <f>'SK 4'!$BD40</f>
        <v/>
      </c>
      <c r="G32" s="10" t="str">
        <f>'SK 5'!$BD40</f>
        <v/>
      </c>
      <c r="H32" s="10" t="str">
        <f>'SK 6'!$BD40</f>
        <v/>
      </c>
      <c r="I32" s="10" t="str">
        <f>'SK 7'!$BD40</f>
        <v/>
      </c>
      <c r="J32" s="10" t="str">
        <f>'SK 8'!$BD40</f>
        <v/>
      </c>
      <c r="K32" s="10" t="str">
        <f>'SK 9'!$BD40</f>
        <v/>
      </c>
      <c r="L32" s="10" t="str">
        <f>'SK 10'!$BD40</f>
        <v/>
      </c>
      <c r="M32" s="10" t="str">
        <f>'SK 11'!$BD40</f>
        <v/>
      </c>
      <c r="N32" s="10" t="str">
        <f>'SK 12'!$BD40</f>
        <v/>
      </c>
      <c r="O32" s="10" t="str">
        <f>'SK 13'!$BD40</f>
        <v/>
      </c>
      <c r="P32" s="10" t="str">
        <f>'SK 14'!$BD40</f>
        <v/>
      </c>
      <c r="Q32" s="10" t="str">
        <f>'SK 15'!$BD40</f>
        <v/>
      </c>
      <c r="R32" s="10" t="str">
        <f>'SK 16'!$BD40</f>
        <v/>
      </c>
      <c r="S32" s="26" t="str">
        <f t="shared" si="0"/>
        <v/>
      </c>
      <c r="T32" s="27" t="str">
        <f t="shared" si="1"/>
        <v/>
      </c>
    </row>
    <row r="33" spans="1:22">
      <c r="A33" s="10" t="str">
        <f>Input!A48</f>
        <v/>
      </c>
      <c r="B33" s="11" t="str">
        <f>Input!B48</f>
        <v/>
      </c>
      <c r="C33" s="10" t="str">
        <f>'SK 1'!$BD41</f>
        <v/>
      </c>
      <c r="D33" s="10" t="str">
        <f>'SK 2'!$BD41</f>
        <v/>
      </c>
      <c r="E33" s="10" t="str">
        <f>'SK 3'!$BD41</f>
        <v/>
      </c>
      <c r="F33" s="10" t="str">
        <f>'SK 4'!$BD41</f>
        <v/>
      </c>
      <c r="G33" s="10" t="str">
        <f>'SK 5'!$BD41</f>
        <v/>
      </c>
      <c r="H33" s="10" t="str">
        <f>'SK 6'!$BD41</f>
        <v/>
      </c>
      <c r="I33" s="10" t="str">
        <f>'SK 7'!$BD41</f>
        <v/>
      </c>
      <c r="J33" s="10" t="str">
        <f>'SK 8'!$BD41</f>
        <v/>
      </c>
      <c r="K33" s="10" t="str">
        <f>'SK 9'!$BD41</f>
        <v/>
      </c>
      <c r="L33" s="10" t="str">
        <f>'SK 10'!$BD41</f>
        <v/>
      </c>
      <c r="M33" s="10" t="str">
        <f>'SK 11'!$BD41</f>
        <v/>
      </c>
      <c r="N33" s="10" t="str">
        <f>'SK 12'!$BD41</f>
        <v/>
      </c>
      <c r="O33" s="10" t="str">
        <f>'SK 13'!$BD41</f>
        <v/>
      </c>
      <c r="P33" s="10" t="str">
        <f>'SK 14'!$BD41</f>
        <v/>
      </c>
      <c r="Q33" s="10" t="str">
        <f>'SK 15'!$BD41</f>
        <v/>
      </c>
      <c r="R33" s="10" t="str">
        <f>'SK 16'!$BD41</f>
        <v/>
      </c>
      <c r="S33" s="26" t="str">
        <f t="shared" si="0"/>
        <v/>
      </c>
      <c r="T33" s="27" t="str">
        <f t="shared" si="1"/>
        <v/>
      </c>
      <c r="V33" s="29"/>
    </row>
    <row r="34" spans="1:22">
      <c r="A34" s="10" t="str">
        <f>Input!A49</f>
        <v/>
      </c>
      <c r="B34" s="11" t="str">
        <f>Input!B49</f>
        <v/>
      </c>
      <c r="C34" s="10" t="str">
        <f>'SK 1'!$BD42</f>
        <v/>
      </c>
      <c r="D34" s="10" t="str">
        <f>'SK 2'!$BD42</f>
        <v/>
      </c>
      <c r="E34" s="10" t="str">
        <f>'SK 3'!$BD42</f>
        <v/>
      </c>
      <c r="F34" s="10" t="str">
        <f>'SK 4'!$BD42</f>
        <v/>
      </c>
      <c r="G34" s="10" t="str">
        <f>'SK 5'!$BD42</f>
        <v/>
      </c>
      <c r="H34" s="10" t="str">
        <f>'SK 6'!$BD42</f>
        <v/>
      </c>
      <c r="I34" s="10" t="str">
        <f>'SK 7'!$BD42</f>
        <v/>
      </c>
      <c r="J34" s="10" t="str">
        <f>'SK 8'!$BD42</f>
        <v/>
      </c>
      <c r="K34" s="10" t="str">
        <f>'SK 9'!$BD42</f>
        <v/>
      </c>
      <c r="L34" s="10" t="str">
        <f>'SK 10'!$BD42</f>
        <v/>
      </c>
      <c r="M34" s="10" t="str">
        <f>'SK 11'!$BD42</f>
        <v/>
      </c>
      <c r="N34" s="10" t="str">
        <f>'SK 12'!$BD42</f>
        <v/>
      </c>
      <c r="O34" s="10" t="str">
        <f>'SK 13'!$BD42</f>
        <v/>
      </c>
      <c r="P34" s="10" t="str">
        <f>'SK 14'!$BD42</f>
        <v/>
      </c>
      <c r="Q34" s="10" t="str">
        <f>'SK 15'!$BD42</f>
        <v/>
      </c>
      <c r="R34" s="10" t="str">
        <f>'SK 16'!$BD42</f>
        <v/>
      </c>
      <c r="S34" s="26" t="str">
        <f t="shared" si="0"/>
        <v/>
      </c>
      <c r="T34" s="27" t="str">
        <f t="shared" si="1"/>
        <v/>
      </c>
      <c r="V34" s="29"/>
    </row>
    <row r="35" hidden="1" spans="2:2">
      <c r="B35" s="3">
        <f>COUNTIF(A10:A34,"&gt;0")</f>
        <v>18</v>
      </c>
    </row>
    <row r="37" spans="2:20">
      <c r="B37" s="12" t="s">
        <v>155</v>
      </c>
      <c r="C37" s="13" t="str">
        <f>IFERROR(ROUND(AVERAGE(C10:C34),0),"")</f>
        <v/>
      </c>
      <c r="D37" s="13">
        <f t="shared" ref="D37:R37" si="2">IFERROR(ROUND(AVERAGE(D10:D34),0),"")</f>
        <v>76</v>
      </c>
      <c r="E37" s="13" t="str">
        <f t="shared" si="2"/>
        <v/>
      </c>
      <c r="F37" s="13" t="str">
        <f t="shared" si="2"/>
        <v/>
      </c>
      <c r="G37" s="13" t="str">
        <f t="shared" si="2"/>
        <v/>
      </c>
      <c r="H37" s="13" t="str">
        <f t="shared" si="2"/>
        <v/>
      </c>
      <c r="I37" s="13" t="str">
        <f t="shared" si="2"/>
        <v/>
      </c>
      <c r="J37" s="13" t="str">
        <f t="shared" si="2"/>
        <v/>
      </c>
      <c r="K37" s="13" t="str">
        <f t="shared" si="2"/>
        <v/>
      </c>
      <c r="L37" s="13" t="str">
        <f t="shared" si="2"/>
        <v/>
      </c>
      <c r="M37" s="13" t="str">
        <f t="shared" si="2"/>
        <v/>
      </c>
      <c r="N37" s="13" t="str">
        <f t="shared" si="2"/>
        <v/>
      </c>
      <c r="O37" s="13" t="str">
        <f t="shared" si="2"/>
        <v/>
      </c>
      <c r="P37" s="13" t="str">
        <f t="shared" si="2"/>
        <v/>
      </c>
      <c r="Q37" s="13" t="str">
        <f t="shared" si="2"/>
        <v/>
      </c>
      <c r="R37" s="13" t="str">
        <f t="shared" si="2"/>
        <v/>
      </c>
      <c r="S37" s="13">
        <f>ROUND(AVERAGE(S10:S34),0)</f>
        <v>76</v>
      </c>
      <c r="T37" s="13">
        <f>ROUND(AVERAGE(T10:T34),0)</f>
        <v>85</v>
      </c>
    </row>
    <row r="38" spans="2:20">
      <c r="B38" s="14" t="s">
        <v>156</v>
      </c>
      <c r="C38" s="15">
        <f t="shared" ref="C38:S38" si="3">ROUND(COUNTIF(C10:C34,"&gt;="&amp;$C5)*100/$B$35,0)</f>
        <v>0</v>
      </c>
      <c r="D38" s="15">
        <f t="shared" si="3"/>
        <v>22</v>
      </c>
      <c r="E38" s="15">
        <f t="shared" si="3"/>
        <v>0</v>
      </c>
      <c r="F38" s="15">
        <f t="shared" si="3"/>
        <v>0</v>
      </c>
      <c r="G38" s="15">
        <f t="shared" si="3"/>
        <v>0</v>
      </c>
      <c r="H38" s="15">
        <f t="shared" si="3"/>
        <v>0</v>
      </c>
      <c r="I38" s="15">
        <f t="shared" si="3"/>
        <v>0</v>
      </c>
      <c r="J38" s="15">
        <f t="shared" si="3"/>
        <v>0</v>
      </c>
      <c r="K38" s="15">
        <f t="shared" si="3"/>
        <v>0</v>
      </c>
      <c r="L38" s="15">
        <f t="shared" si="3"/>
        <v>0</v>
      </c>
      <c r="M38" s="15">
        <f t="shared" si="3"/>
        <v>0</v>
      </c>
      <c r="N38" s="15">
        <f t="shared" si="3"/>
        <v>0</v>
      </c>
      <c r="O38" s="15">
        <f t="shared" si="3"/>
        <v>0</v>
      </c>
      <c r="P38" s="15">
        <f t="shared" si="3"/>
        <v>0</v>
      </c>
      <c r="Q38" s="15">
        <f t="shared" si="3"/>
        <v>0</v>
      </c>
      <c r="R38" s="15">
        <f t="shared" si="3"/>
        <v>0</v>
      </c>
      <c r="S38" s="30">
        <f t="shared" si="3"/>
        <v>22</v>
      </c>
      <c r="T38" s="30">
        <f t="shared" ref="T38" si="4">ROUND(COUNTIF(T10:T34,"&gt;="&amp;$C5)*100/$B$35,0)</f>
        <v>22</v>
      </c>
    </row>
    <row r="39" spans="2:20">
      <c r="B39" s="14" t="s">
        <v>157</v>
      </c>
      <c r="C39" s="15">
        <f>MIN(C10:C34)</f>
        <v>0</v>
      </c>
      <c r="D39" s="15">
        <f t="shared" ref="D39:S39" si="5">MIN(D10:D34)</f>
        <v>74</v>
      </c>
      <c r="E39" s="15">
        <f t="shared" si="5"/>
        <v>0</v>
      </c>
      <c r="F39" s="15">
        <f t="shared" si="5"/>
        <v>0</v>
      </c>
      <c r="G39" s="15">
        <f t="shared" si="5"/>
        <v>0</v>
      </c>
      <c r="H39" s="15">
        <f t="shared" si="5"/>
        <v>0</v>
      </c>
      <c r="I39" s="15">
        <f t="shared" si="5"/>
        <v>0</v>
      </c>
      <c r="J39" s="15">
        <f t="shared" si="5"/>
        <v>0</v>
      </c>
      <c r="K39" s="15">
        <f t="shared" si="5"/>
        <v>0</v>
      </c>
      <c r="L39" s="15">
        <f t="shared" si="5"/>
        <v>0</v>
      </c>
      <c r="M39" s="15">
        <f t="shared" si="5"/>
        <v>0</v>
      </c>
      <c r="N39" s="15">
        <f t="shared" si="5"/>
        <v>0</v>
      </c>
      <c r="O39" s="15">
        <f t="shared" si="5"/>
        <v>0</v>
      </c>
      <c r="P39" s="15">
        <f t="shared" si="5"/>
        <v>0</v>
      </c>
      <c r="Q39" s="15">
        <f t="shared" si="5"/>
        <v>0</v>
      </c>
      <c r="R39" s="15">
        <f t="shared" si="5"/>
        <v>0</v>
      </c>
      <c r="S39" s="30">
        <f t="shared" si="5"/>
        <v>74</v>
      </c>
      <c r="T39" s="30">
        <f t="shared" ref="T39" si="6">MIN(T10:T34)</f>
        <v>84</v>
      </c>
    </row>
    <row r="40" spans="2:20">
      <c r="B40" s="14" t="s">
        <v>158</v>
      </c>
      <c r="C40" s="15">
        <f>MAX(C10:C34)</f>
        <v>0</v>
      </c>
      <c r="D40" s="15">
        <f t="shared" ref="D40:S40" si="7">MAX(D10:D34)</f>
        <v>78</v>
      </c>
      <c r="E40" s="15">
        <f t="shared" si="7"/>
        <v>0</v>
      </c>
      <c r="F40" s="15">
        <f t="shared" si="7"/>
        <v>0</v>
      </c>
      <c r="G40" s="15">
        <f t="shared" si="7"/>
        <v>0</v>
      </c>
      <c r="H40" s="15">
        <f t="shared" si="7"/>
        <v>0</v>
      </c>
      <c r="I40" s="15">
        <f t="shared" si="7"/>
        <v>0</v>
      </c>
      <c r="J40" s="15">
        <f t="shared" si="7"/>
        <v>0</v>
      </c>
      <c r="K40" s="15">
        <f t="shared" si="7"/>
        <v>0</v>
      </c>
      <c r="L40" s="15">
        <f t="shared" si="7"/>
        <v>0</v>
      </c>
      <c r="M40" s="15">
        <f t="shared" si="7"/>
        <v>0</v>
      </c>
      <c r="N40" s="15">
        <f t="shared" si="7"/>
        <v>0</v>
      </c>
      <c r="O40" s="15">
        <f t="shared" si="7"/>
        <v>0</v>
      </c>
      <c r="P40" s="15">
        <f t="shared" si="7"/>
        <v>0</v>
      </c>
      <c r="Q40" s="15">
        <f t="shared" si="7"/>
        <v>0</v>
      </c>
      <c r="R40" s="15">
        <f t="shared" si="7"/>
        <v>0</v>
      </c>
      <c r="S40" s="30">
        <f t="shared" si="7"/>
        <v>78</v>
      </c>
      <c r="T40" s="30">
        <f t="shared" ref="T40" si="8">MAX(T10:T34)</f>
        <v>87</v>
      </c>
    </row>
    <row r="42" spans="12:18">
      <c r="L42" s="3" t="s">
        <v>159</v>
      </c>
      <c r="N42" s="18">
        <f ca="1">NOW()</f>
        <v>43472.6271990741</v>
      </c>
      <c r="O42" s="18"/>
      <c r="P42" s="18"/>
      <c r="Q42" s="18"/>
      <c r="R42" s="18"/>
    </row>
    <row r="43" spans="2:16">
      <c r="B43" s="16" t="str">
        <f>"Bukit Sion "&amp;Input!K15&amp;" School Principal,"</f>
        <v>Bukit Sion High School Principal,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6" t="s">
        <v>112</v>
      </c>
      <c r="P43" s="17"/>
    </row>
    <row r="44" spans="2:16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2:16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2:16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2:16">
      <c r="B47" s="16" t="str">
        <f>IF(Input!K15="High","(Agustinus Siahaan, S.Si.)","(Wendy Hartono, M.Pd.)")</f>
        <v>(Agustinus Siahaan, S.Si.)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6" t="str">
        <f>"("&amp;Input!D15&amp;")"</f>
        <v>(John E Karouw)</v>
      </c>
      <c r="P47" s="17"/>
    </row>
  </sheetData>
  <sheetProtection password="C71F" sheet="1" objects="1" scenarios="1"/>
  <mergeCells count="8">
    <mergeCell ref="A1:T1"/>
    <mergeCell ref="C6:D6"/>
    <mergeCell ref="C8:R8"/>
    <mergeCell ref="N42:R42"/>
    <mergeCell ref="A8:A9"/>
    <mergeCell ref="B8:B9"/>
    <mergeCell ref="S8:S9"/>
    <mergeCell ref="T8:T9"/>
  </mergeCells>
  <conditionalFormatting sqref="T10:T34">
    <cfRule type="cellIs" dxfId="0" priority="3" operator="lessThan">
      <formula>$C$5</formula>
    </cfRule>
  </conditionalFormatting>
  <conditionalFormatting sqref="C10:S34 C37:S40">
    <cfRule type="cellIs" dxfId="0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38"/>
  <sheetViews>
    <sheetView topLeftCell="A5" workbookViewId="0">
      <selection activeCell="E30" sqref="E30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10" width="12.3619047619048" style="16" customWidth="1"/>
    <col min="11" max="11" width="4.62857142857143" style="17" customWidth="1"/>
    <col min="12" max="12" width="9" style="17" customWidth="1"/>
    <col min="13" max="13" width="13.6285714285714" style="17" customWidth="1"/>
    <col min="14" max="14" width="4" style="17" customWidth="1"/>
    <col min="15" max="15" width="4.45714285714286" style="17" customWidth="1"/>
    <col min="16" max="16" width="8.90476190476191" style="17" customWidth="1"/>
    <col min="17" max="17" width="20" style="17" customWidth="1"/>
    <col min="18" max="16384" width="9.08571428571429" style="17"/>
  </cols>
  <sheetData>
    <row r="1" ht="21" spans="1:35">
      <c r="A1" s="34" t="s">
        <v>97</v>
      </c>
      <c r="B1" s="34"/>
      <c r="C1" s="34"/>
      <c r="D1" s="34"/>
      <c r="E1" s="34"/>
      <c r="F1" s="34"/>
      <c r="G1" s="34"/>
      <c r="H1" s="34"/>
      <c r="I1" s="34"/>
      <c r="J1" s="34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</row>
    <row r="2" spans="3:9">
      <c r="C2" s="35"/>
      <c r="D2" s="35"/>
      <c r="E2" s="35"/>
      <c r="F2" s="36"/>
      <c r="G2" s="36"/>
      <c r="H2" s="35"/>
      <c r="I2" s="35"/>
    </row>
    <row r="3" spans="2:9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</row>
    <row r="4" spans="2:9">
      <c r="B4" s="37" t="s">
        <v>99</v>
      </c>
      <c r="C4" s="38" t="str">
        <f>Input!D16</f>
        <v>Seni Budaya (Gitar)</v>
      </c>
      <c r="D4" s="35"/>
      <c r="E4" s="35"/>
      <c r="F4" s="36"/>
      <c r="G4" s="36"/>
      <c r="H4" s="35"/>
      <c r="I4" s="35"/>
    </row>
    <row r="5" spans="14:16">
      <c r="N5" s="43"/>
      <c r="O5" s="43"/>
      <c r="P5" s="43"/>
    </row>
    <row r="6" ht="24" customHeight="1" spans="1:16">
      <c r="A6" s="119" t="s">
        <v>100</v>
      </c>
      <c r="B6" s="119" t="s">
        <v>101</v>
      </c>
      <c r="C6" s="120" t="s">
        <v>102</v>
      </c>
      <c r="D6" s="120"/>
      <c r="E6" s="120"/>
      <c r="F6" s="120"/>
      <c r="G6" s="120"/>
      <c r="H6" s="120"/>
      <c r="I6" s="120"/>
      <c r="J6" s="120"/>
      <c r="N6" s="40"/>
      <c r="O6" s="40"/>
      <c r="P6" s="40"/>
    </row>
    <row r="7" ht="24" customHeight="1" spans="1:16">
      <c r="A7" s="119"/>
      <c r="B7" s="119"/>
      <c r="C7" s="121" t="s">
        <v>103</v>
      </c>
      <c r="D7" s="121" t="s">
        <v>104</v>
      </c>
      <c r="E7" s="121" t="s">
        <v>105</v>
      </c>
      <c r="F7" s="121" t="s">
        <v>106</v>
      </c>
      <c r="G7" s="121" t="s">
        <v>107</v>
      </c>
      <c r="H7" s="121" t="s">
        <v>108</v>
      </c>
      <c r="I7" s="121" t="s">
        <v>109</v>
      </c>
      <c r="J7" s="121" t="s">
        <v>110</v>
      </c>
      <c r="N7" s="40"/>
      <c r="O7" s="43"/>
      <c r="P7" s="43"/>
    </row>
    <row r="8" spans="1:16">
      <c r="A8" s="46">
        <v>1</v>
      </c>
      <c r="B8" s="122" t="str">
        <f>Input!B25</f>
        <v>ANDREW NATHANIEL</v>
      </c>
      <c r="C8" s="48"/>
      <c r="D8" s="48"/>
      <c r="E8" s="48"/>
      <c r="F8" s="48"/>
      <c r="G8" s="48"/>
      <c r="H8" s="48"/>
      <c r="I8" s="48"/>
      <c r="J8" s="48"/>
      <c r="N8" s="43"/>
      <c r="O8" s="43"/>
      <c r="P8" s="43"/>
    </row>
    <row r="9" spans="1:16">
      <c r="A9" s="46">
        <v>2</v>
      </c>
      <c r="B9" s="122" t="str">
        <f>Input!B26</f>
        <v>AUDREY BEATRICIA</v>
      </c>
      <c r="C9" s="50"/>
      <c r="D9" s="50"/>
      <c r="E9" s="50"/>
      <c r="F9" s="50"/>
      <c r="G9" s="50"/>
      <c r="H9" s="50"/>
      <c r="I9" s="50"/>
      <c r="J9" s="50"/>
      <c r="N9" s="35"/>
      <c r="O9" s="43"/>
      <c r="P9" s="43"/>
    </row>
    <row r="10" spans="1:16">
      <c r="A10" s="46">
        <v>3</v>
      </c>
      <c r="B10" s="122" t="str">
        <f>Input!B27</f>
        <v>AURELIUS NATHAN WIRAWAN</v>
      </c>
      <c r="C10" s="50"/>
      <c r="D10" s="50"/>
      <c r="E10" s="50"/>
      <c r="F10" s="50"/>
      <c r="G10" s="50"/>
      <c r="H10" s="50"/>
      <c r="I10" s="50"/>
      <c r="J10" s="50"/>
      <c r="N10" s="35"/>
      <c r="O10" s="43"/>
      <c r="P10" s="43"/>
    </row>
    <row r="11" spans="1:16">
      <c r="A11" s="46">
        <v>4</v>
      </c>
      <c r="B11" s="122" t="str">
        <f>Input!B28</f>
        <v>BRYAN JUTANZAH</v>
      </c>
      <c r="C11" s="50"/>
      <c r="D11" s="50"/>
      <c r="E11" s="50"/>
      <c r="F11" s="50"/>
      <c r="G11" s="50"/>
      <c r="H11" s="50"/>
      <c r="I11" s="50"/>
      <c r="J11" s="50"/>
      <c r="N11" s="35"/>
      <c r="O11" s="43"/>
      <c r="P11" s="43"/>
    </row>
    <row r="12" spans="1:16">
      <c r="A12" s="46">
        <v>5</v>
      </c>
      <c r="B12" s="122" t="str">
        <f>Input!B29</f>
        <v>DELPHI PRISKILLA ANNEKE</v>
      </c>
      <c r="C12" s="50"/>
      <c r="D12" s="50"/>
      <c r="E12" s="50"/>
      <c r="F12" s="50"/>
      <c r="G12" s="50"/>
      <c r="H12" s="50"/>
      <c r="I12" s="50"/>
      <c r="J12" s="50"/>
      <c r="N12" s="35"/>
      <c r="O12" s="43"/>
      <c r="P12" s="43"/>
    </row>
    <row r="13" spans="1:16">
      <c r="A13" s="46">
        <v>6</v>
      </c>
      <c r="B13" s="122" t="str">
        <f>Input!B30</f>
        <v>ELVIN PHILANDER</v>
      </c>
      <c r="C13" s="50">
        <v>4</v>
      </c>
      <c r="D13" s="50">
        <v>4</v>
      </c>
      <c r="E13" s="50">
        <v>4</v>
      </c>
      <c r="F13" s="50">
        <v>4</v>
      </c>
      <c r="G13" s="50">
        <v>4</v>
      </c>
      <c r="H13" s="50">
        <v>4</v>
      </c>
      <c r="I13" s="50">
        <v>4</v>
      </c>
      <c r="J13" s="50">
        <v>4</v>
      </c>
      <c r="N13" s="35"/>
      <c r="O13" s="43"/>
      <c r="P13" s="43"/>
    </row>
    <row r="14" spans="1:16">
      <c r="A14" s="46">
        <v>7</v>
      </c>
      <c r="B14" s="122" t="str">
        <f>Input!B31</f>
        <v>ELVLYN SONI</v>
      </c>
      <c r="C14" s="50"/>
      <c r="D14" s="50"/>
      <c r="E14" s="50"/>
      <c r="F14" s="50"/>
      <c r="G14" s="50"/>
      <c r="H14" s="50"/>
      <c r="I14" s="50"/>
      <c r="J14" s="50"/>
      <c r="N14" s="35"/>
      <c r="O14" s="43"/>
      <c r="P14" s="43"/>
    </row>
    <row r="15" spans="1:16">
      <c r="A15" s="46">
        <v>8</v>
      </c>
      <c r="B15" s="122" t="str">
        <f>Input!B32</f>
        <v>FELICIA SUGIARTO</v>
      </c>
      <c r="C15" s="50"/>
      <c r="D15" s="50"/>
      <c r="E15" s="50"/>
      <c r="F15" s="50"/>
      <c r="G15" s="50"/>
      <c r="H15" s="50"/>
      <c r="I15" s="50"/>
      <c r="J15" s="50"/>
      <c r="N15" s="35"/>
      <c r="O15" s="43"/>
      <c r="P15" s="43"/>
    </row>
    <row r="16" spans="1:16">
      <c r="A16" s="46">
        <v>9</v>
      </c>
      <c r="B16" s="122" t="str">
        <f>Input!B33</f>
        <v>GIOVANNI RICHARD H</v>
      </c>
      <c r="C16" s="50">
        <v>4</v>
      </c>
      <c r="D16" s="50">
        <v>4</v>
      </c>
      <c r="E16" s="50">
        <v>4</v>
      </c>
      <c r="F16" s="50">
        <v>4</v>
      </c>
      <c r="G16" s="50">
        <v>4</v>
      </c>
      <c r="H16" s="50">
        <v>4</v>
      </c>
      <c r="I16" s="50">
        <v>4</v>
      </c>
      <c r="J16" s="50">
        <v>4</v>
      </c>
      <c r="N16" s="35"/>
      <c r="O16" s="43"/>
      <c r="P16" s="43"/>
    </row>
    <row r="17" spans="1:16">
      <c r="A17" s="46">
        <v>10</v>
      </c>
      <c r="B17" s="122" t="str">
        <f>Input!B34</f>
        <v>HIZKIA FELIX WINATA</v>
      </c>
      <c r="C17" s="50"/>
      <c r="D17" s="50"/>
      <c r="E17" s="50"/>
      <c r="F17" s="50"/>
      <c r="G17" s="50"/>
      <c r="H17" s="50"/>
      <c r="I17" s="50"/>
      <c r="J17" s="50"/>
      <c r="N17" s="35"/>
      <c r="O17" s="43"/>
      <c r="P17" s="43"/>
    </row>
    <row r="18" spans="1:16">
      <c r="A18" s="46">
        <v>11</v>
      </c>
      <c r="B18" s="122" t="str">
        <f>Input!B35</f>
        <v>JESSIE CHANDRA</v>
      </c>
      <c r="C18" s="50"/>
      <c r="D18" s="50"/>
      <c r="E18" s="50"/>
      <c r="F18" s="50"/>
      <c r="G18" s="50"/>
      <c r="H18" s="50"/>
      <c r="I18" s="50"/>
      <c r="J18" s="50"/>
      <c r="N18" s="35"/>
      <c r="O18" s="43"/>
      <c r="P18" s="43"/>
    </row>
    <row r="19" spans="1:16">
      <c r="A19" s="46">
        <v>12</v>
      </c>
      <c r="B19" s="122" t="str">
        <f>Input!B36</f>
        <v>KEVIN ORLANDO</v>
      </c>
      <c r="C19" s="50"/>
      <c r="D19" s="50"/>
      <c r="E19" s="50"/>
      <c r="F19" s="50"/>
      <c r="G19" s="50"/>
      <c r="H19" s="50"/>
      <c r="I19" s="50"/>
      <c r="J19" s="50"/>
      <c r="M19" s="43"/>
      <c r="N19" s="35"/>
      <c r="O19" s="35"/>
      <c r="P19" s="35"/>
    </row>
    <row r="20" spans="1:16">
      <c r="A20" s="46">
        <v>13</v>
      </c>
      <c r="B20" s="122" t="str">
        <f>Input!B37</f>
        <v>RAYMOND</v>
      </c>
      <c r="C20" s="50"/>
      <c r="D20" s="50"/>
      <c r="E20" s="50"/>
      <c r="F20" s="50"/>
      <c r="G20" s="50"/>
      <c r="H20" s="50"/>
      <c r="I20" s="50"/>
      <c r="J20" s="50"/>
      <c r="M20" s="43"/>
      <c r="N20" s="35"/>
      <c r="O20" s="35"/>
      <c r="P20" s="35"/>
    </row>
    <row r="21" s="118" customFormat="1" spans="1:16">
      <c r="A21" s="46">
        <v>14</v>
      </c>
      <c r="B21" s="122" t="str">
        <f>Input!B38</f>
        <v>RUSSEL OTNIEL TJAKRA</v>
      </c>
      <c r="C21" s="50">
        <v>4</v>
      </c>
      <c r="D21" s="50">
        <v>4</v>
      </c>
      <c r="E21" s="50">
        <v>4</v>
      </c>
      <c r="F21" s="50">
        <v>4</v>
      </c>
      <c r="G21" s="50">
        <v>4</v>
      </c>
      <c r="H21" s="50">
        <v>4</v>
      </c>
      <c r="I21" s="50">
        <v>4</v>
      </c>
      <c r="J21" s="50">
        <v>4</v>
      </c>
      <c r="M21" s="107"/>
      <c r="N21" s="35"/>
      <c r="O21" s="35"/>
      <c r="P21" s="35"/>
    </row>
    <row r="22" spans="1:16">
      <c r="A22" s="46">
        <v>15</v>
      </c>
      <c r="B22" s="122" t="str">
        <f>Input!B39</f>
        <v>SAMMUEL RAYMOND</v>
      </c>
      <c r="C22" s="50">
        <v>4</v>
      </c>
      <c r="D22" s="50">
        <v>4</v>
      </c>
      <c r="E22" s="50">
        <v>4</v>
      </c>
      <c r="F22" s="50">
        <v>4</v>
      </c>
      <c r="G22" s="50">
        <v>4</v>
      </c>
      <c r="H22" s="50">
        <v>4</v>
      </c>
      <c r="I22" s="50">
        <v>4</v>
      </c>
      <c r="J22" s="50">
        <v>4</v>
      </c>
      <c r="M22" s="43"/>
      <c r="N22" s="35"/>
      <c r="O22" s="35"/>
      <c r="P22" s="35"/>
    </row>
    <row r="23" spans="1:16">
      <c r="A23" s="46">
        <v>16</v>
      </c>
      <c r="B23" s="122" t="str">
        <f>Input!B40</f>
        <v>THADEO ARLO</v>
      </c>
      <c r="C23" s="50"/>
      <c r="D23" s="50"/>
      <c r="E23" s="50"/>
      <c r="F23" s="50"/>
      <c r="G23" s="50"/>
      <c r="H23" s="50"/>
      <c r="I23" s="50"/>
      <c r="J23" s="50"/>
      <c r="M23" s="43"/>
      <c r="N23" s="35"/>
      <c r="O23" s="35"/>
      <c r="P23" s="35"/>
    </row>
    <row r="24" spans="1:15">
      <c r="A24" s="46">
        <v>17</v>
      </c>
      <c r="B24" s="122" t="str">
        <f>Input!B41</f>
        <v>TOBIAS HAPOSAN</v>
      </c>
      <c r="C24" s="50"/>
      <c r="D24" s="50"/>
      <c r="E24" s="50"/>
      <c r="F24" s="50"/>
      <c r="G24" s="50"/>
      <c r="H24" s="50"/>
      <c r="I24" s="50"/>
      <c r="J24" s="50"/>
      <c r="K24" s="38"/>
      <c r="M24" s="43"/>
      <c r="N24" s="43"/>
      <c r="O24" s="43"/>
    </row>
    <row r="25" spans="1:16">
      <c r="A25" s="46">
        <v>18</v>
      </c>
      <c r="B25" s="122" t="str">
        <f>Input!B42</f>
        <v>WINSTON LEE</v>
      </c>
      <c r="C25" s="50"/>
      <c r="D25" s="50"/>
      <c r="E25" s="50"/>
      <c r="F25" s="50"/>
      <c r="G25" s="50"/>
      <c r="H25" s="50"/>
      <c r="I25" s="50"/>
      <c r="J25" s="50"/>
      <c r="O25" s="107"/>
      <c r="P25" s="107"/>
    </row>
    <row r="26" spans="1:16">
      <c r="A26" s="46">
        <v>19</v>
      </c>
      <c r="B26" s="122" t="str">
        <f>Input!B43</f>
        <v/>
      </c>
      <c r="C26" s="50"/>
      <c r="D26" s="50"/>
      <c r="E26" s="50"/>
      <c r="F26" s="50"/>
      <c r="G26" s="50"/>
      <c r="H26" s="50"/>
      <c r="I26" s="50"/>
      <c r="J26" s="50"/>
      <c r="O26" s="107"/>
      <c r="P26" s="107"/>
    </row>
    <row r="27" spans="1:16">
      <c r="A27" s="46">
        <v>20</v>
      </c>
      <c r="B27" s="122" t="str">
        <f>Input!B44</f>
        <v/>
      </c>
      <c r="C27" s="50"/>
      <c r="D27" s="50"/>
      <c r="E27" s="50"/>
      <c r="F27" s="50"/>
      <c r="G27" s="50"/>
      <c r="H27" s="50"/>
      <c r="I27" s="50"/>
      <c r="J27" s="50"/>
      <c r="O27" s="107"/>
      <c r="P27" s="107"/>
    </row>
    <row r="28" spans="1:16">
      <c r="A28" s="46" t="s">
        <v>111</v>
      </c>
      <c r="B28" s="122" t="str">
        <f>Input!B45</f>
        <v/>
      </c>
      <c r="C28" s="50"/>
      <c r="D28" s="50"/>
      <c r="E28" s="50"/>
      <c r="F28" s="50"/>
      <c r="G28" s="50"/>
      <c r="H28" s="50"/>
      <c r="I28" s="50"/>
      <c r="J28" s="50"/>
      <c r="O28" s="107"/>
      <c r="P28" s="107"/>
    </row>
    <row r="29" spans="1:16">
      <c r="A29" s="46" t="s">
        <v>111</v>
      </c>
      <c r="B29" s="122" t="str">
        <f>Input!B46</f>
        <v/>
      </c>
      <c r="C29" s="50"/>
      <c r="D29" s="50"/>
      <c r="E29" s="50"/>
      <c r="F29" s="50"/>
      <c r="G29" s="50"/>
      <c r="H29" s="50"/>
      <c r="I29" s="50"/>
      <c r="J29" s="50"/>
      <c r="O29" s="107"/>
      <c r="P29" s="107"/>
    </row>
    <row r="30" spans="1:16">
      <c r="A30" s="46" t="s">
        <v>111</v>
      </c>
      <c r="B30" s="122" t="str">
        <f>Input!B47</f>
        <v/>
      </c>
      <c r="C30" s="50"/>
      <c r="D30" s="50"/>
      <c r="E30" s="50"/>
      <c r="F30" s="50"/>
      <c r="G30" s="50"/>
      <c r="H30" s="50"/>
      <c r="I30" s="50"/>
      <c r="J30" s="50"/>
      <c r="O30" s="107"/>
      <c r="P30" s="107"/>
    </row>
    <row r="31" spans="1:16">
      <c r="A31" s="46" t="s">
        <v>111</v>
      </c>
      <c r="B31" s="122" t="str">
        <f>Input!B48</f>
        <v/>
      </c>
      <c r="C31" s="50"/>
      <c r="D31" s="50"/>
      <c r="E31" s="50"/>
      <c r="F31" s="50"/>
      <c r="G31" s="50"/>
      <c r="H31" s="50"/>
      <c r="I31" s="50"/>
      <c r="J31" s="50"/>
      <c r="O31" s="107"/>
      <c r="P31" s="107"/>
    </row>
    <row r="32" spans="1:10">
      <c r="A32" s="46" t="s">
        <v>111</v>
      </c>
      <c r="B32" s="122" t="str">
        <f>Input!B49</f>
        <v/>
      </c>
      <c r="C32" s="50"/>
      <c r="D32" s="50"/>
      <c r="E32" s="50"/>
      <c r="F32" s="50"/>
      <c r="G32" s="50"/>
      <c r="H32" s="50"/>
      <c r="I32" s="50"/>
      <c r="J32" s="50"/>
    </row>
    <row r="34" spans="6:9">
      <c r="F34" s="17"/>
      <c r="I34" s="16" t="s">
        <v>112</v>
      </c>
    </row>
    <row r="35" spans="6:6">
      <c r="F35" s="17"/>
    </row>
    <row r="36" spans="6:6">
      <c r="F36" s="17"/>
    </row>
    <row r="37" spans="6:6">
      <c r="F37" s="17"/>
    </row>
    <row r="38" spans="6:9">
      <c r="F38" s="17"/>
      <c r="I38" s="16" t="str">
        <f>Input!D15</f>
        <v>John E Karouw</v>
      </c>
    </row>
  </sheetData>
  <sheetProtection password="C71F" sheet="1" objects="1" scenarios="1"/>
  <mergeCells count="5">
    <mergeCell ref="A1:J1"/>
    <mergeCell ref="C3:D3"/>
    <mergeCell ref="C6:J6"/>
    <mergeCell ref="A6:A7"/>
    <mergeCell ref="B6:B7"/>
  </mergeCells>
  <printOptions horizontalCentered="1"/>
  <pageMargins left="0.45" right="0.45" top="0.5" bottom="0.2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zoomScale="70" zoomScaleNormal="70" topLeftCell="A4" workbookViewId="0">
      <selection activeCell="A14" sqref="A14:L14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3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AZ3" s="37" t="s">
        <v>98</v>
      </c>
      <c r="BA3" s="17" t="str">
        <f>": "&amp;Input!K16</f>
        <v>: 12 IPA 1</v>
      </c>
    </row>
    <row r="4" spans="2:53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AZ4" s="37" t="s">
        <v>99</v>
      </c>
      <c r="BA4" s="17" t="str">
        <f>": "&amp;Input!D16</f>
        <v>: Seni Budaya (Gitar)</v>
      </c>
    </row>
    <row r="5" spans="2:53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AZ5" s="37" t="s">
        <v>117</v>
      </c>
      <c r="BA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 t="s">
        <v>120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 t="str">
        <f>A8</f>
        <v>1. Mengapresiasi karya seni musik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customHeight="1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56.5" customHeight="1" spans="1:62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 t="str">
        <f>A11</f>
        <v>1.1. Mengidentifikasi makna dan peranan musik tradisional Mancanegara dalam konteks kehidupan budaya masyarakat.
1.2. Menunjukkan nilai-nilai dari pengalaman musikal hasil pengamatan terhadap pertunjukan karya musik tradisional Mancanegara.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customHeight="1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ht="15" customHeight="1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customHeight="1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customHeight="1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customHeight="1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customHeight="1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customHeight="1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customHeight="1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customHeight="1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customHeight="1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customHeight="1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customHeight="1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customHeight="1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customHeight="1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customHeight="1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customHeight="1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customHeight="1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customHeight="1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customHeight="1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ht="15" customHeight="1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ht="15" customHeight="1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ht="15" customHeight="1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ht="15" customHeight="1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ht="15" customHeight="1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ht="15" customHeight="1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ht="15" customHeight="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ht="15" customHeight="1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17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BF30">
    <cfRule type="cellIs" dxfId="0" priority="1" operator="lessThan">
      <formula>50</formula>
    </cfRule>
  </conditionalFormatting>
  <conditionalFormatting sqref="C18:AM43 AV18:BA42 BC18:BD42">
    <cfRule type="cellIs" dxfId="0" priority="2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abSelected="1" zoomScale="130" zoomScaleNormal="130" topLeftCell="AG16" workbookViewId="0">
      <selection activeCell="V30" sqref="V30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 t="s">
        <v>147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 t="str">
        <f>A8</f>
        <v>Mengekspresikan diri melalui karya seni musik.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43.5" customHeight="1" spans="1:62">
      <c r="A11" s="41" t="s">
        <v>148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 t="str">
        <f>A11</f>
        <v>2.1. Mengembangkan  gagasan kreatif serta mengaransir/merancang karya musik dengan menggali beragam proses, teknik, prosedur, media, dan materi musik/lagu tradisional Mancanegara.
2.2. Menampilkan karya musik yang telah diaransir di kelas.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 t="s">
        <v>149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 t="str">
        <f>A14</f>
        <v>Mengeksplorasi lagu dan mengembangkan potensi bernyanyi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108"/>
      <c r="S21" s="108"/>
      <c r="T21" s="108"/>
      <c r="U21" s="108"/>
      <c r="V21" s="108"/>
      <c r="W21" s="108"/>
      <c r="X21" s="108"/>
      <c r="Y21" s="108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109"/>
      <c r="R22" s="110"/>
      <c r="S22" s="111"/>
      <c r="T22" s="112"/>
      <c r="U22" s="111"/>
      <c r="V22" s="112"/>
      <c r="W22" s="111"/>
      <c r="X22" s="113"/>
      <c r="Y22" s="115"/>
      <c r="Z22" s="116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114">
        <v>75</v>
      </c>
      <c r="S23" s="114">
        <v>75</v>
      </c>
      <c r="T23" s="114"/>
      <c r="U23" s="114"/>
      <c r="V23" s="114"/>
      <c r="W23" s="114"/>
      <c r="X23" s="114"/>
      <c r="Y23" s="114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>
        <f t="shared" si="9"/>
        <v>75</v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>
        <f t="shared" si="11"/>
        <v>75</v>
      </c>
      <c r="BC23" s="51" t="str">
        <f t="shared" si="12"/>
        <v/>
      </c>
      <c r="BD23" s="95">
        <f t="shared" si="8"/>
        <v>75</v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>
        <v>70</v>
      </c>
      <c r="S26" s="63">
        <v>78</v>
      </c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>
        <f t="shared" si="9"/>
        <v>74</v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>
        <f t="shared" si="11"/>
        <v>74</v>
      </c>
      <c r="BC26" s="51" t="str">
        <f t="shared" si="12"/>
        <v/>
      </c>
      <c r="BD26" s="95">
        <f t="shared" si="8"/>
        <v>74</v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>
        <v>75</v>
      </c>
      <c r="S31" s="63">
        <v>80</v>
      </c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>
        <f t="shared" si="9"/>
        <v>78</v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>
        <f t="shared" si="11"/>
        <v>78</v>
      </c>
      <c r="BC31" s="51" t="str">
        <f t="shared" si="12"/>
        <v/>
      </c>
      <c r="BD31" s="95">
        <f t="shared" si="8"/>
        <v>78</v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>
        <v>70</v>
      </c>
      <c r="S32" s="63">
        <v>80</v>
      </c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>
        <f t="shared" si="9"/>
        <v>75</v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>
        <f t="shared" si="11"/>
        <v>75</v>
      </c>
      <c r="BC32" s="51" t="str">
        <f t="shared" si="12"/>
        <v/>
      </c>
      <c r="BD32" s="95">
        <f t="shared" si="8"/>
        <v>75</v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>
        <f t="shared" ref="R43:AA43" si="14">IFERROR(ROUND(AVERAGE(R18:R42),0),"")</f>
        <v>73</v>
      </c>
      <c r="S43" s="51">
        <f t="shared" si="14"/>
        <v>78</v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 t="s">
        <v>150</v>
      </c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algorithmName="SHA-512" hashValue="t324tlSubnsYeeVY7QDvb1tNT5AoBGq2ZbsMH7FEydppoPhXonEbGwQ2LFeORWvuJICWBgmxOzJnBIflKzTtkg==" saltValue="IMZI8unqCFawz30gHzJBPA==" spinCount="100000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B14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51" t="str">
        <f>IFERROR(ROUND(AVERAGE(C18:AA18),0),"")</f>
        <v/>
      </c>
      <c r="AW18" s="51" t="str">
        <f t="shared" ref="AW18:AW42" si="5">IFERROR(ROUND(AVERAGE(AN18:AR18),0),"")</f>
        <v/>
      </c>
      <c r="AX18" s="51" t="str">
        <f>AW18</f>
        <v/>
      </c>
      <c r="AY18" s="51" t="str">
        <f t="shared" ref="AY18:AY42" si="6">IF(AL18="","",AL18)</f>
        <v/>
      </c>
      <c r="AZ18" s="51" t="str">
        <f t="shared" ref="AZ18:AZ42" si="7">IF(AM18="","",AM18)</f>
        <v/>
      </c>
      <c r="BA18" s="51" t="str">
        <f>IFERROR(ROUND(AVERAGE(AV18:AZ18),0),"")</f>
        <v/>
      </c>
      <c r="BC18" s="51" t="str">
        <f>IFERROR(ROUND(AVERAGE(AVERAGE(C18:Q18),AW18:AZ18),0),"")</f>
        <v/>
      </c>
      <c r="BD18" s="51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51" t="str">
        <f t="shared" ref="AV19:AV42" si="9">IFERROR(ROUND(AVERAGE(C19:AA19),0),"")</f>
        <v/>
      </c>
      <c r="AW19" s="51" t="str">
        <f t="shared" si="5"/>
        <v/>
      </c>
      <c r="AX19" s="51" t="str">
        <f t="shared" ref="AX19:AX42" si="10">AW19</f>
        <v/>
      </c>
      <c r="AY19" s="51" t="str">
        <f t="shared" si="6"/>
        <v/>
      </c>
      <c r="AZ19" s="51" t="str">
        <f t="shared" si="7"/>
        <v/>
      </c>
      <c r="BA19" s="51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51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51" t="str">
        <f t="shared" si="9"/>
        <v/>
      </c>
      <c r="AW20" s="51" t="str">
        <f t="shared" si="5"/>
        <v/>
      </c>
      <c r="AX20" s="51" t="str">
        <f t="shared" si="10"/>
        <v/>
      </c>
      <c r="AY20" s="51" t="str">
        <f t="shared" si="6"/>
        <v/>
      </c>
      <c r="AZ20" s="51" t="str">
        <f t="shared" si="7"/>
        <v/>
      </c>
      <c r="BA20" s="51" t="str">
        <f t="shared" si="11"/>
        <v/>
      </c>
      <c r="BC20" s="51" t="str">
        <f t="shared" si="12"/>
        <v/>
      </c>
      <c r="BD20" s="51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51" t="str">
        <f t="shared" si="9"/>
        <v/>
      </c>
      <c r="AW21" s="51" t="str">
        <f t="shared" si="5"/>
        <v/>
      </c>
      <c r="AX21" s="51" t="str">
        <f t="shared" si="10"/>
        <v/>
      </c>
      <c r="AY21" s="51" t="str">
        <f t="shared" si="6"/>
        <v/>
      </c>
      <c r="AZ21" s="51" t="str">
        <f t="shared" si="7"/>
        <v/>
      </c>
      <c r="BA21" s="51" t="str">
        <f t="shared" si="11"/>
        <v/>
      </c>
      <c r="BC21" s="51" t="str">
        <f t="shared" si="12"/>
        <v/>
      </c>
      <c r="BD21" s="51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51" t="str">
        <f t="shared" si="9"/>
        <v/>
      </c>
      <c r="AW22" s="51" t="str">
        <f t="shared" si="5"/>
        <v/>
      </c>
      <c r="AX22" s="51" t="str">
        <f t="shared" si="10"/>
        <v/>
      </c>
      <c r="AY22" s="51" t="str">
        <f t="shared" si="6"/>
        <v/>
      </c>
      <c r="AZ22" s="51" t="str">
        <f t="shared" si="7"/>
        <v/>
      </c>
      <c r="BA22" s="51" t="str">
        <f t="shared" si="11"/>
        <v/>
      </c>
      <c r="BC22" s="51" t="str">
        <f t="shared" si="12"/>
        <v/>
      </c>
      <c r="BD22" s="51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51" t="str">
        <f t="shared" si="9"/>
        <v/>
      </c>
      <c r="AW23" s="51" t="str">
        <f t="shared" si="5"/>
        <v/>
      </c>
      <c r="AX23" s="51" t="str">
        <f t="shared" si="10"/>
        <v/>
      </c>
      <c r="AY23" s="51" t="str">
        <f t="shared" si="6"/>
        <v/>
      </c>
      <c r="AZ23" s="51" t="str">
        <f t="shared" si="7"/>
        <v/>
      </c>
      <c r="BA23" s="51" t="str">
        <f t="shared" si="11"/>
        <v/>
      </c>
      <c r="BC23" s="51" t="str">
        <f t="shared" si="12"/>
        <v/>
      </c>
      <c r="BD23" s="51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51" t="str">
        <f t="shared" si="9"/>
        <v/>
      </c>
      <c r="AW24" s="51" t="str">
        <f t="shared" si="5"/>
        <v/>
      </c>
      <c r="AX24" s="51" t="str">
        <f t="shared" si="10"/>
        <v/>
      </c>
      <c r="AY24" s="51" t="str">
        <f t="shared" si="6"/>
        <v/>
      </c>
      <c r="AZ24" s="51" t="str">
        <f t="shared" si="7"/>
        <v/>
      </c>
      <c r="BA24" s="51" t="str">
        <f t="shared" si="11"/>
        <v/>
      </c>
      <c r="BC24" s="51" t="str">
        <f t="shared" si="12"/>
        <v/>
      </c>
      <c r="BD24" s="51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51" t="str">
        <f t="shared" si="9"/>
        <v/>
      </c>
      <c r="AW25" s="51" t="str">
        <f t="shared" si="5"/>
        <v/>
      </c>
      <c r="AX25" s="51" t="str">
        <f t="shared" si="10"/>
        <v/>
      </c>
      <c r="AY25" s="51" t="str">
        <f t="shared" si="6"/>
        <v/>
      </c>
      <c r="AZ25" s="51" t="str">
        <f t="shared" si="7"/>
        <v/>
      </c>
      <c r="BA25" s="51" t="str">
        <f t="shared" si="11"/>
        <v/>
      </c>
      <c r="BC25" s="51" t="str">
        <f t="shared" si="12"/>
        <v/>
      </c>
      <c r="BD25" s="51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51" t="str">
        <f t="shared" si="9"/>
        <v/>
      </c>
      <c r="AW26" s="51" t="str">
        <f t="shared" si="5"/>
        <v/>
      </c>
      <c r="AX26" s="51" t="str">
        <f t="shared" si="10"/>
        <v/>
      </c>
      <c r="AY26" s="51" t="str">
        <f t="shared" si="6"/>
        <v/>
      </c>
      <c r="AZ26" s="51" t="str">
        <f t="shared" si="7"/>
        <v/>
      </c>
      <c r="BA26" s="51" t="str">
        <f t="shared" si="11"/>
        <v/>
      </c>
      <c r="BC26" s="51" t="str">
        <f t="shared" si="12"/>
        <v/>
      </c>
      <c r="BD26" s="51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51" t="str">
        <f t="shared" si="9"/>
        <v/>
      </c>
      <c r="AW27" s="51" t="str">
        <f t="shared" si="5"/>
        <v/>
      </c>
      <c r="AX27" s="51" t="str">
        <f t="shared" si="10"/>
        <v/>
      </c>
      <c r="AY27" s="51" t="str">
        <f t="shared" si="6"/>
        <v/>
      </c>
      <c r="AZ27" s="51" t="str">
        <f t="shared" si="7"/>
        <v/>
      </c>
      <c r="BA27" s="51" t="str">
        <f t="shared" si="11"/>
        <v/>
      </c>
      <c r="BC27" s="51" t="str">
        <f t="shared" si="12"/>
        <v/>
      </c>
      <c r="BD27" s="51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51" t="str">
        <f t="shared" si="9"/>
        <v/>
      </c>
      <c r="AW28" s="51" t="str">
        <f t="shared" si="5"/>
        <v/>
      </c>
      <c r="AX28" s="51" t="str">
        <f t="shared" si="10"/>
        <v/>
      </c>
      <c r="AY28" s="51" t="str">
        <f t="shared" si="6"/>
        <v/>
      </c>
      <c r="AZ28" s="51" t="str">
        <f t="shared" si="7"/>
        <v/>
      </c>
      <c r="BA28" s="51" t="str">
        <f t="shared" si="11"/>
        <v/>
      </c>
      <c r="BC28" s="51" t="str">
        <f t="shared" si="12"/>
        <v/>
      </c>
      <c r="BD28" s="51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51" t="str">
        <f t="shared" si="9"/>
        <v/>
      </c>
      <c r="AW29" s="51" t="str">
        <f t="shared" si="5"/>
        <v/>
      </c>
      <c r="AX29" s="51" t="str">
        <f t="shared" si="10"/>
        <v/>
      </c>
      <c r="AY29" s="51" t="str">
        <f t="shared" si="6"/>
        <v/>
      </c>
      <c r="AZ29" s="51" t="str">
        <f t="shared" si="7"/>
        <v/>
      </c>
      <c r="BA29" s="51" t="str">
        <f t="shared" si="11"/>
        <v/>
      </c>
      <c r="BC29" s="51" t="str">
        <f t="shared" si="12"/>
        <v/>
      </c>
      <c r="BD29" s="51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51" t="str">
        <f t="shared" si="9"/>
        <v/>
      </c>
      <c r="AW30" s="51" t="str">
        <f t="shared" si="5"/>
        <v/>
      </c>
      <c r="AX30" s="51" t="str">
        <f t="shared" si="10"/>
        <v/>
      </c>
      <c r="AY30" s="51" t="str">
        <f t="shared" si="6"/>
        <v/>
      </c>
      <c r="AZ30" s="51" t="str">
        <f t="shared" si="7"/>
        <v/>
      </c>
      <c r="BA30" s="51" t="str">
        <f t="shared" si="11"/>
        <v/>
      </c>
      <c r="BC30" s="51" t="str">
        <f t="shared" si="12"/>
        <v/>
      </c>
      <c r="BD30" s="51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51" t="str">
        <f t="shared" si="9"/>
        <v/>
      </c>
      <c r="AW31" s="51" t="str">
        <f t="shared" si="5"/>
        <v/>
      </c>
      <c r="AX31" s="51" t="str">
        <f t="shared" si="10"/>
        <v/>
      </c>
      <c r="AY31" s="51" t="str">
        <f t="shared" si="6"/>
        <v/>
      </c>
      <c r="AZ31" s="51" t="str">
        <f t="shared" si="7"/>
        <v/>
      </c>
      <c r="BA31" s="51" t="str">
        <f t="shared" si="11"/>
        <v/>
      </c>
      <c r="BC31" s="51" t="str">
        <f t="shared" si="12"/>
        <v/>
      </c>
      <c r="BD31" s="51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51" t="str">
        <f t="shared" si="9"/>
        <v/>
      </c>
      <c r="AW32" s="51" t="str">
        <f t="shared" si="5"/>
        <v/>
      </c>
      <c r="AX32" s="51" t="str">
        <f t="shared" si="10"/>
        <v/>
      </c>
      <c r="AY32" s="51" t="str">
        <f t="shared" si="6"/>
        <v/>
      </c>
      <c r="AZ32" s="51" t="str">
        <f t="shared" si="7"/>
        <v/>
      </c>
      <c r="BA32" s="51" t="str">
        <f t="shared" si="11"/>
        <v/>
      </c>
      <c r="BC32" s="51" t="str">
        <f t="shared" si="12"/>
        <v/>
      </c>
      <c r="BD32" s="51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51" t="str">
        <f t="shared" si="9"/>
        <v/>
      </c>
      <c r="AW33" s="51" t="str">
        <f t="shared" si="5"/>
        <v/>
      </c>
      <c r="AX33" s="51" t="str">
        <f t="shared" si="10"/>
        <v/>
      </c>
      <c r="AY33" s="51" t="str">
        <f t="shared" si="6"/>
        <v/>
      </c>
      <c r="AZ33" s="51" t="str">
        <f t="shared" si="7"/>
        <v/>
      </c>
      <c r="BA33" s="51" t="str">
        <f t="shared" si="11"/>
        <v/>
      </c>
      <c r="BC33" s="51" t="str">
        <f t="shared" si="12"/>
        <v/>
      </c>
      <c r="BD33" s="51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51" t="str">
        <f t="shared" si="9"/>
        <v/>
      </c>
      <c r="AW34" s="51" t="str">
        <f t="shared" si="5"/>
        <v/>
      </c>
      <c r="AX34" s="51" t="str">
        <f t="shared" si="10"/>
        <v/>
      </c>
      <c r="AY34" s="51" t="str">
        <f t="shared" si="6"/>
        <v/>
      </c>
      <c r="AZ34" s="51" t="str">
        <f t="shared" si="7"/>
        <v/>
      </c>
      <c r="BA34" s="51" t="str">
        <f t="shared" si="11"/>
        <v/>
      </c>
      <c r="BC34" s="51" t="str">
        <f t="shared" si="12"/>
        <v/>
      </c>
      <c r="BD34" s="51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51" t="str">
        <f t="shared" si="9"/>
        <v/>
      </c>
      <c r="AW35" s="51" t="str">
        <f t="shared" si="5"/>
        <v/>
      </c>
      <c r="AX35" s="51" t="str">
        <f t="shared" si="10"/>
        <v/>
      </c>
      <c r="AY35" s="51" t="str">
        <f t="shared" si="6"/>
        <v/>
      </c>
      <c r="AZ35" s="51" t="str">
        <f t="shared" si="7"/>
        <v/>
      </c>
      <c r="BA35" s="51" t="str">
        <f t="shared" si="11"/>
        <v/>
      </c>
      <c r="BC35" s="51" t="str">
        <f t="shared" si="12"/>
        <v/>
      </c>
      <c r="BD35" s="51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51" t="str">
        <f t="shared" si="9"/>
        <v/>
      </c>
      <c r="AW36" s="51" t="str">
        <f t="shared" si="5"/>
        <v/>
      </c>
      <c r="AX36" s="51" t="str">
        <f t="shared" si="10"/>
        <v/>
      </c>
      <c r="AY36" s="51" t="str">
        <f t="shared" si="6"/>
        <v/>
      </c>
      <c r="AZ36" s="51" t="str">
        <f t="shared" si="7"/>
        <v/>
      </c>
      <c r="BA36" s="51" t="str">
        <f t="shared" si="11"/>
        <v/>
      </c>
      <c r="BC36" s="51" t="str">
        <f t="shared" si="12"/>
        <v/>
      </c>
      <c r="BD36" s="51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51" t="str">
        <f t="shared" si="9"/>
        <v/>
      </c>
      <c r="AW37" s="51" t="str">
        <f t="shared" si="5"/>
        <v/>
      </c>
      <c r="AX37" s="51" t="str">
        <f t="shared" si="10"/>
        <v/>
      </c>
      <c r="AY37" s="51" t="str">
        <f t="shared" si="6"/>
        <v/>
      </c>
      <c r="AZ37" s="51" t="str">
        <f t="shared" si="7"/>
        <v/>
      </c>
      <c r="BA37" s="51" t="str">
        <f t="shared" si="11"/>
        <v/>
      </c>
      <c r="BC37" s="51" t="str">
        <f t="shared" si="12"/>
        <v/>
      </c>
      <c r="BD37" s="51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51" t="str">
        <f t="shared" si="9"/>
        <v/>
      </c>
      <c r="AW38" s="51" t="str">
        <f t="shared" si="5"/>
        <v/>
      </c>
      <c r="AX38" s="51" t="str">
        <f t="shared" si="10"/>
        <v/>
      </c>
      <c r="AY38" s="51" t="str">
        <f t="shared" si="6"/>
        <v/>
      </c>
      <c r="AZ38" s="51" t="str">
        <f t="shared" si="7"/>
        <v/>
      </c>
      <c r="BA38" s="51" t="str">
        <f t="shared" si="11"/>
        <v/>
      </c>
      <c r="BC38" s="51" t="str">
        <f t="shared" si="12"/>
        <v/>
      </c>
      <c r="BD38" s="51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51" t="str">
        <f t="shared" si="9"/>
        <v/>
      </c>
      <c r="AW39" s="51" t="str">
        <f t="shared" si="5"/>
        <v/>
      </c>
      <c r="AX39" s="51" t="str">
        <f t="shared" si="10"/>
        <v/>
      </c>
      <c r="AY39" s="51" t="str">
        <f t="shared" si="6"/>
        <v/>
      </c>
      <c r="AZ39" s="51" t="str">
        <f t="shared" si="7"/>
        <v/>
      </c>
      <c r="BA39" s="51" t="str">
        <f t="shared" si="11"/>
        <v/>
      </c>
      <c r="BC39" s="51" t="str">
        <f t="shared" si="12"/>
        <v/>
      </c>
      <c r="BD39" s="51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51" t="str">
        <f t="shared" si="9"/>
        <v/>
      </c>
      <c r="AW40" s="51" t="str">
        <f t="shared" si="5"/>
        <v/>
      </c>
      <c r="AX40" s="51" t="str">
        <f t="shared" si="10"/>
        <v/>
      </c>
      <c r="AY40" s="51" t="str">
        <f t="shared" si="6"/>
        <v/>
      </c>
      <c r="AZ40" s="51" t="str">
        <f t="shared" si="7"/>
        <v/>
      </c>
      <c r="BA40" s="51" t="str">
        <f t="shared" si="11"/>
        <v/>
      </c>
      <c r="BC40" s="51" t="str">
        <f t="shared" si="12"/>
        <v/>
      </c>
      <c r="BD40" s="51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51" t="str">
        <f t="shared" si="9"/>
        <v/>
      </c>
      <c r="AW41" s="51" t="str">
        <f t="shared" si="5"/>
        <v/>
      </c>
      <c r="AX41" s="51" t="str">
        <f t="shared" si="10"/>
        <v/>
      </c>
      <c r="AY41" s="51" t="str">
        <f t="shared" si="6"/>
        <v/>
      </c>
      <c r="AZ41" s="51" t="str">
        <f t="shared" si="7"/>
        <v/>
      </c>
      <c r="BA41" s="51" t="str">
        <f t="shared" si="11"/>
        <v/>
      </c>
      <c r="BC41" s="51" t="str">
        <f t="shared" si="12"/>
        <v/>
      </c>
      <c r="BD41" s="51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51" t="str">
        <f t="shared" si="9"/>
        <v/>
      </c>
      <c r="AW42" s="51" t="str">
        <f t="shared" si="5"/>
        <v/>
      </c>
      <c r="AX42" s="51" t="str">
        <f t="shared" si="10"/>
        <v/>
      </c>
      <c r="AY42" s="51" t="str">
        <f t="shared" si="6"/>
        <v/>
      </c>
      <c r="AZ42" s="51" t="str">
        <f t="shared" si="7"/>
        <v/>
      </c>
      <c r="BA42" s="51" t="str">
        <f t="shared" si="11"/>
        <v/>
      </c>
      <c r="BC42" s="51" t="str">
        <f t="shared" si="12"/>
        <v/>
      </c>
      <c r="BD42" s="51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A10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V16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spans="1:62">
      <c r="A19" s="46">
        <f>Input!A26</f>
        <v>2</v>
      </c>
      <c r="B19" s="49" t="str">
        <f>Input!B26</f>
        <v>AUDREY BEATRICIA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spans="1:62">
      <c r="A20" s="46">
        <f>Input!A27</f>
        <v>3</v>
      </c>
      <c r="B20" s="49" t="str">
        <f>Input!B27</f>
        <v>AURELIUS NATHAN WIRAWAN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spans="1:62">
      <c r="A21" s="46">
        <f>Input!A28</f>
        <v>4</v>
      </c>
      <c r="B21" s="49" t="str">
        <f>Input!B28</f>
        <v>BRYAN JUTANZAH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spans="1:62">
      <c r="A22" s="46">
        <f>Input!A29</f>
        <v>5</v>
      </c>
      <c r="B22" s="49" t="str">
        <f>Input!B29</f>
        <v>DELPHI PRISKILLA ANNEKE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spans="1:62">
      <c r="A23" s="46">
        <f>Input!A30</f>
        <v>6</v>
      </c>
      <c r="B23" s="49" t="str">
        <f>Input!B30</f>
        <v>ELVIN PHILANDER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spans="1:62">
      <c r="A24" s="46">
        <f>Input!A31</f>
        <v>7</v>
      </c>
      <c r="B24" s="49" t="str">
        <f>Input!B31</f>
        <v>ELVLYN SONI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spans="1:62">
      <c r="A25" s="46">
        <f>Input!A32</f>
        <v>8</v>
      </c>
      <c r="B25" s="49" t="str">
        <f>Input!B32</f>
        <v>FELICIA SUGIARTO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spans="1:62">
      <c r="A26" s="46">
        <f>Input!A33</f>
        <v>9</v>
      </c>
      <c r="B26" s="49" t="str">
        <f>Input!B33</f>
        <v>GIOVANNI RICHARD H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spans="1:62">
      <c r="A27" s="46">
        <f>Input!A34</f>
        <v>10</v>
      </c>
      <c r="B27" s="49" t="str">
        <f>Input!B34</f>
        <v>HIZKIA FELIX WINATA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spans="1:62">
      <c r="A28" s="46">
        <f>Input!A35</f>
        <v>11</v>
      </c>
      <c r="B28" s="49" t="str">
        <f>Input!B35</f>
        <v>JESSIE CHANDRA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spans="1:62">
      <c r="A29" s="46">
        <f>Input!A36</f>
        <v>12</v>
      </c>
      <c r="B29" s="49" t="str">
        <f>Input!B36</f>
        <v>KEVIN ORLANDO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spans="1:62">
      <c r="A30" s="46">
        <f>Input!A37</f>
        <v>13</v>
      </c>
      <c r="B30" s="49" t="str">
        <f>Input!B37</f>
        <v>RAYMOND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spans="1:62">
      <c r="A31" s="46">
        <f>Input!A38</f>
        <v>14</v>
      </c>
      <c r="B31" s="49" t="str">
        <f>Input!B38</f>
        <v>RUSSEL OTNIEL TJAKRA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spans="1:62">
      <c r="A32" s="46">
        <f>Input!A39</f>
        <v>15</v>
      </c>
      <c r="B32" s="49" t="str">
        <f>Input!B39</f>
        <v>SAMMUEL RAYMOND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spans="1:62">
      <c r="A33" s="46">
        <f>Input!A40</f>
        <v>16</v>
      </c>
      <c r="B33" s="49" t="str">
        <f>Input!B40</f>
        <v>THADEO ARLO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spans="1:61">
      <c r="A34" s="46">
        <f>Input!A41</f>
        <v>17</v>
      </c>
      <c r="B34" s="49" t="str">
        <f>Input!B41</f>
        <v>TOBIAS HAPOSAN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48" t="str">
        <f>IFERROR(ROUND(AVERAGE(C18:C42),0),"")</f>
        <v/>
      </c>
      <c r="D43" s="48" t="str">
        <f t="shared" ref="D43:AR43" si="13">IFERROR(ROUND(AVERAGE(D18:D42),0),"")</f>
        <v/>
      </c>
      <c r="E43" s="48" t="str">
        <f t="shared" si="13"/>
        <v/>
      </c>
      <c r="F43" s="48" t="str">
        <f t="shared" si="13"/>
        <v/>
      </c>
      <c r="G43" s="48" t="str">
        <f t="shared" si="13"/>
        <v/>
      </c>
      <c r="H43" s="48" t="str">
        <f t="shared" si="13"/>
        <v/>
      </c>
      <c r="I43" s="48" t="str">
        <f t="shared" si="13"/>
        <v/>
      </c>
      <c r="J43" s="48" t="str">
        <f t="shared" si="13"/>
        <v/>
      </c>
      <c r="K43" s="48" t="str">
        <f t="shared" si="13"/>
        <v/>
      </c>
      <c r="L43" s="48" t="str">
        <f t="shared" si="13"/>
        <v/>
      </c>
      <c r="M43" s="48" t="str">
        <f t="shared" si="13"/>
        <v/>
      </c>
      <c r="N43" s="48" t="str">
        <f t="shared" si="13"/>
        <v/>
      </c>
      <c r="O43" s="48" t="str">
        <f t="shared" si="13"/>
        <v/>
      </c>
      <c r="P43" s="48" t="str">
        <f t="shared" si="13"/>
        <v/>
      </c>
      <c r="Q43" s="48" t="str">
        <f t="shared" si="13"/>
        <v/>
      </c>
      <c r="R43" s="48" t="str">
        <f t="shared" ref="R43:AA43" si="14">IFERROR(ROUND(AVERAGE(R18:R42),0),"")</f>
        <v/>
      </c>
      <c r="S43" s="48" t="str">
        <f t="shared" si="14"/>
        <v/>
      </c>
      <c r="T43" s="48" t="str">
        <f t="shared" si="14"/>
        <v/>
      </c>
      <c r="U43" s="48" t="str">
        <f t="shared" si="14"/>
        <v/>
      </c>
      <c r="V43" s="48" t="str">
        <f t="shared" si="14"/>
        <v/>
      </c>
      <c r="W43" s="48" t="str">
        <f t="shared" si="14"/>
        <v/>
      </c>
      <c r="X43" s="48" t="str">
        <f t="shared" si="14"/>
        <v/>
      </c>
      <c r="Y43" s="48" t="str">
        <f t="shared" si="14"/>
        <v/>
      </c>
      <c r="Z43" s="48" t="str">
        <f t="shared" si="14"/>
        <v/>
      </c>
      <c r="AA43" s="48" t="str">
        <f t="shared" si="14"/>
        <v/>
      </c>
      <c r="AB43" s="48" t="str">
        <f t="shared" si="13"/>
        <v/>
      </c>
      <c r="AC43" s="48" t="str">
        <f t="shared" si="13"/>
        <v/>
      </c>
      <c r="AD43" s="48" t="str">
        <f t="shared" si="13"/>
        <v/>
      </c>
      <c r="AE43" s="48" t="str">
        <f t="shared" si="13"/>
        <v/>
      </c>
      <c r="AF43" s="48" t="str">
        <f t="shared" si="13"/>
        <v/>
      </c>
      <c r="AG43" s="48" t="str">
        <f t="shared" si="13"/>
        <v/>
      </c>
      <c r="AH43" s="48" t="str">
        <f t="shared" si="13"/>
        <v/>
      </c>
      <c r="AI43" s="48" t="str">
        <f t="shared" si="13"/>
        <v/>
      </c>
      <c r="AJ43" s="48" t="str">
        <f t="shared" si="13"/>
        <v/>
      </c>
      <c r="AK43" s="48" t="str">
        <f t="shared" si="13"/>
        <v/>
      </c>
      <c r="AL43" s="48" t="str">
        <f t="shared" si="13"/>
        <v/>
      </c>
      <c r="AM43" s="48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3" operator="lessThan">
      <formula>50</formula>
    </cfRule>
  </conditionalFormatting>
  <conditionalFormatting sqref="Q18:AM43">
    <cfRule type="cellIs" dxfId="0" priority="2" operator="lessThan">
      <formula>50</formula>
    </cfRule>
  </conditionalFormatting>
  <conditionalFormatting sqref="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</sheetPr>
  <dimension ref="A1:CC86"/>
  <sheetViews>
    <sheetView topLeftCell="C15" workbookViewId="0">
      <selection activeCell="C3" sqref="C3:D3"/>
    </sheetView>
  </sheetViews>
  <sheetFormatPr defaultColWidth="9.08571428571429" defaultRowHeight="12.75"/>
  <cols>
    <col min="1" max="1" width="6.54285714285714" style="16" customWidth="1"/>
    <col min="2" max="2" width="30" style="17" customWidth="1"/>
    <col min="3" max="32" width="4.36190476190476" style="16" customWidth="1"/>
    <col min="33" max="37" width="4.36190476190476" style="17" customWidth="1"/>
    <col min="38" max="39" width="5.62857142857143" style="17" customWidth="1"/>
    <col min="40" max="44" width="3.9047619047619" style="17" hidden="1" customWidth="1"/>
    <col min="45" max="45" width="9.08571428571429" style="17"/>
    <col min="46" max="46" width="3.54285714285714" style="17" customWidth="1"/>
    <col min="47" max="47" width="26.6285714285714" style="17" customWidth="1"/>
    <col min="48" max="49" width="7.90476190476191" style="17" customWidth="1"/>
    <col min="50" max="50" width="5.62857142857143" style="17" hidden="1" customWidth="1"/>
    <col min="51" max="52" width="7.90476190476191" style="17" customWidth="1"/>
    <col min="53" max="53" width="11.0857142857143" style="17" customWidth="1"/>
    <col min="54" max="54" width="3" style="17" customWidth="1"/>
    <col min="55" max="56" width="7.90476190476191" style="17" customWidth="1"/>
    <col min="57" max="57" width="4.62857142857143" style="17" customWidth="1"/>
    <col min="58" max="58" width="9" style="17" customWidth="1"/>
    <col min="59" max="59" width="13.6285714285714" style="17" customWidth="1"/>
    <col min="60" max="60" width="4" style="17" customWidth="1"/>
    <col min="61" max="61" width="4.45714285714286" style="17" customWidth="1"/>
    <col min="62" max="62" width="8.90476190476191" style="17" customWidth="1"/>
    <col min="63" max="63" width="20" style="17" customWidth="1"/>
    <col min="64" max="16384" width="9.08571428571429" style="17"/>
  </cols>
  <sheetData>
    <row r="1" ht="21" spans="1:81">
      <c r="A1" s="34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T1" s="34" t="s">
        <v>114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</row>
    <row r="2" spans="3:9">
      <c r="C2" s="35"/>
      <c r="D2" s="35"/>
      <c r="E2" s="35"/>
      <c r="F2" s="36"/>
      <c r="G2" s="36"/>
      <c r="H2" s="35"/>
      <c r="I2" s="35"/>
    </row>
    <row r="3" spans="2:55">
      <c r="B3" s="37" t="s">
        <v>98</v>
      </c>
      <c r="C3" s="38" t="str">
        <f>Input!K16</f>
        <v>12 IPA 1</v>
      </c>
      <c r="D3" s="38"/>
      <c r="E3" s="35"/>
      <c r="F3" s="36"/>
      <c r="G3" s="36"/>
      <c r="H3" s="35"/>
      <c r="I3" s="35"/>
      <c r="N3" s="61" t="s">
        <v>115</v>
      </c>
      <c r="R3" s="38" t="str">
        <f>Input!D17</f>
        <v>1 (one)</v>
      </c>
      <c r="AU3" s="61" t="s">
        <v>115</v>
      </c>
      <c r="AV3" s="17" t="str">
        <f>": "&amp;Input!D17</f>
        <v>: 1 (one)</v>
      </c>
      <c r="BA3" s="37" t="s">
        <v>98</v>
      </c>
      <c r="BC3" s="17" t="str">
        <f>": "&amp;Input!K16</f>
        <v>: 12 IPA 1</v>
      </c>
    </row>
    <row r="4" spans="2:55">
      <c r="B4" s="37" t="s">
        <v>99</v>
      </c>
      <c r="C4" s="17" t="str">
        <f>Input!D16</f>
        <v>Seni Budaya (Gitar)</v>
      </c>
      <c r="D4" s="35"/>
      <c r="E4" s="35"/>
      <c r="F4" s="36"/>
      <c r="G4" s="36"/>
      <c r="H4" s="35"/>
      <c r="I4" s="35"/>
      <c r="N4" s="61" t="s">
        <v>116</v>
      </c>
      <c r="R4" s="38" t="str">
        <f>Input!D18</f>
        <v>2018-2019</v>
      </c>
      <c r="AU4" s="61" t="s">
        <v>116</v>
      </c>
      <c r="AV4" s="17" t="str">
        <f>": "&amp;Input!D18</f>
        <v>: 2018-2019</v>
      </c>
      <c r="BA4" s="37" t="s">
        <v>99</v>
      </c>
      <c r="BC4" s="17" t="str">
        <f>": "&amp;Input!D16</f>
        <v>: Seni Budaya (Gitar)</v>
      </c>
    </row>
    <row r="5" spans="2:55">
      <c r="B5" s="37" t="s">
        <v>117</v>
      </c>
      <c r="C5" s="38">
        <f>Input!K17</f>
        <v>70</v>
      </c>
      <c r="D5" s="35"/>
      <c r="E5" s="35"/>
      <c r="F5" s="36"/>
      <c r="G5" s="36"/>
      <c r="H5" s="35"/>
      <c r="I5" s="35"/>
      <c r="BA5" s="37" t="s">
        <v>117</v>
      </c>
      <c r="BC5" s="38" t="str">
        <f>": "&amp;Input!K17</f>
        <v>: 70</v>
      </c>
    </row>
    <row r="6" spans="3:9">
      <c r="C6" s="35"/>
      <c r="D6" s="35"/>
      <c r="E6" s="35"/>
      <c r="F6" s="36"/>
      <c r="G6" s="36"/>
      <c r="H6" s="35"/>
      <c r="I6" s="35"/>
    </row>
    <row r="7" spans="1:62">
      <c r="A7" s="39" t="s">
        <v>118</v>
      </c>
      <c r="B7" s="39"/>
      <c r="C7" s="39"/>
      <c r="D7" s="39"/>
      <c r="E7" s="39"/>
      <c r="F7" s="39"/>
      <c r="G7" s="40"/>
      <c r="H7" s="40"/>
      <c r="I7" s="40"/>
      <c r="J7" s="40"/>
      <c r="K7" s="40"/>
      <c r="L7" s="40"/>
      <c r="AC7" s="72"/>
      <c r="AD7" s="72"/>
      <c r="AE7" s="72"/>
      <c r="AF7" s="72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T7" s="39" t="s">
        <v>119</v>
      </c>
      <c r="AU7" s="39"/>
      <c r="AV7" s="43"/>
      <c r="AW7" s="43"/>
      <c r="AX7" s="43"/>
      <c r="AY7" s="43"/>
      <c r="AZ7" s="43"/>
      <c r="BA7" s="43"/>
      <c r="BH7" s="102"/>
      <c r="BI7" s="103"/>
      <c r="BJ7" s="43"/>
    </row>
    <row r="8" spans="1:6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3"/>
      <c r="AD8" s="73"/>
      <c r="AE8" s="73"/>
      <c r="AF8" s="7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T8" s="42">
        <f>A8</f>
        <v>0</v>
      </c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73"/>
      <c r="BF8" s="73"/>
      <c r="BG8" s="73"/>
      <c r="BH8" s="104"/>
      <c r="BI8" s="103"/>
      <c r="BJ8" s="43"/>
    </row>
    <row r="9" ht="15" spans="1:62">
      <c r="A9" s="42"/>
      <c r="B9" s="42"/>
      <c r="C9" s="42"/>
      <c r="D9" s="42"/>
      <c r="E9" s="42"/>
      <c r="F9" s="42"/>
      <c r="G9" s="43"/>
      <c r="H9" s="43"/>
      <c r="I9" s="43"/>
      <c r="J9" s="43"/>
      <c r="K9" s="43"/>
      <c r="L9" s="4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73"/>
      <c r="AD9" s="73"/>
      <c r="AE9" s="73"/>
      <c r="AF9" s="73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96"/>
      <c r="BE9" s="73"/>
      <c r="BF9" s="73"/>
      <c r="BG9" s="73"/>
      <c r="BH9" s="104"/>
      <c r="BI9" s="103"/>
      <c r="BJ9" s="43"/>
    </row>
    <row r="10" ht="15" spans="1:62">
      <c r="A10" s="39" t="s">
        <v>121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73"/>
      <c r="AD10" s="73"/>
      <c r="AE10" s="73"/>
      <c r="AF10" s="7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T10" s="72" t="s">
        <v>122</v>
      </c>
      <c r="AU10" s="72"/>
      <c r="AV10" s="72"/>
      <c r="AW10" s="72"/>
      <c r="AX10" s="72"/>
      <c r="AY10" s="72"/>
      <c r="AZ10" s="72"/>
      <c r="BA10" s="72"/>
      <c r="BB10" s="97"/>
      <c r="BC10" s="97"/>
      <c r="BD10" s="97"/>
      <c r="BE10" s="105"/>
      <c r="BF10" s="105"/>
      <c r="BG10" s="105"/>
      <c r="BH10" s="104"/>
      <c r="BI10" s="103"/>
      <c r="BJ10" s="43"/>
    </row>
    <row r="11" ht="15" spans="1:6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73"/>
      <c r="AD11" s="73"/>
      <c r="AE11" s="73"/>
      <c r="AF11" s="73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T11" s="42">
        <f>A11</f>
        <v>0</v>
      </c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73"/>
      <c r="BF11" s="73"/>
      <c r="BG11" s="73"/>
      <c r="BH11" s="104"/>
      <c r="BI11" s="103"/>
      <c r="BJ11" s="43"/>
    </row>
    <row r="12" ht="15" spans="1:6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73"/>
      <c r="AD12" s="73"/>
      <c r="AE12" s="73"/>
      <c r="AF12" s="7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104"/>
      <c r="BI12" s="103"/>
      <c r="BJ12" s="43"/>
    </row>
    <row r="13" ht="15" spans="1:62">
      <c r="A13" s="39" t="s">
        <v>124</v>
      </c>
      <c r="B13" s="39"/>
      <c r="C13" s="39"/>
      <c r="D13" s="39"/>
      <c r="E13" s="39"/>
      <c r="F13" s="39"/>
      <c r="G13" s="39"/>
      <c r="H13" s="39"/>
      <c r="I13" s="39"/>
      <c r="J13" s="3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73"/>
      <c r="AD13" s="73"/>
      <c r="AE13" s="73"/>
      <c r="AF13" s="73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T13" s="89" t="s">
        <v>125</v>
      </c>
      <c r="AU13" s="90"/>
      <c r="AV13" s="90"/>
      <c r="AW13" s="90"/>
      <c r="AX13" s="97"/>
      <c r="AY13" s="97"/>
      <c r="AZ13" s="97"/>
      <c r="BA13" s="97"/>
      <c r="BB13" s="97"/>
      <c r="BC13" s="97"/>
      <c r="BD13" s="97"/>
      <c r="BE13" s="105"/>
      <c r="BF13" s="105"/>
      <c r="BG13" s="105"/>
      <c r="BH13" s="104"/>
      <c r="BI13" s="103"/>
      <c r="BJ13" s="43"/>
    </row>
    <row r="14" ht="15" spans="1:6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73"/>
      <c r="AD14" s="73"/>
      <c r="AE14" s="73"/>
      <c r="AF14" s="7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T14" s="42">
        <f>A14</f>
        <v>0</v>
      </c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73"/>
      <c r="BF14" s="73"/>
      <c r="BG14" s="106"/>
      <c r="BH14" s="104"/>
      <c r="BI14" s="103"/>
      <c r="BJ14" s="43"/>
    </row>
    <row r="15" spans="60:62">
      <c r="BH15" s="43"/>
      <c r="BI15" s="43"/>
      <c r="BJ15" s="43"/>
    </row>
    <row r="16" spans="1:62">
      <c r="A16" s="44" t="s">
        <v>100</v>
      </c>
      <c r="B16" s="44" t="s">
        <v>101</v>
      </c>
      <c r="C16" s="45" t="s">
        <v>126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2" t="s">
        <v>127</v>
      </c>
      <c r="S16" s="62"/>
      <c r="T16" s="62"/>
      <c r="U16" s="62"/>
      <c r="V16" s="62"/>
      <c r="W16" s="62"/>
      <c r="X16" s="62"/>
      <c r="Y16" s="62"/>
      <c r="Z16" s="62"/>
      <c r="AA16" s="62"/>
      <c r="AB16" s="74" t="s">
        <v>128</v>
      </c>
      <c r="AC16" s="75"/>
      <c r="AD16" s="75"/>
      <c r="AE16" s="75"/>
      <c r="AF16" s="75"/>
      <c r="AG16" s="75"/>
      <c r="AH16" s="75"/>
      <c r="AI16" s="75"/>
      <c r="AJ16" s="75"/>
      <c r="AK16" s="85"/>
      <c r="AL16" s="86" t="s">
        <v>129</v>
      </c>
      <c r="AM16" s="86" t="s">
        <v>130</v>
      </c>
      <c r="AN16" s="74" t="s">
        <v>131</v>
      </c>
      <c r="AO16" s="75"/>
      <c r="AP16" s="75"/>
      <c r="AQ16" s="75"/>
      <c r="AR16" s="85"/>
      <c r="AT16" s="91" t="s">
        <v>100</v>
      </c>
      <c r="AU16" s="91" t="s">
        <v>101</v>
      </c>
      <c r="AV16" s="92" t="s">
        <v>132</v>
      </c>
      <c r="AW16" s="92" t="s">
        <v>133</v>
      </c>
      <c r="AX16" s="98"/>
      <c r="AY16" s="92" t="s">
        <v>129</v>
      </c>
      <c r="AZ16" s="92" t="s">
        <v>130</v>
      </c>
      <c r="BA16" s="92" t="s">
        <v>134</v>
      </c>
      <c r="BC16" s="92" t="s">
        <v>135</v>
      </c>
      <c r="BD16" s="92" t="s">
        <v>136</v>
      </c>
      <c r="BH16" s="40"/>
      <c r="BI16" s="40"/>
      <c r="BJ16" s="40"/>
    </row>
    <row r="17" spans="1:62">
      <c r="A17" s="44"/>
      <c r="B17" s="44"/>
      <c r="C17" s="45">
        <v>1</v>
      </c>
      <c r="D17" s="45">
        <v>2</v>
      </c>
      <c r="E17" s="45">
        <v>3</v>
      </c>
      <c r="F17" s="45">
        <v>4</v>
      </c>
      <c r="G17" s="45">
        <v>5</v>
      </c>
      <c r="H17" s="45">
        <v>6</v>
      </c>
      <c r="I17" s="45">
        <v>7</v>
      </c>
      <c r="J17" s="45">
        <v>8</v>
      </c>
      <c r="K17" s="45">
        <v>9</v>
      </c>
      <c r="L17" s="45">
        <v>10</v>
      </c>
      <c r="M17" s="45">
        <v>11</v>
      </c>
      <c r="N17" s="45">
        <v>12</v>
      </c>
      <c r="O17" s="45">
        <v>13</v>
      </c>
      <c r="P17" s="45">
        <v>14</v>
      </c>
      <c r="Q17" s="45">
        <v>15</v>
      </c>
      <c r="R17" s="62">
        <v>1</v>
      </c>
      <c r="S17" s="62">
        <v>2</v>
      </c>
      <c r="T17" s="62">
        <v>3</v>
      </c>
      <c r="U17" s="62">
        <v>4</v>
      </c>
      <c r="V17" s="62">
        <v>5</v>
      </c>
      <c r="W17" s="62">
        <v>6</v>
      </c>
      <c r="X17" s="62">
        <v>7</v>
      </c>
      <c r="Y17" s="62">
        <v>8</v>
      </c>
      <c r="Z17" s="62">
        <v>9</v>
      </c>
      <c r="AA17" s="62">
        <v>10</v>
      </c>
      <c r="AB17" s="76">
        <v>1</v>
      </c>
      <c r="AC17" s="76" t="s">
        <v>137</v>
      </c>
      <c r="AD17" s="76">
        <v>2</v>
      </c>
      <c r="AE17" s="76" t="s">
        <v>137</v>
      </c>
      <c r="AF17" s="76">
        <v>3</v>
      </c>
      <c r="AG17" s="76" t="s">
        <v>137</v>
      </c>
      <c r="AH17" s="76">
        <v>4</v>
      </c>
      <c r="AI17" s="76" t="s">
        <v>137</v>
      </c>
      <c r="AJ17" s="76">
        <v>5</v>
      </c>
      <c r="AK17" s="76" t="s">
        <v>137</v>
      </c>
      <c r="AL17" s="86"/>
      <c r="AM17" s="87"/>
      <c r="AN17" s="76">
        <v>1</v>
      </c>
      <c r="AO17" s="76">
        <v>2</v>
      </c>
      <c r="AP17" s="76">
        <v>3</v>
      </c>
      <c r="AQ17" s="76">
        <v>4</v>
      </c>
      <c r="AR17" s="76">
        <v>5</v>
      </c>
      <c r="AT17" s="91"/>
      <c r="AU17" s="91"/>
      <c r="AV17" s="92"/>
      <c r="AW17" s="92"/>
      <c r="AX17" s="92" t="s">
        <v>133</v>
      </c>
      <c r="AY17" s="92"/>
      <c r="AZ17" s="92"/>
      <c r="BA17" s="92"/>
      <c r="BC17" s="92"/>
      <c r="BD17" s="92"/>
      <c r="BH17" s="40"/>
      <c r="BI17" s="43"/>
      <c r="BJ17" s="43"/>
    </row>
    <row r="18" ht="15" spans="1:62">
      <c r="A18" s="46">
        <f>Input!A25</f>
        <v>1</v>
      </c>
      <c r="B18" s="47" t="str">
        <f>Input!B25</f>
        <v>ANDREW NATHANIEL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77"/>
      <c r="AC18" s="77"/>
      <c r="AD18" s="77"/>
      <c r="AE18" s="77"/>
      <c r="AF18" s="77"/>
      <c r="AG18" s="77"/>
      <c r="AH18" s="77"/>
      <c r="AI18" s="77"/>
      <c r="AJ18" s="77"/>
      <c r="AK18" s="48"/>
      <c r="AL18" s="63"/>
      <c r="AM18" s="63"/>
      <c r="AN18" s="88" t="str">
        <f t="shared" ref="AN18:AN42" si="0">IF(AB18&lt;&gt;0,IF(AB18&gt;AC18,AB18,AC18),"")</f>
        <v/>
      </c>
      <c r="AO18" s="88" t="str">
        <f t="shared" ref="AO18:AO42" si="1">IF(AD18&lt;&gt;0,IF(AD18&gt;AE18,AD18,AE18),"")</f>
        <v/>
      </c>
      <c r="AP18" s="88" t="str">
        <f t="shared" ref="AP18:AP42" si="2">IF(AF18&lt;&gt;0,IF(AF18&gt;AG18,AF18,AG18),"")</f>
        <v/>
      </c>
      <c r="AQ18" s="88" t="str">
        <f t="shared" ref="AQ18:AQ42" si="3">IF(AH18&lt;&gt;0,IF(AH18&gt;AI18,AH18,AI18),"")</f>
        <v/>
      </c>
      <c r="AR18" s="88" t="str">
        <f t="shared" ref="AR18:AR42" si="4">IF(AJ18&lt;&gt;0,IF(AJ18&gt;AK18,AJ18,AK18),"")</f>
        <v/>
      </c>
      <c r="AT18" s="93">
        <f>Input!A25</f>
        <v>1</v>
      </c>
      <c r="AU18" s="94" t="str">
        <f>Input!B25</f>
        <v>ANDREW NATHANIEL</v>
      </c>
      <c r="AV18" s="95" t="str">
        <f>IFERROR(ROUND(AVERAGE(C18:AA18),0),"")</f>
        <v/>
      </c>
      <c r="AW18" s="95" t="str">
        <f t="shared" ref="AW18:AW42" si="5">IFERROR(ROUND(AVERAGE(AN18:AR18),0),"")</f>
        <v/>
      </c>
      <c r="AX18" s="99" t="str">
        <f>AW18</f>
        <v/>
      </c>
      <c r="AY18" s="93" t="str">
        <f t="shared" ref="AY18:AY42" si="6">IF(AL18="","",AL18)</f>
        <v/>
      </c>
      <c r="AZ18" s="93" t="str">
        <f t="shared" ref="AZ18:AZ42" si="7">IF(AM18="","",AM18)</f>
        <v/>
      </c>
      <c r="BA18" s="95" t="str">
        <f>IFERROR(ROUND(AVERAGE(AV18:AZ18),0),"")</f>
        <v/>
      </c>
      <c r="BC18" s="51" t="str">
        <f>IFERROR(ROUND(AVERAGE(AVERAGE(C18:Q18),AW18:AZ18),0),"")</f>
        <v/>
      </c>
      <c r="BD18" s="95" t="str">
        <f t="shared" ref="BD18:BD42" si="8">IFERROR(ROUND(AVERAGE(R18:AA18),0),"")</f>
        <v/>
      </c>
      <c r="BH18" s="43"/>
      <c r="BI18" s="43"/>
      <c r="BJ18" s="43"/>
    </row>
    <row r="19" ht="15" spans="1:62">
      <c r="A19" s="46">
        <f>Input!A26</f>
        <v>2</v>
      </c>
      <c r="B19" s="49" t="str">
        <f>Input!B26</f>
        <v>AUDREY BEATRICIA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78"/>
      <c r="AC19" s="78"/>
      <c r="AD19" s="78"/>
      <c r="AE19" s="78"/>
      <c r="AF19" s="78"/>
      <c r="AG19" s="78"/>
      <c r="AH19" s="78"/>
      <c r="AI19" s="78"/>
      <c r="AJ19" s="78"/>
      <c r="AK19" s="50"/>
      <c r="AL19" s="63"/>
      <c r="AM19" s="63"/>
      <c r="AN19" s="88" t="str">
        <f t="shared" si="0"/>
        <v/>
      </c>
      <c r="AO19" s="88" t="str">
        <f t="shared" si="1"/>
        <v/>
      </c>
      <c r="AP19" s="88" t="str">
        <f t="shared" si="2"/>
        <v/>
      </c>
      <c r="AQ19" s="88" t="str">
        <f t="shared" si="3"/>
        <v/>
      </c>
      <c r="AR19" s="88" t="str">
        <f t="shared" si="4"/>
        <v/>
      </c>
      <c r="AT19" s="93">
        <f>Input!A26</f>
        <v>2</v>
      </c>
      <c r="AU19" s="94" t="str">
        <f>Input!B26</f>
        <v>AUDREY BEATRICIA</v>
      </c>
      <c r="AV19" s="95" t="str">
        <f t="shared" ref="AV19:AV42" si="9">IFERROR(ROUND(AVERAGE(C19:AA19),0),"")</f>
        <v/>
      </c>
      <c r="AW19" s="95" t="str">
        <f t="shared" si="5"/>
        <v/>
      </c>
      <c r="AX19" s="99" t="str">
        <f t="shared" ref="AX19:AX42" si="10">AW19</f>
        <v/>
      </c>
      <c r="AY19" s="93" t="str">
        <f t="shared" si="6"/>
        <v/>
      </c>
      <c r="AZ19" s="93" t="str">
        <f t="shared" si="7"/>
        <v/>
      </c>
      <c r="BA19" s="95" t="str">
        <f t="shared" ref="BA19:BA42" si="11">IFERROR(ROUND(AVERAGE(AV19:AZ19),0),"")</f>
        <v/>
      </c>
      <c r="BC19" s="51" t="str">
        <f t="shared" ref="BC19:BC42" si="12">IFERROR(ROUND(AVERAGE(AVERAGE(C19:Q19),AW19:AZ19),0),"")</f>
        <v/>
      </c>
      <c r="BD19" s="95" t="str">
        <f t="shared" si="8"/>
        <v/>
      </c>
      <c r="BH19" s="35"/>
      <c r="BI19" s="43"/>
      <c r="BJ19" s="43"/>
    </row>
    <row r="20" ht="15" spans="1:62">
      <c r="A20" s="46">
        <f>Input!A27</f>
        <v>3</v>
      </c>
      <c r="B20" s="49" t="str">
        <f>Input!B27</f>
        <v>AURELIUS NATHAN WIRAWAN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78"/>
      <c r="AC20" s="78"/>
      <c r="AD20" s="78"/>
      <c r="AE20" s="78"/>
      <c r="AF20" s="78"/>
      <c r="AG20" s="78"/>
      <c r="AH20" s="78"/>
      <c r="AI20" s="78"/>
      <c r="AJ20" s="78"/>
      <c r="AK20" s="50"/>
      <c r="AL20" s="63"/>
      <c r="AM20" s="63"/>
      <c r="AN20" s="88" t="str">
        <f t="shared" si="0"/>
        <v/>
      </c>
      <c r="AO20" s="88" t="str">
        <f t="shared" si="1"/>
        <v/>
      </c>
      <c r="AP20" s="88" t="str">
        <f t="shared" si="2"/>
        <v/>
      </c>
      <c r="AQ20" s="88" t="str">
        <f t="shared" si="3"/>
        <v/>
      </c>
      <c r="AR20" s="88" t="str">
        <f t="shared" si="4"/>
        <v/>
      </c>
      <c r="AT20" s="93">
        <f>Input!A27</f>
        <v>3</v>
      </c>
      <c r="AU20" s="94" t="str">
        <f>Input!B27</f>
        <v>AURELIUS NATHAN WIRAWAN</v>
      </c>
      <c r="AV20" s="95" t="str">
        <f t="shared" si="9"/>
        <v/>
      </c>
      <c r="AW20" s="95" t="str">
        <f t="shared" si="5"/>
        <v/>
      </c>
      <c r="AX20" s="99" t="str">
        <f t="shared" si="10"/>
        <v/>
      </c>
      <c r="AY20" s="93" t="str">
        <f t="shared" si="6"/>
        <v/>
      </c>
      <c r="AZ20" s="93" t="str">
        <f t="shared" si="7"/>
        <v/>
      </c>
      <c r="BA20" s="95" t="str">
        <f t="shared" si="11"/>
        <v/>
      </c>
      <c r="BC20" s="51" t="str">
        <f t="shared" si="12"/>
        <v/>
      </c>
      <c r="BD20" s="95" t="str">
        <f t="shared" si="8"/>
        <v/>
      </c>
      <c r="BH20" s="35"/>
      <c r="BI20" s="43"/>
      <c r="BJ20" s="43"/>
    </row>
    <row r="21" ht="15" spans="1:62">
      <c r="A21" s="46">
        <f>Input!A28</f>
        <v>4</v>
      </c>
      <c r="B21" s="49" t="str">
        <f>Input!B28</f>
        <v>BRYAN JUTANZAH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78"/>
      <c r="AC21" s="78"/>
      <c r="AD21" s="78"/>
      <c r="AE21" s="78"/>
      <c r="AF21" s="78"/>
      <c r="AG21" s="78"/>
      <c r="AH21" s="78"/>
      <c r="AI21" s="78"/>
      <c r="AJ21" s="78"/>
      <c r="AK21" s="50"/>
      <c r="AL21" s="63"/>
      <c r="AM21" s="63"/>
      <c r="AN21" s="88" t="str">
        <f t="shared" si="0"/>
        <v/>
      </c>
      <c r="AO21" s="88" t="str">
        <f t="shared" si="1"/>
        <v/>
      </c>
      <c r="AP21" s="88" t="str">
        <f t="shared" si="2"/>
        <v/>
      </c>
      <c r="AQ21" s="88" t="str">
        <f t="shared" si="3"/>
        <v/>
      </c>
      <c r="AR21" s="88" t="str">
        <f t="shared" si="4"/>
        <v/>
      </c>
      <c r="AT21" s="93">
        <f>Input!A28</f>
        <v>4</v>
      </c>
      <c r="AU21" s="94" t="str">
        <f>Input!B28</f>
        <v>BRYAN JUTANZAH</v>
      </c>
      <c r="AV21" s="95" t="str">
        <f t="shared" si="9"/>
        <v/>
      </c>
      <c r="AW21" s="95" t="str">
        <f t="shared" si="5"/>
        <v/>
      </c>
      <c r="AX21" s="99" t="str">
        <f t="shared" si="10"/>
        <v/>
      </c>
      <c r="AY21" s="93" t="str">
        <f t="shared" si="6"/>
        <v/>
      </c>
      <c r="AZ21" s="93" t="str">
        <f t="shared" si="7"/>
        <v/>
      </c>
      <c r="BA21" s="95" t="str">
        <f t="shared" si="11"/>
        <v/>
      </c>
      <c r="BC21" s="51" t="str">
        <f t="shared" si="12"/>
        <v/>
      </c>
      <c r="BD21" s="95" t="str">
        <f t="shared" si="8"/>
        <v/>
      </c>
      <c r="BH21" s="35"/>
      <c r="BI21" s="43"/>
      <c r="BJ21" s="43"/>
    </row>
    <row r="22" ht="15" spans="1:62">
      <c r="A22" s="46">
        <f>Input!A29</f>
        <v>5</v>
      </c>
      <c r="B22" s="49" t="str">
        <f>Input!B29</f>
        <v>DELPHI PRISKILLA ANNEKE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78"/>
      <c r="AC22" s="78"/>
      <c r="AD22" s="78"/>
      <c r="AE22" s="78"/>
      <c r="AF22" s="78"/>
      <c r="AG22" s="78"/>
      <c r="AH22" s="78"/>
      <c r="AI22" s="78"/>
      <c r="AJ22" s="78"/>
      <c r="AK22" s="50"/>
      <c r="AL22" s="63"/>
      <c r="AM22" s="63"/>
      <c r="AN22" s="88" t="str">
        <f t="shared" si="0"/>
        <v/>
      </c>
      <c r="AO22" s="88" t="str">
        <f t="shared" si="1"/>
        <v/>
      </c>
      <c r="AP22" s="88" t="str">
        <f t="shared" si="2"/>
        <v/>
      </c>
      <c r="AQ22" s="88" t="str">
        <f t="shared" si="3"/>
        <v/>
      </c>
      <c r="AR22" s="88" t="str">
        <f t="shared" si="4"/>
        <v/>
      </c>
      <c r="AT22" s="93">
        <f>Input!A29</f>
        <v>5</v>
      </c>
      <c r="AU22" s="94" t="str">
        <f>Input!B29</f>
        <v>DELPHI PRISKILLA ANNEKE</v>
      </c>
      <c r="AV22" s="95" t="str">
        <f t="shared" si="9"/>
        <v/>
      </c>
      <c r="AW22" s="95" t="str">
        <f t="shared" si="5"/>
        <v/>
      </c>
      <c r="AX22" s="99" t="str">
        <f t="shared" si="10"/>
        <v/>
      </c>
      <c r="AY22" s="93" t="str">
        <f t="shared" si="6"/>
        <v/>
      </c>
      <c r="AZ22" s="93" t="str">
        <f t="shared" si="7"/>
        <v/>
      </c>
      <c r="BA22" s="95" t="str">
        <f t="shared" si="11"/>
        <v/>
      </c>
      <c r="BC22" s="51" t="str">
        <f t="shared" si="12"/>
        <v/>
      </c>
      <c r="BD22" s="95" t="str">
        <f t="shared" si="8"/>
        <v/>
      </c>
      <c r="BH22" s="35"/>
      <c r="BI22" s="43"/>
      <c r="BJ22" s="43"/>
    </row>
    <row r="23" ht="15" spans="1:62">
      <c r="A23" s="46">
        <f>Input!A30</f>
        <v>6</v>
      </c>
      <c r="B23" s="49" t="str">
        <f>Input!B30</f>
        <v>ELVIN PHILANDER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78"/>
      <c r="AC23" s="78"/>
      <c r="AD23" s="78"/>
      <c r="AE23" s="78"/>
      <c r="AF23" s="78"/>
      <c r="AG23" s="78"/>
      <c r="AH23" s="78"/>
      <c r="AI23" s="78"/>
      <c r="AJ23" s="78"/>
      <c r="AK23" s="50"/>
      <c r="AL23" s="63"/>
      <c r="AM23" s="63"/>
      <c r="AN23" s="88" t="str">
        <f t="shared" si="0"/>
        <v/>
      </c>
      <c r="AO23" s="88" t="str">
        <f t="shared" si="1"/>
        <v/>
      </c>
      <c r="AP23" s="88" t="str">
        <f t="shared" si="2"/>
        <v/>
      </c>
      <c r="AQ23" s="88" t="str">
        <f t="shared" si="3"/>
        <v/>
      </c>
      <c r="AR23" s="88" t="str">
        <f t="shared" si="4"/>
        <v/>
      </c>
      <c r="AT23" s="93">
        <f>Input!A30</f>
        <v>6</v>
      </c>
      <c r="AU23" s="94" t="str">
        <f>Input!B30</f>
        <v>ELVIN PHILANDER</v>
      </c>
      <c r="AV23" s="95" t="str">
        <f t="shared" si="9"/>
        <v/>
      </c>
      <c r="AW23" s="95" t="str">
        <f t="shared" si="5"/>
        <v/>
      </c>
      <c r="AX23" s="99" t="str">
        <f t="shared" si="10"/>
        <v/>
      </c>
      <c r="AY23" s="93" t="str">
        <f t="shared" si="6"/>
        <v/>
      </c>
      <c r="AZ23" s="93" t="str">
        <f t="shared" si="7"/>
        <v/>
      </c>
      <c r="BA23" s="95" t="str">
        <f t="shared" si="11"/>
        <v/>
      </c>
      <c r="BC23" s="51" t="str">
        <f t="shared" si="12"/>
        <v/>
      </c>
      <c r="BD23" s="95" t="str">
        <f t="shared" si="8"/>
        <v/>
      </c>
      <c r="BH23" s="35"/>
      <c r="BI23" s="43"/>
      <c r="BJ23" s="43"/>
    </row>
    <row r="24" ht="15" spans="1:62">
      <c r="A24" s="46">
        <f>Input!A31</f>
        <v>7</v>
      </c>
      <c r="B24" s="49" t="str">
        <f>Input!B31</f>
        <v>ELVLYN SONI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78"/>
      <c r="AC24" s="78"/>
      <c r="AD24" s="78"/>
      <c r="AE24" s="78"/>
      <c r="AF24" s="78"/>
      <c r="AG24" s="78"/>
      <c r="AH24" s="78"/>
      <c r="AI24" s="78"/>
      <c r="AJ24" s="78"/>
      <c r="AK24" s="50"/>
      <c r="AL24" s="63"/>
      <c r="AM24" s="63"/>
      <c r="AN24" s="88" t="str">
        <f t="shared" si="0"/>
        <v/>
      </c>
      <c r="AO24" s="88" t="str">
        <f t="shared" si="1"/>
        <v/>
      </c>
      <c r="AP24" s="88" t="str">
        <f t="shared" si="2"/>
        <v/>
      </c>
      <c r="AQ24" s="88" t="str">
        <f t="shared" si="3"/>
        <v/>
      </c>
      <c r="AR24" s="88" t="str">
        <f t="shared" si="4"/>
        <v/>
      </c>
      <c r="AT24" s="93">
        <f>Input!A31</f>
        <v>7</v>
      </c>
      <c r="AU24" s="94" t="str">
        <f>Input!B31</f>
        <v>ELVLYN SONI</v>
      </c>
      <c r="AV24" s="95" t="str">
        <f t="shared" si="9"/>
        <v/>
      </c>
      <c r="AW24" s="95" t="str">
        <f t="shared" si="5"/>
        <v/>
      </c>
      <c r="AX24" s="99" t="str">
        <f t="shared" si="10"/>
        <v/>
      </c>
      <c r="AY24" s="93" t="str">
        <f t="shared" si="6"/>
        <v/>
      </c>
      <c r="AZ24" s="93" t="str">
        <f t="shared" si="7"/>
        <v/>
      </c>
      <c r="BA24" s="95" t="str">
        <f t="shared" si="11"/>
        <v/>
      </c>
      <c r="BC24" s="51" t="str">
        <f t="shared" si="12"/>
        <v/>
      </c>
      <c r="BD24" s="95" t="str">
        <f t="shared" si="8"/>
        <v/>
      </c>
      <c r="BH24" s="35"/>
      <c r="BI24" s="43"/>
      <c r="BJ24" s="43"/>
    </row>
    <row r="25" ht="15" spans="1:62">
      <c r="A25" s="46">
        <f>Input!A32</f>
        <v>8</v>
      </c>
      <c r="B25" s="49" t="str">
        <f>Input!B32</f>
        <v>FELICIA SUGIARTO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78"/>
      <c r="AC25" s="78"/>
      <c r="AD25" s="78"/>
      <c r="AE25" s="78"/>
      <c r="AF25" s="78"/>
      <c r="AG25" s="78"/>
      <c r="AH25" s="78"/>
      <c r="AI25" s="78"/>
      <c r="AJ25" s="78"/>
      <c r="AK25" s="50"/>
      <c r="AL25" s="63"/>
      <c r="AM25" s="63"/>
      <c r="AN25" s="88" t="str">
        <f t="shared" si="0"/>
        <v/>
      </c>
      <c r="AO25" s="88" t="str">
        <f t="shared" si="1"/>
        <v/>
      </c>
      <c r="AP25" s="88" t="str">
        <f t="shared" si="2"/>
        <v/>
      </c>
      <c r="AQ25" s="88" t="str">
        <f t="shared" si="3"/>
        <v/>
      </c>
      <c r="AR25" s="88" t="str">
        <f t="shared" si="4"/>
        <v/>
      </c>
      <c r="AT25" s="93">
        <f>Input!A32</f>
        <v>8</v>
      </c>
      <c r="AU25" s="94" t="str">
        <f>Input!B32</f>
        <v>FELICIA SUGIARTO</v>
      </c>
      <c r="AV25" s="95" t="str">
        <f t="shared" si="9"/>
        <v/>
      </c>
      <c r="AW25" s="95" t="str">
        <f t="shared" si="5"/>
        <v/>
      </c>
      <c r="AX25" s="99" t="str">
        <f t="shared" si="10"/>
        <v/>
      </c>
      <c r="AY25" s="93" t="str">
        <f t="shared" si="6"/>
        <v/>
      </c>
      <c r="AZ25" s="93" t="str">
        <f t="shared" si="7"/>
        <v/>
      </c>
      <c r="BA25" s="95" t="str">
        <f t="shared" si="11"/>
        <v/>
      </c>
      <c r="BC25" s="51" t="str">
        <f t="shared" si="12"/>
        <v/>
      </c>
      <c r="BD25" s="95" t="str">
        <f t="shared" si="8"/>
        <v/>
      </c>
      <c r="BH25" s="35"/>
      <c r="BI25" s="43"/>
      <c r="BJ25" s="43"/>
    </row>
    <row r="26" ht="15" spans="1:62">
      <c r="A26" s="46">
        <f>Input!A33</f>
        <v>9</v>
      </c>
      <c r="B26" s="49" t="str">
        <f>Input!B33</f>
        <v>GIOVANNI RICHARD H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78"/>
      <c r="AC26" s="78"/>
      <c r="AD26" s="78"/>
      <c r="AE26" s="78"/>
      <c r="AF26" s="78"/>
      <c r="AG26" s="78"/>
      <c r="AH26" s="78"/>
      <c r="AI26" s="78"/>
      <c r="AJ26" s="78"/>
      <c r="AK26" s="50"/>
      <c r="AL26" s="63"/>
      <c r="AM26" s="63"/>
      <c r="AN26" s="88" t="str">
        <f t="shared" si="0"/>
        <v/>
      </c>
      <c r="AO26" s="88" t="str">
        <f t="shared" si="1"/>
        <v/>
      </c>
      <c r="AP26" s="88" t="str">
        <f t="shared" si="2"/>
        <v/>
      </c>
      <c r="AQ26" s="88" t="str">
        <f t="shared" si="3"/>
        <v/>
      </c>
      <c r="AR26" s="88" t="str">
        <f t="shared" si="4"/>
        <v/>
      </c>
      <c r="AT26" s="93">
        <f>Input!A33</f>
        <v>9</v>
      </c>
      <c r="AU26" s="94" t="str">
        <f>Input!B33</f>
        <v>GIOVANNI RICHARD H</v>
      </c>
      <c r="AV26" s="95" t="str">
        <f t="shared" si="9"/>
        <v/>
      </c>
      <c r="AW26" s="95" t="str">
        <f t="shared" si="5"/>
        <v/>
      </c>
      <c r="AX26" s="99" t="str">
        <f t="shared" si="10"/>
        <v/>
      </c>
      <c r="AY26" s="93" t="str">
        <f t="shared" si="6"/>
        <v/>
      </c>
      <c r="AZ26" s="93" t="str">
        <f t="shared" si="7"/>
        <v/>
      </c>
      <c r="BA26" s="95" t="str">
        <f t="shared" si="11"/>
        <v/>
      </c>
      <c r="BC26" s="51" t="str">
        <f t="shared" si="12"/>
        <v/>
      </c>
      <c r="BD26" s="95" t="str">
        <f t="shared" si="8"/>
        <v/>
      </c>
      <c r="BH26" s="35"/>
      <c r="BI26" s="43"/>
      <c r="BJ26" s="43"/>
    </row>
    <row r="27" ht="15" spans="1:62">
      <c r="A27" s="46">
        <f>Input!A34</f>
        <v>10</v>
      </c>
      <c r="B27" s="49" t="str">
        <f>Input!B34</f>
        <v>HIZKIA FELIX WINATA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78"/>
      <c r="AC27" s="78"/>
      <c r="AD27" s="78"/>
      <c r="AE27" s="78"/>
      <c r="AF27" s="78"/>
      <c r="AG27" s="78"/>
      <c r="AH27" s="78"/>
      <c r="AI27" s="78"/>
      <c r="AJ27" s="78"/>
      <c r="AK27" s="50"/>
      <c r="AL27" s="63"/>
      <c r="AM27" s="63"/>
      <c r="AN27" s="88" t="str">
        <f t="shared" si="0"/>
        <v/>
      </c>
      <c r="AO27" s="88" t="str">
        <f t="shared" si="1"/>
        <v/>
      </c>
      <c r="AP27" s="88" t="str">
        <f t="shared" si="2"/>
        <v/>
      </c>
      <c r="AQ27" s="88" t="str">
        <f t="shared" si="3"/>
        <v/>
      </c>
      <c r="AR27" s="88" t="str">
        <f t="shared" si="4"/>
        <v/>
      </c>
      <c r="AT27" s="93">
        <f>Input!A34</f>
        <v>10</v>
      </c>
      <c r="AU27" s="94" t="str">
        <f>Input!B34</f>
        <v>HIZKIA FELIX WINATA</v>
      </c>
      <c r="AV27" s="95" t="str">
        <f t="shared" si="9"/>
        <v/>
      </c>
      <c r="AW27" s="95" t="str">
        <f t="shared" si="5"/>
        <v/>
      </c>
      <c r="AX27" s="99" t="str">
        <f t="shared" si="10"/>
        <v/>
      </c>
      <c r="AY27" s="93" t="str">
        <f t="shared" si="6"/>
        <v/>
      </c>
      <c r="AZ27" s="93" t="str">
        <f t="shared" si="7"/>
        <v/>
      </c>
      <c r="BA27" s="95" t="str">
        <f t="shared" si="11"/>
        <v/>
      </c>
      <c r="BC27" s="51" t="str">
        <f t="shared" si="12"/>
        <v/>
      </c>
      <c r="BD27" s="95" t="str">
        <f t="shared" si="8"/>
        <v/>
      </c>
      <c r="BH27" s="35"/>
      <c r="BI27" s="43"/>
      <c r="BJ27" s="43"/>
    </row>
    <row r="28" ht="15" spans="1:62">
      <c r="A28" s="46">
        <f>Input!A35</f>
        <v>11</v>
      </c>
      <c r="B28" s="49" t="str">
        <f>Input!B35</f>
        <v>JESSIE CHANDRA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78"/>
      <c r="AC28" s="78"/>
      <c r="AD28" s="78"/>
      <c r="AE28" s="78"/>
      <c r="AF28" s="78"/>
      <c r="AG28" s="78"/>
      <c r="AH28" s="78"/>
      <c r="AI28" s="78"/>
      <c r="AJ28" s="78"/>
      <c r="AK28" s="50"/>
      <c r="AL28" s="63"/>
      <c r="AM28" s="63"/>
      <c r="AN28" s="88" t="str">
        <f t="shared" si="0"/>
        <v/>
      </c>
      <c r="AO28" s="88" t="str">
        <f t="shared" si="1"/>
        <v/>
      </c>
      <c r="AP28" s="88" t="str">
        <f t="shared" si="2"/>
        <v/>
      </c>
      <c r="AQ28" s="88" t="str">
        <f t="shared" si="3"/>
        <v/>
      </c>
      <c r="AR28" s="88" t="str">
        <f t="shared" si="4"/>
        <v/>
      </c>
      <c r="AT28" s="93">
        <f>Input!A35</f>
        <v>11</v>
      </c>
      <c r="AU28" s="94" t="str">
        <f>Input!B35</f>
        <v>JESSIE CHANDRA</v>
      </c>
      <c r="AV28" s="95" t="str">
        <f t="shared" si="9"/>
        <v/>
      </c>
      <c r="AW28" s="95" t="str">
        <f t="shared" si="5"/>
        <v/>
      </c>
      <c r="AX28" s="99" t="str">
        <f t="shared" si="10"/>
        <v/>
      </c>
      <c r="AY28" s="93" t="str">
        <f t="shared" si="6"/>
        <v/>
      </c>
      <c r="AZ28" s="93" t="str">
        <f t="shared" si="7"/>
        <v/>
      </c>
      <c r="BA28" s="95" t="str">
        <f t="shared" si="11"/>
        <v/>
      </c>
      <c r="BC28" s="51" t="str">
        <f t="shared" si="12"/>
        <v/>
      </c>
      <c r="BD28" s="95" t="str">
        <f t="shared" si="8"/>
        <v/>
      </c>
      <c r="BH28" s="35"/>
      <c r="BI28" s="43"/>
      <c r="BJ28" s="43"/>
    </row>
    <row r="29" ht="15" spans="1:62">
      <c r="A29" s="46">
        <f>Input!A36</f>
        <v>12</v>
      </c>
      <c r="B29" s="49" t="str">
        <f>Input!B36</f>
        <v>KEVIN ORLANDO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78"/>
      <c r="AC29" s="78"/>
      <c r="AD29" s="78"/>
      <c r="AE29" s="78"/>
      <c r="AF29" s="78"/>
      <c r="AG29" s="78"/>
      <c r="AH29" s="78"/>
      <c r="AI29" s="78"/>
      <c r="AJ29" s="78"/>
      <c r="AK29" s="50"/>
      <c r="AL29" s="63"/>
      <c r="AM29" s="63"/>
      <c r="AN29" s="88" t="str">
        <f t="shared" si="0"/>
        <v/>
      </c>
      <c r="AO29" s="88" t="str">
        <f t="shared" si="1"/>
        <v/>
      </c>
      <c r="AP29" s="88" t="str">
        <f t="shared" si="2"/>
        <v/>
      </c>
      <c r="AQ29" s="88" t="str">
        <f t="shared" si="3"/>
        <v/>
      </c>
      <c r="AR29" s="88" t="str">
        <f t="shared" si="4"/>
        <v/>
      </c>
      <c r="AT29" s="93">
        <f>Input!A36</f>
        <v>12</v>
      </c>
      <c r="AU29" s="94" t="str">
        <f>Input!B36</f>
        <v>KEVIN ORLANDO</v>
      </c>
      <c r="AV29" s="95" t="str">
        <f t="shared" si="9"/>
        <v/>
      </c>
      <c r="AW29" s="95" t="str">
        <f t="shared" si="5"/>
        <v/>
      </c>
      <c r="AX29" s="99" t="str">
        <f t="shared" si="10"/>
        <v/>
      </c>
      <c r="AY29" s="93" t="str">
        <f t="shared" si="6"/>
        <v/>
      </c>
      <c r="AZ29" s="93" t="str">
        <f t="shared" si="7"/>
        <v/>
      </c>
      <c r="BA29" s="95" t="str">
        <f t="shared" si="11"/>
        <v/>
      </c>
      <c r="BC29" s="51" t="str">
        <f t="shared" si="12"/>
        <v/>
      </c>
      <c r="BD29" s="95" t="str">
        <f t="shared" si="8"/>
        <v/>
      </c>
      <c r="BG29" s="43"/>
      <c r="BH29" s="35"/>
      <c r="BI29" s="35"/>
      <c r="BJ29" s="35"/>
    </row>
    <row r="30" ht="15" spans="1:62">
      <c r="A30" s="46">
        <f>Input!A37</f>
        <v>13</v>
      </c>
      <c r="B30" s="49" t="str">
        <f>Input!B37</f>
        <v>RAYMOND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78"/>
      <c r="AC30" s="78"/>
      <c r="AD30" s="78"/>
      <c r="AE30" s="78"/>
      <c r="AF30" s="78"/>
      <c r="AG30" s="78"/>
      <c r="AH30" s="78"/>
      <c r="AI30" s="78"/>
      <c r="AJ30" s="78"/>
      <c r="AK30" s="50"/>
      <c r="AL30" s="63"/>
      <c r="AM30" s="63"/>
      <c r="AN30" s="88" t="str">
        <f t="shared" si="0"/>
        <v/>
      </c>
      <c r="AO30" s="88" t="str">
        <f t="shared" si="1"/>
        <v/>
      </c>
      <c r="AP30" s="88" t="str">
        <f t="shared" si="2"/>
        <v/>
      </c>
      <c r="AQ30" s="88" t="str">
        <f t="shared" si="3"/>
        <v/>
      </c>
      <c r="AR30" s="88" t="str">
        <f t="shared" si="4"/>
        <v/>
      </c>
      <c r="AT30" s="93">
        <f>Input!A37</f>
        <v>13</v>
      </c>
      <c r="AU30" s="94" t="str">
        <f>Input!B37</f>
        <v>RAYMOND</v>
      </c>
      <c r="AV30" s="95" t="str">
        <f t="shared" si="9"/>
        <v/>
      </c>
      <c r="AW30" s="95" t="str">
        <f t="shared" si="5"/>
        <v/>
      </c>
      <c r="AX30" s="99" t="str">
        <f t="shared" si="10"/>
        <v/>
      </c>
      <c r="AY30" s="93" t="str">
        <f t="shared" si="6"/>
        <v/>
      </c>
      <c r="AZ30" s="93" t="str">
        <f t="shared" si="7"/>
        <v/>
      </c>
      <c r="BA30" s="95" t="str">
        <f t="shared" si="11"/>
        <v/>
      </c>
      <c r="BC30" s="51" t="str">
        <f t="shared" si="12"/>
        <v/>
      </c>
      <c r="BD30" s="95" t="str">
        <f t="shared" si="8"/>
        <v/>
      </c>
      <c r="BG30" s="43"/>
      <c r="BH30" s="35"/>
      <c r="BI30" s="35"/>
      <c r="BJ30" s="35"/>
    </row>
    <row r="31" ht="15" spans="1:62">
      <c r="A31" s="46">
        <f>Input!A38</f>
        <v>14</v>
      </c>
      <c r="B31" s="49" t="str">
        <f>Input!B38</f>
        <v>RUSSEL OTNIEL TJAKRA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78"/>
      <c r="AC31" s="78"/>
      <c r="AD31" s="78"/>
      <c r="AE31" s="78"/>
      <c r="AF31" s="78"/>
      <c r="AG31" s="78"/>
      <c r="AH31" s="78"/>
      <c r="AI31" s="78"/>
      <c r="AJ31" s="78"/>
      <c r="AK31" s="50"/>
      <c r="AL31" s="63"/>
      <c r="AM31" s="63"/>
      <c r="AN31" s="88" t="str">
        <f t="shared" si="0"/>
        <v/>
      </c>
      <c r="AO31" s="88" t="str">
        <f t="shared" si="1"/>
        <v/>
      </c>
      <c r="AP31" s="88" t="str">
        <f t="shared" si="2"/>
        <v/>
      </c>
      <c r="AQ31" s="88" t="str">
        <f t="shared" si="3"/>
        <v/>
      </c>
      <c r="AR31" s="88" t="str">
        <f t="shared" si="4"/>
        <v/>
      </c>
      <c r="AT31" s="93">
        <f>Input!A38</f>
        <v>14</v>
      </c>
      <c r="AU31" s="94" t="str">
        <f>Input!B38</f>
        <v>RUSSEL OTNIEL TJAKRA</v>
      </c>
      <c r="AV31" s="95" t="str">
        <f t="shared" si="9"/>
        <v/>
      </c>
      <c r="AW31" s="95" t="str">
        <f t="shared" si="5"/>
        <v/>
      </c>
      <c r="AX31" s="99" t="str">
        <f t="shared" si="10"/>
        <v/>
      </c>
      <c r="AY31" s="93" t="str">
        <f t="shared" si="6"/>
        <v/>
      </c>
      <c r="AZ31" s="93" t="str">
        <f t="shared" si="7"/>
        <v/>
      </c>
      <c r="BA31" s="95" t="str">
        <f t="shared" si="11"/>
        <v/>
      </c>
      <c r="BC31" s="51" t="str">
        <f t="shared" si="12"/>
        <v/>
      </c>
      <c r="BD31" s="95" t="str">
        <f t="shared" si="8"/>
        <v/>
      </c>
      <c r="BG31" s="43"/>
      <c r="BH31" s="35"/>
      <c r="BI31" s="35"/>
      <c r="BJ31" s="35"/>
    </row>
    <row r="32" ht="15" spans="1:62">
      <c r="A32" s="46">
        <f>Input!A39</f>
        <v>15</v>
      </c>
      <c r="B32" s="49" t="str">
        <f>Input!B39</f>
        <v>SAMMUEL RAYMOND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78"/>
      <c r="AC32" s="78"/>
      <c r="AD32" s="78"/>
      <c r="AE32" s="78"/>
      <c r="AF32" s="78"/>
      <c r="AG32" s="78"/>
      <c r="AH32" s="78"/>
      <c r="AI32" s="78"/>
      <c r="AJ32" s="78"/>
      <c r="AK32" s="50"/>
      <c r="AL32" s="63"/>
      <c r="AM32" s="63"/>
      <c r="AN32" s="88" t="str">
        <f t="shared" si="0"/>
        <v/>
      </c>
      <c r="AO32" s="88" t="str">
        <f t="shared" si="1"/>
        <v/>
      </c>
      <c r="AP32" s="88" t="str">
        <f t="shared" si="2"/>
        <v/>
      </c>
      <c r="AQ32" s="88" t="str">
        <f t="shared" si="3"/>
        <v/>
      </c>
      <c r="AR32" s="88" t="str">
        <f t="shared" si="4"/>
        <v/>
      </c>
      <c r="AT32" s="93">
        <f>Input!A39</f>
        <v>15</v>
      </c>
      <c r="AU32" s="94" t="str">
        <f>Input!B39</f>
        <v>SAMMUEL RAYMOND</v>
      </c>
      <c r="AV32" s="95" t="str">
        <f t="shared" si="9"/>
        <v/>
      </c>
      <c r="AW32" s="95" t="str">
        <f t="shared" si="5"/>
        <v/>
      </c>
      <c r="AX32" s="99" t="str">
        <f t="shared" si="10"/>
        <v/>
      </c>
      <c r="AY32" s="93" t="str">
        <f t="shared" si="6"/>
        <v/>
      </c>
      <c r="AZ32" s="93" t="str">
        <f t="shared" si="7"/>
        <v/>
      </c>
      <c r="BA32" s="95" t="str">
        <f t="shared" si="11"/>
        <v/>
      </c>
      <c r="BC32" s="51" t="str">
        <f t="shared" si="12"/>
        <v/>
      </c>
      <c r="BD32" s="95" t="str">
        <f t="shared" si="8"/>
        <v/>
      </c>
      <c r="BG32" s="43"/>
      <c r="BH32" s="35"/>
      <c r="BI32" s="35"/>
      <c r="BJ32" s="35"/>
    </row>
    <row r="33" ht="15" spans="1:62">
      <c r="A33" s="46">
        <f>Input!A40</f>
        <v>16</v>
      </c>
      <c r="B33" s="49" t="str">
        <f>Input!B40</f>
        <v>THADEO ARLO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78"/>
      <c r="AC33" s="78"/>
      <c r="AD33" s="78"/>
      <c r="AE33" s="78"/>
      <c r="AF33" s="78"/>
      <c r="AG33" s="78"/>
      <c r="AH33" s="78"/>
      <c r="AI33" s="78"/>
      <c r="AJ33" s="78"/>
      <c r="AK33" s="50"/>
      <c r="AL33" s="63"/>
      <c r="AM33" s="63"/>
      <c r="AN33" s="88" t="str">
        <f t="shared" si="0"/>
        <v/>
      </c>
      <c r="AO33" s="88" t="str">
        <f t="shared" si="1"/>
        <v/>
      </c>
      <c r="AP33" s="88" t="str">
        <f t="shared" si="2"/>
        <v/>
      </c>
      <c r="AQ33" s="88" t="str">
        <f t="shared" si="3"/>
        <v/>
      </c>
      <c r="AR33" s="88" t="str">
        <f t="shared" si="4"/>
        <v/>
      </c>
      <c r="AT33" s="93">
        <f>Input!A40</f>
        <v>16</v>
      </c>
      <c r="AU33" s="94" t="str">
        <f>Input!B40</f>
        <v>THADEO ARLO</v>
      </c>
      <c r="AV33" s="95" t="str">
        <f t="shared" si="9"/>
        <v/>
      </c>
      <c r="AW33" s="95" t="str">
        <f t="shared" si="5"/>
        <v/>
      </c>
      <c r="AX33" s="99" t="str">
        <f t="shared" si="10"/>
        <v/>
      </c>
      <c r="AY33" s="93" t="str">
        <f t="shared" si="6"/>
        <v/>
      </c>
      <c r="AZ33" s="93" t="str">
        <f t="shared" si="7"/>
        <v/>
      </c>
      <c r="BA33" s="95" t="str">
        <f t="shared" si="11"/>
        <v/>
      </c>
      <c r="BC33" s="51" t="str">
        <f t="shared" si="12"/>
        <v/>
      </c>
      <c r="BD33" s="95" t="str">
        <f t="shared" si="8"/>
        <v/>
      </c>
      <c r="BG33" s="43"/>
      <c r="BH33" s="35"/>
      <c r="BI33" s="35"/>
      <c r="BJ33" s="35"/>
    </row>
    <row r="34" ht="15" spans="1:61">
      <c r="A34" s="46">
        <f>Input!A41</f>
        <v>17</v>
      </c>
      <c r="B34" s="49" t="str">
        <f>Input!B41</f>
        <v>TOBIAS HAPOSAN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78"/>
      <c r="AC34" s="78"/>
      <c r="AD34" s="78"/>
      <c r="AE34" s="78"/>
      <c r="AF34" s="78"/>
      <c r="AG34" s="78"/>
      <c r="AH34" s="78"/>
      <c r="AI34" s="78"/>
      <c r="AJ34" s="78"/>
      <c r="AK34" s="50"/>
      <c r="AL34" s="63"/>
      <c r="AM34" s="63"/>
      <c r="AN34" s="88" t="str">
        <f t="shared" si="0"/>
        <v/>
      </c>
      <c r="AO34" s="88" t="str">
        <f t="shared" si="1"/>
        <v/>
      </c>
      <c r="AP34" s="88" t="str">
        <f t="shared" si="2"/>
        <v/>
      </c>
      <c r="AQ34" s="88" t="str">
        <f t="shared" si="3"/>
        <v/>
      </c>
      <c r="AR34" s="88" t="str">
        <f t="shared" si="4"/>
        <v/>
      </c>
      <c r="AT34" s="93">
        <f>Input!A41</f>
        <v>17</v>
      </c>
      <c r="AU34" s="94" t="str">
        <f>Input!B41</f>
        <v>TOBIAS HAPOSAN</v>
      </c>
      <c r="AV34" s="95" t="str">
        <f t="shared" si="9"/>
        <v/>
      </c>
      <c r="AW34" s="95" t="str">
        <f t="shared" si="5"/>
        <v/>
      </c>
      <c r="AX34" s="99" t="str">
        <f t="shared" si="10"/>
        <v/>
      </c>
      <c r="AY34" s="93" t="str">
        <f t="shared" si="6"/>
        <v/>
      </c>
      <c r="AZ34" s="93" t="str">
        <f t="shared" si="7"/>
        <v/>
      </c>
      <c r="BA34" s="95" t="str">
        <f t="shared" si="11"/>
        <v/>
      </c>
      <c r="BC34" s="51" t="str">
        <f t="shared" si="12"/>
        <v/>
      </c>
      <c r="BD34" s="95" t="str">
        <f t="shared" si="8"/>
        <v/>
      </c>
      <c r="BE34" s="38"/>
      <c r="BG34" s="43"/>
      <c r="BH34" s="43"/>
      <c r="BI34" s="43"/>
    </row>
    <row r="35" spans="1:62">
      <c r="A35" s="46">
        <f>Input!A42</f>
        <v>18</v>
      </c>
      <c r="B35" s="49" t="str">
        <f>Input!B42</f>
        <v>WINSTON LEE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63"/>
      <c r="AM35" s="63"/>
      <c r="AN35" s="88" t="str">
        <f t="shared" si="0"/>
        <v/>
      </c>
      <c r="AO35" s="88" t="str">
        <f t="shared" si="1"/>
        <v/>
      </c>
      <c r="AP35" s="88" t="str">
        <f t="shared" si="2"/>
        <v/>
      </c>
      <c r="AQ35" s="88" t="str">
        <f t="shared" si="3"/>
        <v/>
      </c>
      <c r="AR35" s="88" t="str">
        <f t="shared" si="4"/>
        <v/>
      </c>
      <c r="AT35" s="93">
        <f>Input!A42</f>
        <v>18</v>
      </c>
      <c r="AU35" s="94" t="str">
        <f>Input!B42</f>
        <v>WINSTON LEE</v>
      </c>
      <c r="AV35" s="95" t="str">
        <f t="shared" si="9"/>
        <v/>
      </c>
      <c r="AW35" s="95" t="str">
        <f t="shared" si="5"/>
        <v/>
      </c>
      <c r="AX35" s="99" t="str">
        <f t="shared" si="10"/>
        <v/>
      </c>
      <c r="AY35" s="93" t="str">
        <f t="shared" si="6"/>
        <v/>
      </c>
      <c r="AZ35" s="93" t="str">
        <f t="shared" si="7"/>
        <v/>
      </c>
      <c r="BA35" s="95" t="str">
        <f t="shared" si="11"/>
        <v/>
      </c>
      <c r="BC35" s="51" t="str">
        <f t="shared" si="12"/>
        <v/>
      </c>
      <c r="BD35" s="95" t="str">
        <f t="shared" si="8"/>
        <v/>
      </c>
      <c r="BI35" s="107"/>
      <c r="BJ35" s="107"/>
    </row>
    <row r="36" spans="1:62">
      <c r="A36" s="46" t="str">
        <f>Input!A43</f>
        <v/>
      </c>
      <c r="B36" s="49" t="str">
        <f>Input!B43</f>
        <v/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63"/>
      <c r="AM36" s="63"/>
      <c r="AN36" s="88" t="str">
        <f t="shared" si="0"/>
        <v/>
      </c>
      <c r="AO36" s="88" t="str">
        <f t="shared" si="1"/>
        <v/>
      </c>
      <c r="AP36" s="88" t="str">
        <f t="shared" si="2"/>
        <v/>
      </c>
      <c r="AQ36" s="88" t="str">
        <f t="shared" si="3"/>
        <v/>
      </c>
      <c r="AR36" s="88" t="str">
        <f t="shared" si="4"/>
        <v/>
      </c>
      <c r="AT36" s="93" t="str">
        <f>Input!A43</f>
        <v/>
      </c>
      <c r="AU36" s="94" t="str">
        <f>Input!B43</f>
        <v/>
      </c>
      <c r="AV36" s="95" t="str">
        <f t="shared" si="9"/>
        <v/>
      </c>
      <c r="AW36" s="95" t="str">
        <f t="shared" si="5"/>
        <v/>
      </c>
      <c r="AX36" s="99" t="str">
        <f t="shared" si="10"/>
        <v/>
      </c>
      <c r="AY36" s="93" t="str">
        <f t="shared" si="6"/>
        <v/>
      </c>
      <c r="AZ36" s="93" t="str">
        <f t="shared" si="7"/>
        <v/>
      </c>
      <c r="BA36" s="95" t="str">
        <f t="shared" si="11"/>
        <v/>
      </c>
      <c r="BC36" s="51" t="str">
        <f t="shared" si="12"/>
        <v/>
      </c>
      <c r="BD36" s="95" t="str">
        <f t="shared" si="8"/>
        <v/>
      </c>
      <c r="BI36" s="107"/>
      <c r="BJ36" s="107"/>
    </row>
    <row r="37" spans="1:62">
      <c r="A37" s="46" t="str">
        <f>Input!A44</f>
        <v/>
      </c>
      <c r="B37" s="49" t="str">
        <f>Input!B44</f>
        <v/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63"/>
      <c r="AM37" s="63"/>
      <c r="AN37" s="88" t="str">
        <f t="shared" si="0"/>
        <v/>
      </c>
      <c r="AO37" s="88" t="str">
        <f t="shared" si="1"/>
        <v/>
      </c>
      <c r="AP37" s="88" t="str">
        <f t="shared" si="2"/>
        <v/>
      </c>
      <c r="AQ37" s="88" t="str">
        <f t="shared" si="3"/>
        <v/>
      </c>
      <c r="AR37" s="88" t="str">
        <f t="shared" si="4"/>
        <v/>
      </c>
      <c r="AT37" s="93" t="str">
        <f>Input!A44</f>
        <v/>
      </c>
      <c r="AU37" s="94" t="str">
        <f>Input!B44</f>
        <v/>
      </c>
      <c r="AV37" s="95" t="str">
        <f t="shared" si="9"/>
        <v/>
      </c>
      <c r="AW37" s="95" t="str">
        <f t="shared" si="5"/>
        <v/>
      </c>
      <c r="AX37" s="99" t="str">
        <f t="shared" si="10"/>
        <v/>
      </c>
      <c r="AY37" s="93" t="str">
        <f t="shared" si="6"/>
        <v/>
      </c>
      <c r="AZ37" s="93" t="str">
        <f t="shared" si="7"/>
        <v/>
      </c>
      <c r="BA37" s="95" t="str">
        <f t="shared" si="11"/>
        <v/>
      </c>
      <c r="BC37" s="51" t="str">
        <f t="shared" si="12"/>
        <v/>
      </c>
      <c r="BD37" s="95" t="str">
        <f t="shared" si="8"/>
        <v/>
      </c>
      <c r="BI37" s="107"/>
      <c r="BJ37" s="107"/>
    </row>
    <row r="38" spans="1:62">
      <c r="A38" s="46" t="str">
        <f>Input!A45</f>
        <v/>
      </c>
      <c r="B38" s="49" t="str">
        <f>Input!B45</f>
        <v/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63"/>
      <c r="AM38" s="63"/>
      <c r="AN38" s="88" t="str">
        <f t="shared" si="0"/>
        <v/>
      </c>
      <c r="AO38" s="88" t="str">
        <f t="shared" si="1"/>
        <v/>
      </c>
      <c r="AP38" s="88" t="str">
        <f t="shared" si="2"/>
        <v/>
      </c>
      <c r="AQ38" s="88" t="str">
        <f t="shared" si="3"/>
        <v/>
      </c>
      <c r="AR38" s="88" t="str">
        <f t="shared" si="4"/>
        <v/>
      </c>
      <c r="AT38" s="93" t="str">
        <f>Input!A45</f>
        <v/>
      </c>
      <c r="AU38" s="94" t="str">
        <f>Input!B45</f>
        <v/>
      </c>
      <c r="AV38" s="95" t="str">
        <f t="shared" si="9"/>
        <v/>
      </c>
      <c r="AW38" s="95" t="str">
        <f t="shared" si="5"/>
        <v/>
      </c>
      <c r="AX38" s="99" t="str">
        <f t="shared" si="10"/>
        <v/>
      </c>
      <c r="AY38" s="93" t="str">
        <f t="shared" si="6"/>
        <v/>
      </c>
      <c r="AZ38" s="93" t="str">
        <f t="shared" si="7"/>
        <v/>
      </c>
      <c r="BA38" s="95" t="str">
        <f t="shared" si="11"/>
        <v/>
      </c>
      <c r="BC38" s="51" t="str">
        <f t="shared" si="12"/>
        <v/>
      </c>
      <c r="BD38" s="95" t="str">
        <f t="shared" si="8"/>
        <v/>
      </c>
      <c r="BI38" s="107"/>
      <c r="BJ38" s="107"/>
    </row>
    <row r="39" spans="1:62">
      <c r="A39" s="46" t="str">
        <f>Input!A46</f>
        <v/>
      </c>
      <c r="B39" s="49" t="str">
        <f>Input!B46</f>
        <v/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63"/>
      <c r="AM39" s="63"/>
      <c r="AN39" s="88" t="str">
        <f t="shared" si="0"/>
        <v/>
      </c>
      <c r="AO39" s="88" t="str">
        <f t="shared" si="1"/>
        <v/>
      </c>
      <c r="AP39" s="88" t="str">
        <f t="shared" si="2"/>
        <v/>
      </c>
      <c r="AQ39" s="88" t="str">
        <f t="shared" si="3"/>
        <v/>
      </c>
      <c r="AR39" s="88" t="str">
        <f t="shared" si="4"/>
        <v/>
      </c>
      <c r="AT39" s="93" t="str">
        <f>Input!A46</f>
        <v/>
      </c>
      <c r="AU39" s="94" t="str">
        <f>Input!B46</f>
        <v/>
      </c>
      <c r="AV39" s="95" t="str">
        <f t="shared" si="9"/>
        <v/>
      </c>
      <c r="AW39" s="95" t="str">
        <f t="shared" si="5"/>
        <v/>
      </c>
      <c r="AX39" s="99" t="str">
        <f t="shared" si="10"/>
        <v/>
      </c>
      <c r="AY39" s="93" t="str">
        <f t="shared" si="6"/>
        <v/>
      </c>
      <c r="AZ39" s="93" t="str">
        <f t="shared" si="7"/>
        <v/>
      </c>
      <c r="BA39" s="95" t="str">
        <f t="shared" si="11"/>
        <v/>
      </c>
      <c r="BC39" s="51" t="str">
        <f t="shared" si="12"/>
        <v/>
      </c>
      <c r="BD39" s="95" t="str">
        <f t="shared" si="8"/>
        <v/>
      </c>
      <c r="BI39" s="107"/>
      <c r="BJ39" s="107"/>
    </row>
    <row r="40" spans="1:62">
      <c r="A40" s="46" t="str">
        <f>Input!A47</f>
        <v/>
      </c>
      <c r="B40" s="49" t="str">
        <f>Input!B47</f>
        <v/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63"/>
      <c r="AM40" s="63"/>
      <c r="AN40" s="88" t="str">
        <f t="shared" si="0"/>
        <v/>
      </c>
      <c r="AO40" s="88" t="str">
        <f t="shared" si="1"/>
        <v/>
      </c>
      <c r="AP40" s="88" t="str">
        <f t="shared" si="2"/>
        <v/>
      </c>
      <c r="AQ40" s="88" t="str">
        <f t="shared" si="3"/>
        <v/>
      </c>
      <c r="AR40" s="88" t="str">
        <f t="shared" si="4"/>
        <v/>
      </c>
      <c r="AT40" s="93" t="str">
        <f>Input!A47</f>
        <v/>
      </c>
      <c r="AU40" s="94" t="str">
        <f>Input!B47</f>
        <v/>
      </c>
      <c r="AV40" s="95" t="str">
        <f t="shared" si="9"/>
        <v/>
      </c>
      <c r="AW40" s="95" t="str">
        <f t="shared" si="5"/>
        <v/>
      </c>
      <c r="AX40" s="99" t="str">
        <f t="shared" si="10"/>
        <v/>
      </c>
      <c r="AY40" s="93" t="str">
        <f t="shared" si="6"/>
        <v/>
      </c>
      <c r="AZ40" s="93" t="str">
        <f t="shared" si="7"/>
        <v/>
      </c>
      <c r="BA40" s="95" t="str">
        <f t="shared" si="11"/>
        <v/>
      </c>
      <c r="BC40" s="51" t="str">
        <f t="shared" si="12"/>
        <v/>
      </c>
      <c r="BD40" s="95" t="str">
        <f t="shared" si="8"/>
        <v/>
      </c>
      <c r="BI40" s="107"/>
      <c r="BJ40" s="107"/>
    </row>
    <row r="41" spans="1:62">
      <c r="A41" s="46" t="str">
        <f>Input!A48</f>
        <v/>
      </c>
      <c r="B41" s="49" t="str">
        <f>Input!B48</f>
        <v/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63"/>
      <c r="AM41" s="63"/>
      <c r="AN41" s="88" t="str">
        <f t="shared" si="0"/>
        <v/>
      </c>
      <c r="AO41" s="88" t="str">
        <f t="shared" si="1"/>
        <v/>
      </c>
      <c r="AP41" s="88" t="str">
        <f t="shared" si="2"/>
        <v/>
      </c>
      <c r="AQ41" s="88" t="str">
        <f t="shared" si="3"/>
        <v/>
      </c>
      <c r="AR41" s="88" t="str">
        <f t="shared" si="4"/>
        <v/>
      </c>
      <c r="AT41" s="93" t="str">
        <f>Input!A48</f>
        <v/>
      </c>
      <c r="AU41" s="94" t="str">
        <f>Input!B48</f>
        <v/>
      </c>
      <c r="AV41" s="95" t="str">
        <f t="shared" si="9"/>
        <v/>
      </c>
      <c r="AW41" s="95" t="str">
        <f t="shared" si="5"/>
        <v/>
      </c>
      <c r="AX41" s="99" t="str">
        <f t="shared" si="10"/>
        <v/>
      </c>
      <c r="AY41" s="93" t="str">
        <f t="shared" si="6"/>
        <v/>
      </c>
      <c r="AZ41" s="93" t="str">
        <f t="shared" si="7"/>
        <v/>
      </c>
      <c r="BA41" s="95" t="str">
        <f t="shared" si="11"/>
        <v/>
      </c>
      <c r="BC41" s="51" t="str">
        <f t="shared" si="12"/>
        <v/>
      </c>
      <c r="BD41" s="95" t="str">
        <f t="shared" si="8"/>
        <v/>
      </c>
      <c r="BI41" s="107"/>
      <c r="BJ41" s="107"/>
    </row>
    <row r="42" spans="1:56">
      <c r="A42" s="46" t="str">
        <f>Input!A49</f>
        <v/>
      </c>
      <c r="B42" s="49" t="str">
        <f>Input!B49</f>
        <v/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63"/>
      <c r="AM42" s="63"/>
      <c r="AN42" s="88" t="str">
        <f t="shared" si="0"/>
        <v/>
      </c>
      <c r="AO42" s="88" t="str">
        <f t="shared" si="1"/>
        <v/>
      </c>
      <c r="AP42" s="88" t="str">
        <f t="shared" si="2"/>
        <v/>
      </c>
      <c r="AQ42" s="88" t="str">
        <f t="shared" si="3"/>
        <v/>
      </c>
      <c r="AR42" s="88" t="str">
        <f t="shared" si="4"/>
        <v/>
      </c>
      <c r="AT42" s="93" t="str">
        <f>Input!A49</f>
        <v/>
      </c>
      <c r="AU42" s="94" t="str">
        <f>Input!B49</f>
        <v/>
      </c>
      <c r="AV42" s="95" t="str">
        <f t="shared" si="9"/>
        <v/>
      </c>
      <c r="AW42" s="95" t="str">
        <f t="shared" si="5"/>
        <v/>
      </c>
      <c r="AX42" s="99" t="str">
        <f t="shared" si="10"/>
        <v/>
      </c>
      <c r="AY42" s="93" t="str">
        <f t="shared" si="6"/>
        <v/>
      </c>
      <c r="AZ42" s="93" t="str">
        <f t="shared" si="7"/>
        <v/>
      </c>
      <c r="BA42" s="95" t="str">
        <f t="shared" si="11"/>
        <v/>
      </c>
      <c r="BC42" s="51" t="str">
        <f t="shared" si="12"/>
        <v/>
      </c>
      <c r="BD42" s="95" t="str">
        <f t="shared" si="8"/>
        <v/>
      </c>
    </row>
    <row r="43" spans="1:44">
      <c r="A43" s="17"/>
      <c r="B43" s="51" t="s">
        <v>138</v>
      </c>
      <c r="C43" s="51" t="str">
        <f>IFERROR(ROUND(AVERAGE(C18:C42),0),"")</f>
        <v/>
      </c>
      <c r="D43" s="51" t="str">
        <f t="shared" ref="D43:AR43" si="13">IFERROR(ROUND(AVERAGE(D18:D42),0),"")</f>
        <v/>
      </c>
      <c r="E43" s="51" t="str">
        <f t="shared" si="13"/>
        <v/>
      </c>
      <c r="F43" s="51" t="str">
        <f t="shared" si="13"/>
        <v/>
      </c>
      <c r="G43" s="51" t="str">
        <f t="shared" si="13"/>
        <v/>
      </c>
      <c r="H43" s="51" t="str">
        <f t="shared" si="13"/>
        <v/>
      </c>
      <c r="I43" s="51" t="str">
        <f t="shared" si="13"/>
        <v/>
      </c>
      <c r="J43" s="51" t="str">
        <f t="shared" si="13"/>
        <v/>
      </c>
      <c r="K43" s="51" t="str">
        <f t="shared" si="13"/>
        <v/>
      </c>
      <c r="L43" s="51" t="str">
        <f t="shared" si="13"/>
        <v/>
      </c>
      <c r="M43" s="51" t="str">
        <f t="shared" si="13"/>
        <v/>
      </c>
      <c r="N43" s="51" t="str">
        <f t="shared" si="13"/>
        <v/>
      </c>
      <c r="O43" s="51" t="str">
        <f t="shared" si="13"/>
        <v/>
      </c>
      <c r="P43" s="51" t="str">
        <f t="shared" si="13"/>
        <v/>
      </c>
      <c r="Q43" s="51" t="str">
        <f t="shared" si="13"/>
        <v/>
      </c>
      <c r="R43" s="51" t="str">
        <f t="shared" ref="R43:AA43" si="14">IFERROR(ROUND(AVERAGE(R18:R42),0),"")</f>
        <v/>
      </c>
      <c r="S43" s="51" t="str">
        <f t="shared" si="14"/>
        <v/>
      </c>
      <c r="T43" s="51" t="str">
        <f t="shared" si="14"/>
        <v/>
      </c>
      <c r="U43" s="51" t="str">
        <f t="shared" si="14"/>
        <v/>
      </c>
      <c r="V43" s="51" t="str">
        <f t="shared" si="14"/>
        <v/>
      </c>
      <c r="W43" s="51" t="str">
        <f t="shared" si="14"/>
        <v/>
      </c>
      <c r="X43" s="51" t="str">
        <f t="shared" si="14"/>
        <v/>
      </c>
      <c r="Y43" s="51" t="str">
        <f t="shared" si="14"/>
        <v/>
      </c>
      <c r="Z43" s="51" t="str">
        <f t="shared" si="14"/>
        <v/>
      </c>
      <c r="AA43" s="51" t="str">
        <f t="shared" si="14"/>
        <v/>
      </c>
      <c r="AB43" s="51" t="str">
        <f t="shared" si="13"/>
        <v/>
      </c>
      <c r="AC43" s="51" t="str">
        <f t="shared" si="13"/>
        <v/>
      </c>
      <c r="AD43" s="51" t="str">
        <f t="shared" si="13"/>
        <v/>
      </c>
      <c r="AE43" s="51" t="str">
        <f t="shared" si="13"/>
        <v/>
      </c>
      <c r="AF43" s="51" t="str">
        <f t="shared" si="13"/>
        <v/>
      </c>
      <c r="AG43" s="51" t="str">
        <f t="shared" si="13"/>
        <v/>
      </c>
      <c r="AH43" s="51" t="str">
        <f t="shared" si="13"/>
        <v/>
      </c>
      <c r="AI43" s="51" t="str">
        <f t="shared" si="13"/>
        <v/>
      </c>
      <c r="AJ43" s="51" t="str">
        <f t="shared" si="13"/>
        <v/>
      </c>
      <c r="AK43" s="51" t="str">
        <f t="shared" si="13"/>
        <v/>
      </c>
      <c r="AL43" s="51" t="str">
        <f t="shared" si="13"/>
        <v/>
      </c>
      <c r="AM43" s="51" t="str">
        <f t="shared" si="13"/>
        <v/>
      </c>
      <c r="AN43" s="51" t="str">
        <f t="shared" si="13"/>
        <v/>
      </c>
      <c r="AO43" s="51" t="str">
        <f t="shared" si="13"/>
        <v/>
      </c>
      <c r="AP43" s="51" t="str">
        <f t="shared" si="13"/>
        <v/>
      </c>
      <c r="AQ43" s="51" t="str">
        <f t="shared" si="13"/>
        <v/>
      </c>
      <c r="AR43" s="51" t="str">
        <f t="shared" si="13"/>
        <v/>
      </c>
    </row>
    <row r="44" spans="1:56">
      <c r="A44" s="52"/>
      <c r="B44" s="53" t="s">
        <v>139</v>
      </c>
      <c r="C44" s="54"/>
      <c r="D44" s="55"/>
      <c r="E44" s="55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BA44" s="16" t="s">
        <v>140</v>
      </c>
      <c r="BB44" s="100">
        <f ca="1">NOW()</f>
        <v>43472.6271990741</v>
      </c>
      <c r="BC44" s="100"/>
      <c r="BD44" s="100"/>
    </row>
    <row r="45" spans="1:54">
      <c r="A45" s="52"/>
      <c r="B45" s="52"/>
      <c r="C45" s="56" t="s">
        <v>141</v>
      </c>
      <c r="D45" s="55"/>
      <c r="E45" s="55"/>
      <c r="F45" s="54"/>
      <c r="G45" s="54"/>
      <c r="H45" s="54"/>
      <c r="I45" s="54"/>
      <c r="J45" s="52"/>
      <c r="K45" s="52"/>
      <c r="L45" s="52"/>
      <c r="M45" s="52"/>
      <c r="N45" s="54"/>
      <c r="O45" s="54"/>
      <c r="P45" s="54"/>
      <c r="Q45" s="52"/>
      <c r="Y45" s="52"/>
      <c r="Z45" s="52"/>
      <c r="AA45" s="56" t="s">
        <v>127</v>
      </c>
      <c r="AB45" s="55"/>
      <c r="AC45" s="79"/>
      <c r="AD45" s="52"/>
      <c r="AE45" s="52"/>
      <c r="AF45" s="52"/>
      <c r="AG45" s="52"/>
      <c r="AH45" s="52"/>
      <c r="AI45" s="52"/>
      <c r="AJ45" s="52"/>
      <c r="AK45" s="52"/>
      <c r="AL45" s="52"/>
      <c r="AU45" s="16" t="str">
        <f>"Bukit Sion "&amp;Input!K15&amp;" School Principal,"</f>
        <v>Bukit Sion High School Principal,</v>
      </c>
      <c r="BB45" s="16" t="s">
        <v>112</v>
      </c>
    </row>
    <row r="46" spans="1:47">
      <c r="A46" s="52"/>
      <c r="B46" s="52"/>
      <c r="C46" s="57"/>
      <c r="D46" s="57" t="s">
        <v>142</v>
      </c>
      <c r="E46" s="57"/>
      <c r="F46" s="57"/>
      <c r="G46" s="57" t="s">
        <v>143</v>
      </c>
      <c r="H46" s="57"/>
      <c r="I46" s="57"/>
      <c r="J46" s="57"/>
      <c r="K46" s="57"/>
      <c r="L46" s="57"/>
      <c r="M46" s="52"/>
      <c r="N46" s="54"/>
      <c r="O46" s="54"/>
      <c r="P46" s="54"/>
      <c r="Q46" s="52"/>
      <c r="R46" s="64"/>
      <c r="S46" s="57" t="s">
        <v>144</v>
      </c>
      <c r="T46" s="57"/>
      <c r="U46" s="57"/>
      <c r="V46" s="57" t="s">
        <v>145</v>
      </c>
      <c r="W46" s="57"/>
      <c r="X46" s="57"/>
      <c r="Y46" s="52"/>
      <c r="Z46" s="52"/>
      <c r="AA46" s="57"/>
      <c r="AB46" s="80" t="s">
        <v>142</v>
      </c>
      <c r="AC46" s="81"/>
      <c r="AD46" s="82"/>
      <c r="AE46" s="66" t="s">
        <v>146</v>
      </c>
      <c r="AF46" s="67"/>
      <c r="AG46" s="67"/>
      <c r="AH46" s="67"/>
      <c r="AI46" s="67"/>
      <c r="AJ46" s="67"/>
      <c r="AK46" s="67"/>
      <c r="AL46" s="68"/>
      <c r="AU46" s="16"/>
    </row>
    <row r="47" spans="1:47">
      <c r="A47" s="52"/>
      <c r="B47" s="52"/>
      <c r="C47" s="58">
        <v>1</v>
      </c>
      <c r="D47" s="59"/>
      <c r="E47" s="59"/>
      <c r="F47" s="59"/>
      <c r="G47" s="60"/>
      <c r="H47" s="60"/>
      <c r="I47" s="60"/>
      <c r="J47" s="60"/>
      <c r="K47" s="60"/>
      <c r="L47" s="60"/>
      <c r="M47" s="52"/>
      <c r="N47" s="54"/>
      <c r="O47" s="54"/>
      <c r="P47" s="54"/>
      <c r="Q47" s="52"/>
      <c r="R47" s="65"/>
      <c r="S47" s="66" t="s">
        <v>142</v>
      </c>
      <c r="T47" s="67"/>
      <c r="U47" s="68"/>
      <c r="V47" s="66" t="s">
        <v>142</v>
      </c>
      <c r="W47" s="67"/>
      <c r="X47" s="68"/>
      <c r="Y47" s="52"/>
      <c r="Z47" s="52"/>
      <c r="AA47" s="58">
        <v>1</v>
      </c>
      <c r="AB47" s="69"/>
      <c r="AC47" s="70"/>
      <c r="AD47" s="71"/>
      <c r="AE47" s="69"/>
      <c r="AF47" s="70"/>
      <c r="AG47" s="70"/>
      <c r="AH47" s="70"/>
      <c r="AI47" s="70"/>
      <c r="AJ47" s="70"/>
      <c r="AK47" s="70"/>
      <c r="AL47" s="71"/>
      <c r="AU47" s="16"/>
    </row>
    <row r="48" spans="1:38">
      <c r="A48" s="52"/>
      <c r="B48" s="52"/>
      <c r="C48" s="58">
        <v>2</v>
      </c>
      <c r="D48" s="59"/>
      <c r="E48" s="59"/>
      <c r="F48" s="59"/>
      <c r="G48" s="60"/>
      <c r="H48" s="60"/>
      <c r="I48" s="60"/>
      <c r="J48" s="60"/>
      <c r="K48" s="60"/>
      <c r="L48" s="60"/>
      <c r="M48" s="52"/>
      <c r="N48" s="54"/>
      <c r="O48" s="54"/>
      <c r="P48" s="52"/>
      <c r="Q48" s="52"/>
      <c r="R48" s="58">
        <v>1</v>
      </c>
      <c r="S48" s="69"/>
      <c r="T48" s="70"/>
      <c r="U48" s="71"/>
      <c r="V48" s="69"/>
      <c r="W48" s="70"/>
      <c r="X48" s="71"/>
      <c r="Y48" s="52"/>
      <c r="Z48" s="52"/>
      <c r="AA48" s="58">
        <v>2</v>
      </c>
      <c r="AB48" s="69"/>
      <c r="AC48" s="70"/>
      <c r="AD48" s="71"/>
      <c r="AE48" s="69"/>
      <c r="AF48" s="70"/>
      <c r="AG48" s="70"/>
      <c r="AH48" s="70"/>
      <c r="AI48" s="70"/>
      <c r="AJ48" s="70"/>
      <c r="AK48" s="70"/>
      <c r="AL48" s="71"/>
    </row>
    <row r="49" spans="1:54">
      <c r="A49" s="54"/>
      <c r="B49" s="52"/>
      <c r="C49" s="58">
        <v>3</v>
      </c>
      <c r="D49" s="59"/>
      <c r="E49" s="59"/>
      <c r="F49" s="59"/>
      <c r="G49" s="60"/>
      <c r="H49" s="60"/>
      <c r="I49" s="60"/>
      <c r="J49" s="60"/>
      <c r="K49" s="60"/>
      <c r="L49" s="60"/>
      <c r="M49" s="54"/>
      <c r="N49" s="54"/>
      <c r="O49" s="54"/>
      <c r="P49" s="54"/>
      <c r="Q49" s="54"/>
      <c r="R49" s="58">
        <v>2</v>
      </c>
      <c r="S49" s="69"/>
      <c r="T49" s="70"/>
      <c r="U49" s="71"/>
      <c r="V49" s="69"/>
      <c r="W49" s="70"/>
      <c r="X49" s="71"/>
      <c r="Y49" s="54"/>
      <c r="Z49" s="54"/>
      <c r="AA49" s="58">
        <v>3</v>
      </c>
      <c r="AB49" s="69"/>
      <c r="AC49" s="70"/>
      <c r="AD49" s="71"/>
      <c r="AE49" s="69"/>
      <c r="AF49" s="70"/>
      <c r="AG49" s="70"/>
      <c r="AH49" s="70"/>
      <c r="AI49" s="70"/>
      <c r="AJ49" s="70"/>
      <c r="AK49" s="70"/>
      <c r="AL49" s="71"/>
      <c r="AU49" s="16" t="str">
        <f>IF(Input!K15="High","(Agustinus Siahaan, S.Si.)","(Wendy Hartono, M.Pd.)")</f>
        <v>(Agustinus Siahaan, S.Si.)</v>
      </c>
      <c r="BB49" s="16" t="str">
        <f>"("&amp;Input!D15&amp;")"</f>
        <v>(John E Karouw)</v>
      </c>
    </row>
    <row r="50" spans="1:38">
      <c r="A50" s="54"/>
      <c r="B50" s="52"/>
      <c r="C50" s="58">
        <v>4</v>
      </c>
      <c r="D50" s="59"/>
      <c r="E50" s="59"/>
      <c r="F50" s="59"/>
      <c r="G50" s="60"/>
      <c r="H50" s="60"/>
      <c r="I50" s="60"/>
      <c r="J50" s="60"/>
      <c r="K50" s="60"/>
      <c r="L50" s="60"/>
      <c r="M50" s="54"/>
      <c r="N50" s="54"/>
      <c r="O50" s="54"/>
      <c r="P50" s="54"/>
      <c r="Q50" s="54"/>
      <c r="R50" s="58">
        <v>3</v>
      </c>
      <c r="S50" s="69"/>
      <c r="T50" s="70"/>
      <c r="U50" s="71"/>
      <c r="V50" s="69"/>
      <c r="W50" s="70"/>
      <c r="X50" s="71"/>
      <c r="Y50" s="54"/>
      <c r="Z50" s="54"/>
      <c r="AA50" s="58">
        <v>4</v>
      </c>
      <c r="AB50" s="69"/>
      <c r="AC50" s="70"/>
      <c r="AD50" s="71"/>
      <c r="AE50" s="69"/>
      <c r="AF50" s="70"/>
      <c r="AG50" s="70"/>
      <c r="AH50" s="70"/>
      <c r="AI50" s="70"/>
      <c r="AJ50" s="70"/>
      <c r="AK50" s="70"/>
      <c r="AL50" s="71"/>
    </row>
    <row r="51" spans="1:38">
      <c r="A51" s="54"/>
      <c r="B51" s="52"/>
      <c r="C51" s="58">
        <v>5</v>
      </c>
      <c r="D51" s="59"/>
      <c r="E51" s="59"/>
      <c r="F51" s="59"/>
      <c r="G51" s="60"/>
      <c r="H51" s="60"/>
      <c r="I51" s="60"/>
      <c r="J51" s="60"/>
      <c r="K51" s="60"/>
      <c r="L51" s="60"/>
      <c r="M51" s="54"/>
      <c r="N51" s="54"/>
      <c r="O51" s="54"/>
      <c r="P51" s="54"/>
      <c r="Q51" s="54"/>
      <c r="R51" s="58">
        <v>4</v>
      </c>
      <c r="S51" s="69"/>
      <c r="T51" s="70"/>
      <c r="U51" s="71"/>
      <c r="V51" s="69"/>
      <c r="W51" s="70"/>
      <c r="X51" s="71"/>
      <c r="Y51" s="54"/>
      <c r="Z51" s="54"/>
      <c r="AA51" s="58">
        <v>5</v>
      </c>
      <c r="AB51" s="69"/>
      <c r="AC51" s="70"/>
      <c r="AD51" s="71"/>
      <c r="AE51" s="69"/>
      <c r="AF51" s="70"/>
      <c r="AG51" s="70"/>
      <c r="AH51" s="70"/>
      <c r="AI51" s="70"/>
      <c r="AJ51" s="70"/>
      <c r="AK51" s="70"/>
      <c r="AL51" s="71"/>
    </row>
    <row r="52" spans="1:38">
      <c r="A52" s="52"/>
      <c r="B52" s="52"/>
      <c r="C52" s="58">
        <v>6</v>
      </c>
      <c r="D52" s="59"/>
      <c r="E52" s="59"/>
      <c r="F52" s="59"/>
      <c r="G52" s="60"/>
      <c r="H52" s="60"/>
      <c r="I52" s="60"/>
      <c r="J52" s="60"/>
      <c r="K52" s="60"/>
      <c r="L52" s="60"/>
      <c r="M52" s="52"/>
      <c r="N52" s="54"/>
      <c r="O52" s="54"/>
      <c r="P52" s="52"/>
      <c r="Q52" s="52"/>
      <c r="R52" s="58">
        <v>5</v>
      </c>
      <c r="S52" s="69"/>
      <c r="T52" s="70"/>
      <c r="U52" s="71"/>
      <c r="V52" s="69"/>
      <c r="W52" s="70"/>
      <c r="X52" s="71"/>
      <c r="Y52" s="52"/>
      <c r="Z52" s="52"/>
      <c r="AA52" s="58">
        <v>6</v>
      </c>
      <c r="AB52" s="69"/>
      <c r="AC52" s="70"/>
      <c r="AD52" s="71"/>
      <c r="AE52" s="69"/>
      <c r="AF52" s="70"/>
      <c r="AG52" s="70"/>
      <c r="AH52" s="70"/>
      <c r="AI52" s="70"/>
      <c r="AJ52" s="70"/>
      <c r="AK52" s="70"/>
      <c r="AL52" s="71"/>
    </row>
    <row r="53" spans="1:38">
      <c r="A53" s="54"/>
      <c r="B53" s="52"/>
      <c r="C53" s="58">
        <v>7</v>
      </c>
      <c r="D53" s="59"/>
      <c r="E53" s="59"/>
      <c r="F53" s="59"/>
      <c r="G53" s="60"/>
      <c r="H53" s="60"/>
      <c r="I53" s="60"/>
      <c r="J53" s="60"/>
      <c r="K53" s="60"/>
      <c r="L53" s="60"/>
      <c r="M53" s="54"/>
      <c r="N53" s="54"/>
      <c r="O53" s="54"/>
      <c r="P53" s="54"/>
      <c r="Q53" s="54"/>
      <c r="R53" s="54"/>
      <c r="S53" s="52"/>
      <c r="T53" s="52"/>
      <c r="U53" s="52"/>
      <c r="V53" s="52"/>
      <c r="W53" s="52"/>
      <c r="X53" s="52"/>
      <c r="Y53" s="54"/>
      <c r="Z53" s="54"/>
      <c r="AA53" s="58">
        <v>7</v>
      </c>
      <c r="AB53" s="69"/>
      <c r="AC53" s="70"/>
      <c r="AD53" s="71"/>
      <c r="AE53" s="69"/>
      <c r="AF53" s="70"/>
      <c r="AG53" s="70"/>
      <c r="AH53" s="70"/>
      <c r="AI53" s="70"/>
      <c r="AJ53" s="70"/>
      <c r="AK53" s="70"/>
      <c r="AL53" s="71"/>
    </row>
    <row r="54" spans="1:38">
      <c r="A54" s="54"/>
      <c r="B54" s="52"/>
      <c r="C54" s="58">
        <v>8</v>
      </c>
      <c r="D54" s="59"/>
      <c r="E54" s="59"/>
      <c r="F54" s="59"/>
      <c r="G54" s="60"/>
      <c r="H54" s="60"/>
      <c r="I54" s="60"/>
      <c r="J54" s="60"/>
      <c r="K54" s="60"/>
      <c r="L54" s="60"/>
      <c r="M54" s="54"/>
      <c r="N54" s="54"/>
      <c r="O54" s="54"/>
      <c r="P54" s="54"/>
      <c r="Q54" s="54"/>
      <c r="R54" s="54"/>
      <c r="S54" s="52"/>
      <c r="T54" s="52"/>
      <c r="U54" s="52"/>
      <c r="V54" s="52"/>
      <c r="W54" s="52"/>
      <c r="X54" s="52"/>
      <c r="Y54" s="54"/>
      <c r="Z54" s="54"/>
      <c r="AA54" s="58">
        <v>8</v>
      </c>
      <c r="AB54" s="69"/>
      <c r="AC54" s="70"/>
      <c r="AD54" s="71"/>
      <c r="AE54" s="69"/>
      <c r="AF54" s="70"/>
      <c r="AG54" s="70"/>
      <c r="AH54" s="70"/>
      <c r="AI54" s="70"/>
      <c r="AJ54" s="70"/>
      <c r="AK54" s="70"/>
      <c r="AL54" s="71"/>
    </row>
    <row r="55" spans="1:38">
      <c r="A55" s="54"/>
      <c r="B55" s="52"/>
      <c r="C55" s="58">
        <v>9</v>
      </c>
      <c r="D55" s="59"/>
      <c r="E55" s="59"/>
      <c r="F55" s="59"/>
      <c r="G55" s="60"/>
      <c r="H55" s="60"/>
      <c r="I55" s="60"/>
      <c r="J55" s="60"/>
      <c r="K55" s="60"/>
      <c r="L55" s="60"/>
      <c r="M55" s="54"/>
      <c r="N55" s="54"/>
      <c r="O55" s="54"/>
      <c r="P55" s="54"/>
      <c r="Q55" s="54"/>
      <c r="R55" s="54"/>
      <c r="S55" s="52"/>
      <c r="T55" s="52"/>
      <c r="U55" s="52"/>
      <c r="V55" s="52"/>
      <c r="W55" s="52"/>
      <c r="X55" s="52"/>
      <c r="Y55" s="54"/>
      <c r="Z55" s="54"/>
      <c r="AA55" s="58">
        <v>9</v>
      </c>
      <c r="AB55" s="69"/>
      <c r="AC55" s="70"/>
      <c r="AD55" s="71"/>
      <c r="AE55" s="69"/>
      <c r="AF55" s="70"/>
      <c r="AG55" s="70"/>
      <c r="AH55" s="70"/>
      <c r="AI55" s="70"/>
      <c r="AJ55" s="70"/>
      <c r="AK55" s="70"/>
      <c r="AL55" s="71"/>
    </row>
    <row r="56" spans="1:38">
      <c r="A56" s="54"/>
      <c r="B56" s="52"/>
      <c r="C56" s="58">
        <v>10</v>
      </c>
      <c r="D56" s="59"/>
      <c r="E56" s="59"/>
      <c r="F56" s="59"/>
      <c r="G56" s="60"/>
      <c r="H56" s="60"/>
      <c r="I56" s="60"/>
      <c r="J56" s="60"/>
      <c r="K56" s="60"/>
      <c r="L56" s="60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2"/>
      <c r="Y56" s="54"/>
      <c r="Z56" s="54"/>
      <c r="AA56" s="58">
        <v>10</v>
      </c>
      <c r="AB56" s="69"/>
      <c r="AC56" s="70"/>
      <c r="AD56" s="71"/>
      <c r="AE56" s="69"/>
      <c r="AF56" s="70"/>
      <c r="AG56" s="70"/>
      <c r="AH56" s="70"/>
      <c r="AI56" s="70"/>
      <c r="AJ56" s="70"/>
      <c r="AK56" s="70"/>
      <c r="AL56" s="71"/>
    </row>
    <row r="57" spans="1:44">
      <c r="A57" s="54"/>
      <c r="B57" s="52"/>
      <c r="C57" s="58">
        <v>11</v>
      </c>
      <c r="D57" s="59"/>
      <c r="E57" s="59"/>
      <c r="F57" s="59"/>
      <c r="G57" s="60"/>
      <c r="H57" s="60"/>
      <c r="I57" s="60"/>
      <c r="J57" s="60"/>
      <c r="K57" s="60"/>
      <c r="L57" s="6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2"/>
      <c r="Y57" s="54"/>
      <c r="Z57" s="54"/>
      <c r="AA57" s="54"/>
      <c r="AB57" s="54"/>
      <c r="AC57" s="54"/>
      <c r="AD57" s="54"/>
      <c r="AE57" s="54"/>
      <c r="AF57" s="54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>
      <c r="A58" s="54"/>
      <c r="B58" s="52"/>
      <c r="C58" s="58">
        <v>12</v>
      </c>
      <c r="D58" s="59"/>
      <c r="E58" s="59"/>
      <c r="F58" s="59"/>
      <c r="G58" s="60"/>
      <c r="H58" s="60"/>
      <c r="I58" s="60"/>
      <c r="J58" s="60"/>
      <c r="K58" s="60"/>
      <c r="L58" s="6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2"/>
      <c r="Y58" s="54"/>
      <c r="Z58" s="54"/>
      <c r="AA58" s="54"/>
      <c r="AB58" s="54"/>
      <c r="AC58" s="54"/>
      <c r="AD58" s="54"/>
      <c r="AE58" s="54"/>
      <c r="AF58" s="54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>
      <c r="A59" s="54"/>
      <c r="B59" s="52"/>
      <c r="C59" s="58">
        <v>13</v>
      </c>
      <c r="D59" s="59"/>
      <c r="E59" s="59"/>
      <c r="F59" s="59"/>
      <c r="G59" s="60"/>
      <c r="H59" s="60"/>
      <c r="I59" s="60"/>
      <c r="J59" s="60"/>
      <c r="K59" s="60"/>
      <c r="L59" s="60"/>
      <c r="M59" s="54"/>
      <c r="N59" s="54"/>
      <c r="O59" s="54"/>
      <c r="P59" s="54"/>
      <c r="Q59" s="54"/>
      <c r="R59" s="54"/>
      <c r="S59" s="52"/>
      <c r="T59" s="52"/>
      <c r="U59" s="52"/>
      <c r="V59" s="52"/>
      <c r="W59" s="52"/>
      <c r="X59" s="52"/>
      <c r="Y59" s="54"/>
      <c r="Z59" s="54"/>
      <c r="AA59" s="54"/>
      <c r="AB59" s="54"/>
      <c r="AC59" s="54"/>
      <c r="AD59" s="54"/>
      <c r="AE59" s="54"/>
      <c r="AF59" s="54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>
      <c r="A60" s="54"/>
      <c r="B60" s="52"/>
      <c r="C60" s="58">
        <v>14</v>
      </c>
      <c r="D60" s="59"/>
      <c r="E60" s="59"/>
      <c r="F60" s="59"/>
      <c r="G60" s="60"/>
      <c r="H60" s="60"/>
      <c r="I60" s="60"/>
      <c r="J60" s="60"/>
      <c r="K60" s="60"/>
      <c r="L60" s="6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2"/>
      <c r="Y60" s="54"/>
      <c r="Z60" s="54"/>
      <c r="AA60" s="54"/>
      <c r="AB60" s="54"/>
      <c r="AC60" s="54"/>
      <c r="AD60" s="54"/>
      <c r="AE60" s="54"/>
      <c r="AF60" s="54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>
      <c r="A61" s="54"/>
      <c r="B61" s="52"/>
      <c r="C61" s="58">
        <v>15</v>
      </c>
      <c r="D61" s="59"/>
      <c r="E61" s="59"/>
      <c r="F61" s="59"/>
      <c r="G61" s="60"/>
      <c r="H61" s="60"/>
      <c r="I61" s="60"/>
      <c r="J61" s="60"/>
      <c r="K61" s="60"/>
      <c r="L61" s="6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2"/>
      <c r="Y61" s="54"/>
      <c r="Z61" s="54"/>
      <c r="AA61" s="54"/>
      <c r="AB61" s="54"/>
      <c r="AC61" s="54"/>
      <c r="AD61" s="54"/>
      <c r="AE61" s="54"/>
      <c r="AF61" s="54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>
      <c r="A62" s="54"/>
      <c r="B62" s="5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2"/>
      <c r="Y62" s="54"/>
      <c r="Z62" s="54"/>
      <c r="AA62" s="54"/>
      <c r="AB62" s="54"/>
      <c r="AC62" s="54"/>
      <c r="AD62" s="54"/>
      <c r="AE62" s="54"/>
      <c r="AF62" s="54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>
      <c r="A63" s="54"/>
      <c r="B63" s="5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2"/>
      <c r="Y63" s="54"/>
      <c r="Z63" s="54"/>
      <c r="AA63" s="54"/>
      <c r="AB63" s="54"/>
      <c r="AC63" s="54"/>
      <c r="AD63" s="54"/>
      <c r="AE63" s="54"/>
      <c r="AF63" s="54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>
      <c r="A64" s="54"/>
      <c r="B64" s="5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>
      <c r="A65" s="54"/>
      <c r="B65" s="52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1:44">
      <c r="A66" s="54"/>
      <c r="B66" s="52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1:44">
      <c r="A67" s="54"/>
      <c r="B67" s="52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</row>
    <row r="68" spans="1:44">
      <c r="A68" s="54"/>
      <c r="B68" s="52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1:44">
      <c r="A69" s="54"/>
      <c r="B69" s="52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1:44">
      <c r="A70" s="54"/>
      <c r="B70" s="52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44">
      <c r="A71" s="54"/>
      <c r="B71" s="52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44">
      <c r="A72" s="54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44">
      <c r="A73" s="54"/>
      <c r="B73" s="52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44">
      <c r="A74" s="54"/>
      <c r="B74" s="52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44">
      <c r="A75" s="54"/>
      <c r="B75" s="5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44">
      <c r="A76" s="54"/>
      <c r="B76" s="5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44">
      <c r="A77" s="54"/>
      <c r="B77" s="5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44">
      <c r="A78" s="54"/>
      <c r="B78" s="5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44">
      <c r="A79" s="54"/>
      <c r="B79" s="5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44">
      <c r="A80" s="54"/>
      <c r="B80" s="5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</row>
    <row r="81" spans="1:44">
      <c r="A81" s="54"/>
      <c r="B81" s="5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</row>
    <row r="82" spans="1:44">
      <c r="A82" s="54"/>
      <c r="B82" s="5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</row>
    <row r="83" spans="1:44">
      <c r="A83" s="54"/>
      <c r="B83" s="5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</row>
    <row r="84" spans="1:44">
      <c r="A84" s="54"/>
      <c r="B84" s="5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</row>
    <row r="85" spans="1:44">
      <c r="A85" s="54"/>
      <c r="B85" s="5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1:44">
      <c r="A86" s="54"/>
      <c r="B86" s="52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</sheetData>
  <sheetProtection password="C71F" sheet="1" formatRows="0" objects="1" scenarios="1"/>
  <mergeCells count="105">
    <mergeCell ref="A1:AP1"/>
    <mergeCell ref="AT1:BD1"/>
    <mergeCell ref="C3:D3"/>
    <mergeCell ref="A7:F7"/>
    <mergeCell ref="AG7:AP7"/>
    <mergeCell ref="AT7:AU7"/>
    <mergeCell ref="BH7:BI7"/>
    <mergeCell ref="A8:L8"/>
    <mergeCell ref="AG8:AP8"/>
    <mergeCell ref="AT8:BD8"/>
    <mergeCell ref="BH8:BI8"/>
    <mergeCell ref="A10:L10"/>
    <mergeCell ref="A11:L11"/>
    <mergeCell ref="AT11:BD11"/>
    <mergeCell ref="A13:J13"/>
    <mergeCell ref="AT13:AW13"/>
    <mergeCell ref="A14:L14"/>
    <mergeCell ref="AT14:BD14"/>
    <mergeCell ref="C16:Q16"/>
    <mergeCell ref="R16:AA16"/>
    <mergeCell ref="AB16:AK16"/>
    <mergeCell ref="AN16:AR16"/>
    <mergeCell ref="BB44:BD44"/>
    <mergeCell ref="D46:F46"/>
    <mergeCell ref="G46:L46"/>
    <mergeCell ref="S46:U46"/>
    <mergeCell ref="V46:X46"/>
    <mergeCell ref="AB46:AD46"/>
    <mergeCell ref="AE46:AL46"/>
    <mergeCell ref="D47:F47"/>
    <mergeCell ref="G47:L47"/>
    <mergeCell ref="S47:U47"/>
    <mergeCell ref="V47:X47"/>
    <mergeCell ref="AB47:AD47"/>
    <mergeCell ref="AE47:AL47"/>
    <mergeCell ref="D48:F48"/>
    <mergeCell ref="G48:L48"/>
    <mergeCell ref="S48:U48"/>
    <mergeCell ref="V48:X48"/>
    <mergeCell ref="AB48:AD48"/>
    <mergeCell ref="AE48:AL48"/>
    <mergeCell ref="D49:F49"/>
    <mergeCell ref="G49:L49"/>
    <mergeCell ref="S49:U49"/>
    <mergeCell ref="V49:X49"/>
    <mergeCell ref="AB49:AD49"/>
    <mergeCell ref="AE49:AL49"/>
    <mergeCell ref="D50:F50"/>
    <mergeCell ref="G50:L50"/>
    <mergeCell ref="S50:U50"/>
    <mergeCell ref="V50:X50"/>
    <mergeCell ref="AB50:AD50"/>
    <mergeCell ref="AE50:AL50"/>
    <mergeCell ref="D51:F51"/>
    <mergeCell ref="G51:L51"/>
    <mergeCell ref="S51:U51"/>
    <mergeCell ref="V51:X51"/>
    <mergeCell ref="AB51:AD51"/>
    <mergeCell ref="AE51:AL51"/>
    <mergeCell ref="D52:F52"/>
    <mergeCell ref="G52:L52"/>
    <mergeCell ref="S52:U52"/>
    <mergeCell ref="V52:X52"/>
    <mergeCell ref="AB52:AD52"/>
    <mergeCell ref="AE52:AL52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7:F57"/>
    <mergeCell ref="G57:L57"/>
    <mergeCell ref="D58:F58"/>
    <mergeCell ref="G58:L58"/>
    <mergeCell ref="D59:F59"/>
    <mergeCell ref="G59:L59"/>
    <mergeCell ref="D60:F60"/>
    <mergeCell ref="G60:L60"/>
    <mergeCell ref="D61:F61"/>
    <mergeCell ref="G61:L61"/>
    <mergeCell ref="A16:A17"/>
    <mergeCell ref="B16:B17"/>
    <mergeCell ref="R46:R47"/>
    <mergeCell ref="AL16:AL17"/>
    <mergeCell ref="AM16:AM17"/>
    <mergeCell ref="AT16:AT17"/>
    <mergeCell ref="AU16:AU17"/>
    <mergeCell ref="AV16:AV17"/>
    <mergeCell ref="AW16:AW17"/>
    <mergeCell ref="AY16:AY17"/>
    <mergeCell ref="AZ16:AZ17"/>
    <mergeCell ref="BA16:BA17"/>
    <mergeCell ref="BC16:BC17"/>
    <mergeCell ref="BD16:BD17"/>
  </mergeCells>
  <conditionalFormatting sqref="C18:AM43 AV18:BA42 BC18:BD42">
    <cfRule type="cellIs" dxfId="0" priority="2" operator="lessThan">
      <formula>50</formula>
    </cfRule>
  </conditionalFormatting>
  <conditionalFormatting sqref="AV18:BA42 BC18:BD42">
    <cfRule type="cellIs" dxfId="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Input</vt:lpstr>
      <vt:lpstr>Student List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E Karouw</cp:lastModifiedBy>
  <dcterms:created xsi:type="dcterms:W3CDTF">2006-09-16T00:00:00Z</dcterms:created>
  <dcterms:modified xsi:type="dcterms:W3CDTF">2019-01-07T08:04:14Z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1033-10.2.0.7549</vt:lpwstr>
  </property>
</Properties>
</file>