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omments4.xml" ContentType="application/vnd.openxmlformats-officedocument.spreadsheetml.comments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omments5.xml" ContentType="application/vnd.openxmlformats-officedocument.spreadsheetml.comments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filterPrivacy="1" showInkAnnotation="0" defaultThemeVersion="124226"/>
  <bookViews>
    <workbookView xWindow="15" yWindow="240" windowWidth="10845" windowHeight="4935"/>
  </bookViews>
  <sheets>
    <sheet name="Input" sheetId="1" r:id="rId1"/>
    <sheet name="ProSem 1" sheetId="3" r:id="rId2"/>
    <sheet name="ProSem 2" sheetId="10" r:id="rId3"/>
    <sheet name="ProTa" sheetId="4" r:id="rId4"/>
    <sheet name="KKM" sheetId="20" r:id="rId5"/>
    <sheet name="Print KKM" sheetId="22" r:id="rId6"/>
    <sheet name="Pemetaan Sem 1" sheetId="5" r:id="rId7"/>
    <sheet name="Pemetaan Sem 2" sheetId="11" r:id="rId8"/>
    <sheet name="Silabus Sem 1" sheetId="23" r:id="rId9"/>
    <sheet name="Silabus Sem 2" sheetId="24" r:id="rId10"/>
    <sheet name="Remedial Sem 1" sheetId="6" r:id="rId11"/>
    <sheet name="Remedial Sem 2" sheetId="12" r:id="rId12"/>
    <sheet name="Enrichment Sem 1" sheetId="7" r:id="rId13"/>
    <sheet name="Enrichment Sem 2" sheetId="13" r:id="rId14"/>
    <sheet name="LP Table Sem 1" sheetId="8" r:id="rId15"/>
    <sheet name="LP Print Sem 1" sheetId="9" r:id="rId16"/>
    <sheet name="LP Table Sem 2" sheetId="14" r:id="rId17"/>
    <sheet name="LP Print Sem 2" sheetId="15" r:id="rId18"/>
  </sheets>
  <definedNames>
    <definedName name="_xlnm._FilterDatabase" localSheetId="0" hidden="1">Input!$Q$22:$Q$28</definedName>
    <definedName name="_xlnm.Print_Area" localSheetId="12">'Enrichment Sem 1'!$A$1:$F$57</definedName>
    <definedName name="_xlnm.Print_Area" localSheetId="13">'Enrichment Sem 2'!$A$1:$F$57</definedName>
    <definedName name="_xlnm.Print_Area" localSheetId="0">Input!$A$1:$M$25</definedName>
    <definedName name="_xlnm.Print_Area" localSheetId="15">'LP Print Sem 1'!$A$2:$E$73</definedName>
    <definedName name="_xlnm.Print_Area" localSheetId="17">'LP Print Sem 2'!$A$1:$E$73</definedName>
    <definedName name="_xlnm.Print_Area" localSheetId="6">'Pemetaan Sem 1'!$A$1:$I$56</definedName>
    <definedName name="_xlnm.Print_Area" localSheetId="7">'Pemetaan Sem 2'!$A$1:$I$57</definedName>
    <definedName name="_xlnm.Print_Area" localSheetId="5">'Print KKM'!$A$8:$L$83</definedName>
    <definedName name="_xlnm.Print_Area" localSheetId="1">'ProSem 1'!$A$1:$AH$59</definedName>
    <definedName name="_xlnm.Print_Area" localSheetId="2">'ProSem 2'!$A$1:$AH$59</definedName>
    <definedName name="_xlnm.Print_Area" localSheetId="3">ProTa!$A$1:$D$100</definedName>
    <definedName name="_xlnm.Print_Area" localSheetId="10">'Remedial Sem 1'!$A$1:$F$57</definedName>
    <definedName name="_xlnm.Print_Area" localSheetId="11">'Remedial Sem 2'!$A$1:$F$57</definedName>
    <definedName name="_xlnm.Print_Area" localSheetId="8">'Silabus Sem 1'!$A$8:$H$28</definedName>
    <definedName name="_xlnm.Print_Area" localSheetId="9">'Silabus Sem 2'!$A$8:$H$28</definedName>
    <definedName name="_xlnm.Print_Titles" localSheetId="12">'Enrichment Sem 1'!$8:$8</definedName>
    <definedName name="_xlnm.Print_Titles" localSheetId="13">'Enrichment Sem 2'!$8:$8</definedName>
    <definedName name="_xlnm.Print_Titles" localSheetId="15">'LP Print Sem 1'!$33:$33</definedName>
    <definedName name="_xlnm.Print_Titles" localSheetId="17">'LP Print Sem 2'!$33:$33</definedName>
    <definedName name="_xlnm.Print_Titles" localSheetId="6">'Pemetaan Sem 1'!$8:$8</definedName>
    <definedName name="_xlnm.Print_Titles" localSheetId="7">'Pemetaan Sem 2'!$8:$8</definedName>
    <definedName name="_xlnm.Print_Titles" localSheetId="5">'Print KKM'!$15:$15</definedName>
    <definedName name="_xlnm.Print_Titles" localSheetId="1">'ProSem 1'!$8:$10</definedName>
    <definedName name="_xlnm.Print_Titles" localSheetId="2">'ProSem 2'!$8:$10</definedName>
    <definedName name="_xlnm.Print_Titles" localSheetId="3">ProTa!$9:$10</definedName>
    <definedName name="_xlnm.Print_Titles" localSheetId="10">'Remedial Sem 1'!$8:$8</definedName>
    <definedName name="_xlnm.Print_Titles" localSheetId="11">'Remedial Sem 2'!$8:$8</definedName>
    <definedName name="_xlnm.Print_Titles" localSheetId="8">'Silabus Sem 1'!$11:$11</definedName>
    <definedName name="_xlnm.Print_Titles" localSheetId="9">'Silabus Sem 2'!$11:$11</definedName>
  </definedNames>
  <calcPr calcId="162913"/>
</workbook>
</file>

<file path=xl/calcChain.xml><?xml version="1.0" encoding="utf-8"?>
<calcChain xmlns="http://schemas.openxmlformats.org/spreadsheetml/2006/main">
  <c r="M328" i="20" l="1"/>
  <c r="N328" i="20"/>
  <c r="M329" i="20"/>
  <c r="N329" i="20"/>
  <c r="M330" i="20"/>
  <c r="N330" i="20"/>
  <c r="M331" i="20"/>
  <c r="N331" i="20"/>
  <c r="M332" i="20"/>
  <c r="N332" i="20"/>
  <c r="M333" i="20"/>
  <c r="N333" i="20"/>
  <c r="M334" i="20"/>
  <c r="N334" i="20"/>
  <c r="M335" i="20"/>
  <c r="N335" i="20"/>
  <c r="M336" i="20"/>
  <c r="N336" i="20"/>
  <c r="M337" i="20"/>
  <c r="N337" i="20"/>
  <c r="M338" i="20"/>
  <c r="N338" i="20"/>
  <c r="M339" i="20"/>
  <c r="N339" i="20"/>
  <c r="M340" i="20"/>
  <c r="N340" i="20"/>
  <c r="M341" i="20"/>
  <c r="N341" i="20"/>
  <c r="M342" i="20"/>
  <c r="N342" i="20"/>
  <c r="M343" i="20"/>
  <c r="N343" i="20"/>
  <c r="M344" i="20"/>
  <c r="N344" i="20"/>
  <c r="M345" i="20"/>
  <c r="N345" i="20"/>
  <c r="M346" i="20"/>
  <c r="N346" i="20"/>
  <c r="M347" i="20"/>
  <c r="N347" i="20"/>
  <c r="M348" i="20"/>
  <c r="N348" i="20"/>
  <c r="M349" i="20"/>
  <c r="N349" i="20"/>
  <c r="M350" i="20"/>
  <c r="N350" i="20"/>
  <c r="M351" i="20"/>
  <c r="N351" i="20"/>
  <c r="M352" i="20"/>
  <c r="N352" i="20"/>
  <c r="M353" i="20"/>
  <c r="N353" i="20"/>
  <c r="M354" i="20"/>
  <c r="N354" i="20"/>
  <c r="M355" i="20"/>
  <c r="N355" i="20"/>
  <c r="M356" i="20"/>
  <c r="N356" i="20"/>
  <c r="M357" i="20"/>
  <c r="N357" i="20"/>
  <c r="M358" i="20"/>
  <c r="N358" i="20"/>
  <c r="M359" i="20"/>
  <c r="N359" i="20"/>
  <c r="M360" i="20"/>
  <c r="N360" i="20"/>
  <c r="M361" i="20"/>
  <c r="N361" i="20"/>
  <c r="M362" i="20"/>
  <c r="N362" i="20"/>
  <c r="M363" i="20"/>
  <c r="N363" i="20"/>
  <c r="M364" i="20"/>
  <c r="N364" i="20"/>
  <c r="M365" i="20"/>
  <c r="N365" i="20"/>
  <c r="M366" i="20"/>
  <c r="N366" i="20"/>
  <c r="M367" i="20"/>
  <c r="N367" i="20"/>
  <c r="M368" i="20"/>
  <c r="N368" i="20"/>
  <c r="M369" i="20"/>
  <c r="N369" i="20"/>
  <c r="M370" i="20"/>
  <c r="N370" i="20"/>
  <c r="M371" i="20"/>
  <c r="N371" i="20"/>
  <c r="M372" i="20"/>
  <c r="N372" i="20"/>
  <c r="M373" i="20"/>
  <c r="N373" i="20"/>
  <c r="M374" i="20"/>
  <c r="N374" i="20"/>
  <c r="M375" i="20"/>
  <c r="N375" i="20"/>
  <c r="M376" i="20"/>
  <c r="N376" i="20"/>
  <c r="M377" i="20"/>
  <c r="N377" i="20"/>
  <c r="M378" i="20"/>
  <c r="N378" i="20"/>
  <c r="M379" i="20"/>
  <c r="N379" i="20"/>
  <c r="M380" i="20"/>
  <c r="N380" i="20"/>
  <c r="M381" i="20"/>
  <c r="N381" i="20"/>
  <c r="M382" i="20"/>
  <c r="N382" i="20"/>
  <c r="M383" i="20"/>
  <c r="N383" i="20"/>
  <c r="M384" i="20"/>
  <c r="N384" i="20"/>
  <c r="M385" i="20"/>
  <c r="N385" i="20"/>
  <c r="M386" i="20"/>
  <c r="N386" i="20"/>
  <c r="M321" i="20"/>
  <c r="N321" i="20"/>
  <c r="M322" i="20"/>
  <c r="N322" i="20"/>
  <c r="M323" i="20"/>
  <c r="N323" i="20"/>
  <c r="M324" i="20"/>
  <c r="N324" i="20"/>
  <c r="M325" i="20"/>
  <c r="N325" i="20"/>
  <c r="M326" i="20"/>
  <c r="N326" i="20"/>
  <c r="M327" i="20"/>
  <c r="N327" i="20"/>
  <c r="M314" i="20"/>
  <c r="N314" i="20"/>
  <c r="M315" i="20"/>
  <c r="N315" i="20"/>
  <c r="M316" i="20"/>
  <c r="N316" i="20"/>
  <c r="M317" i="20"/>
  <c r="N317" i="20"/>
  <c r="M318" i="20"/>
  <c r="N318" i="20"/>
  <c r="M319" i="20"/>
  <c r="N319" i="20"/>
  <c r="M320" i="20"/>
  <c r="N320" i="20"/>
  <c r="M309" i="20"/>
  <c r="N309" i="20"/>
  <c r="M310" i="20"/>
  <c r="N310" i="20"/>
  <c r="M311" i="20"/>
  <c r="N311" i="20"/>
  <c r="M312" i="20"/>
  <c r="N312" i="20"/>
  <c r="M313" i="20"/>
  <c r="N313" i="20"/>
  <c r="M308" i="20"/>
  <c r="N308" i="20"/>
  <c r="M307" i="20"/>
  <c r="N307" i="20"/>
  <c r="R23" i="1"/>
  <c r="R24" i="1"/>
  <c r="R25" i="1"/>
  <c r="R26" i="1"/>
  <c r="R27" i="1"/>
  <c r="R28" i="1"/>
  <c r="R22" i="1"/>
  <c r="P28" i="1"/>
  <c r="P27" i="1"/>
  <c r="P26" i="1"/>
  <c r="P25" i="1"/>
  <c r="H144" i="14"/>
  <c r="I144" i="14"/>
  <c r="H145" i="14"/>
  <c r="I145" i="14"/>
  <c r="H146" i="14"/>
  <c r="I146" i="14"/>
  <c r="H147" i="14"/>
  <c r="I147" i="14"/>
  <c r="H148" i="14"/>
  <c r="I148" i="14"/>
  <c r="H149" i="14"/>
  <c r="I149" i="14"/>
  <c r="H150" i="14"/>
  <c r="I150" i="14"/>
  <c r="H151" i="14"/>
  <c r="I151" i="14"/>
  <c r="H152" i="14"/>
  <c r="I152" i="14"/>
  <c r="H153" i="14"/>
  <c r="I153" i="14"/>
  <c r="H154" i="14"/>
  <c r="I154" i="14"/>
  <c r="H155" i="14"/>
  <c r="I155" i="14"/>
  <c r="H156" i="14"/>
  <c r="I156" i="14"/>
  <c r="H157" i="14"/>
  <c r="I157" i="14"/>
  <c r="H158" i="14"/>
  <c r="I158" i="14"/>
  <c r="H159" i="14"/>
  <c r="I159" i="14"/>
  <c r="B29" i="15" s="1"/>
  <c r="H160" i="14"/>
  <c r="I160" i="14"/>
  <c r="H161" i="14"/>
  <c r="I161" i="14"/>
  <c r="H162" i="14"/>
  <c r="I162" i="14"/>
  <c r="H163" i="14"/>
  <c r="I163" i="14"/>
  <c r="H164" i="14"/>
  <c r="I164" i="14"/>
  <c r="H165" i="14"/>
  <c r="I165" i="14"/>
  <c r="H166" i="14"/>
  <c r="I166" i="14"/>
  <c r="H167" i="14"/>
  <c r="I167" i="14"/>
  <c r="H168" i="14"/>
  <c r="I168" i="14"/>
  <c r="H169" i="14"/>
  <c r="I169" i="14"/>
  <c r="H170" i="14"/>
  <c r="I170" i="14"/>
  <c r="H171" i="14"/>
  <c r="I171" i="14"/>
  <c r="H172" i="14"/>
  <c r="I172" i="14"/>
  <c r="H173" i="14"/>
  <c r="I173" i="14"/>
  <c r="H174" i="14"/>
  <c r="I174" i="14"/>
  <c r="H175" i="14"/>
  <c r="I175" i="14"/>
  <c r="H176" i="14"/>
  <c r="I176" i="14"/>
  <c r="H177" i="14"/>
  <c r="I177" i="14"/>
  <c r="H178" i="14"/>
  <c r="I178" i="14"/>
  <c r="H179" i="14"/>
  <c r="I179" i="14"/>
  <c r="H180" i="14"/>
  <c r="I180" i="14"/>
  <c r="H181" i="14"/>
  <c r="I181" i="14"/>
  <c r="H182" i="14"/>
  <c r="I182" i="14"/>
  <c r="H183" i="14"/>
  <c r="I183" i="14"/>
  <c r="H184" i="14"/>
  <c r="I184" i="14"/>
  <c r="H185" i="14"/>
  <c r="I185" i="14"/>
  <c r="H186" i="14"/>
  <c r="I186" i="14"/>
  <c r="H187" i="14"/>
  <c r="I187" i="14"/>
  <c r="H188" i="14"/>
  <c r="I188" i="14"/>
  <c r="H189" i="14"/>
  <c r="I189" i="14"/>
  <c r="H190" i="14"/>
  <c r="I190" i="14"/>
  <c r="H191" i="14"/>
  <c r="I191" i="14"/>
  <c r="H192" i="14"/>
  <c r="I192" i="14"/>
  <c r="H193" i="14"/>
  <c r="I193" i="14"/>
  <c r="H194" i="14"/>
  <c r="I194" i="14"/>
  <c r="H195" i="14"/>
  <c r="I195" i="14"/>
  <c r="H196" i="14"/>
  <c r="I196" i="14"/>
  <c r="H197" i="14"/>
  <c r="I197" i="14"/>
  <c r="H198" i="14"/>
  <c r="I198" i="14"/>
  <c r="H199" i="14"/>
  <c r="I199" i="14"/>
  <c r="H200" i="14"/>
  <c r="I200" i="14"/>
  <c r="H201" i="14"/>
  <c r="I201" i="14"/>
  <c r="H202" i="14"/>
  <c r="I202" i="14"/>
  <c r="H203" i="14"/>
  <c r="I203" i="14"/>
  <c r="H204" i="14"/>
  <c r="I204" i="14"/>
  <c r="H205" i="14"/>
  <c r="I205" i="14"/>
  <c r="H206" i="14"/>
  <c r="I206" i="14"/>
  <c r="H207" i="14"/>
  <c r="I207" i="14"/>
  <c r="H208" i="14"/>
  <c r="I208" i="14"/>
  <c r="H209" i="14"/>
  <c r="I209" i="14"/>
  <c r="H210" i="14"/>
  <c r="I210" i="14"/>
  <c r="H211" i="14"/>
  <c r="I211" i="14"/>
  <c r="H212" i="14"/>
  <c r="I212" i="14"/>
  <c r="H213" i="14"/>
  <c r="I213" i="14"/>
  <c r="H214" i="14"/>
  <c r="I214" i="14"/>
  <c r="H215" i="14"/>
  <c r="I215" i="14"/>
  <c r="H216" i="14"/>
  <c r="I216" i="14"/>
  <c r="H217" i="14"/>
  <c r="I217" i="14"/>
  <c r="H218" i="14"/>
  <c r="I218" i="14"/>
  <c r="H219" i="14"/>
  <c r="I219" i="14"/>
  <c r="H220" i="14"/>
  <c r="I220" i="14"/>
  <c r="H221" i="14"/>
  <c r="I221" i="14"/>
  <c r="H222" i="14"/>
  <c r="I222" i="14"/>
  <c r="H223" i="14"/>
  <c r="I223" i="14"/>
  <c r="H224" i="14"/>
  <c r="I224" i="14"/>
  <c r="H225" i="14"/>
  <c r="I225" i="14"/>
  <c r="H226" i="14"/>
  <c r="I226" i="14"/>
  <c r="H227" i="14"/>
  <c r="I227" i="14"/>
  <c r="H228" i="14"/>
  <c r="I228" i="14"/>
  <c r="H229" i="14"/>
  <c r="I229" i="14"/>
  <c r="H230" i="14"/>
  <c r="I230" i="14"/>
  <c r="H231" i="14"/>
  <c r="I231" i="14"/>
  <c r="H232" i="14"/>
  <c r="I232" i="14"/>
  <c r="H233" i="14"/>
  <c r="I233" i="14"/>
  <c r="H234" i="14"/>
  <c r="I234" i="14"/>
  <c r="H235" i="14"/>
  <c r="I235" i="14"/>
  <c r="H236" i="14"/>
  <c r="I236" i="14"/>
  <c r="H237" i="14"/>
  <c r="I237" i="14"/>
  <c r="H238" i="14"/>
  <c r="I238" i="14"/>
  <c r="H239" i="14"/>
  <c r="I239" i="14"/>
  <c r="H240" i="14"/>
  <c r="I240" i="14"/>
  <c r="H241" i="14"/>
  <c r="I241" i="14"/>
  <c r="H242" i="14"/>
  <c r="I242" i="14"/>
  <c r="H243" i="14"/>
  <c r="I243" i="14"/>
  <c r="H244" i="14"/>
  <c r="I244" i="14"/>
  <c r="H245" i="14"/>
  <c r="I245" i="14"/>
  <c r="H246" i="14"/>
  <c r="I246" i="14"/>
  <c r="H247" i="14"/>
  <c r="I247" i="14"/>
  <c r="H248" i="14"/>
  <c r="I248" i="14"/>
  <c r="H249" i="14"/>
  <c r="I249" i="14"/>
  <c r="H250" i="14"/>
  <c r="I250" i="14"/>
  <c r="H251" i="14"/>
  <c r="I251" i="14"/>
  <c r="H252" i="14"/>
  <c r="I252" i="14"/>
  <c r="H253" i="14"/>
  <c r="I253" i="14"/>
  <c r="H254" i="14"/>
  <c r="I254" i="14"/>
  <c r="H255" i="14"/>
  <c r="I255" i="14"/>
  <c r="H256" i="14"/>
  <c r="I256" i="14"/>
  <c r="H257" i="14"/>
  <c r="I257" i="14"/>
  <c r="H258" i="14"/>
  <c r="I258" i="14"/>
  <c r="H259" i="14"/>
  <c r="I259" i="14"/>
  <c r="H260" i="14"/>
  <c r="I260" i="14"/>
  <c r="H261" i="14"/>
  <c r="I261" i="14"/>
  <c r="H262" i="14"/>
  <c r="I262" i="14"/>
  <c r="I143" i="14"/>
  <c r="H144" i="8"/>
  <c r="I144" i="8"/>
  <c r="H145" i="8"/>
  <c r="I145" i="8"/>
  <c r="H146" i="8"/>
  <c r="I146" i="8"/>
  <c r="H147" i="8"/>
  <c r="I147" i="8"/>
  <c r="H148" i="8"/>
  <c r="I148" i="8"/>
  <c r="H149" i="8"/>
  <c r="I149" i="8"/>
  <c r="H150" i="8"/>
  <c r="I150" i="8"/>
  <c r="H151" i="8"/>
  <c r="I151" i="8"/>
  <c r="H152" i="8"/>
  <c r="I152" i="8"/>
  <c r="H153" i="8"/>
  <c r="I153" i="8"/>
  <c r="H154" i="8"/>
  <c r="I154" i="8"/>
  <c r="H155" i="8"/>
  <c r="I155" i="8"/>
  <c r="H156" i="8"/>
  <c r="I156" i="8"/>
  <c r="H157" i="8"/>
  <c r="I157" i="8"/>
  <c r="H158" i="8"/>
  <c r="I158" i="8"/>
  <c r="H159" i="8"/>
  <c r="I159" i="8"/>
  <c r="H160" i="8"/>
  <c r="I160" i="8"/>
  <c r="H161" i="8"/>
  <c r="I161" i="8"/>
  <c r="H162" i="8"/>
  <c r="I162" i="8"/>
  <c r="H163" i="8"/>
  <c r="I163" i="8"/>
  <c r="H164" i="8"/>
  <c r="I164" i="8"/>
  <c r="H165" i="8"/>
  <c r="I165" i="8"/>
  <c r="H166" i="8"/>
  <c r="I166" i="8"/>
  <c r="H167" i="8"/>
  <c r="I167" i="8"/>
  <c r="H168" i="8"/>
  <c r="I168" i="8"/>
  <c r="H169" i="8"/>
  <c r="I169" i="8"/>
  <c r="H170" i="8"/>
  <c r="I170" i="8"/>
  <c r="H171" i="8"/>
  <c r="I171" i="8"/>
  <c r="H172" i="8"/>
  <c r="I172" i="8"/>
  <c r="H173" i="8"/>
  <c r="I173" i="8"/>
  <c r="H174" i="8"/>
  <c r="I174" i="8"/>
  <c r="H175" i="8"/>
  <c r="I175" i="8"/>
  <c r="H176" i="8"/>
  <c r="I176" i="8"/>
  <c r="H177" i="8"/>
  <c r="I177" i="8"/>
  <c r="H178" i="8"/>
  <c r="I178" i="8"/>
  <c r="H179" i="8"/>
  <c r="I179" i="8"/>
  <c r="H180" i="8"/>
  <c r="I180" i="8"/>
  <c r="H181" i="8"/>
  <c r="I181" i="8"/>
  <c r="H182" i="8"/>
  <c r="I182" i="8"/>
  <c r="H183" i="8"/>
  <c r="I183" i="8"/>
  <c r="H184" i="8"/>
  <c r="I184" i="8"/>
  <c r="H185" i="8"/>
  <c r="I185" i="8"/>
  <c r="B29" i="9" s="1"/>
  <c r="H186" i="8"/>
  <c r="I186" i="8"/>
  <c r="H187" i="8"/>
  <c r="I187" i="8"/>
  <c r="H188" i="8"/>
  <c r="I188" i="8"/>
  <c r="H189" i="8"/>
  <c r="I189" i="8"/>
  <c r="H190" i="8"/>
  <c r="I190" i="8"/>
  <c r="H191" i="8"/>
  <c r="I191" i="8"/>
  <c r="H192" i="8"/>
  <c r="I192" i="8"/>
  <c r="H193" i="8"/>
  <c r="I193" i="8"/>
  <c r="H194" i="8"/>
  <c r="I194" i="8"/>
  <c r="H195" i="8"/>
  <c r="I195" i="8"/>
  <c r="H196" i="8"/>
  <c r="I196" i="8"/>
  <c r="H197" i="8"/>
  <c r="I197" i="8"/>
  <c r="H198" i="8"/>
  <c r="I198" i="8"/>
  <c r="H199" i="8"/>
  <c r="I199" i="8"/>
  <c r="H200" i="8"/>
  <c r="I200" i="8"/>
  <c r="H201" i="8"/>
  <c r="I201" i="8"/>
  <c r="H202" i="8"/>
  <c r="I202" i="8"/>
  <c r="H203" i="8"/>
  <c r="I203" i="8"/>
  <c r="H204" i="8"/>
  <c r="I204" i="8"/>
  <c r="H205" i="8"/>
  <c r="I205" i="8"/>
  <c r="H206" i="8"/>
  <c r="I206" i="8"/>
  <c r="H207" i="8"/>
  <c r="I207" i="8"/>
  <c r="H208" i="8"/>
  <c r="I208" i="8"/>
  <c r="H209" i="8"/>
  <c r="I209" i="8"/>
  <c r="H210" i="8"/>
  <c r="I210" i="8"/>
  <c r="H211" i="8"/>
  <c r="I211" i="8"/>
  <c r="H212" i="8"/>
  <c r="I212" i="8"/>
  <c r="H213" i="8"/>
  <c r="I213" i="8"/>
  <c r="H214" i="8"/>
  <c r="I214" i="8"/>
  <c r="H215" i="8"/>
  <c r="I215" i="8"/>
  <c r="H216" i="8"/>
  <c r="I216" i="8"/>
  <c r="H217" i="8"/>
  <c r="I217" i="8"/>
  <c r="H218" i="8"/>
  <c r="I218" i="8"/>
  <c r="H219" i="8"/>
  <c r="I219" i="8"/>
  <c r="H220" i="8"/>
  <c r="I220" i="8"/>
  <c r="H221" i="8"/>
  <c r="I221" i="8"/>
  <c r="H222" i="8"/>
  <c r="I222" i="8"/>
  <c r="H223" i="8"/>
  <c r="I223" i="8"/>
  <c r="H224" i="8"/>
  <c r="I224" i="8"/>
  <c r="H225" i="8"/>
  <c r="I225" i="8"/>
  <c r="H226" i="8"/>
  <c r="I226" i="8"/>
  <c r="H227" i="8"/>
  <c r="I227" i="8"/>
  <c r="H228" i="8"/>
  <c r="I228" i="8"/>
  <c r="H229" i="8"/>
  <c r="I229" i="8"/>
  <c r="H230" i="8"/>
  <c r="I230" i="8"/>
  <c r="H231" i="8"/>
  <c r="I231" i="8"/>
  <c r="H232" i="8"/>
  <c r="I232" i="8"/>
  <c r="H233" i="8"/>
  <c r="I233" i="8"/>
  <c r="H234" i="8"/>
  <c r="I234" i="8"/>
  <c r="H235" i="8"/>
  <c r="I235" i="8"/>
  <c r="H236" i="8"/>
  <c r="I236" i="8"/>
  <c r="H237" i="8"/>
  <c r="I237" i="8"/>
  <c r="H238" i="8"/>
  <c r="I238" i="8"/>
  <c r="H239" i="8"/>
  <c r="I239" i="8"/>
  <c r="H240" i="8"/>
  <c r="I240" i="8"/>
  <c r="H241" i="8"/>
  <c r="I241" i="8"/>
  <c r="H242" i="8"/>
  <c r="I242" i="8"/>
  <c r="H243" i="8"/>
  <c r="I243" i="8"/>
  <c r="H244" i="8"/>
  <c r="I244" i="8"/>
  <c r="H245" i="8"/>
  <c r="I245" i="8"/>
  <c r="H246" i="8"/>
  <c r="I246" i="8"/>
  <c r="H247" i="8"/>
  <c r="I247" i="8"/>
  <c r="H248" i="8"/>
  <c r="I248" i="8"/>
  <c r="H249" i="8"/>
  <c r="I249" i="8"/>
  <c r="H250" i="8"/>
  <c r="I250" i="8"/>
  <c r="H251" i="8"/>
  <c r="I251" i="8"/>
  <c r="H252" i="8"/>
  <c r="I252" i="8"/>
  <c r="H253" i="8"/>
  <c r="I253" i="8"/>
  <c r="H254" i="8"/>
  <c r="I254" i="8"/>
  <c r="H255" i="8"/>
  <c r="I255" i="8"/>
  <c r="H256" i="8"/>
  <c r="I256" i="8"/>
  <c r="H257" i="8"/>
  <c r="I257" i="8"/>
  <c r="H258" i="8"/>
  <c r="I258" i="8"/>
  <c r="H259" i="8"/>
  <c r="I259" i="8"/>
  <c r="H260" i="8"/>
  <c r="I260" i="8"/>
  <c r="H261" i="8"/>
  <c r="I261" i="8"/>
  <c r="H262" i="8"/>
  <c r="I262" i="8"/>
  <c r="I143" i="8"/>
  <c r="D53" i="14"/>
  <c r="D190" i="14" s="1"/>
  <c r="F53" i="14"/>
  <c r="F190" i="14" s="1"/>
  <c r="D54" i="14"/>
  <c r="F54" i="14"/>
  <c r="D55" i="14"/>
  <c r="D192" i="14" s="1"/>
  <c r="F55" i="14"/>
  <c r="F192" i="14" s="1"/>
  <c r="D56" i="14"/>
  <c r="F56" i="14"/>
  <c r="D57" i="14"/>
  <c r="D194" i="14" s="1"/>
  <c r="F57" i="14"/>
  <c r="F194" i="14" s="1"/>
  <c r="D58" i="14"/>
  <c r="F58" i="14"/>
  <c r="D59" i="14"/>
  <c r="F59" i="14"/>
  <c r="F196" i="14" s="1"/>
  <c r="D60" i="14"/>
  <c r="F60" i="14"/>
  <c r="D61" i="14"/>
  <c r="D198" i="14" s="1"/>
  <c r="F61" i="14"/>
  <c r="F198" i="14" s="1"/>
  <c r="D62" i="14"/>
  <c r="F62" i="14"/>
  <c r="D63" i="14"/>
  <c r="D200" i="14" s="1"/>
  <c r="F63" i="14"/>
  <c r="F200" i="14" s="1"/>
  <c r="D64" i="14"/>
  <c r="F64" i="14"/>
  <c r="D65" i="14"/>
  <c r="D202" i="14" s="1"/>
  <c r="F65" i="14"/>
  <c r="F202" i="14" s="1"/>
  <c r="D66" i="14"/>
  <c r="F66" i="14"/>
  <c r="D67" i="14"/>
  <c r="F67" i="14"/>
  <c r="F204" i="14" s="1"/>
  <c r="D68" i="14"/>
  <c r="F68" i="14"/>
  <c r="D69" i="14"/>
  <c r="D206" i="14" s="1"/>
  <c r="F69" i="14"/>
  <c r="F206" i="14" s="1"/>
  <c r="D70" i="14"/>
  <c r="F70" i="14"/>
  <c r="D71" i="14"/>
  <c r="D208" i="14" s="1"/>
  <c r="F71" i="14"/>
  <c r="F208" i="14" s="1"/>
  <c r="D72" i="14"/>
  <c r="F72" i="14"/>
  <c r="D73" i="14"/>
  <c r="D210" i="14" s="1"/>
  <c r="F73" i="14"/>
  <c r="F210" i="14" s="1"/>
  <c r="D74" i="14"/>
  <c r="F74" i="14"/>
  <c r="D75" i="14"/>
  <c r="D212" i="14" s="1"/>
  <c r="F75" i="14"/>
  <c r="F212" i="14" s="1"/>
  <c r="D76" i="14"/>
  <c r="F76" i="14"/>
  <c r="D77" i="14"/>
  <c r="D214" i="14" s="1"/>
  <c r="F77" i="14"/>
  <c r="F214" i="14" s="1"/>
  <c r="D78" i="14"/>
  <c r="F78" i="14"/>
  <c r="D79" i="14"/>
  <c r="D216" i="14" s="1"/>
  <c r="F79" i="14"/>
  <c r="F216" i="14" s="1"/>
  <c r="D80" i="14"/>
  <c r="F80" i="14"/>
  <c r="D81" i="14"/>
  <c r="D218" i="14" s="1"/>
  <c r="F81" i="14"/>
  <c r="F218" i="14" s="1"/>
  <c r="D82" i="14"/>
  <c r="F82" i="14"/>
  <c r="D83" i="14"/>
  <c r="D220" i="14" s="1"/>
  <c r="F83" i="14"/>
  <c r="F220" i="14" s="1"/>
  <c r="D84" i="14"/>
  <c r="F84" i="14"/>
  <c r="D85" i="14"/>
  <c r="D222" i="14" s="1"/>
  <c r="F85" i="14"/>
  <c r="F222" i="14" s="1"/>
  <c r="D86" i="14"/>
  <c r="F86" i="14"/>
  <c r="D87" i="14"/>
  <c r="D224" i="14" s="1"/>
  <c r="F87" i="14"/>
  <c r="F224" i="14" s="1"/>
  <c r="D88" i="14"/>
  <c r="F88" i="14"/>
  <c r="D89" i="14"/>
  <c r="D226" i="14" s="1"/>
  <c r="F89" i="14"/>
  <c r="F226" i="14" s="1"/>
  <c r="D90" i="14"/>
  <c r="F90" i="14"/>
  <c r="D91" i="14"/>
  <c r="F91" i="14"/>
  <c r="F228" i="14" s="1"/>
  <c r="D92" i="14"/>
  <c r="F92" i="14"/>
  <c r="D93" i="14"/>
  <c r="D230" i="14" s="1"/>
  <c r="F93" i="14"/>
  <c r="F230" i="14" s="1"/>
  <c r="D94" i="14"/>
  <c r="F94" i="14"/>
  <c r="D95" i="14"/>
  <c r="D232" i="14" s="1"/>
  <c r="F95" i="14"/>
  <c r="F232" i="14" s="1"/>
  <c r="D96" i="14"/>
  <c r="F96" i="14"/>
  <c r="D97" i="14"/>
  <c r="D234" i="14" s="1"/>
  <c r="F97" i="14"/>
  <c r="F234" i="14" s="1"/>
  <c r="D98" i="14"/>
  <c r="F98" i="14"/>
  <c r="D99" i="14"/>
  <c r="F99" i="14"/>
  <c r="F236" i="14" s="1"/>
  <c r="D100" i="14"/>
  <c r="F100" i="14"/>
  <c r="D101" i="14"/>
  <c r="D238" i="14" s="1"/>
  <c r="F101" i="14"/>
  <c r="F238" i="14" s="1"/>
  <c r="D102" i="14"/>
  <c r="F102" i="14"/>
  <c r="D103" i="14"/>
  <c r="D240" i="14" s="1"/>
  <c r="F103" i="14"/>
  <c r="F240" i="14" s="1"/>
  <c r="D104" i="14"/>
  <c r="F104" i="14"/>
  <c r="D105" i="14"/>
  <c r="D242" i="14" s="1"/>
  <c r="F105" i="14"/>
  <c r="F242" i="14" s="1"/>
  <c r="D106" i="14"/>
  <c r="F106" i="14"/>
  <c r="D107" i="14"/>
  <c r="D244" i="14" s="1"/>
  <c r="F107" i="14"/>
  <c r="F244" i="14" s="1"/>
  <c r="D108" i="14"/>
  <c r="F108" i="14"/>
  <c r="D109" i="14"/>
  <c r="D246" i="14" s="1"/>
  <c r="F109" i="14"/>
  <c r="F246" i="14" s="1"/>
  <c r="D110" i="14"/>
  <c r="F110" i="14"/>
  <c r="D111" i="14"/>
  <c r="D248" i="14" s="1"/>
  <c r="F111" i="14"/>
  <c r="F248" i="14" s="1"/>
  <c r="D112" i="14"/>
  <c r="F112" i="14"/>
  <c r="D113" i="14"/>
  <c r="D250" i="14" s="1"/>
  <c r="F113" i="14"/>
  <c r="F250" i="14" s="1"/>
  <c r="D114" i="14"/>
  <c r="F114" i="14"/>
  <c r="D115" i="14"/>
  <c r="D252" i="14" s="1"/>
  <c r="F115" i="14"/>
  <c r="F252" i="14" s="1"/>
  <c r="D116" i="14"/>
  <c r="F116" i="14"/>
  <c r="D117" i="14"/>
  <c r="D254" i="14" s="1"/>
  <c r="F117" i="14"/>
  <c r="F254" i="14" s="1"/>
  <c r="D118" i="14"/>
  <c r="F118" i="14"/>
  <c r="D119" i="14"/>
  <c r="D256" i="14" s="1"/>
  <c r="F119" i="14"/>
  <c r="F256" i="14" s="1"/>
  <c r="D120" i="14"/>
  <c r="F120" i="14"/>
  <c r="D121" i="14"/>
  <c r="D258" i="14" s="1"/>
  <c r="F121" i="14"/>
  <c r="F258" i="14" s="1"/>
  <c r="D122" i="14"/>
  <c r="F122" i="14"/>
  <c r="D123" i="14"/>
  <c r="F123" i="14"/>
  <c r="F260" i="14" s="1"/>
  <c r="D124" i="14"/>
  <c r="F124" i="14"/>
  <c r="A10" i="13"/>
  <c r="C10" i="13"/>
  <c r="A11" i="13"/>
  <c r="C11" i="13"/>
  <c r="A12" i="13"/>
  <c r="C12" i="13"/>
  <c r="A13" i="13"/>
  <c r="C13" i="13"/>
  <c r="A14" i="13"/>
  <c r="C14" i="13"/>
  <c r="A15" i="13"/>
  <c r="C15" i="13"/>
  <c r="A16" i="13"/>
  <c r="C16" i="13"/>
  <c r="A17" i="13"/>
  <c r="C17" i="13"/>
  <c r="A18" i="13"/>
  <c r="C18" i="13"/>
  <c r="A19" i="13"/>
  <c r="C19" i="13"/>
  <c r="A20" i="13"/>
  <c r="C20" i="13"/>
  <c r="A21" i="13"/>
  <c r="C21" i="13"/>
  <c r="A22" i="13"/>
  <c r="C22" i="13"/>
  <c r="A23" i="13"/>
  <c r="C23" i="13"/>
  <c r="A24" i="13"/>
  <c r="C24" i="13"/>
  <c r="A25" i="13"/>
  <c r="C25" i="13"/>
  <c r="A26" i="13"/>
  <c r="C26" i="13"/>
  <c r="A27" i="13"/>
  <c r="C27" i="13"/>
  <c r="A28" i="13"/>
  <c r="C28" i="13"/>
  <c r="A29" i="13"/>
  <c r="C29" i="13"/>
  <c r="A30" i="13"/>
  <c r="C30" i="13"/>
  <c r="A31" i="13"/>
  <c r="C31" i="13"/>
  <c r="A32" i="13"/>
  <c r="C32" i="13"/>
  <c r="A33" i="13"/>
  <c r="C33" i="13"/>
  <c r="A34" i="13"/>
  <c r="C34" i="13"/>
  <c r="A35" i="13"/>
  <c r="C35" i="13"/>
  <c r="A36" i="13"/>
  <c r="C36" i="13"/>
  <c r="A37" i="13"/>
  <c r="C37" i="13"/>
  <c r="A38" i="13"/>
  <c r="C38" i="13"/>
  <c r="A39" i="13"/>
  <c r="C39" i="13"/>
  <c r="A40" i="13"/>
  <c r="C40" i="13"/>
  <c r="A41" i="13"/>
  <c r="C41" i="13"/>
  <c r="A42" i="13"/>
  <c r="C42" i="13"/>
  <c r="A43" i="13"/>
  <c r="C43" i="13"/>
  <c r="A44" i="13"/>
  <c r="C44" i="13"/>
  <c r="A45" i="13"/>
  <c r="C45" i="13"/>
  <c r="A46" i="13"/>
  <c r="C46" i="13"/>
  <c r="A47" i="13"/>
  <c r="C47" i="13"/>
  <c r="A48" i="13"/>
  <c r="C48" i="13"/>
  <c r="C9" i="13"/>
  <c r="A9" i="13"/>
  <c r="A10" i="12"/>
  <c r="C10" i="12"/>
  <c r="A11" i="12"/>
  <c r="C11" i="12"/>
  <c r="A12" i="12"/>
  <c r="C12" i="12"/>
  <c r="A13" i="12"/>
  <c r="C13" i="12"/>
  <c r="A14" i="12"/>
  <c r="C14" i="12"/>
  <c r="A15" i="12"/>
  <c r="C15" i="12"/>
  <c r="A16" i="12"/>
  <c r="C16" i="12"/>
  <c r="A17" i="12"/>
  <c r="C17" i="12"/>
  <c r="A18" i="12"/>
  <c r="C18" i="12"/>
  <c r="A19" i="12"/>
  <c r="C19" i="12"/>
  <c r="A20" i="12"/>
  <c r="C20" i="12"/>
  <c r="A21" i="12"/>
  <c r="C21" i="12"/>
  <c r="A22" i="12"/>
  <c r="C22" i="12"/>
  <c r="A23" i="12"/>
  <c r="C23" i="12"/>
  <c r="A24" i="12"/>
  <c r="C24" i="12"/>
  <c r="A25" i="12"/>
  <c r="C25" i="12"/>
  <c r="A26" i="12"/>
  <c r="C26" i="12"/>
  <c r="A27" i="12"/>
  <c r="C27" i="12"/>
  <c r="A28" i="12"/>
  <c r="C28" i="12"/>
  <c r="A29" i="12"/>
  <c r="C29" i="12"/>
  <c r="A30" i="12"/>
  <c r="C30" i="12"/>
  <c r="A31" i="12"/>
  <c r="C31" i="12"/>
  <c r="A32" i="12"/>
  <c r="C32" i="12"/>
  <c r="A33" i="12"/>
  <c r="C33" i="12"/>
  <c r="A34" i="12"/>
  <c r="C34" i="12"/>
  <c r="A35" i="12"/>
  <c r="C35" i="12"/>
  <c r="A36" i="12"/>
  <c r="C36" i="12"/>
  <c r="A37" i="12"/>
  <c r="C37" i="12"/>
  <c r="A38" i="12"/>
  <c r="C38" i="12"/>
  <c r="A39" i="12"/>
  <c r="C39" i="12"/>
  <c r="A40" i="12"/>
  <c r="C40" i="12"/>
  <c r="A41" i="12"/>
  <c r="C41" i="12"/>
  <c r="A42" i="12"/>
  <c r="C42" i="12"/>
  <c r="A43" i="12"/>
  <c r="C43" i="12"/>
  <c r="A44" i="12"/>
  <c r="C44" i="12"/>
  <c r="A45" i="12"/>
  <c r="C45" i="12"/>
  <c r="A46" i="12"/>
  <c r="C46" i="12"/>
  <c r="A47" i="12"/>
  <c r="C47" i="12"/>
  <c r="A48" i="12"/>
  <c r="C48" i="12"/>
  <c r="C9" i="12"/>
  <c r="A9" i="12"/>
  <c r="A12" i="23"/>
  <c r="B20" i="24"/>
  <c r="B18" i="24"/>
  <c r="E17" i="24"/>
  <c r="B16" i="24"/>
  <c r="E13" i="24"/>
  <c r="A21" i="23"/>
  <c r="A20" i="23"/>
  <c r="A19" i="23"/>
  <c r="B19" i="23" s="1"/>
  <c r="A18" i="23"/>
  <c r="A17" i="23"/>
  <c r="A16" i="23"/>
  <c r="A15" i="23"/>
  <c r="E15" i="23" s="1"/>
  <c r="A14" i="23"/>
  <c r="A13" i="23"/>
  <c r="B18" i="23"/>
  <c r="E20" i="23"/>
  <c r="E12" i="24"/>
  <c r="E21" i="24"/>
  <c r="E15" i="24"/>
  <c r="E20" i="24"/>
  <c r="E18" i="24"/>
  <c r="E16" i="24"/>
  <c r="E14" i="24"/>
  <c r="E12" i="23"/>
  <c r="E18" i="23"/>
  <c r="E16" i="23"/>
  <c r="E14" i="23"/>
  <c r="B20" i="23"/>
  <c r="E17" i="23"/>
  <c r="E13" i="23"/>
  <c r="D19" i="11"/>
  <c r="D19" i="13" s="1"/>
  <c r="D20" i="11"/>
  <c r="D21" i="11"/>
  <c r="D22" i="11"/>
  <c r="D22" i="13" s="1"/>
  <c r="D23" i="11"/>
  <c r="D23" i="13" s="1"/>
  <c r="D24" i="11"/>
  <c r="D25" i="11"/>
  <c r="D26" i="11"/>
  <c r="D26" i="12" s="1"/>
  <c r="D27" i="11"/>
  <c r="D27" i="13" s="1"/>
  <c r="D28" i="11"/>
  <c r="D29" i="11"/>
  <c r="D30" i="11"/>
  <c r="D30" i="12" s="1"/>
  <c r="D31" i="11"/>
  <c r="D31" i="13" s="1"/>
  <c r="D32" i="11"/>
  <c r="D33" i="11"/>
  <c r="D34" i="11"/>
  <c r="D34" i="12" s="1"/>
  <c r="D35" i="11"/>
  <c r="D35" i="13" s="1"/>
  <c r="D36" i="11"/>
  <c r="D36" i="12" s="1"/>
  <c r="D37" i="11"/>
  <c r="D38" i="11"/>
  <c r="D38" i="13" s="1"/>
  <c r="D39" i="11"/>
  <c r="D39" i="13" s="1"/>
  <c r="D40" i="11"/>
  <c r="D40" i="12" s="1"/>
  <c r="D41" i="11"/>
  <c r="D42" i="11"/>
  <c r="D42" i="13" s="1"/>
  <c r="D43" i="11"/>
  <c r="D43" i="13" s="1"/>
  <c r="D44" i="11"/>
  <c r="D44" i="12" s="1"/>
  <c r="D45" i="11"/>
  <c r="D46" i="11"/>
  <c r="D47" i="11"/>
  <c r="D47" i="13" s="1"/>
  <c r="D48" i="11"/>
  <c r="D48" i="12" s="1"/>
  <c r="D23" i="5"/>
  <c r="D24" i="5"/>
  <c r="D25" i="5"/>
  <c r="D26" i="5"/>
  <c r="D27" i="5"/>
  <c r="D28" i="5"/>
  <c r="D29" i="5"/>
  <c r="D29" i="7" s="1"/>
  <c r="D30" i="5"/>
  <c r="D31" i="5"/>
  <c r="D32" i="5"/>
  <c r="D33" i="5"/>
  <c r="D33" i="7" s="1"/>
  <c r="D34" i="5"/>
  <c r="D35" i="5"/>
  <c r="D36" i="5"/>
  <c r="D37" i="5"/>
  <c r="D37" i="6" s="1"/>
  <c r="D38" i="5"/>
  <c r="D39" i="5"/>
  <c r="D40" i="5"/>
  <c r="D41" i="5"/>
  <c r="D41" i="6" s="1"/>
  <c r="D42" i="5"/>
  <c r="D43" i="5"/>
  <c r="D44" i="5"/>
  <c r="D45" i="5"/>
  <c r="D45" i="7" s="1"/>
  <c r="D46" i="5"/>
  <c r="D47" i="5"/>
  <c r="D48" i="5"/>
  <c r="Z9" i="20"/>
  <c r="Z312" i="20" s="1"/>
  <c r="Z26" i="20"/>
  <c r="Z329" i="20" s="1"/>
  <c r="Z40" i="20"/>
  <c r="Z343" i="20" s="1"/>
  <c r="Z55" i="20"/>
  <c r="Z358" i="20" s="1"/>
  <c r="Z72" i="20"/>
  <c r="Z375" i="20" s="1"/>
  <c r="Z89" i="20"/>
  <c r="Z392" i="20" s="1"/>
  <c r="D44" i="13"/>
  <c r="D40" i="13"/>
  <c r="D36" i="13"/>
  <c r="D34" i="13"/>
  <c r="D32" i="13"/>
  <c r="D32" i="12"/>
  <c r="D28" i="13"/>
  <c r="D28" i="12"/>
  <c r="D24" i="13"/>
  <c r="D24" i="12"/>
  <c r="D20" i="13"/>
  <c r="D20" i="12"/>
  <c r="D45" i="13"/>
  <c r="D45" i="12"/>
  <c r="D41" i="13"/>
  <c r="D41" i="12"/>
  <c r="D37" i="13"/>
  <c r="D37" i="12"/>
  <c r="D33" i="13"/>
  <c r="D33" i="12"/>
  <c r="D29" i="13"/>
  <c r="D29" i="12"/>
  <c r="D25" i="13"/>
  <c r="D25" i="12"/>
  <c r="D21" i="13"/>
  <c r="D21" i="12"/>
  <c r="D19" i="12"/>
  <c r="B10" i="11"/>
  <c r="B10" i="13" s="1"/>
  <c r="B11" i="11"/>
  <c r="B12" i="11"/>
  <c r="B12" i="13" s="1"/>
  <c r="B14" i="11"/>
  <c r="B14" i="13" s="1"/>
  <c r="B15" i="11"/>
  <c r="B15" i="12" s="1"/>
  <c r="B17" i="11"/>
  <c r="B18" i="11"/>
  <c r="B19" i="11"/>
  <c r="B19" i="12" s="1"/>
  <c r="B20" i="11"/>
  <c r="B20" i="13" s="1"/>
  <c r="B21" i="11"/>
  <c r="B22" i="11"/>
  <c r="B22" i="12" s="1"/>
  <c r="B23" i="11"/>
  <c r="B23" i="12" s="1"/>
  <c r="B24" i="11"/>
  <c r="B24" i="13" s="1"/>
  <c r="B25" i="11"/>
  <c r="B26" i="11"/>
  <c r="B26" i="12" s="1"/>
  <c r="B27" i="11"/>
  <c r="B27" i="12" s="1"/>
  <c r="B28" i="11"/>
  <c r="B28" i="13" s="1"/>
  <c r="B29" i="11"/>
  <c r="B30" i="11"/>
  <c r="B31" i="11"/>
  <c r="B31" i="12" s="1"/>
  <c r="B32" i="11"/>
  <c r="B32" i="13" s="1"/>
  <c r="B33" i="11"/>
  <c r="B34" i="11"/>
  <c r="B34" i="13" s="1"/>
  <c r="B35" i="11"/>
  <c r="B35" i="12" s="1"/>
  <c r="B36" i="11"/>
  <c r="B36" i="13" s="1"/>
  <c r="B37" i="11"/>
  <c r="B38" i="11"/>
  <c r="B38" i="12" s="1"/>
  <c r="B39" i="11"/>
  <c r="B39" i="12" s="1"/>
  <c r="B40" i="11"/>
  <c r="B40" i="13" s="1"/>
  <c r="B41" i="11"/>
  <c r="B42" i="11"/>
  <c r="B42" i="12" s="1"/>
  <c r="B43" i="11"/>
  <c r="B43" i="12" s="1"/>
  <c r="B44" i="11"/>
  <c r="B44" i="13" s="1"/>
  <c r="B45" i="11"/>
  <c r="B46" i="11"/>
  <c r="B46" i="13" s="1"/>
  <c r="B47" i="11"/>
  <c r="B47" i="12" s="1"/>
  <c r="B48" i="11"/>
  <c r="B48" i="13" s="1"/>
  <c r="B10" i="5"/>
  <c r="B12" i="5"/>
  <c r="B13" i="5"/>
  <c r="B14" i="5"/>
  <c r="B14" i="6" s="1"/>
  <c r="B15" i="5"/>
  <c r="B16" i="5"/>
  <c r="B18" i="5"/>
  <c r="B19" i="5"/>
  <c r="B19" i="7" s="1"/>
  <c r="B20" i="5"/>
  <c r="B21" i="5"/>
  <c r="B22" i="5"/>
  <c r="B23" i="5"/>
  <c r="B23" i="6" s="1"/>
  <c r="B24" i="5"/>
  <c r="B25" i="5"/>
  <c r="B26" i="5"/>
  <c r="B27" i="5"/>
  <c r="B27" i="6" s="1"/>
  <c r="B28" i="5"/>
  <c r="B29" i="5"/>
  <c r="B30" i="5"/>
  <c r="B31" i="5"/>
  <c r="B31" i="6" s="1"/>
  <c r="B32" i="5"/>
  <c r="B33" i="5"/>
  <c r="B34" i="5"/>
  <c r="B35" i="5"/>
  <c r="B35" i="7" s="1"/>
  <c r="B36" i="5"/>
  <c r="B37" i="5"/>
  <c r="B38" i="5"/>
  <c r="B39" i="5"/>
  <c r="B39" i="6" s="1"/>
  <c r="B40" i="5"/>
  <c r="B41" i="5"/>
  <c r="B42" i="5"/>
  <c r="B43" i="5"/>
  <c r="B43" i="6" s="1"/>
  <c r="B44" i="5"/>
  <c r="B45" i="5"/>
  <c r="B46" i="5"/>
  <c r="B47" i="5"/>
  <c r="B47" i="6" s="1"/>
  <c r="B48" i="5"/>
  <c r="C51" i="10"/>
  <c r="E51" i="10"/>
  <c r="F51" i="10"/>
  <c r="G51" i="10"/>
  <c r="H51" i="10"/>
  <c r="I51" i="10"/>
  <c r="J51" i="10"/>
  <c r="K51" i="10"/>
  <c r="L51" i="10"/>
  <c r="M51" i="10"/>
  <c r="N51" i="10"/>
  <c r="O51" i="10"/>
  <c r="P51" i="10"/>
  <c r="Q51" i="10"/>
  <c r="R51" i="10"/>
  <c r="S51" i="10"/>
  <c r="T51" i="10"/>
  <c r="U51" i="10"/>
  <c r="V51" i="10"/>
  <c r="W51" i="10"/>
  <c r="X51" i="10"/>
  <c r="Y51" i="10"/>
  <c r="Z51" i="10"/>
  <c r="AA51" i="10"/>
  <c r="AB51" i="10"/>
  <c r="AC51" i="10"/>
  <c r="AD51" i="10"/>
  <c r="AE51" i="10"/>
  <c r="AF51" i="10"/>
  <c r="D51" i="10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/>
  <c r="AE51" i="3"/>
  <c r="AF51" i="3"/>
  <c r="C51" i="3"/>
  <c r="D51" i="3"/>
  <c r="E51" i="3"/>
  <c r="F51" i="3"/>
  <c r="G51" i="3"/>
  <c r="B48" i="12"/>
  <c r="B46" i="12"/>
  <c r="B42" i="13"/>
  <c r="B40" i="12"/>
  <c r="B36" i="12"/>
  <c r="B34" i="12"/>
  <c r="B32" i="12"/>
  <c r="B30" i="12"/>
  <c r="B30" i="13"/>
  <c r="B24" i="12"/>
  <c r="B22" i="13"/>
  <c r="B20" i="12"/>
  <c r="B18" i="13"/>
  <c r="B18" i="12"/>
  <c r="B10" i="12"/>
  <c r="B45" i="13"/>
  <c r="B45" i="12"/>
  <c r="B41" i="13"/>
  <c r="B41" i="12"/>
  <c r="B37" i="13"/>
  <c r="B37" i="12"/>
  <c r="B35" i="13"/>
  <c r="B33" i="13"/>
  <c r="B33" i="12"/>
  <c r="B29" i="13"/>
  <c r="B29" i="12"/>
  <c r="B25" i="13"/>
  <c r="B25" i="12"/>
  <c r="B21" i="13"/>
  <c r="B21" i="12"/>
  <c r="B17" i="13"/>
  <c r="B17" i="12"/>
  <c r="B11" i="13"/>
  <c r="B11" i="12"/>
  <c r="E73" i="15"/>
  <c r="C68" i="15"/>
  <c r="E66" i="15"/>
  <c r="D11" i="15"/>
  <c r="D10" i="15"/>
  <c r="D8" i="15"/>
  <c r="D7" i="15"/>
  <c r="D6" i="15"/>
  <c r="A3" i="15"/>
  <c r="T262" i="14"/>
  <c r="S262" i="14"/>
  <c r="R262" i="14"/>
  <c r="Q262" i="14"/>
  <c r="P262" i="14"/>
  <c r="O262" i="14"/>
  <c r="N262" i="14"/>
  <c r="M262" i="14"/>
  <c r="L262" i="14"/>
  <c r="K262" i="14"/>
  <c r="J262" i="14"/>
  <c r="G262" i="14"/>
  <c r="E262" i="14"/>
  <c r="C262" i="14"/>
  <c r="B262" i="14"/>
  <c r="T261" i="14"/>
  <c r="S261" i="14"/>
  <c r="R261" i="14"/>
  <c r="Q261" i="14"/>
  <c r="P261" i="14"/>
  <c r="O261" i="14"/>
  <c r="N261" i="14"/>
  <c r="M261" i="14"/>
  <c r="L261" i="14"/>
  <c r="K261" i="14"/>
  <c r="J261" i="14"/>
  <c r="G261" i="14"/>
  <c r="E261" i="14"/>
  <c r="C261" i="14"/>
  <c r="B261" i="14"/>
  <c r="T260" i="14"/>
  <c r="S260" i="14"/>
  <c r="R260" i="14"/>
  <c r="Q260" i="14"/>
  <c r="P260" i="14"/>
  <c r="O260" i="14"/>
  <c r="N260" i="14"/>
  <c r="M260" i="14"/>
  <c r="L260" i="14"/>
  <c r="K260" i="14"/>
  <c r="J260" i="14"/>
  <c r="G260" i="14"/>
  <c r="E260" i="14"/>
  <c r="C260" i="14"/>
  <c r="B260" i="14"/>
  <c r="T259" i="14"/>
  <c r="S259" i="14"/>
  <c r="R259" i="14"/>
  <c r="Q259" i="14"/>
  <c r="P259" i="14"/>
  <c r="O259" i="14"/>
  <c r="N259" i="14"/>
  <c r="M259" i="14"/>
  <c r="L259" i="14"/>
  <c r="K259" i="14"/>
  <c r="J259" i="14"/>
  <c r="G259" i="14"/>
  <c r="E259" i="14"/>
  <c r="C259" i="14"/>
  <c r="B259" i="14"/>
  <c r="T258" i="14"/>
  <c r="S258" i="14"/>
  <c r="R258" i="14"/>
  <c r="Q258" i="14"/>
  <c r="P258" i="14"/>
  <c r="O258" i="14"/>
  <c r="N258" i="14"/>
  <c r="M258" i="14"/>
  <c r="L258" i="14"/>
  <c r="K258" i="14"/>
  <c r="J258" i="14"/>
  <c r="G258" i="14"/>
  <c r="E258" i="14"/>
  <c r="C258" i="14"/>
  <c r="B258" i="14"/>
  <c r="T257" i="14"/>
  <c r="S257" i="14"/>
  <c r="R257" i="14"/>
  <c r="Q257" i="14"/>
  <c r="P257" i="14"/>
  <c r="O257" i="14"/>
  <c r="N257" i="14"/>
  <c r="M257" i="14"/>
  <c r="L257" i="14"/>
  <c r="K257" i="14"/>
  <c r="J257" i="14"/>
  <c r="G257" i="14"/>
  <c r="E257" i="14"/>
  <c r="C257" i="14"/>
  <c r="B257" i="14"/>
  <c r="T256" i="14"/>
  <c r="S256" i="14"/>
  <c r="R256" i="14"/>
  <c r="Q256" i="14"/>
  <c r="P256" i="14"/>
  <c r="O256" i="14"/>
  <c r="N256" i="14"/>
  <c r="M256" i="14"/>
  <c r="L256" i="14"/>
  <c r="K256" i="14"/>
  <c r="J256" i="14"/>
  <c r="G256" i="14"/>
  <c r="E256" i="14"/>
  <c r="C256" i="14"/>
  <c r="B256" i="14"/>
  <c r="T255" i="14"/>
  <c r="S255" i="14"/>
  <c r="R255" i="14"/>
  <c r="Q255" i="14"/>
  <c r="P255" i="14"/>
  <c r="O255" i="14"/>
  <c r="N255" i="14"/>
  <c r="M255" i="14"/>
  <c r="L255" i="14"/>
  <c r="K255" i="14"/>
  <c r="J255" i="14"/>
  <c r="G255" i="14"/>
  <c r="E255" i="14"/>
  <c r="C255" i="14"/>
  <c r="B255" i="14"/>
  <c r="T254" i="14"/>
  <c r="S254" i="14"/>
  <c r="R254" i="14"/>
  <c r="Q254" i="14"/>
  <c r="P254" i="14"/>
  <c r="O254" i="14"/>
  <c r="N254" i="14"/>
  <c r="M254" i="14"/>
  <c r="L254" i="14"/>
  <c r="K254" i="14"/>
  <c r="J254" i="14"/>
  <c r="G254" i="14"/>
  <c r="E254" i="14"/>
  <c r="C254" i="14"/>
  <c r="B254" i="14"/>
  <c r="T253" i="14"/>
  <c r="S253" i="14"/>
  <c r="R253" i="14"/>
  <c r="Q253" i="14"/>
  <c r="P253" i="14"/>
  <c r="O253" i="14"/>
  <c r="N253" i="14"/>
  <c r="M253" i="14"/>
  <c r="L253" i="14"/>
  <c r="K253" i="14"/>
  <c r="J253" i="14"/>
  <c r="G253" i="14"/>
  <c r="E253" i="14"/>
  <c r="C253" i="14"/>
  <c r="B253" i="14"/>
  <c r="T252" i="14"/>
  <c r="S252" i="14"/>
  <c r="R252" i="14"/>
  <c r="Q252" i="14"/>
  <c r="P252" i="14"/>
  <c r="O252" i="14"/>
  <c r="N252" i="14"/>
  <c r="M252" i="14"/>
  <c r="L252" i="14"/>
  <c r="K252" i="14"/>
  <c r="J252" i="14"/>
  <c r="G252" i="14"/>
  <c r="E252" i="14"/>
  <c r="C252" i="14"/>
  <c r="B252" i="14"/>
  <c r="T251" i="14"/>
  <c r="S251" i="14"/>
  <c r="R251" i="14"/>
  <c r="Q251" i="14"/>
  <c r="P251" i="14"/>
  <c r="O251" i="14"/>
  <c r="N251" i="14"/>
  <c r="M251" i="14"/>
  <c r="L251" i="14"/>
  <c r="K251" i="14"/>
  <c r="J251" i="14"/>
  <c r="G251" i="14"/>
  <c r="E251" i="14"/>
  <c r="C251" i="14"/>
  <c r="B251" i="14"/>
  <c r="T250" i="14"/>
  <c r="S250" i="14"/>
  <c r="R250" i="14"/>
  <c r="Q250" i="14"/>
  <c r="P250" i="14"/>
  <c r="O250" i="14"/>
  <c r="N250" i="14"/>
  <c r="M250" i="14"/>
  <c r="L250" i="14"/>
  <c r="K250" i="14"/>
  <c r="J250" i="14"/>
  <c r="G250" i="14"/>
  <c r="E250" i="14"/>
  <c r="C250" i="14"/>
  <c r="B250" i="14"/>
  <c r="T249" i="14"/>
  <c r="S249" i="14"/>
  <c r="R249" i="14"/>
  <c r="Q249" i="14"/>
  <c r="P249" i="14"/>
  <c r="O249" i="14"/>
  <c r="N249" i="14"/>
  <c r="M249" i="14"/>
  <c r="L249" i="14"/>
  <c r="K249" i="14"/>
  <c r="J249" i="14"/>
  <c r="G249" i="14"/>
  <c r="E249" i="14"/>
  <c r="C249" i="14"/>
  <c r="B249" i="14"/>
  <c r="T248" i="14"/>
  <c r="S248" i="14"/>
  <c r="R248" i="14"/>
  <c r="Q248" i="14"/>
  <c r="P248" i="14"/>
  <c r="O248" i="14"/>
  <c r="N248" i="14"/>
  <c r="M248" i="14"/>
  <c r="L248" i="14"/>
  <c r="K248" i="14"/>
  <c r="J248" i="14"/>
  <c r="G248" i="14"/>
  <c r="E248" i="14"/>
  <c r="C248" i="14"/>
  <c r="B248" i="14"/>
  <c r="T247" i="14"/>
  <c r="S247" i="14"/>
  <c r="R247" i="14"/>
  <c r="Q247" i="14"/>
  <c r="P247" i="14"/>
  <c r="O247" i="14"/>
  <c r="N247" i="14"/>
  <c r="M247" i="14"/>
  <c r="L247" i="14"/>
  <c r="K247" i="14"/>
  <c r="J247" i="14"/>
  <c r="G247" i="14"/>
  <c r="E247" i="14"/>
  <c r="C247" i="14"/>
  <c r="B247" i="14"/>
  <c r="T246" i="14"/>
  <c r="S246" i="14"/>
  <c r="R246" i="14"/>
  <c r="Q246" i="14"/>
  <c r="P246" i="14"/>
  <c r="O246" i="14"/>
  <c r="N246" i="14"/>
  <c r="M246" i="14"/>
  <c r="L246" i="14"/>
  <c r="K246" i="14"/>
  <c r="J246" i="14"/>
  <c r="G246" i="14"/>
  <c r="E246" i="14"/>
  <c r="C246" i="14"/>
  <c r="B246" i="14"/>
  <c r="T245" i="14"/>
  <c r="S245" i="14"/>
  <c r="R245" i="14"/>
  <c r="Q245" i="14"/>
  <c r="P245" i="14"/>
  <c r="O245" i="14"/>
  <c r="N245" i="14"/>
  <c r="M245" i="14"/>
  <c r="L245" i="14"/>
  <c r="K245" i="14"/>
  <c r="J245" i="14"/>
  <c r="G245" i="14"/>
  <c r="E245" i="14"/>
  <c r="C245" i="14"/>
  <c r="B245" i="14"/>
  <c r="T244" i="14"/>
  <c r="S244" i="14"/>
  <c r="R244" i="14"/>
  <c r="Q244" i="14"/>
  <c r="P244" i="14"/>
  <c r="O244" i="14"/>
  <c r="N244" i="14"/>
  <c r="M244" i="14"/>
  <c r="L244" i="14"/>
  <c r="K244" i="14"/>
  <c r="J244" i="14"/>
  <c r="G244" i="14"/>
  <c r="E244" i="14"/>
  <c r="C244" i="14"/>
  <c r="B244" i="14"/>
  <c r="T243" i="14"/>
  <c r="S243" i="14"/>
  <c r="R243" i="14"/>
  <c r="Q243" i="14"/>
  <c r="P243" i="14"/>
  <c r="O243" i="14"/>
  <c r="N243" i="14"/>
  <c r="M243" i="14"/>
  <c r="L243" i="14"/>
  <c r="K243" i="14"/>
  <c r="J243" i="14"/>
  <c r="G243" i="14"/>
  <c r="E243" i="14"/>
  <c r="C243" i="14"/>
  <c r="B243" i="14"/>
  <c r="T242" i="14"/>
  <c r="S242" i="14"/>
  <c r="R242" i="14"/>
  <c r="Q242" i="14"/>
  <c r="P242" i="14"/>
  <c r="O242" i="14"/>
  <c r="N242" i="14"/>
  <c r="M242" i="14"/>
  <c r="L242" i="14"/>
  <c r="K242" i="14"/>
  <c r="J242" i="14"/>
  <c r="G242" i="14"/>
  <c r="E242" i="14"/>
  <c r="C242" i="14"/>
  <c r="B242" i="14"/>
  <c r="T241" i="14"/>
  <c r="S241" i="14"/>
  <c r="R241" i="14"/>
  <c r="Q241" i="14"/>
  <c r="P241" i="14"/>
  <c r="O241" i="14"/>
  <c r="N241" i="14"/>
  <c r="M241" i="14"/>
  <c r="L241" i="14"/>
  <c r="K241" i="14"/>
  <c r="J241" i="14"/>
  <c r="G241" i="14"/>
  <c r="E241" i="14"/>
  <c r="C241" i="14"/>
  <c r="B241" i="14"/>
  <c r="T240" i="14"/>
  <c r="S240" i="14"/>
  <c r="R240" i="14"/>
  <c r="Q240" i="14"/>
  <c r="P240" i="14"/>
  <c r="O240" i="14"/>
  <c r="N240" i="14"/>
  <c r="M240" i="14"/>
  <c r="L240" i="14"/>
  <c r="K240" i="14"/>
  <c r="J240" i="14"/>
  <c r="G240" i="14"/>
  <c r="E240" i="14"/>
  <c r="C240" i="14"/>
  <c r="B240" i="14"/>
  <c r="T239" i="14"/>
  <c r="S239" i="14"/>
  <c r="R239" i="14"/>
  <c r="Q239" i="14"/>
  <c r="P239" i="14"/>
  <c r="O239" i="14"/>
  <c r="N239" i="14"/>
  <c r="M239" i="14"/>
  <c r="L239" i="14"/>
  <c r="K239" i="14"/>
  <c r="J239" i="14"/>
  <c r="G239" i="14"/>
  <c r="E239" i="14"/>
  <c r="C239" i="14"/>
  <c r="B239" i="14"/>
  <c r="T238" i="14"/>
  <c r="S238" i="14"/>
  <c r="R238" i="14"/>
  <c r="Q238" i="14"/>
  <c r="P238" i="14"/>
  <c r="O238" i="14"/>
  <c r="N238" i="14"/>
  <c r="M238" i="14"/>
  <c r="L238" i="14"/>
  <c r="K238" i="14"/>
  <c r="J238" i="14"/>
  <c r="G238" i="14"/>
  <c r="E238" i="14"/>
  <c r="C238" i="14"/>
  <c r="B238" i="14"/>
  <c r="T237" i="14"/>
  <c r="S237" i="14"/>
  <c r="R237" i="14"/>
  <c r="Q237" i="14"/>
  <c r="P237" i="14"/>
  <c r="O237" i="14"/>
  <c r="N237" i="14"/>
  <c r="M237" i="14"/>
  <c r="L237" i="14"/>
  <c r="K237" i="14"/>
  <c r="J237" i="14"/>
  <c r="G237" i="14"/>
  <c r="E237" i="14"/>
  <c r="C237" i="14"/>
  <c r="B237" i="14"/>
  <c r="T236" i="14"/>
  <c r="S236" i="14"/>
  <c r="R236" i="14"/>
  <c r="Q236" i="14"/>
  <c r="P236" i="14"/>
  <c r="O236" i="14"/>
  <c r="N236" i="14"/>
  <c r="M236" i="14"/>
  <c r="L236" i="14"/>
  <c r="K236" i="14"/>
  <c r="J236" i="14"/>
  <c r="G236" i="14"/>
  <c r="E236" i="14"/>
  <c r="C236" i="14"/>
  <c r="B236" i="14"/>
  <c r="T235" i="14"/>
  <c r="S235" i="14"/>
  <c r="R235" i="14"/>
  <c r="Q235" i="14"/>
  <c r="P235" i="14"/>
  <c r="O235" i="14"/>
  <c r="N235" i="14"/>
  <c r="M235" i="14"/>
  <c r="L235" i="14"/>
  <c r="K235" i="14"/>
  <c r="J235" i="14"/>
  <c r="G235" i="14"/>
  <c r="E235" i="14"/>
  <c r="C235" i="14"/>
  <c r="B235" i="14"/>
  <c r="T234" i="14"/>
  <c r="S234" i="14"/>
  <c r="R234" i="14"/>
  <c r="Q234" i="14"/>
  <c r="P234" i="14"/>
  <c r="O234" i="14"/>
  <c r="N234" i="14"/>
  <c r="M234" i="14"/>
  <c r="L234" i="14"/>
  <c r="K234" i="14"/>
  <c r="J234" i="14"/>
  <c r="G234" i="14"/>
  <c r="E234" i="14"/>
  <c r="C234" i="14"/>
  <c r="B234" i="14"/>
  <c r="T233" i="14"/>
  <c r="S233" i="14"/>
  <c r="R233" i="14"/>
  <c r="Q233" i="14"/>
  <c r="P233" i="14"/>
  <c r="O233" i="14"/>
  <c r="N233" i="14"/>
  <c r="M233" i="14"/>
  <c r="L233" i="14"/>
  <c r="K233" i="14"/>
  <c r="J233" i="14"/>
  <c r="G233" i="14"/>
  <c r="E233" i="14"/>
  <c r="C233" i="14"/>
  <c r="B233" i="14"/>
  <c r="T232" i="14"/>
  <c r="S232" i="14"/>
  <c r="R232" i="14"/>
  <c r="Q232" i="14"/>
  <c r="P232" i="14"/>
  <c r="O232" i="14"/>
  <c r="N232" i="14"/>
  <c r="M232" i="14"/>
  <c r="L232" i="14"/>
  <c r="K232" i="14"/>
  <c r="J232" i="14"/>
  <c r="G232" i="14"/>
  <c r="E232" i="14"/>
  <c r="C232" i="14"/>
  <c r="B232" i="14"/>
  <c r="T231" i="14"/>
  <c r="S231" i="14"/>
  <c r="R231" i="14"/>
  <c r="Q231" i="14"/>
  <c r="P231" i="14"/>
  <c r="O231" i="14"/>
  <c r="N231" i="14"/>
  <c r="M231" i="14"/>
  <c r="L231" i="14"/>
  <c r="K231" i="14"/>
  <c r="J231" i="14"/>
  <c r="G231" i="14"/>
  <c r="E231" i="14"/>
  <c r="C231" i="14"/>
  <c r="B231" i="14"/>
  <c r="T230" i="14"/>
  <c r="S230" i="14"/>
  <c r="R230" i="14"/>
  <c r="Q230" i="14"/>
  <c r="P230" i="14"/>
  <c r="O230" i="14"/>
  <c r="N230" i="14"/>
  <c r="M230" i="14"/>
  <c r="L230" i="14"/>
  <c r="K230" i="14"/>
  <c r="J230" i="14"/>
  <c r="G230" i="14"/>
  <c r="E230" i="14"/>
  <c r="C230" i="14"/>
  <c r="B230" i="14"/>
  <c r="T229" i="14"/>
  <c r="S229" i="14"/>
  <c r="R229" i="14"/>
  <c r="Q229" i="14"/>
  <c r="P229" i="14"/>
  <c r="O229" i="14"/>
  <c r="N229" i="14"/>
  <c r="M229" i="14"/>
  <c r="L229" i="14"/>
  <c r="K229" i="14"/>
  <c r="J229" i="14"/>
  <c r="G229" i="14"/>
  <c r="E229" i="14"/>
  <c r="C229" i="14"/>
  <c r="B229" i="14"/>
  <c r="T228" i="14"/>
  <c r="S228" i="14"/>
  <c r="R228" i="14"/>
  <c r="Q228" i="14"/>
  <c r="P228" i="14"/>
  <c r="O228" i="14"/>
  <c r="N228" i="14"/>
  <c r="M228" i="14"/>
  <c r="L228" i="14"/>
  <c r="K228" i="14"/>
  <c r="J228" i="14"/>
  <c r="G228" i="14"/>
  <c r="E228" i="14"/>
  <c r="C228" i="14"/>
  <c r="B228" i="14"/>
  <c r="T227" i="14"/>
  <c r="S227" i="14"/>
  <c r="R227" i="14"/>
  <c r="Q227" i="14"/>
  <c r="P227" i="14"/>
  <c r="O227" i="14"/>
  <c r="N227" i="14"/>
  <c r="M227" i="14"/>
  <c r="L227" i="14"/>
  <c r="K227" i="14"/>
  <c r="J227" i="14"/>
  <c r="G227" i="14"/>
  <c r="E227" i="14"/>
  <c r="C227" i="14"/>
  <c r="B227" i="14"/>
  <c r="T226" i="14"/>
  <c r="S226" i="14"/>
  <c r="R226" i="14"/>
  <c r="Q226" i="14"/>
  <c r="P226" i="14"/>
  <c r="O226" i="14"/>
  <c r="N226" i="14"/>
  <c r="M226" i="14"/>
  <c r="L226" i="14"/>
  <c r="K226" i="14"/>
  <c r="J226" i="14"/>
  <c r="G226" i="14"/>
  <c r="E226" i="14"/>
  <c r="C226" i="14"/>
  <c r="B226" i="14"/>
  <c r="T225" i="14"/>
  <c r="S225" i="14"/>
  <c r="R225" i="14"/>
  <c r="Q225" i="14"/>
  <c r="P225" i="14"/>
  <c r="O225" i="14"/>
  <c r="N225" i="14"/>
  <c r="M225" i="14"/>
  <c r="L225" i="14"/>
  <c r="K225" i="14"/>
  <c r="J225" i="14"/>
  <c r="G225" i="14"/>
  <c r="E225" i="14"/>
  <c r="C225" i="14"/>
  <c r="B225" i="14"/>
  <c r="T224" i="14"/>
  <c r="S224" i="14"/>
  <c r="R224" i="14"/>
  <c r="Q224" i="14"/>
  <c r="P224" i="14"/>
  <c r="O224" i="14"/>
  <c r="N224" i="14"/>
  <c r="M224" i="14"/>
  <c r="L224" i="14"/>
  <c r="K224" i="14"/>
  <c r="J224" i="14"/>
  <c r="G224" i="14"/>
  <c r="E224" i="14"/>
  <c r="C224" i="14"/>
  <c r="B224" i="14"/>
  <c r="T223" i="14"/>
  <c r="S223" i="14"/>
  <c r="R223" i="14"/>
  <c r="Q223" i="14"/>
  <c r="P223" i="14"/>
  <c r="O223" i="14"/>
  <c r="N223" i="14"/>
  <c r="M223" i="14"/>
  <c r="L223" i="14"/>
  <c r="K223" i="14"/>
  <c r="J223" i="14"/>
  <c r="G223" i="14"/>
  <c r="E223" i="14"/>
  <c r="C223" i="14"/>
  <c r="B223" i="14"/>
  <c r="T222" i="14"/>
  <c r="S222" i="14"/>
  <c r="R222" i="14"/>
  <c r="Q222" i="14"/>
  <c r="P222" i="14"/>
  <c r="O222" i="14"/>
  <c r="N222" i="14"/>
  <c r="M222" i="14"/>
  <c r="L222" i="14"/>
  <c r="K222" i="14"/>
  <c r="J222" i="14"/>
  <c r="G222" i="14"/>
  <c r="E222" i="14"/>
  <c r="C222" i="14"/>
  <c r="B222" i="14"/>
  <c r="T221" i="14"/>
  <c r="S221" i="14"/>
  <c r="R221" i="14"/>
  <c r="Q221" i="14"/>
  <c r="P221" i="14"/>
  <c r="O221" i="14"/>
  <c r="N221" i="14"/>
  <c r="M221" i="14"/>
  <c r="L221" i="14"/>
  <c r="K221" i="14"/>
  <c r="J221" i="14"/>
  <c r="G221" i="14"/>
  <c r="E221" i="14"/>
  <c r="C221" i="14"/>
  <c r="B221" i="14"/>
  <c r="T220" i="14"/>
  <c r="S220" i="14"/>
  <c r="R220" i="14"/>
  <c r="Q220" i="14"/>
  <c r="P220" i="14"/>
  <c r="O220" i="14"/>
  <c r="N220" i="14"/>
  <c r="M220" i="14"/>
  <c r="L220" i="14"/>
  <c r="K220" i="14"/>
  <c r="J220" i="14"/>
  <c r="G220" i="14"/>
  <c r="E220" i="14"/>
  <c r="C220" i="14"/>
  <c r="B220" i="14"/>
  <c r="T219" i="14"/>
  <c r="S219" i="14"/>
  <c r="R219" i="14"/>
  <c r="Q219" i="14"/>
  <c r="P219" i="14"/>
  <c r="O219" i="14"/>
  <c r="N219" i="14"/>
  <c r="M219" i="14"/>
  <c r="L219" i="14"/>
  <c r="K219" i="14"/>
  <c r="J219" i="14"/>
  <c r="G219" i="14"/>
  <c r="E219" i="14"/>
  <c r="C219" i="14"/>
  <c r="B219" i="14"/>
  <c r="T218" i="14"/>
  <c r="S218" i="14"/>
  <c r="R218" i="14"/>
  <c r="Q218" i="14"/>
  <c r="P218" i="14"/>
  <c r="O218" i="14"/>
  <c r="N218" i="14"/>
  <c r="M218" i="14"/>
  <c r="L218" i="14"/>
  <c r="K218" i="14"/>
  <c r="J218" i="14"/>
  <c r="G218" i="14"/>
  <c r="E218" i="14"/>
  <c r="C218" i="14"/>
  <c r="B218" i="14"/>
  <c r="T217" i="14"/>
  <c r="S217" i="14"/>
  <c r="R217" i="14"/>
  <c r="Q217" i="14"/>
  <c r="P217" i="14"/>
  <c r="O217" i="14"/>
  <c r="N217" i="14"/>
  <c r="M217" i="14"/>
  <c r="L217" i="14"/>
  <c r="K217" i="14"/>
  <c r="J217" i="14"/>
  <c r="G217" i="14"/>
  <c r="E217" i="14"/>
  <c r="C217" i="14"/>
  <c r="B217" i="14"/>
  <c r="T216" i="14"/>
  <c r="S216" i="14"/>
  <c r="R216" i="14"/>
  <c r="Q216" i="14"/>
  <c r="P216" i="14"/>
  <c r="O216" i="14"/>
  <c r="N216" i="14"/>
  <c r="M216" i="14"/>
  <c r="L216" i="14"/>
  <c r="K216" i="14"/>
  <c r="J216" i="14"/>
  <c r="G216" i="14"/>
  <c r="E216" i="14"/>
  <c r="C216" i="14"/>
  <c r="B216" i="14"/>
  <c r="T215" i="14"/>
  <c r="S215" i="14"/>
  <c r="R215" i="14"/>
  <c r="Q215" i="14"/>
  <c r="P215" i="14"/>
  <c r="O215" i="14"/>
  <c r="N215" i="14"/>
  <c r="M215" i="14"/>
  <c r="L215" i="14"/>
  <c r="K215" i="14"/>
  <c r="J215" i="14"/>
  <c r="G215" i="14"/>
  <c r="E215" i="14"/>
  <c r="C215" i="14"/>
  <c r="B215" i="14"/>
  <c r="T214" i="14"/>
  <c r="S214" i="14"/>
  <c r="R214" i="14"/>
  <c r="Q214" i="14"/>
  <c r="P214" i="14"/>
  <c r="O214" i="14"/>
  <c r="N214" i="14"/>
  <c r="M214" i="14"/>
  <c r="L214" i="14"/>
  <c r="K214" i="14"/>
  <c r="J214" i="14"/>
  <c r="G214" i="14"/>
  <c r="E214" i="14"/>
  <c r="C214" i="14"/>
  <c r="B214" i="14"/>
  <c r="T213" i="14"/>
  <c r="S213" i="14"/>
  <c r="R213" i="14"/>
  <c r="Q213" i="14"/>
  <c r="P213" i="14"/>
  <c r="O213" i="14"/>
  <c r="N213" i="14"/>
  <c r="M213" i="14"/>
  <c r="L213" i="14"/>
  <c r="K213" i="14"/>
  <c r="J213" i="14"/>
  <c r="G213" i="14"/>
  <c r="E213" i="14"/>
  <c r="C213" i="14"/>
  <c r="B213" i="14"/>
  <c r="T212" i="14"/>
  <c r="S212" i="14"/>
  <c r="R212" i="14"/>
  <c r="Q212" i="14"/>
  <c r="P212" i="14"/>
  <c r="O212" i="14"/>
  <c r="N212" i="14"/>
  <c r="M212" i="14"/>
  <c r="L212" i="14"/>
  <c r="K212" i="14"/>
  <c r="J212" i="14"/>
  <c r="G212" i="14"/>
  <c r="E212" i="14"/>
  <c r="C212" i="14"/>
  <c r="B212" i="14"/>
  <c r="T211" i="14"/>
  <c r="S211" i="14"/>
  <c r="R211" i="14"/>
  <c r="Q211" i="14"/>
  <c r="P211" i="14"/>
  <c r="O211" i="14"/>
  <c r="N211" i="14"/>
  <c r="M211" i="14"/>
  <c r="L211" i="14"/>
  <c r="K211" i="14"/>
  <c r="J211" i="14"/>
  <c r="G211" i="14"/>
  <c r="E211" i="14"/>
  <c r="C211" i="14"/>
  <c r="B211" i="14"/>
  <c r="T210" i="14"/>
  <c r="S210" i="14"/>
  <c r="R210" i="14"/>
  <c r="Q210" i="14"/>
  <c r="P210" i="14"/>
  <c r="O210" i="14"/>
  <c r="N210" i="14"/>
  <c r="M210" i="14"/>
  <c r="L210" i="14"/>
  <c r="K210" i="14"/>
  <c r="J210" i="14"/>
  <c r="G210" i="14"/>
  <c r="E210" i="14"/>
  <c r="C210" i="14"/>
  <c r="B210" i="14"/>
  <c r="T209" i="14"/>
  <c r="S209" i="14"/>
  <c r="R209" i="14"/>
  <c r="Q209" i="14"/>
  <c r="P209" i="14"/>
  <c r="O209" i="14"/>
  <c r="N209" i="14"/>
  <c r="M209" i="14"/>
  <c r="L209" i="14"/>
  <c r="K209" i="14"/>
  <c r="J209" i="14"/>
  <c r="G209" i="14"/>
  <c r="E209" i="14"/>
  <c r="C209" i="14"/>
  <c r="B209" i="14"/>
  <c r="T208" i="14"/>
  <c r="S208" i="14"/>
  <c r="R208" i="14"/>
  <c r="Q208" i="14"/>
  <c r="P208" i="14"/>
  <c r="O208" i="14"/>
  <c r="N208" i="14"/>
  <c r="M208" i="14"/>
  <c r="L208" i="14"/>
  <c r="K208" i="14"/>
  <c r="J208" i="14"/>
  <c r="G208" i="14"/>
  <c r="E208" i="14"/>
  <c r="C208" i="14"/>
  <c r="B208" i="14"/>
  <c r="T207" i="14"/>
  <c r="S207" i="14"/>
  <c r="R207" i="14"/>
  <c r="Q207" i="14"/>
  <c r="P207" i="14"/>
  <c r="O207" i="14"/>
  <c r="N207" i="14"/>
  <c r="M207" i="14"/>
  <c r="L207" i="14"/>
  <c r="K207" i="14"/>
  <c r="J207" i="14"/>
  <c r="G207" i="14"/>
  <c r="E207" i="14"/>
  <c r="C207" i="14"/>
  <c r="B207" i="14"/>
  <c r="T206" i="14"/>
  <c r="S206" i="14"/>
  <c r="R206" i="14"/>
  <c r="Q206" i="14"/>
  <c r="P206" i="14"/>
  <c r="O206" i="14"/>
  <c r="N206" i="14"/>
  <c r="M206" i="14"/>
  <c r="L206" i="14"/>
  <c r="K206" i="14"/>
  <c r="J206" i="14"/>
  <c r="G206" i="14"/>
  <c r="E206" i="14"/>
  <c r="C206" i="14"/>
  <c r="B206" i="14"/>
  <c r="T205" i="14"/>
  <c r="S205" i="14"/>
  <c r="R205" i="14"/>
  <c r="Q205" i="14"/>
  <c r="P205" i="14"/>
  <c r="O205" i="14"/>
  <c r="N205" i="14"/>
  <c r="M205" i="14"/>
  <c r="L205" i="14"/>
  <c r="K205" i="14"/>
  <c r="J205" i="14"/>
  <c r="G205" i="14"/>
  <c r="E205" i="14"/>
  <c r="C205" i="14"/>
  <c r="B205" i="14"/>
  <c r="T204" i="14"/>
  <c r="S204" i="14"/>
  <c r="R204" i="14"/>
  <c r="Q204" i="14"/>
  <c r="P204" i="14"/>
  <c r="O204" i="14"/>
  <c r="N204" i="14"/>
  <c r="M204" i="14"/>
  <c r="L204" i="14"/>
  <c r="K204" i="14"/>
  <c r="J204" i="14"/>
  <c r="G204" i="14"/>
  <c r="E204" i="14"/>
  <c r="C204" i="14"/>
  <c r="B204" i="14"/>
  <c r="T203" i="14"/>
  <c r="S203" i="14"/>
  <c r="R203" i="14"/>
  <c r="Q203" i="14"/>
  <c r="P203" i="14"/>
  <c r="O203" i="14"/>
  <c r="N203" i="14"/>
  <c r="M203" i="14"/>
  <c r="L203" i="14"/>
  <c r="K203" i="14"/>
  <c r="J203" i="14"/>
  <c r="G203" i="14"/>
  <c r="E203" i="14"/>
  <c r="C203" i="14"/>
  <c r="B203" i="14"/>
  <c r="T202" i="14"/>
  <c r="S202" i="14"/>
  <c r="R202" i="14"/>
  <c r="Q202" i="14"/>
  <c r="P202" i="14"/>
  <c r="O202" i="14"/>
  <c r="N202" i="14"/>
  <c r="M202" i="14"/>
  <c r="L202" i="14"/>
  <c r="K202" i="14"/>
  <c r="J202" i="14"/>
  <c r="G202" i="14"/>
  <c r="E202" i="14"/>
  <c r="C202" i="14"/>
  <c r="B202" i="14"/>
  <c r="T201" i="14"/>
  <c r="S201" i="14"/>
  <c r="R201" i="14"/>
  <c r="Q201" i="14"/>
  <c r="P201" i="14"/>
  <c r="O201" i="14"/>
  <c r="N201" i="14"/>
  <c r="M201" i="14"/>
  <c r="L201" i="14"/>
  <c r="K201" i="14"/>
  <c r="J201" i="14"/>
  <c r="G201" i="14"/>
  <c r="E201" i="14"/>
  <c r="C201" i="14"/>
  <c r="B201" i="14"/>
  <c r="T200" i="14"/>
  <c r="S200" i="14"/>
  <c r="R200" i="14"/>
  <c r="Q200" i="14"/>
  <c r="P200" i="14"/>
  <c r="O200" i="14"/>
  <c r="N200" i="14"/>
  <c r="M200" i="14"/>
  <c r="L200" i="14"/>
  <c r="K200" i="14"/>
  <c r="J200" i="14"/>
  <c r="G200" i="14"/>
  <c r="E200" i="14"/>
  <c r="C200" i="14"/>
  <c r="B200" i="14"/>
  <c r="T199" i="14"/>
  <c r="S199" i="14"/>
  <c r="R199" i="14"/>
  <c r="Q199" i="14"/>
  <c r="P199" i="14"/>
  <c r="O199" i="14"/>
  <c r="N199" i="14"/>
  <c r="M199" i="14"/>
  <c r="L199" i="14"/>
  <c r="K199" i="14"/>
  <c r="J199" i="14"/>
  <c r="G199" i="14"/>
  <c r="E199" i="14"/>
  <c r="C199" i="14"/>
  <c r="B199" i="14"/>
  <c r="T198" i="14"/>
  <c r="S198" i="14"/>
  <c r="R198" i="14"/>
  <c r="Q198" i="14"/>
  <c r="P198" i="14"/>
  <c r="O198" i="14"/>
  <c r="N198" i="14"/>
  <c r="M198" i="14"/>
  <c r="L198" i="14"/>
  <c r="K198" i="14"/>
  <c r="J198" i="14"/>
  <c r="G198" i="14"/>
  <c r="E198" i="14"/>
  <c r="C198" i="14"/>
  <c r="B198" i="14"/>
  <c r="T197" i="14"/>
  <c r="S197" i="14"/>
  <c r="R197" i="14"/>
  <c r="Q197" i="14"/>
  <c r="P197" i="14"/>
  <c r="O197" i="14"/>
  <c r="N197" i="14"/>
  <c r="M197" i="14"/>
  <c r="L197" i="14"/>
  <c r="K197" i="14"/>
  <c r="J197" i="14"/>
  <c r="G197" i="14"/>
  <c r="E197" i="14"/>
  <c r="C197" i="14"/>
  <c r="B197" i="14"/>
  <c r="T196" i="14"/>
  <c r="S196" i="14"/>
  <c r="R196" i="14"/>
  <c r="Q196" i="14"/>
  <c r="P196" i="14"/>
  <c r="O196" i="14"/>
  <c r="N196" i="14"/>
  <c r="M196" i="14"/>
  <c r="L196" i="14"/>
  <c r="K196" i="14"/>
  <c r="J196" i="14"/>
  <c r="G196" i="14"/>
  <c r="E196" i="14"/>
  <c r="C196" i="14"/>
  <c r="B196" i="14"/>
  <c r="T195" i="14"/>
  <c r="S195" i="14"/>
  <c r="R195" i="14"/>
  <c r="Q195" i="14"/>
  <c r="P195" i="14"/>
  <c r="O195" i="14"/>
  <c r="N195" i="14"/>
  <c r="M195" i="14"/>
  <c r="L195" i="14"/>
  <c r="K195" i="14"/>
  <c r="J195" i="14"/>
  <c r="G195" i="14"/>
  <c r="E195" i="14"/>
  <c r="C195" i="14"/>
  <c r="B195" i="14"/>
  <c r="T194" i="14"/>
  <c r="S194" i="14"/>
  <c r="R194" i="14"/>
  <c r="Q194" i="14"/>
  <c r="P194" i="14"/>
  <c r="O194" i="14"/>
  <c r="N194" i="14"/>
  <c r="M194" i="14"/>
  <c r="L194" i="14"/>
  <c r="K194" i="14"/>
  <c r="J194" i="14"/>
  <c r="G194" i="14"/>
  <c r="E194" i="14"/>
  <c r="C194" i="14"/>
  <c r="B194" i="14"/>
  <c r="T193" i="14"/>
  <c r="S193" i="14"/>
  <c r="R193" i="14"/>
  <c r="Q193" i="14"/>
  <c r="P193" i="14"/>
  <c r="O193" i="14"/>
  <c r="N193" i="14"/>
  <c r="M193" i="14"/>
  <c r="L193" i="14"/>
  <c r="K193" i="14"/>
  <c r="J193" i="14"/>
  <c r="G193" i="14"/>
  <c r="E193" i="14"/>
  <c r="C193" i="14"/>
  <c r="B193" i="14"/>
  <c r="T192" i="14"/>
  <c r="S192" i="14"/>
  <c r="R192" i="14"/>
  <c r="Q192" i="14"/>
  <c r="P192" i="14"/>
  <c r="O192" i="14"/>
  <c r="N192" i="14"/>
  <c r="M192" i="14"/>
  <c r="L192" i="14"/>
  <c r="K192" i="14"/>
  <c r="J192" i="14"/>
  <c r="G192" i="14"/>
  <c r="E192" i="14"/>
  <c r="C192" i="14"/>
  <c r="B192" i="14"/>
  <c r="T191" i="14"/>
  <c r="S191" i="14"/>
  <c r="R191" i="14"/>
  <c r="Q191" i="14"/>
  <c r="P191" i="14"/>
  <c r="O191" i="14"/>
  <c r="N191" i="14"/>
  <c r="M191" i="14"/>
  <c r="L191" i="14"/>
  <c r="K191" i="14"/>
  <c r="J191" i="14"/>
  <c r="G191" i="14"/>
  <c r="E191" i="14"/>
  <c r="C191" i="14"/>
  <c r="B191" i="14"/>
  <c r="T190" i="14"/>
  <c r="S190" i="14"/>
  <c r="D62" i="15" s="1"/>
  <c r="R190" i="14"/>
  <c r="Q190" i="14"/>
  <c r="P190" i="14"/>
  <c r="O190" i="14"/>
  <c r="E49" i="15" s="1"/>
  <c r="N190" i="14"/>
  <c r="M190" i="14"/>
  <c r="L190" i="14"/>
  <c r="K190" i="14"/>
  <c r="J190" i="14"/>
  <c r="G190" i="14"/>
  <c r="E190" i="14"/>
  <c r="C15" i="15" s="1"/>
  <c r="C190" i="14"/>
  <c r="B190" i="14"/>
  <c r="T189" i="14"/>
  <c r="S189" i="14"/>
  <c r="R189" i="14"/>
  <c r="Q189" i="14"/>
  <c r="P189" i="14"/>
  <c r="O189" i="14"/>
  <c r="N189" i="14"/>
  <c r="M189" i="14"/>
  <c r="L189" i="14"/>
  <c r="K189" i="14"/>
  <c r="J189" i="14"/>
  <c r="G189" i="14"/>
  <c r="E189" i="14"/>
  <c r="C189" i="14"/>
  <c r="B189" i="14"/>
  <c r="T188" i="14"/>
  <c r="S188" i="14"/>
  <c r="R188" i="14"/>
  <c r="Q188" i="14"/>
  <c r="P188" i="14"/>
  <c r="O188" i="14"/>
  <c r="N188" i="14"/>
  <c r="M188" i="14"/>
  <c r="L188" i="14"/>
  <c r="K188" i="14"/>
  <c r="J188" i="14"/>
  <c r="G188" i="14"/>
  <c r="E188" i="14"/>
  <c r="C188" i="14"/>
  <c r="B188" i="14"/>
  <c r="T187" i="14"/>
  <c r="S187" i="14"/>
  <c r="R187" i="14"/>
  <c r="Q187" i="14"/>
  <c r="P187" i="14"/>
  <c r="O187" i="14"/>
  <c r="N187" i="14"/>
  <c r="M187" i="14"/>
  <c r="L187" i="14"/>
  <c r="K187" i="14"/>
  <c r="J187" i="14"/>
  <c r="G187" i="14"/>
  <c r="E187" i="14"/>
  <c r="C187" i="14"/>
  <c r="B187" i="14"/>
  <c r="T186" i="14"/>
  <c r="S186" i="14"/>
  <c r="R186" i="14"/>
  <c r="Q186" i="14"/>
  <c r="P186" i="14"/>
  <c r="O186" i="14"/>
  <c r="N186" i="14"/>
  <c r="M186" i="14"/>
  <c r="L186" i="14"/>
  <c r="K186" i="14"/>
  <c r="J186" i="14"/>
  <c r="G186" i="14"/>
  <c r="E186" i="14"/>
  <c r="C186" i="14"/>
  <c r="B186" i="14"/>
  <c r="T185" i="14"/>
  <c r="S185" i="14"/>
  <c r="R185" i="14"/>
  <c r="Q185" i="14"/>
  <c r="P185" i="14"/>
  <c r="O185" i="14"/>
  <c r="N185" i="14"/>
  <c r="M185" i="14"/>
  <c r="L185" i="14"/>
  <c r="K185" i="14"/>
  <c r="J185" i="14"/>
  <c r="G185" i="14"/>
  <c r="E185" i="14"/>
  <c r="C185" i="14"/>
  <c r="B185" i="14"/>
  <c r="T184" i="14"/>
  <c r="S184" i="14"/>
  <c r="R184" i="14"/>
  <c r="Q184" i="14"/>
  <c r="P184" i="14"/>
  <c r="O184" i="14"/>
  <c r="N184" i="14"/>
  <c r="M184" i="14"/>
  <c r="L184" i="14"/>
  <c r="K184" i="14"/>
  <c r="J184" i="14"/>
  <c r="G184" i="14"/>
  <c r="E184" i="14"/>
  <c r="C184" i="14"/>
  <c r="B184" i="14"/>
  <c r="T183" i="14"/>
  <c r="S183" i="14"/>
  <c r="R183" i="14"/>
  <c r="Q183" i="14"/>
  <c r="P183" i="14"/>
  <c r="O183" i="14"/>
  <c r="N183" i="14"/>
  <c r="M183" i="14"/>
  <c r="L183" i="14"/>
  <c r="K183" i="14"/>
  <c r="J183" i="14"/>
  <c r="G183" i="14"/>
  <c r="E183" i="14"/>
  <c r="C183" i="14"/>
  <c r="B183" i="14"/>
  <c r="T182" i="14"/>
  <c r="S182" i="14"/>
  <c r="R182" i="14"/>
  <c r="Q182" i="14"/>
  <c r="P182" i="14"/>
  <c r="O182" i="14"/>
  <c r="N182" i="14"/>
  <c r="M182" i="14"/>
  <c r="L182" i="14"/>
  <c r="K182" i="14"/>
  <c r="J182" i="14"/>
  <c r="G182" i="14"/>
  <c r="E182" i="14"/>
  <c r="C182" i="14"/>
  <c r="B182" i="14"/>
  <c r="T181" i="14"/>
  <c r="S181" i="14"/>
  <c r="R181" i="14"/>
  <c r="Q181" i="14"/>
  <c r="P181" i="14"/>
  <c r="O181" i="14"/>
  <c r="N181" i="14"/>
  <c r="M181" i="14"/>
  <c r="L181" i="14"/>
  <c r="K181" i="14"/>
  <c r="J181" i="14"/>
  <c r="G181" i="14"/>
  <c r="E181" i="14"/>
  <c r="C181" i="14"/>
  <c r="B181" i="14"/>
  <c r="T180" i="14"/>
  <c r="S180" i="14"/>
  <c r="R180" i="14"/>
  <c r="Q180" i="14"/>
  <c r="P180" i="14"/>
  <c r="O180" i="14"/>
  <c r="N180" i="14"/>
  <c r="M180" i="14"/>
  <c r="L180" i="14"/>
  <c r="K180" i="14"/>
  <c r="J180" i="14"/>
  <c r="G180" i="14"/>
  <c r="E180" i="14"/>
  <c r="C180" i="14"/>
  <c r="B180" i="14"/>
  <c r="T179" i="14"/>
  <c r="S179" i="14"/>
  <c r="R179" i="14"/>
  <c r="Q179" i="14"/>
  <c r="P179" i="14"/>
  <c r="O179" i="14"/>
  <c r="N179" i="14"/>
  <c r="M179" i="14"/>
  <c r="L179" i="14"/>
  <c r="K179" i="14"/>
  <c r="J179" i="14"/>
  <c r="G179" i="14"/>
  <c r="E179" i="14"/>
  <c r="C179" i="14"/>
  <c r="B179" i="14"/>
  <c r="T178" i="14"/>
  <c r="S178" i="14"/>
  <c r="R178" i="14"/>
  <c r="Q178" i="14"/>
  <c r="P178" i="14"/>
  <c r="O178" i="14"/>
  <c r="N178" i="14"/>
  <c r="M178" i="14"/>
  <c r="L178" i="14"/>
  <c r="K178" i="14"/>
  <c r="J178" i="14"/>
  <c r="G178" i="14"/>
  <c r="E178" i="14"/>
  <c r="C178" i="14"/>
  <c r="B178" i="14"/>
  <c r="T177" i="14"/>
  <c r="S177" i="14"/>
  <c r="R177" i="14"/>
  <c r="Q177" i="14"/>
  <c r="P177" i="14"/>
  <c r="O177" i="14"/>
  <c r="N177" i="14"/>
  <c r="M177" i="14"/>
  <c r="L177" i="14"/>
  <c r="K177" i="14"/>
  <c r="J177" i="14"/>
  <c r="G177" i="14"/>
  <c r="E177" i="14"/>
  <c r="C177" i="14"/>
  <c r="B177" i="14"/>
  <c r="T176" i="14"/>
  <c r="S176" i="14"/>
  <c r="R176" i="14"/>
  <c r="Q176" i="14"/>
  <c r="P176" i="14"/>
  <c r="O176" i="14"/>
  <c r="N176" i="14"/>
  <c r="M176" i="14"/>
  <c r="L176" i="14"/>
  <c r="K176" i="14"/>
  <c r="J176" i="14"/>
  <c r="G176" i="14"/>
  <c r="E176" i="14"/>
  <c r="C176" i="14"/>
  <c r="B176" i="14"/>
  <c r="T175" i="14"/>
  <c r="S175" i="14"/>
  <c r="R175" i="14"/>
  <c r="Q175" i="14"/>
  <c r="P175" i="14"/>
  <c r="O175" i="14"/>
  <c r="N175" i="14"/>
  <c r="M175" i="14"/>
  <c r="L175" i="14"/>
  <c r="K175" i="14"/>
  <c r="J175" i="14"/>
  <c r="G175" i="14"/>
  <c r="E175" i="14"/>
  <c r="C175" i="14"/>
  <c r="B175" i="14"/>
  <c r="T174" i="14"/>
  <c r="S174" i="14"/>
  <c r="R174" i="14"/>
  <c r="Q174" i="14"/>
  <c r="P174" i="14"/>
  <c r="O174" i="14"/>
  <c r="N174" i="14"/>
  <c r="M174" i="14"/>
  <c r="L174" i="14"/>
  <c r="K174" i="14"/>
  <c r="J174" i="14"/>
  <c r="G174" i="14"/>
  <c r="E174" i="14"/>
  <c r="C174" i="14"/>
  <c r="B174" i="14"/>
  <c r="T173" i="14"/>
  <c r="S173" i="14"/>
  <c r="R173" i="14"/>
  <c r="Q173" i="14"/>
  <c r="P173" i="14"/>
  <c r="O173" i="14"/>
  <c r="N173" i="14"/>
  <c r="M173" i="14"/>
  <c r="L173" i="14"/>
  <c r="K173" i="14"/>
  <c r="J173" i="14"/>
  <c r="G173" i="14"/>
  <c r="E173" i="14"/>
  <c r="C173" i="14"/>
  <c r="B173" i="14"/>
  <c r="T172" i="14"/>
  <c r="S172" i="14"/>
  <c r="R172" i="14"/>
  <c r="Q172" i="14"/>
  <c r="P172" i="14"/>
  <c r="O172" i="14"/>
  <c r="N172" i="14"/>
  <c r="M172" i="14"/>
  <c r="L172" i="14"/>
  <c r="K172" i="14"/>
  <c r="J172" i="14"/>
  <c r="G172" i="14"/>
  <c r="E172" i="14"/>
  <c r="C172" i="14"/>
  <c r="B172" i="14"/>
  <c r="T171" i="14"/>
  <c r="S171" i="14"/>
  <c r="R171" i="14"/>
  <c r="Q171" i="14"/>
  <c r="P171" i="14"/>
  <c r="O171" i="14"/>
  <c r="N171" i="14"/>
  <c r="M171" i="14"/>
  <c r="L171" i="14"/>
  <c r="K171" i="14"/>
  <c r="J171" i="14"/>
  <c r="G171" i="14"/>
  <c r="E171" i="14"/>
  <c r="C171" i="14"/>
  <c r="B171" i="14"/>
  <c r="T170" i="14"/>
  <c r="S170" i="14"/>
  <c r="R170" i="14"/>
  <c r="Q170" i="14"/>
  <c r="P170" i="14"/>
  <c r="O170" i="14"/>
  <c r="N170" i="14"/>
  <c r="M170" i="14"/>
  <c r="L170" i="14"/>
  <c r="K170" i="14"/>
  <c r="J170" i="14"/>
  <c r="G170" i="14"/>
  <c r="E170" i="14"/>
  <c r="C170" i="14"/>
  <c r="B170" i="14"/>
  <c r="T169" i="14"/>
  <c r="S169" i="14"/>
  <c r="R169" i="14"/>
  <c r="Q169" i="14"/>
  <c r="P169" i="14"/>
  <c r="O169" i="14"/>
  <c r="N169" i="14"/>
  <c r="M169" i="14"/>
  <c r="L169" i="14"/>
  <c r="K169" i="14"/>
  <c r="J169" i="14"/>
  <c r="G169" i="14"/>
  <c r="E169" i="14"/>
  <c r="C169" i="14"/>
  <c r="B169" i="14"/>
  <c r="T168" i="14"/>
  <c r="S168" i="14"/>
  <c r="R168" i="14"/>
  <c r="Q168" i="14"/>
  <c r="P168" i="14"/>
  <c r="O168" i="14"/>
  <c r="N168" i="14"/>
  <c r="M168" i="14"/>
  <c r="L168" i="14"/>
  <c r="K168" i="14"/>
  <c r="J168" i="14"/>
  <c r="G168" i="14"/>
  <c r="E168" i="14"/>
  <c r="C168" i="14"/>
  <c r="B168" i="14"/>
  <c r="T167" i="14"/>
  <c r="S167" i="14"/>
  <c r="R167" i="14"/>
  <c r="Q167" i="14"/>
  <c r="P167" i="14"/>
  <c r="O167" i="14"/>
  <c r="N167" i="14"/>
  <c r="M167" i="14"/>
  <c r="L167" i="14"/>
  <c r="K167" i="14"/>
  <c r="J167" i="14"/>
  <c r="G167" i="14"/>
  <c r="E167" i="14"/>
  <c r="C167" i="14"/>
  <c r="B167" i="14"/>
  <c r="T166" i="14"/>
  <c r="S166" i="14"/>
  <c r="R166" i="14"/>
  <c r="Q166" i="14"/>
  <c r="P166" i="14"/>
  <c r="O166" i="14"/>
  <c r="N166" i="14"/>
  <c r="M166" i="14"/>
  <c r="L166" i="14"/>
  <c r="K166" i="14"/>
  <c r="J166" i="14"/>
  <c r="G166" i="14"/>
  <c r="E166" i="14"/>
  <c r="C166" i="14"/>
  <c r="B166" i="14"/>
  <c r="T165" i="14"/>
  <c r="S165" i="14"/>
  <c r="R165" i="14"/>
  <c r="Q165" i="14"/>
  <c r="P165" i="14"/>
  <c r="O165" i="14"/>
  <c r="N165" i="14"/>
  <c r="M165" i="14"/>
  <c r="L165" i="14"/>
  <c r="K165" i="14"/>
  <c r="J165" i="14"/>
  <c r="G165" i="14"/>
  <c r="E165" i="14"/>
  <c r="C165" i="14"/>
  <c r="B165" i="14"/>
  <c r="T164" i="14"/>
  <c r="S164" i="14"/>
  <c r="R164" i="14"/>
  <c r="Q164" i="14"/>
  <c r="P164" i="14"/>
  <c r="O164" i="14"/>
  <c r="N164" i="14"/>
  <c r="M164" i="14"/>
  <c r="L164" i="14"/>
  <c r="K164" i="14"/>
  <c r="J164" i="14"/>
  <c r="G164" i="14"/>
  <c r="E164" i="14"/>
  <c r="C164" i="14"/>
  <c r="B164" i="14"/>
  <c r="T163" i="14"/>
  <c r="S163" i="14"/>
  <c r="R163" i="14"/>
  <c r="Q163" i="14"/>
  <c r="P163" i="14"/>
  <c r="O163" i="14"/>
  <c r="N163" i="14"/>
  <c r="M163" i="14"/>
  <c r="L163" i="14"/>
  <c r="K163" i="14"/>
  <c r="J163" i="14"/>
  <c r="G163" i="14"/>
  <c r="E163" i="14"/>
  <c r="C163" i="14"/>
  <c r="B163" i="14"/>
  <c r="T162" i="14"/>
  <c r="S162" i="14"/>
  <c r="R162" i="14"/>
  <c r="Q162" i="14"/>
  <c r="P162" i="14"/>
  <c r="O162" i="14"/>
  <c r="N162" i="14"/>
  <c r="M162" i="14"/>
  <c r="L162" i="14"/>
  <c r="K162" i="14"/>
  <c r="J162" i="14"/>
  <c r="G162" i="14"/>
  <c r="E162" i="14"/>
  <c r="C162" i="14"/>
  <c r="B162" i="14"/>
  <c r="T161" i="14"/>
  <c r="S161" i="14"/>
  <c r="R161" i="14"/>
  <c r="Q161" i="14"/>
  <c r="P161" i="14"/>
  <c r="O161" i="14"/>
  <c r="N161" i="14"/>
  <c r="M161" i="14"/>
  <c r="L161" i="14"/>
  <c r="K161" i="14"/>
  <c r="J161" i="14"/>
  <c r="G161" i="14"/>
  <c r="E161" i="14"/>
  <c r="C161" i="14"/>
  <c r="B161" i="14"/>
  <c r="T160" i="14"/>
  <c r="S160" i="14"/>
  <c r="R160" i="14"/>
  <c r="Q160" i="14"/>
  <c r="P160" i="14"/>
  <c r="O160" i="14"/>
  <c r="N160" i="14"/>
  <c r="M160" i="14"/>
  <c r="L160" i="14"/>
  <c r="K160" i="14"/>
  <c r="J160" i="14"/>
  <c r="G160" i="14"/>
  <c r="E160" i="14"/>
  <c r="C160" i="14"/>
  <c r="B160" i="14"/>
  <c r="T159" i="14"/>
  <c r="S159" i="14"/>
  <c r="R159" i="14"/>
  <c r="Q159" i="14"/>
  <c r="P159" i="14"/>
  <c r="D56" i="15" s="1"/>
  <c r="O159" i="14"/>
  <c r="N159" i="14"/>
  <c r="M159" i="14"/>
  <c r="L159" i="14"/>
  <c r="D48" i="15" s="1"/>
  <c r="K159" i="14"/>
  <c r="J159" i="14"/>
  <c r="G159" i="14"/>
  <c r="E159" i="14"/>
  <c r="C159" i="14"/>
  <c r="B159" i="14"/>
  <c r="T158" i="14"/>
  <c r="S158" i="14"/>
  <c r="R158" i="14"/>
  <c r="Q158" i="14"/>
  <c r="P158" i="14"/>
  <c r="O158" i="14"/>
  <c r="N158" i="14"/>
  <c r="M158" i="14"/>
  <c r="L158" i="14"/>
  <c r="K158" i="14"/>
  <c r="J158" i="14"/>
  <c r="G158" i="14"/>
  <c r="E158" i="14"/>
  <c r="C158" i="14"/>
  <c r="B158" i="14"/>
  <c r="T157" i="14"/>
  <c r="S157" i="14"/>
  <c r="R157" i="14"/>
  <c r="Q157" i="14"/>
  <c r="P157" i="14"/>
  <c r="O157" i="14"/>
  <c r="N157" i="14"/>
  <c r="M157" i="14"/>
  <c r="L157" i="14"/>
  <c r="K157" i="14"/>
  <c r="J157" i="14"/>
  <c r="G157" i="14"/>
  <c r="E157" i="14"/>
  <c r="C157" i="14"/>
  <c r="B157" i="14"/>
  <c r="T156" i="14"/>
  <c r="S156" i="14"/>
  <c r="R156" i="14"/>
  <c r="Q156" i="14"/>
  <c r="P156" i="14"/>
  <c r="O156" i="14"/>
  <c r="N156" i="14"/>
  <c r="M156" i="14"/>
  <c r="L156" i="14"/>
  <c r="K156" i="14"/>
  <c r="J156" i="14"/>
  <c r="G156" i="14"/>
  <c r="E156" i="14"/>
  <c r="C156" i="14"/>
  <c r="B156" i="14"/>
  <c r="T155" i="14"/>
  <c r="S155" i="14"/>
  <c r="R155" i="14"/>
  <c r="Q155" i="14"/>
  <c r="P155" i="14"/>
  <c r="O155" i="14"/>
  <c r="N155" i="14"/>
  <c r="M155" i="14"/>
  <c r="L155" i="14"/>
  <c r="K155" i="14"/>
  <c r="J155" i="14"/>
  <c r="G155" i="14"/>
  <c r="E155" i="14"/>
  <c r="C155" i="14"/>
  <c r="B155" i="14"/>
  <c r="T154" i="14"/>
  <c r="S154" i="14"/>
  <c r="R154" i="14"/>
  <c r="Q154" i="14"/>
  <c r="P154" i="14"/>
  <c r="O154" i="14"/>
  <c r="N154" i="14"/>
  <c r="M154" i="14"/>
  <c r="L154" i="14"/>
  <c r="K154" i="14"/>
  <c r="J154" i="14"/>
  <c r="G154" i="14"/>
  <c r="E154" i="14"/>
  <c r="C154" i="14"/>
  <c r="B154" i="14"/>
  <c r="T153" i="14"/>
  <c r="S153" i="14"/>
  <c r="R153" i="14"/>
  <c r="Q153" i="14"/>
  <c r="P153" i="14"/>
  <c r="O153" i="14"/>
  <c r="N153" i="14"/>
  <c r="M153" i="14"/>
  <c r="L153" i="14"/>
  <c r="K153" i="14"/>
  <c r="J153" i="14"/>
  <c r="G153" i="14"/>
  <c r="E153" i="14"/>
  <c r="C153" i="14"/>
  <c r="B153" i="14"/>
  <c r="T152" i="14"/>
  <c r="S152" i="14"/>
  <c r="R152" i="14"/>
  <c r="Q152" i="14"/>
  <c r="P152" i="14"/>
  <c r="O152" i="14"/>
  <c r="N152" i="14"/>
  <c r="M152" i="14"/>
  <c r="L152" i="14"/>
  <c r="K152" i="14"/>
  <c r="J152" i="14"/>
  <c r="G152" i="14"/>
  <c r="E152" i="14"/>
  <c r="C152" i="14"/>
  <c r="B152" i="14"/>
  <c r="T151" i="14"/>
  <c r="S151" i="14"/>
  <c r="R151" i="14"/>
  <c r="Q151" i="14"/>
  <c r="P151" i="14"/>
  <c r="O151" i="14"/>
  <c r="N151" i="14"/>
  <c r="M151" i="14"/>
  <c r="L151" i="14"/>
  <c r="K151" i="14"/>
  <c r="J151" i="14"/>
  <c r="G151" i="14"/>
  <c r="E151" i="14"/>
  <c r="C151" i="14"/>
  <c r="B151" i="14"/>
  <c r="T150" i="14"/>
  <c r="S150" i="14"/>
  <c r="R150" i="14"/>
  <c r="Q150" i="14"/>
  <c r="P150" i="14"/>
  <c r="O150" i="14"/>
  <c r="N150" i="14"/>
  <c r="M150" i="14"/>
  <c r="L150" i="14"/>
  <c r="K150" i="14"/>
  <c r="J150" i="14"/>
  <c r="G150" i="14"/>
  <c r="E150" i="14"/>
  <c r="C150" i="14"/>
  <c r="B150" i="14"/>
  <c r="T149" i="14"/>
  <c r="S149" i="14"/>
  <c r="R149" i="14"/>
  <c r="Q149" i="14"/>
  <c r="P149" i="14"/>
  <c r="O149" i="14"/>
  <c r="N149" i="14"/>
  <c r="M149" i="14"/>
  <c r="L149" i="14"/>
  <c r="K149" i="14"/>
  <c r="J149" i="14"/>
  <c r="G149" i="14"/>
  <c r="E149" i="14"/>
  <c r="C149" i="14"/>
  <c r="B149" i="14"/>
  <c r="T148" i="14"/>
  <c r="S148" i="14"/>
  <c r="R148" i="14"/>
  <c r="Q148" i="14"/>
  <c r="P148" i="14"/>
  <c r="O148" i="14"/>
  <c r="N148" i="14"/>
  <c r="M148" i="14"/>
  <c r="L148" i="14"/>
  <c r="K148" i="14"/>
  <c r="J148" i="14"/>
  <c r="G148" i="14"/>
  <c r="E148" i="14"/>
  <c r="C148" i="14"/>
  <c r="B148" i="14"/>
  <c r="T147" i="14"/>
  <c r="S147" i="14"/>
  <c r="R147" i="14"/>
  <c r="Q147" i="14"/>
  <c r="P147" i="14"/>
  <c r="O147" i="14"/>
  <c r="N147" i="14"/>
  <c r="M147" i="14"/>
  <c r="L147" i="14"/>
  <c r="K147" i="14"/>
  <c r="J147" i="14"/>
  <c r="G147" i="14"/>
  <c r="E147" i="14"/>
  <c r="C147" i="14"/>
  <c r="B147" i="14"/>
  <c r="T146" i="14"/>
  <c r="S146" i="14"/>
  <c r="R146" i="14"/>
  <c r="Q146" i="14"/>
  <c r="P146" i="14"/>
  <c r="O146" i="14"/>
  <c r="N146" i="14"/>
  <c r="M146" i="14"/>
  <c r="L146" i="14"/>
  <c r="K146" i="14"/>
  <c r="E45" i="15"/>
  <c r="J146" i="14"/>
  <c r="G146" i="14"/>
  <c r="E146" i="14"/>
  <c r="C146" i="14"/>
  <c r="B146" i="14"/>
  <c r="T145" i="14"/>
  <c r="S145" i="14"/>
  <c r="R145" i="14"/>
  <c r="Q145" i="14"/>
  <c r="P145" i="14"/>
  <c r="O145" i="14"/>
  <c r="N145" i="14"/>
  <c r="M145" i="14"/>
  <c r="L145" i="14"/>
  <c r="K145" i="14"/>
  <c r="J145" i="14"/>
  <c r="G145" i="14"/>
  <c r="E145" i="14"/>
  <c r="C145" i="14"/>
  <c r="B145" i="14"/>
  <c r="T144" i="14"/>
  <c r="S144" i="14"/>
  <c r="R144" i="14"/>
  <c r="Q144" i="14"/>
  <c r="P144" i="14"/>
  <c r="O144" i="14"/>
  <c r="N144" i="14"/>
  <c r="M144" i="14"/>
  <c r="L144" i="14"/>
  <c r="K144" i="14"/>
  <c r="J144" i="14"/>
  <c r="G144" i="14"/>
  <c r="E144" i="14"/>
  <c r="C144" i="14"/>
  <c r="B144" i="14"/>
  <c r="T143" i="14"/>
  <c r="S143" i="14"/>
  <c r="R143" i="14"/>
  <c r="Q143" i="14"/>
  <c r="D58" i="15"/>
  <c r="P143" i="14"/>
  <c r="O143" i="14"/>
  <c r="N143" i="14"/>
  <c r="D50" i="15"/>
  <c r="M143" i="14"/>
  <c r="L143" i="14"/>
  <c r="K143" i="14"/>
  <c r="J143" i="14"/>
  <c r="D46" i="15"/>
  <c r="H143" i="14"/>
  <c r="B26" i="15"/>
  <c r="D40" i="15" s="1"/>
  <c r="G143" i="14"/>
  <c r="D17" i="15"/>
  <c r="B23" i="15" s="1"/>
  <c r="E143" i="14"/>
  <c r="C143" i="14"/>
  <c r="B143" i="14"/>
  <c r="V125" i="14"/>
  <c r="V262" i="14" s="1"/>
  <c r="V124" i="14"/>
  <c r="V261" i="14" s="1"/>
  <c r="F261" i="14"/>
  <c r="D261" i="14"/>
  <c r="V123" i="14"/>
  <c r="V260" i="14" s="1"/>
  <c r="D260" i="14"/>
  <c r="V122" i="14"/>
  <c r="V259" i="14" s="1"/>
  <c r="F259" i="14"/>
  <c r="D259" i="14"/>
  <c r="V121" i="14"/>
  <c r="V258" i="14" s="1"/>
  <c r="V120" i="14"/>
  <c r="V257" i="14" s="1"/>
  <c r="F257" i="14"/>
  <c r="D257" i="14"/>
  <c r="V119" i="14"/>
  <c r="V256" i="14" s="1"/>
  <c r="V118" i="14"/>
  <c r="V255" i="14" s="1"/>
  <c r="F255" i="14"/>
  <c r="D255" i="14"/>
  <c r="V117" i="14"/>
  <c r="V254" i="14" s="1"/>
  <c r="V116" i="14"/>
  <c r="V253" i="14" s="1"/>
  <c r="F253" i="14"/>
  <c r="D253" i="14"/>
  <c r="V115" i="14"/>
  <c r="V252" i="14" s="1"/>
  <c r="V114" i="14"/>
  <c r="V251" i="14" s="1"/>
  <c r="F251" i="14"/>
  <c r="D251" i="14"/>
  <c r="V113" i="14"/>
  <c r="V250" i="14" s="1"/>
  <c r="V112" i="14"/>
  <c r="V249" i="14" s="1"/>
  <c r="F249" i="14"/>
  <c r="D249" i="14"/>
  <c r="V111" i="14"/>
  <c r="V248" i="14" s="1"/>
  <c r="V110" i="14"/>
  <c r="V247" i="14" s="1"/>
  <c r="F247" i="14"/>
  <c r="D247" i="14"/>
  <c r="V109" i="14"/>
  <c r="V246" i="14" s="1"/>
  <c r="V108" i="14"/>
  <c r="V245" i="14" s="1"/>
  <c r="F245" i="14"/>
  <c r="D245" i="14"/>
  <c r="V107" i="14"/>
  <c r="V244" i="14" s="1"/>
  <c r="V106" i="14"/>
  <c r="V243" i="14" s="1"/>
  <c r="F243" i="14"/>
  <c r="D243" i="14"/>
  <c r="V105" i="14"/>
  <c r="V242" i="14" s="1"/>
  <c r="V104" i="14"/>
  <c r="V241" i="14" s="1"/>
  <c r="F241" i="14"/>
  <c r="D241" i="14"/>
  <c r="V103" i="14"/>
  <c r="V240" i="14" s="1"/>
  <c r="V102" i="14"/>
  <c r="V239" i="14" s="1"/>
  <c r="F239" i="14"/>
  <c r="D239" i="14"/>
  <c r="V101" i="14"/>
  <c r="V238" i="14" s="1"/>
  <c r="V100" i="14"/>
  <c r="V237" i="14" s="1"/>
  <c r="F237" i="14"/>
  <c r="D237" i="14"/>
  <c r="V99" i="14"/>
  <c r="V236" i="14" s="1"/>
  <c r="D236" i="14"/>
  <c r="V98" i="14"/>
  <c r="U98" i="14" s="1"/>
  <c r="U235" i="14" s="1"/>
  <c r="F235" i="14"/>
  <c r="D235" i="14"/>
  <c r="V97" i="14"/>
  <c r="V96" i="14"/>
  <c r="F233" i="14"/>
  <c r="D233" i="14"/>
  <c r="V95" i="14"/>
  <c r="U95" i="14" s="1"/>
  <c r="U232" i="14" s="1"/>
  <c r="V94" i="14"/>
  <c r="U94" i="14" s="1"/>
  <c r="U231" i="14" s="1"/>
  <c r="F231" i="14"/>
  <c r="D231" i="14"/>
  <c r="V93" i="14"/>
  <c r="V230" i="14" s="1"/>
  <c r="V92" i="14"/>
  <c r="F229" i="14"/>
  <c r="D229" i="14"/>
  <c r="V91" i="14"/>
  <c r="V228" i="14" s="1"/>
  <c r="D228" i="14"/>
  <c r="V90" i="14"/>
  <c r="V227" i="14" s="1"/>
  <c r="F227" i="14"/>
  <c r="D227" i="14"/>
  <c r="V89" i="14"/>
  <c r="V226" i="14" s="1"/>
  <c r="V88" i="14"/>
  <c r="V225" i="14" s="1"/>
  <c r="F225" i="14"/>
  <c r="D225" i="14"/>
  <c r="V87" i="14"/>
  <c r="U87" i="14" s="1"/>
  <c r="U224" i="14" s="1"/>
  <c r="V86" i="14"/>
  <c r="V223" i="14" s="1"/>
  <c r="F223" i="14"/>
  <c r="D223" i="14"/>
  <c r="V85" i="14"/>
  <c r="U85" i="14" s="1"/>
  <c r="U222" i="14" s="1"/>
  <c r="V84" i="14"/>
  <c r="U84" i="14" s="1"/>
  <c r="U221" i="14" s="1"/>
  <c r="F221" i="14"/>
  <c r="D221" i="14"/>
  <c r="V83" i="14"/>
  <c r="V220" i="14" s="1"/>
  <c r="V82" i="14"/>
  <c r="V219" i="14" s="1"/>
  <c r="F219" i="14"/>
  <c r="D219" i="14"/>
  <c r="V81" i="14"/>
  <c r="V218" i="14" s="1"/>
  <c r="V80" i="14"/>
  <c r="V217" i="14" s="1"/>
  <c r="F217" i="14"/>
  <c r="D217" i="14"/>
  <c r="V79" i="14"/>
  <c r="U79" i="14" s="1"/>
  <c r="U216" i="14" s="1"/>
  <c r="V78" i="14"/>
  <c r="V215" i="14" s="1"/>
  <c r="F215" i="14"/>
  <c r="D215" i="14"/>
  <c r="V77" i="14"/>
  <c r="U77" i="14" s="1"/>
  <c r="U214" i="14" s="1"/>
  <c r="V76" i="14"/>
  <c r="U76" i="14" s="1"/>
  <c r="U213" i="14" s="1"/>
  <c r="F213" i="14"/>
  <c r="D213" i="14"/>
  <c r="V75" i="14"/>
  <c r="V212" i="14" s="1"/>
  <c r="V74" i="14"/>
  <c r="U74" i="14" s="1"/>
  <c r="U211" i="14" s="1"/>
  <c r="F211" i="14"/>
  <c r="D211" i="14"/>
  <c r="V73" i="14"/>
  <c r="U73" i="14" s="1"/>
  <c r="U210" i="14" s="1"/>
  <c r="V72" i="14"/>
  <c r="V209" i="14" s="1"/>
  <c r="F209" i="14"/>
  <c r="D209" i="14"/>
  <c r="V71" i="14"/>
  <c r="U71" i="14" s="1"/>
  <c r="U208" i="14" s="1"/>
  <c r="V70" i="14"/>
  <c r="U70" i="14" s="1"/>
  <c r="U207" i="14" s="1"/>
  <c r="F207" i="14"/>
  <c r="D207" i="14"/>
  <c r="V69" i="14"/>
  <c r="U69" i="14" s="1"/>
  <c r="U206" i="14" s="1"/>
  <c r="V68" i="14"/>
  <c r="U68" i="14" s="1"/>
  <c r="U205" i="14" s="1"/>
  <c r="F205" i="14"/>
  <c r="D205" i="14"/>
  <c r="V67" i="14"/>
  <c r="V204" i="14" s="1"/>
  <c r="D204" i="14"/>
  <c r="V66" i="14"/>
  <c r="V203" i="14" s="1"/>
  <c r="F203" i="14"/>
  <c r="D203" i="14"/>
  <c r="V65" i="14"/>
  <c r="U65" i="14" s="1"/>
  <c r="U202" i="14" s="1"/>
  <c r="V64" i="14"/>
  <c r="F201" i="14"/>
  <c r="D201" i="14"/>
  <c r="V63" i="14"/>
  <c r="V200" i="14" s="1"/>
  <c r="V62" i="14"/>
  <c r="V199" i="14" s="1"/>
  <c r="F199" i="14"/>
  <c r="D199" i="14"/>
  <c r="V61" i="14"/>
  <c r="V198" i="14" s="1"/>
  <c r="V60" i="14"/>
  <c r="F197" i="14"/>
  <c r="D197" i="14"/>
  <c r="V59" i="14"/>
  <c r="V196" i="14" s="1"/>
  <c r="D196" i="14"/>
  <c r="V58" i="14"/>
  <c r="V195" i="14" s="1"/>
  <c r="F195" i="14"/>
  <c r="D195" i="14"/>
  <c r="V57" i="14"/>
  <c r="U57" i="14" s="1"/>
  <c r="U194" i="14" s="1"/>
  <c r="V56" i="14"/>
  <c r="F193" i="14"/>
  <c r="D193" i="14"/>
  <c r="V55" i="14"/>
  <c r="U55" i="14" s="1"/>
  <c r="U192" i="14" s="1"/>
  <c r="V54" i="14"/>
  <c r="V191" i="14" s="1"/>
  <c r="F191" i="14"/>
  <c r="D191" i="14"/>
  <c r="V53" i="14"/>
  <c r="U53" i="14" s="1"/>
  <c r="U190" i="14" s="1"/>
  <c r="V52" i="14"/>
  <c r="V189" i="14" s="1"/>
  <c r="V51" i="14"/>
  <c r="V188" i="14" s="1"/>
  <c r="V50" i="14"/>
  <c r="U50" i="14" s="1"/>
  <c r="U187" i="14" s="1"/>
  <c r="V49" i="14"/>
  <c r="V186" i="14" s="1"/>
  <c r="V48" i="14"/>
  <c r="U48" i="14" s="1"/>
  <c r="U185" i="14" s="1"/>
  <c r="V47" i="14"/>
  <c r="U47" i="14" s="1"/>
  <c r="U184" i="14" s="1"/>
  <c r="V46" i="14"/>
  <c r="U46" i="14" s="1"/>
  <c r="U183" i="14" s="1"/>
  <c r="V45" i="14"/>
  <c r="U45" i="14" s="1"/>
  <c r="U182" i="14" s="1"/>
  <c r="V44" i="14"/>
  <c r="U44" i="14" s="1"/>
  <c r="U181" i="14" s="1"/>
  <c r="V43" i="14"/>
  <c r="V180" i="14" s="1"/>
  <c r="V42" i="14"/>
  <c r="V179" i="14" s="1"/>
  <c r="V41" i="14"/>
  <c r="V178" i="14" s="1"/>
  <c r="V40" i="14"/>
  <c r="V177" i="14" s="1"/>
  <c r="V39" i="14"/>
  <c r="V176" i="14" s="1"/>
  <c r="V38" i="14"/>
  <c r="V175" i="14" s="1"/>
  <c r="V37" i="14"/>
  <c r="V174" i="14" s="1"/>
  <c r="V36" i="14"/>
  <c r="V173" i="14" s="1"/>
  <c r="V35" i="14"/>
  <c r="V172" i="14" s="1"/>
  <c r="V34" i="14"/>
  <c r="V171" i="14" s="1"/>
  <c r="V33" i="14"/>
  <c r="V170" i="14" s="1"/>
  <c r="V32" i="14"/>
  <c r="V169" i="14" s="1"/>
  <c r="V31" i="14"/>
  <c r="V168" i="14" s="1"/>
  <c r="V30" i="14"/>
  <c r="V167" i="14" s="1"/>
  <c r="V29" i="14"/>
  <c r="V166" i="14" s="1"/>
  <c r="V28" i="14"/>
  <c r="V165" i="14" s="1"/>
  <c r="V27" i="14"/>
  <c r="V164" i="14" s="1"/>
  <c r="V26" i="14"/>
  <c r="V163" i="14" s="1"/>
  <c r="V25" i="14"/>
  <c r="V162" i="14" s="1"/>
  <c r="V24" i="14"/>
  <c r="V161" i="14" s="1"/>
  <c r="V23" i="14"/>
  <c r="V160" i="14" s="1"/>
  <c r="V22" i="14"/>
  <c r="V159" i="14" s="1"/>
  <c r="V21" i="14"/>
  <c r="V158" i="14" s="1"/>
  <c r="V20" i="14"/>
  <c r="V157" i="14" s="1"/>
  <c r="V19" i="14"/>
  <c r="V156" i="14" s="1"/>
  <c r="V18" i="14"/>
  <c r="V155" i="14" s="1"/>
  <c r="V17" i="14"/>
  <c r="V154" i="14" s="1"/>
  <c r="V16" i="14"/>
  <c r="V153" i="14" s="1"/>
  <c r="V15" i="14"/>
  <c r="V152" i="14" s="1"/>
  <c r="V14" i="14"/>
  <c r="U14" i="14" s="1"/>
  <c r="U151" i="14" s="1"/>
  <c r="V13" i="14"/>
  <c r="V150" i="14" s="1"/>
  <c r="V12" i="14"/>
  <c r="V149" i="14" s="1"/>
  <c r="V11" i="14"/>
  <c r="U11" i="14" s="1"/>
  <c r="U148" i="14" s="1"/>
  <c r="V10" i="14"/>
  <c r="V147" i="14" s="1"/>
  <c r="V9" i="14"/>
  <c r="V146" i="14" s="1"/>
  <c r="V8" i="14"/>
  <c r="V145" i="14" s="1"/>
  <c r="V7" i="14"/>
  <c r="V144" i="14" s="1"/>
  <c r="V6" i="14"/>
  <c r="V143" i="14" s="1"/>
  <c r="U12" i="14"/>
  <c r="U149" i="14" s="1"/>
  <c r="U16" i="14"/>
  <c r="U153" i="14" s="1"/>
  <c r="U20" i="14"/>
  <c r="U157" i="14" s="1"/>
  <c r="U21" i="14"/>
  <c r="U158" i="14" s="1"/>
  <c r="U33" i="14"/>
  <c r="U170" i="14" s="1"/>
  <c r="U36" i="14"/>
  <c r="U173" i="14" s="1"/>
  <c r="U40" i="14"/>
  <c r="U177" i="14" s="1"/>
  <c r="V181" i="14"/>
  <c r="U52" i="14"/>
  <c r="U189" i="14" s="1"/>
  <c r="V193" i="14"/>
  <c r="U56" i="14"/>
  <c r="U193" i="14" s="1"/>
  <c r="V197" i="14"/>
  <c r="U60" i="14"/>
  <c r="U197" i="14" s="1"/>
  <c r="V201" i="14"/>
  <c r="U64" i="14"/>
  <c r="U201" i="14" s="1"/>
  <c r="V205" i="14"/>
  <c r="V213" i="14"/>
  <c r="V221" i="14"/>
  <c r="V229" i="14"/>
  <c r="U92" i="14"/>
  <c r="U229" i="14" s="1"/>
  <c r="V233" i="14"/>
  <c r="U96" i="14"/>
  <c r="U233" i="14" s="1"/>
  <c r="V184" i="14"/>
  <c r="V192" i="14"/>
  <c r="V194" i="14"/>
  <c r="U67" i="14"/>
  <c r="U204" i="14" s="1"/>
  <c r="V214" i="14"/>
  <c r="U83" i="14"/>
  <c r="U220" i="14" s="1"/>
  <c r="V222" i="14"/>
  <c r="V224" i="14"/>
  <c r="V234" i="14"/>
  <c r="U97" i="14"/>
  <c r="U234" i="14" s="1"/>
  <c r="U100" i="14"/>
  <c r="U237" i="14" s="1"/>
  <c r="U101" i="14"/>
  <c r="U238" i="14" s="1"/>
  <c r="U104" i="14"/>
  <c r="U241" i="14" s="1"/>
  <c r="U108" i="14"/>
  <c r="U245" i="14" s="1"/>
  <c r="U112" i="14"/>
  <c r="U249" i="14" s="1"/>
  <c r="U116" i="14"/>
  <c r="U253" i="14" s="1"/>
  <c r="U117" i="14"/>
  <c r="U254" i="14" s="1"/>
  <c r="U120" i="14"/>
  <c r="U257" i="14" s="1"/>
  <c r="U123" i="14"/>
  <c r="U260" i="14" s="1"/>
  <c r="U124" i="14"/>
  <c r="U261" i="14" s="1"/>
  <c r="B26" i="9"/>
  <c r="B144" i="8"/>
  <c r="C144" i="8"/>
  <c r="E144" i="8"/>
  <c r="G144" i="8"/>
  <c r="J144" i="8"/>
  <c r="K144" i="8"/>
  <c r="L144" i="8"/>
  <c r="M144" i="8"/>
  <c r="N144" i="8"/>
  <c r="O144" i="8"/>
  <c r="P144" i="8"/>
  <c r="Q144" i="8"/>
  <c r="R144" i="8"/>
  <c r="S144" i="8"/>
  <c r="T144" i="8"/>
  <c r="B145" i="8"/>
  <c r="C145" i="8"/>
  <c r="E145" i="8"/>
  <c r="G145" i="8"/>
  <c r="J145" i="8"/>
  <c r="K145" i="8"/>
  <c r="L145" i="8"/>
  <c r="M145" i="8"/>
  <c r="N145" i="8"/>
  <c r="O145" i="8"/>
  <c r="P145" i="8"/>
  <c r="Q145" i="8"/>
  <c r="R145" i="8"/>
  <c r="S145" i="8"/>
  <c r="T145" i="8"/>
  <c r="B146" i="8"/>
  <c r="C146" i="8"/>
  <c r="E146" i="8"/>
  <c r="G146" i="8"/>
  <c r="J146" i="8"/>
  <c r="K146" i="8"/>
  <c r="L146" i="8"/>
  <c r="M146" i="8"/>
  <c r="N146" i="8"/>
  <c r="O146" i="8"/>
  <c r="P146" i="8"/>
  <c r="Q146" i="8"/>
  <c r="R146" i="8"/>
  <c r="S146" i="8"/>
  <c r="T146" i="8"/>
  <c r="B147" i="8"/>
  <c r="C147" i="8"/>
  <c r="E147" i="8"/>
  <c r="G147" i="8"/>
  <c r="J147" i="8"/>
  <c r="K147" i="8"/>
  <c r="L147" i="8"/>
  <c r="M147" i="8"/>
  <c r="N147" i="8"/>
  <c r="O147" i="8"/>
  <c r="P147" i="8"/>
  <c r="Q147" i="8"/>
  <c r="R147" i="8"/>
  <c r="S147" i="8"/>
  <c r="T147" i="8"/>
  <c r="B148" i="8"/>
  <c r="C148" i="8"/>
  <c r="E148" i="8"/>
  <c r="G148" i="8"/>
  <c r="J148" i="8"/>
  <c r="K148" i="8"/>
  <c r="L148" i="8"/>
  <c r="M148" i="8"/>
  <c r="N148" i="8"/>
  <c r="O148" i="8"/>
  <c r="P148" i="8"/>
  <c r="Q148" i="8"/>
  <c r="R148" i="8"/>
  <c r="S148" i="8"/>
  <c r="T148" i="8"/>
  <c r="B149" i="8"/>
  <c r="C149" i="8"/>
  <c r="E149" i="8"/>
  <c r="G149" i="8"/>
  <c r="J149" i="8"/>
  <c r="K149" i="8"/>
  <c r="L149" i="8"/>
  <c r="M149" i="8"/>
  <c r="N149" i="8"/>
  <c r="O149" i="8"/>
  <c r="P149" i="8"/>
  <c r="Q149" i="8"/>
  <c r="R149" i="8"/>
  <c r="S149" i="8"/>
  <c r="T149" i="8"/>
  <c r="B150" i="8"/>
  <c r="C150" i="8"/>
  <c r="E150" i="8"/>
  <c r="G150" i="8"/>
  <c r="J150" i="8"/>
  <c r="K150" i="8"/>
  <c r="L150" i="8"/>
  <c r="M150" i="8"/>
  <c r="N150" i="8"/>
  <c r="O150" i="8"/>
  <c r="P150" i="8"/>
  <c r="Q150" i="8"/>
  <c r="R150" i="8"/>
  <c r="S150" i="8"/>
  <c r="T150" i="8"/>
  <c r="B151" i="8"/>
  <c r="C151" i="8"/>
  <c r="E151" i="8"/>
  <c r="G151" i="8"/>
  <c r="J151" i="8"/>
  <c r="K151" i="8"/>
  <c r="L151" i="8"/>
  <c r="M151" i="8"/>
  <c r="N151" i="8"/>
  <c r="O151" i="8"/>
  <c r="P151" i="8"/>
  <c r="Q151" i="8"/>
  <c r="R151" i="8"/>
  <c r="S151" i="8"/>
  <c r="T151" i="8"/>
  <c r="B152" i="8"/>
  <c r="C152" i="8"/>
  <c r="E152" i="8"/>
  <c r="G152" i="8"/>
  <c r="J152" i="8"/>
  <c r="K152" i="8"/>
  <c r="L152" i="8"/>
  <c r="M152" i="8"/>
  <c r="N152" i="8"/>
  <c r="O152" i="8"/>
  <c r="P152" i="8"/>
  <c r="Q152" i="8"/>
  <c r="R152" i="8"/>
  <c r="S152" i="8"/>
  <c r="T152" i="8"/>
  <c r="B153" i="8"/>
  <c r="C153" i="8"/>
  <c r="E153" i="8"/>
  <c r="G153" i="8"/>
  <c r="J153" i="8"/>
  <c r="K153" i="8"/>
  <c r="L153" i="8"/>
  <c r="M153" i="8"/>
  <c r="N153" i="8"/>
  <c r="O153" i="8"/>
  <c r="P153" i="8"/>
  <c r="Q153" i="8"/>
  <c r="R153" i="8"/>
  <c r="S153" i="8"/>
  <c r="T153" i="8"/>
  <c r="B154" i="8"/>
  <c r="C154" i="8"/>
  <c r="E154" i="8"/>
  <c r="G154" i="8"/>
  <c r="J154" i="8"/>
  <c r="K154" i="8"/>
  <c r="L154" i="8"/>
  <c r="M154" i="8"/>
  <c r="N154" i="8"/>
  <c r="O154" i="8"/>
  <c r="P154" i="8"/>
  <c r="Q154" i="8"/>
  <c r="R154" i="8"/>
  <c r="S154" i="8"/>
  <c r="T154" i="8"/>
  <c r="B155" i="8"/>
  <c r="C155" i="8"/>
  <c r="E155" i="8"/>
  <c r="G155" i="8"/>
  <c r="J155" i="8"/>
  <c r="K155" i="8"/>
  <c r="L155" i="8"/>
  <c r="M155" i="8"/>
  <c r="N155" i="8"/>
  <c r="O155" i="8"/>
  <c r="P155" i="8"/>
  <c r="Q155" i="8"/>
  <c r="R155" i="8"/>
  <c r="S155" i="8"/>
  <c r="T155" i="8"/>
  <c r="B156" i="8"/>
  <c r="C156" i="8"/>
  <c r="E156" i="8"/>
  <c r="G156" i="8"/>
  <c r="J156" i="8"/>
  <c r="K156" i="8"/>
  <c r="L156" i="8"/>
  <c r="M156" i="8"/>
  <c r="N156" i="8"/>
  <c r="O156" i="8"/>
  <c r="P156" i="8"/>
  <c r="Q156" i="8"/>
  <c r="R156" i="8"/>
  <c r="S156" i="8"/>
  <c r="T156" i="8"/>
  <c r="B157" i="8"/>
  <c r="C157" i="8"/>
  <c r="E157" i="8"/>
  <c r="G157" i="8"/>
  <c r="J157" i="8"/>
  <c r="K157" i="8"/>
  <c r="L157" i="8"/>
  <c r="M157" i="8"/>
  <c r="N157" i="8"/>
  <c r="O157" i="8"/>
  <c r="P157" i="8"/>
  <c r="Q157" i="8"/>
  <c r="R157" i="8"/>
  <c r="S157" i="8"/>
  <c r="T157" i="8"/>
  <c r="B158" i="8"/>
  <c r="C158" i="8"/>
  <c r="E158" i="8"/>
  <c r="G158" i="8"/>
  <c r="J158" i="8"/>
  <c r="K158" i="8"/>
  <c r="L158" i="8"/>
  <c r="M158" i="8"/>
  <c r="N158" i="8"/>
  <c r="O158" i="8"/>
  <c r="P158" i="8"/>
  <c r="Q158" i="8"/>
  <c r="R158" i="8"/>
  <c r="S158" i="8"/>
  <c r="T158" i="8"/>
  <c r="B159" i="8"/>
  <c r="C159" i="8"/>
  <c r="E159" i="8"/>
  <c r="G159" i="8"/>
  <c r="J159" i="8"/>
  <c r="K159" i="8"/>
  <c r="L159" i="8"/>
  <c r="M159" i="8"/>
  <c r="N159" i="8"/>
  <c r="O159" i="8"/>
  <c r="P159" i="8"/>
  <c r="Q159" i="8"/>
  <c r="R159" i="8"/>
  <c r="S159" i="8"/>
  <c r="T159" i="8"/>
  <c r="B160" i="8"/>
  <c r="C160" i="8"/>
  <c r="E160" i="8"/>
  <c r="G160" i="8"/>
  <c r="J160" i="8"/>
  <c r="K160" i="8"/>
  <c r="L160" i="8"/>
  <c r="M160" i="8"/>
  <c r="N160" i="8"/>
  <c r="O160" i="8"/>
  <c r="P160" i="8"/>
  <c r="Q160" i="8"/>
  <c r="R160" i="8"/>
  <c r="S160" i="8"/>
  <c r="T160" i="8"/>
  <c r="B161" i="8"/>
  <c r="C161" i="8"/>
  <c r="E161" i="8"/>
  <c r="G161" i="8"/>
  <c r="J161" i="8"/>
  <c r="K161" i="8"/>
  <c r="L161" i="8"/>
  <c r="M161" i="8"/>
  <c r="N161" i="8"/>
  <c r="O161" i="8"/>
  <c r="P161" i="8"/>
  <c r="Q161" i="8"/>
  <c r="R161" i="8"/>
  <c r="S161" i="8"/>
  <c r="T161" i="8"/>
  <c r="B162" i="8"/>
  <c r="C162" i="8"/>
  <c r="E162" i="8"/>
  <c r="G162" i="8"/>
  <c r="J162" i="8"/>
  <c r="K162" i="8"/>
  <c r="L162" i="8"/>
  <c r="M162" i="8"/>
  <c r="N162" i="8"/>
  <c r="O162" i="8"/>
  <c r="P162" i="8"/>
  <c r="Q162" i="8"/>
  <c r="R162" i="8"/>
  <c r="S162" i="8"/>
  <c r="T162" i="8"/>
  <c r="B163" i="8"/>
  <c r="C163" i="8"/>
  <c r="E163" i="8"/>
  <c r="G163" i="8"/>
  <c r="J163" i="8"/>
  <c r="K163" i="8"/>
  <c r="L163" i="8"/>
  <c r="M163" i="8"/>
  <c r="N163" i="8"/>
  <c r="O163" i="8"/>
  <c r="P163" i="8"/>
  <c r="Q163" i="8"/>
  <c r="R163" i="8"/>
  <c r="S163" i="8"/>
  <c r="T163" i="8"/>
  <c r="B164" i="8"/>
  <c r="C164" i="8"/>
  <c r="E164" i="8"/>
  <c r="G164" i="8"/>
  <c r="J164" i="8"/>
  <c r="K164" i="8"/>
  <c r="L164" i="8"/>
  <c r="M164" i="8"/>
  <c r="N164" i="8"/>
  <c r="O164" i="8"/>
  <c r="P164" i="8"/>
  <c r="Q164" i="8"/>
  <c r="R164" i="8"/>
  <c r="S164" i="8"/>
  <c r="T164" i="8"/>
  <c r="B165" i="8"/>
  <c r="C165" i="8"/>
  <c r="E165" i="8"/>
  <c r="G165" i="8"/>
  <c r="J165" i="8"/>
  <c r="K165" i="8"/>
  <c r="L165" i="8"/>
  <c r="M165" i="8"/>
  <c r="N165" i="8"/>
  <c r="O165" i="8"/>
  <c r="P165" i="8"/>
  <c r="Q165" i="8"/>
  <c r="R165" i="8"/>
  <c r="S165" i="8"/>
  <c r="T165" i="8"/>
  <c r="B166" i="8"/>
  <c r="C166" i="8"/>
  <c r="E166" i="8"/>
  <c r="G166" i="8"/>
  <c r="J166" i="8"/>
  <c r="K166" i="8"/>
  <c r="L166" i="8"/>
  <c r="M166" i="8"/>
  <c r="N166" i="8"/>
  <c r="O166" i="8"/>
  <c r="P166" i="8"/>
  <c r="Q166" i="8"/>
  <c r="R166" i="8"/>
  <c r="S166" i="8"/>
  <c r="T166" i="8"/>
  <c r="B167" i="8"/>
  <c r="C167" i="8"/>
  <c r="E167" i="8"/>
  <c r="G167" i="8"/>
  <c r="J167" i="8"/>
  <c r="K167" i="8"/>
  <c r="L167" i="8"/>
  <c r="M167" i="8"/>
  <c r="N167" i="8"/>
  <c r="O167" i="8"/>
  <c r="P167" i="8"/>
  <c r="Q167" i="8"/>
  <c r="R167" i="8"/>
  <c r="S167" i="8"/>
  <c r="T167" i="8"/>
  <c r="B168" i="8"/>
  <c r="C168" i="8"/>
  <c r="E168" i="8"/>
  <c r="G168" i="8"/>
  <c r="J168" i="8"/>
  <c r="K168" i="8"/>
  <c r="L168" i="8"/>
  <c r="M168" i="8"/>
  <c r="N168" i="8"/>
  <c r="O168" i="8"/>
  <c r="P168" i="8"/>
  <c r="Q168" i="8"/>
  <c r="R168" i="8"/>
  <c r="S168" i="8"/>
  <c r="T168" i="8"/>
  <c r="B169" i="8"/>
  <c r="C169" i="8"/>
  <c r="E169" i="8"/>
  <c r="G169" i="8"/>
  <c r="J169" i="8"/>
  <c r="K169" i="8"/>
  <c r="L169" i="8"/>
  <c r="M169" i="8"/>
  <c r="N169" i="8"/>
  <c r="O169" i="8"/>
  <c r="P169" i="8"/>
  <c r="Q169" i="8"/>
  <c r="R169" i="8"/>
  <c r="S169" i="8"/>
  <c r="T169" i="8"/>
  <c r="B170" i="8"/>
  <c r="C170" i="8"/>
  <c r="E170" i="8"/>
  <c r="G170" i="8"/>
  <c r="J170" i="8"/>
  <c r="K170" i="8"/>
  <c r="L170" i="8"/>
  <c r="M170" i="8"/>
  <c r="N170" i="8"/>
  <c r="O170" i="8"/>
  <c r="P170" i="8"/>
  <c r="Q170" i="8"/>
  <c r="R170" i="8"/>
  <c r="S170" i="8"/>
  <c r="T170" i="8"/>
  <c r="B171" i="8"/>
  <c r="C171" i="8"/>
  <c r="E171" i="8"/>
  <c r="G171" i="8"/>
  <c r="J171" i="8"/>
  <c r="K171" i="8"/>
  <c r="L171" i="8"/>
  <c r="M171" i="8"/>
  <c r="N171" i="8"/>
  <c r="O171" i="8"/>
  <c r="P171" i="8"/>
  <c r="Q171" i="8"/>
  <c r="R171" i="8"/>
  <c r="S171" i="8"/>
  <c r="T171" i="8"/>
  <c r="B172" i="8"/>
  <c r="C172" i="8"/>
  <c r="E172" i="8"/>
  <c r="G172" i="8"/>
  <c r="J172" i="8"/>
  <c r="K172" i="8"/>
  <c r="L172" i="8"/>
  <c r="M172" i="8"/>
  <c r="N172" i="8"/>
  <c r="O172" i="8"/>
  <c r="P172" i="8"/>
  <c r="Q172" i="8"/>
  <c r="R172" i="8"/>
  <c r="S172" i="8"/>
  <c r="T172" i="8"/>
  <c r="B173" i="8"/>
  <c r="C173" i="8"/>
  <c r="E173" i="8"/>
  <c r="G173" i="8"/>
  <c r="J173" i="8"/>
  <c r="K173" i="8"/>
  <c r="L173" i="8"/>
  <c r="M173" i="8"/>
  <c r="N173" i="8"/>
  <c r="O173" i="8"/>
  <c r="P173" i="8"/>
  <c r="Q173" i="8"/>
  <c r="R173" i="8"/>
  <c r="S173" i="8"/>
  <c r="T173" i="8"/>
  <c r="B174" i="8"/>
  <c r="C174" i="8"/>
  <c r="E174" i="8"/>
  <c r="G174" i="8"/>
  <c r="J174" i="8"/>
  <c r="K174" i="8"/>
  <c r="L174" i="8"/>
  <c r="M174" i="8"/>
  <c r="N174" i="8"/>
  <c r="O174" i="8"/>
  <c r="P174" i="8"/>
  <c r="Q174" i="8"/>
  <c r="R174" i="8"/>
  <c r="S174" i="8"/>
  <c r="T174" i="8"/>
  <c r="B175" i="8"/>
  <c r="C175" i="8"/>
  <c r="E175" i="8"/>
  <c r="G175" i="8"/>
  <c r="J175" i="8"/>
  <c r="K175" i="8"/>
  <c r="L175" i="8"/>
  <c r="M175" i="8"/>
  <c r="N175" i="8"/>
  <c r="O175" i="8"/>
  <c r="P175" i="8"/>
  <c r="Q175" i="8"/>
  <c r="R175" i="8"/>
  <c r="S175" i="8"/>
  <c r="T175" i="8"/>
  <c r="B176" i="8"/>
  <c r="C176" i="8"/>
  <c r="E176" i="8"/>
  <c r="G176" i="8"/>
  <c r="J176" i="8"/>
  <c r="K176" i="8"/>
  <c r="L176" i="8"/>
  <c r="M176" i="8"/>
  <c r="N176" i="8"/>
  <c r="O176" i="8"/>
  <c r="P176" i="8"/>
  <c r="Q176" i="8"/>
  <c r="R176" i="8"/>
  <c r="S176" i="8"/>
  <c r="T176" i="8"/>
  <c r="B177" i="8"/>
  <c r="C177" i="8"/>
  <c r="E177" i="8"/>
  <c r="G177" i="8"/>
  <c r="J177" i="8"/>
  <c r="K177" i="8"/>
  <c r="L177" i="8"/>
  <c r="M177" i="8"/>
  <c r="N177" i="8"/>
  <c r="O177" i="8"/>
  <c r="P177" i="8"/>
  <c r="Q177" i="8"/>
  <c r="R177" i="8"/>
  <c r="S177" i="8"/>
  <c r="T177" i="8"/>
  <c r="B178" i="8"/>
  <c r="C178" i="8"/>
  <c r="E178" i="8"/>
  <c r="G178" i="8"/>
  <c r="J178" i="8"/>
  <c r="K178" i="8"/>
  <c r="L178" i="8"/>
  <c r="M178" i="8"/>
  <c r="N178" i="8"/>
  <c r="O178" i="8"/>
  <c r="P178" i="8"/>
  <c r="Q178" i="8"/>
  <c r="R178" i="8"/>
  <c r="S178" i="8"/>
  <c r="T178" i="8"/>
  <c r="B179" i="8"/>
  <c r="C179" i="8"/>
  <c r="E179" i="8"/>
  <c r="G179" i="8"/>
  <c r="J179" i="8"/>
  <c r="K179" i="8"/>
  <c r="L179" i="8"/>
  <c r="M179" i="8"/>
  <c r="N179" i="8"/>
  <c r="O179" i="8"/>
  <c r="P179" i="8"/>
  <c r="Q179" i="8"/>
  <c r="R179" i="8"/>
  <c r="S179" i="8"/>
  <c r="T179" i="8"/>
  <c r="B180" i="8"/>
  <c r="C180" i="8"/>
  <c r="E180" i="8"/>
  <c r="G180" i="8"/>
  <c r="J180" i="8"/>
  <c r="K180" i="8"/>
  <c r="L180" i="8"/>
  <c r="M180" i="8"/>
  <c r="N180" i="8"/>
  <c r="O180" i="8"/>
  <c r="P180" i="8"/>
  <c r="Q180" i="8"/>
  <c r="R180" i="8"/>
  <c r="S180" i="8"/>
  <c r="T180" i="8"/>
  <c r="B181" i="8"/>
  <c r="C181" i="8"/>
  <c r="E181" i="8"/>
  <c r="G181" i="8"/>
  <c r="J181" i="8"/>
  <c r="K181" i="8"/>
  <c r="L181" i="8"/>
  <c r="M181" i="8"/>
  <c r="N181" i="8"/>
  <c r="O181" i="8"/>
  <c r="P181" i="8"/>
  <c r="Q181" i="8"/>
  <c r="R181" i="8"/>
  <c r="S181" i="8"/>
  <c r="T181" i="8"/>
  <c r="B182" i="8"/>
  <c r="C182" i="8"/>
  <c r="E182" i="8"/>
  <c r="G182" i="8"/>
  <c r="J182" i="8"/>
  <c r="K182" i="8"/>
  <c r="L182" i="8"/>
  <c r="M182" i="8"/>
  <c r="N182" i="8"/>
  <c r="O182" i="8"/>
  <c r="P182" i="8"/>
  <c r="Q182" i="8"/>
  <c r="R182" i="8"/>
  <c r="S182" i="8"/>
  <c r="T182" i="8"/>
  <c r="B183" i="8"/>
  <c r="C183" i="8"/>
  <c r="E183" i="8"/>
  <c r="G183" i="8"/>
  <c r="J183" i="8"/>
  <c r="K183" i="8"/>
  <c r="L183" i="8"/>
  <c r="M183" i="8"/>
  <c r="N183" i="8"/>
  <c r="O183" i="8"/>
  <c r="P183" i="8"/>
  <c r="Q183" i="8"/>
  <c r="R183" i="8"/>
  <c r="S183" i="8"/>
  <c r="T183" i="8"/>
  <c r="B184" i="8"/>
  <c r="C184" i="8"/>
  <c r="E184" i="8"/>
  <c r="G184" i="8"/>
  <c r="J184" i="8"/>
  <c r="K184" i="8"/>
  <c r="L184" i="8"/>
  <c r="M184" i="8"/>
  <c r="N184" i="8"/>
  <c r="O184" i="8"/>
  <c r="P184" i="8"/>
  <c r="Q184" i="8"/>
  <c r="R184" i="8"/>
  <c r="S184" i="8"/>
  <c r="T184" i="8"/>
  <c r="B185" i="8"/>
  <c r="C185" i="8"/>
  <c r="C13" i="9" s="1"/>
  <c r="E185" i="8"/>
  <c r="C15" i="9" s="1"/>
  <c r="G185" i="8"/>
  <c r="J185" i="8"/>
  <c r="K185" i="8"/>
  <c r="E45" i="9" s="1"/>
  <c r="L185" i="8"/>
  <c r="M185" i="8"/>
  <c r="N185" i="8"/>
  <c r="O185" i="8"/>
  <c r="E49" i="9" s="1"/>
  <c r="P185" i="8"/>
  <c r="Q185" i="8"/>
  <c r="R185" i="8"/>
  <c r="D61" i="9" s="1"/>
  <c r="S185" i="8"/>
  <c r="D62" i="9" s="1"/>
  <c r="T185" i="8"/>
  <c r="D63" i="9" s="1"/>
  <c r="B186" i="8"/>
  <c r="C186" i="8"/>
  <c r="E186" i="8"/>
  <c r="G186" i="8"/>
  <c r="J186" i="8"/>
  <c r="K186" i="8"/>
  <c r="L186" i="8"/>
  <c r="M186" i="8"/>
  <c r="N186" i="8"/>
  <c r="O186" i="8"/>
  <c r="P186" i="8"/>
  <c r="Q186" i="8"/>
  <c r="R186" i="8"/>
  <c r="S186" i="8"/>
  <c r="T186" i="8"/>
  <c r="B187" i="8"/>
  <c r="C187" i="8"/>
  <c r="E187" i="8"/>
  <c r="G187" i="8"/>
  <c r="J187" i="8"/>
  <c r="K187" i="8"/>
  <c r="L187" i="8"/>
  <c r="M187" i="8"/>
  <c r="N187" i="8"/>
  <c r="O187" i="8"/>
  <c r="P187" i="8"/>
  <c r="Q187" i="8"/>
  <c r="R187" i="8"/>
  <c r="S187" i="8"/>
  <c r="T187" i="8"/>
  <c r="B188" i="8"/>
  <c r="C188" i="8"/>
  <c r="E188" i="8"/>
  <c r="G188" i="8"/>
  <c r="J188" i="8"/>
  <c r="K188" i="8"/>
  <c r="L188" i="8"/>
  <c r="M188" i="8"/>
  <c r="N188" i="8"/>
  <c r="O188" i="8"/>
  <c r="P188" i="8"/>
  <c r="Q188" i="8"/>
  <c r="R188" i="8"/>
  <c r="S188" i="8"/>
  <c r="T188" i="8"/>
  <c r="B189" i="8"/>
  <c r="C189" i="8"/>
  <c r="E189" i="8"/>
  <c r="G189" i="8"/>
  <c r="J189" i="8"/>
  <c r="K189" i="8"/>
  <c r="L189" i="8"/>
  <c r="M189" i="8"/>
  <c r="N189" i="8"/>
  <c r="O189" i="8"/>
  <c r="P189" i="8"/>
  <c r="Q189" i="8"/>
  <c r="R189" i="8"/>
  <c r="S189" i="8"/>
  <c r="T189" i="8"/>
  <c r="B190" i="8"/>
  <c r="C190" i="8"/>
  <c r="E190" i="8"/>
  <c r="G190" i="8"/>
  <c r="J190" i="8"/>
  <c r="K190" i="8"/>
  <c r="L190" i="8"/>
  <c r="M190" i="8"/>
  <c r="N190" i="8"/>
  <c r="O190" i="8"/>
  <c r="P190" i="8"/>
  <c r="Q190" i="8"/>
  <c r="R190" i="8"/>
  <c r="S190" i="8"/>
  <c r="T190" i="8"/>
  <c r="B191" i="8"/>
  <c r="C191" i="8"/>
  <c r="E191" i="8"/>
  <c r="G191" i="8"/>
  <c r="J191" i="8"/>
  <c r="K191" i="8"/>
  <c r="L191" i="8"/>
  <c r="M191" i="8"/>
  <c r="N191" i="8"/>
  <c r="O191" i="8"/>
  <c r="P191" i="8"/>
  <c r="Q191" i="8"/>
  <c r="R191" i="8"/>
  <c r="S191" i="8"/>
  <c r="T191" i="8"/>
  <c r="B192" i="8"/>
  <c r="C192" i="8"/>
  <c r="E192" i="8"/>
  <c r="G192" i="8"/>
  <c r="J192" i="8"/>
  <c r="K192" i="8"/>
  <c r="L192" i="8"/>
  <c r="M192" i="8"/>
  <c r="N192" i="8"/>
  <c r="O192" i="8"/>
  <c r="P192" i="8"/>
  <c r="Q192" i="8"/>
  <c r="R192" i="8"/>
  <c r="S192" i="8"/>
  <c r="T192" i="8"/>
  <c r="B193" i="8"/>
  <c r="C193" i="8"/>
  <c r="E193" i="8"/>
  <c r="G193" i="8"/>
  <c r="J193" i="8"/>
  <c r="K193" i="8"/>
  <c r="L193" i="8"/>
  <c r="M193" i="8"/>
  <c r="N193" i="8"/>
  <c r="O193" i="8"/>
  <c r="P193" i="8"/>
  <c r="Q193" i="8"/>
  <c r="R193" i="8"/>
  <c r="S193" i="8"/>
  <c r="T193" i="8"/>
  <c r="B194" i="8"/>
  <c r="C194" i="8"/>
  <c r="E194" i="8"/>
  <c r="G194" i="8"/>
  <c r="J194" i="8"/>
  <c r="K194" i="8"/>
  <c r="L194" i="8"/>
  <c r="M194" i="8"/>
  <c r="N194" i="8"/>
  <c r="O194" i="8"/>
  <c r="P194" i="8"/>
  <c r="Q194" i="8"/>
  <c r="R194" i="8"/>
  <c r="S194" i="8"/>
  <c r="T194" i="8"/>
  <c r="B195" i="8"/>
  <c r="C195" i="8"/>
  <c r="E195" i="8"/>
  <c r="G195" i="8"/>
  <c r="J195" i="8"/>
  <c r="K195" i="8"/>
  <c r="L195" i="8"/>
  <c r="M195" i="8"/>
  <c r="N195" i="8"/>
  <c r="O195" i="8"/>
  <c r="P195" i="8"/>
  <c r="Q195" i="8"/>
  <c r="R195" i="8"/>
  <c r="S195" i="8"/>
  <c r="T195" i="8"/>
  <c r="B196" i="8"/>
  <c r="C196" i="8"/>
  <c r="E196" i="8"/>
  <c r="G196" i="8"/>
  <c r="J196" i="8"/>
  <c r="K196" i="8"/>
  <c r="L196" i="8"/>
  <c r="M196" i="8"/>
  <c r="N196" i="8"/>
  <c r="O196" i="8"/>
  <c r="P196" i="8"/>
  <c r="Q196" i="8"/>
  <c r="R196" i="8"/>
  <c r="S196" i="8"/>
  <c r="T196" i="8"/>
  <c r="B197" i="8"/>
  <c r="C197" i="8"/>
  <c r="E197" i="8"/>
  <c r="G197" i="8"/>
  <c r="J197" i="8"/>
  <c r="K197" i="8"/>
  <c r="L197" i="8"/>
  <c r="M197" i="8"/>
  <c r="N197" i="8"/>
  <c r="O197" i="8"/>
  <c r="P197" i="8"/>
  <c r="Q197" i="8"/>
  <c r="R197" i="8"/>
  <c r="S197" i="8"/>
  <c r="T197" i="8"/>
  <c r="B198" i="8"/>
  <c r="C198" i="8"/>
  <c r="E198" i="8"/>
  <c r="G198" i="8"/>
  <c r="J198" i="8"/>
  <c r="K198" i="8"/>
  <c r="L198" i="8"/>
  <c r="M198" i="8"/>
  <c r="N198" i="8"/>
  <c r="O198" i="8"/>
  <c r="P198" i="8"/>
  <c r="Q198" i="8"/>
  <c r="R198" i="8"/>
  <c r="S198" i="8"/>
  <c r="T198" i="8"/>
  <c r="B199" i="8"/>
  <c r="C199" i="8"/>
  <c r="E199" i="8"/>
  <c r="G199" i="8"/>
  <c r="J199" i="8"/>
  <c r="K199" i="8"/>
  <c r="L199" i="8"/>
  <c r="M199" i="8"/>
  <c r="N199" i="8"/>
  <c r="O199" i="8"/>
  <c r="P199" i="8"/>
  <c r="Q199" i="8"/>
  <c r="R199" i="8"/>
  <c r="S199" i="8"/>
  <c r="T199" i="8"/>
  <c r="B200" i="8"/>
  <c r="C200" i="8"/>
  <c r="E200" i="8"/>
  <c r="G200" i="8"/>
  <c r="J200" i="8"/>
  <c r="K200" i="8"/>
  <c r="L200" i="8"/>
  <c r="M200" i="8"/>
  <c r="N200" i="8"/>
  <c r="O200" i="8"/>
  <c r="P200" i="8"/>
  <c r="Q200" i="8"/>
  <c r="R200" i="8"/>
  <c r="S200" i="8"/>
  <c r="T200" i="8"/>
  <c r="B201" i="8"/>
  <c r="C201" i="8"/>
  <c r="E201" i="8"/>
  <c r="G201" i="8"/>
  <c r="J201" i="8"/>
  <c r="K201" i="8"/>
  <c r="L201" i="8"/>
  <c r="M201" i="8"/>
  <c r="N201" i="8"/>
  <c r="O201" i="8"/>
  <c r="P201" i="8"/>
  <c r="Q201" i="8"/>
  <c r="R201" i="8"/>
  <c r="S201" i="8"/>
  <c r="T201" i="8"/>
  <c r="B202" i="8"/>
  <c r="C202" i="8"/>
  <c r="E202" i="8"/>
  <c r="G202" i="8"/>
  <c r="J202" i="8"/>
  <c r="K202" i="8"/>
  <c r="L202" i="8"/>
  <c r="M202" i="8"/>
  <c r="N202" i="8"/>
  <c r="O202" i="8"/>
  <c r="P202" i="8"/>
  <c r="Q202" i="8"/>
  <c r="R202" i="8"/>
  <c r="S202" i="8"/>
  <c r="T202" i="8"/>
  <c r="B203" i="8"/>
  <c r="C203" i="8"/>
  <c r="E203" i="8"/>
  <c r="G203" i="8"/>
  <c r="J203" i="8"/>
  <c r="K203" i="8"/>
  <c r="L203" i="8"/>
  <c r="M203" i="8"/>
  <c r="N203" i="8"/>
  <c r="O203" i="8"/>
  <c r="P203" i="8"/>
  <c r="Q203" i="8"/>
  <c r="R203" i="8"/>
  <c r="S203" i="8"/>
  <c r="T203" i="8"/>
  <c r="B204" i="8"/>
  <c r="C204" i="8"/>
  <c r="E204" i="8"/>
  <c r="G204" i="8"/>
  <c r="J204" i="8"/>
  <c r="K204" i="8"/>
  <c r="L204" i="8"/>
  <c r="M204" i="8"/>
  <c r="N204" i="8"/>
  <c r="O204" i="8"/>
  <c r="P204" i="8"/>
  <c r="Q204" i="8"/>
  <c r="R204" i="8"/>
  <c r="S204" i="8"/>
  <c r="T204" i="8"/>
  <c r="B205" i="8"/>
  <c r="C205" i="8"/>
  <c r="E205" i="8"/>
  <c r="G205" i="8"/>
  <c r="J205" i="8"/>
  <c r="K205" i="8"/>
  <c r="L205" i="8"/>
  <c r="M205" i="8"/>
  <c r="N205" i="8"/>
  <c r="O205" i="8"/>
  <c r="P205" i="8"/>
  <c r="Q205" i="8"/>
  <c r="R205" i="8"/>
  <c r="S205" i="8"/>
  <c r="T205" i="8"/>
  <c r="B206" i="8"/>
  <c r="C206" i="8"/>
  <c r="E206" i="8"/>
  <c r="G206" i="8"/>
  <c r="J206" i="8"/>
  <c r="K206" i="8"/>
  <c r="L206" i="8"/>
  <c r="M206" i="8"/>
  <c r="N206" i="8"/>
  <c r="O206" i="8"/>
  <c r="P206" i="8"/>
  <c r="Q206" i="8"/>
  <c r="R206" i="8"/>
  <c r="S206" i="8"/>
  <c r="T206" i="8"/>
  <c r="B207" i="8"/>
  <c r="C207" i="8"/>
  <c r="E207" i="8"/>
  <c r="G207" i="8"/>
  <c r="J207" i="8"/>
  <c r="K207" i="8"/>
  <c r="L207" i="8"/>
  <c r="M207" i="8"/>
  <c r="N207" i="8"/>
  <c r="O207" i="8"/>
  <c r="P207" i="8"/>
  <c r="Q207" i="8"/>
  <c r="R207" i="8"/>
  <c r="S207" i="8"/>
  <c r="T207" i="8"/>
  <c r="B208" i="8"/>
  <c r="C208" i="8"/>
  <c r="E208" i="8"/>
  <c r="G208" i="8"/>
  <c r="J208" i="8"/>
  <c r="K208" i="8"/>
  <c r="L208" i="8"/>
  <c r="M208" i="8"/>
  <c r="N208" i="8"/>
  <c r="O208" i="8"/>
  <c r="P208" i="8"/>
  <c r="Q208" i="8"/>
  <c r="R208" i="8"/>
  <c r="S208" i="8"/>
  <c r="T208" i="8"/>
  <c r="B209" i="8"/>
  <c r="C209" i="8"/>
  <c r="E209" i="8"/>
  <c r="G209" i="8"/>
  <c r="J209" i="8"/>
  <c r="K209" i="8"/>
  <c r="L209" i="8"/>
  <c r="M209" i="8"/>
  <c r="N209" i="8"/>
  <c r="O209" i="8"/>
  <c r="P209" i="8"/>
  <c r="Q209" i="8"/>
  <c r="R209" i="8"/>
  <c r="S209" i="8"/>
  <c r="T209" i="8"/>
  <c r="B210" i="8"/>
  <c r="C210" i="8"/>
  <c r="E210" i="8"/>
  <c r="G210" i="8"/>
  <c r="J210" i="8"/>
  <c r="K210" i="8"/>
  <c r="L210" i="8"/>
  <c r="M210" i="8"/>
  <c r="N210" i="8"/>
  <c r="O210" i="8"/>
  <c r="P210" i="8"/>
  <c r="Q210" i="8"/>
  <c r="R210" i="8"/>
  <c r="S210" i="8"/>
  <c r="T210" i="8"/>
  <c r="B211" i="8"/>
  <c r="C211" i="8"/>
  <c r="E211" i="8"/>
  <c r="G211" i="8"/>
  <c r="J211" i="8"/>
  <c r="K211" i="8"/>
  <c r="L211" i="8"/>
  <c r="M211" i="8"/>
  <c r="N211" i="8"/>
  <c r="O211" i="8"/>
  <c r="P211" i="8"/>
  <c r="Q211" i="8"/>
  <c r="R211" i="8"/>
  <c r="S211" i="8"/>
  <c r="T211" i="8"/>
  <c r="B212" i="8"/>
  <c r="C212" i="8"/>
  <c r="E212" i="8"/>
  <c r="G212" i="8"/>
  <c r="J212" i="8"/>
  <c r="K212" i="8"/>
  <c r="L212" i="8"/>
  <c r="M212" i="8"/>
  <c r="N212" i="8"/>
  <c r="O212" i="8"/>
  <c r="P212" i="8"/>
  <c r="Q212" i="8"/>
  <c r="R212" i="8"/>
  <c r="S212" i="8"/>
  <c r="T212" i="8"/>
  <c r="B213" i="8"/>
  <c r="C213" i="8"/>
  <c r="E213" i="8"/>
  <c r="G213" i="8"/>
  <c r="J213" i="8"/>
  <c r="K213" i="8"/>
  <c r="L213" i="8"/>
  <c r="M213" i="8"/>
  <c r="N213" i="8"/>
  <c r="O213" i="8"/>
  <c r="P213" i="8"/>
  <c r="Q213" i="8"/>
  <c r="R213" i="8"/>
  <c r="S213" i="8"/>
  <c r="T213" i="8"/>
  <c r="B214" i="8"/>
  <c r="C214" i="8"/>
  <c r="E214" i="8"/>
  <c r="G214" i="8"/>
  <c r="J214" i="8"/>
  <c r="K214" i="8"/>
  <c r="L214" i="8"/>
  <c r="M214" i="8"/>
  <c r="N214" i="8"/>
  <c r="O214" i="8"/>
  <c r="P214" i="8"/>
  <c r="Q214" i="8"/>
  <c r="R214" i="8"/>
  <c r="S214" i="8"/>
  <c r="T214" i="8"/>
  <c r="B215" i="8"/>
  <c r="C215" i="8"/>
  <c r="E215" i="8"/>
  <c r="G215" i="8"/>
  <c r="J215" i="8"/>
  <c r="K215" i="8"/>
  <c r="L215" i="8"/>
  <c r="M215" i="8"/>
  <c r="N215" i="8"/>
  <c r="O215" i="8"/>
  <c r="P215" i="8"/>
  <c r="Q215" i="8"/>
  <c r="R215" i="8"/>
  <c r="S215" i="8"/>
  <c r="T215" i="8"/>
  <c r="B216" i="8"/>
  <c r="C216" i="8"/>
  <c r="E216" i="8"/>
  <c r="G216" i="8"/>
  <c r="J216" i="8"/>
  <c r="K216" i="8"/>
  <c r="L216" i="8"/>
  <c r="M216" i="8"/>
  <c r="N216" i="8"/>
  <c r="O216" i="8"/>
  <c r="P216" i="8"/>
  <c r="Q216" i="8"/>
  <c r="R216" i="8"/>
  <c r="S216" i="8"/>
  <c r="T216" i="8"/>
  <c r="B217" i="8"/>
  <c r="C217" i="8"/>
  <c r="E217" i="8"/>
  <c r="G217" i="8"/>
  <c r="J217" i="8"/>
  <c r="K217" i="8"/>
  <c r="L217" i="8"/>
  <c r="M217" i="8"/>
  <c r="N217" i="8"/>
  <c r="O217" i="8"/>
  <c r="P217" i="8"/>
  <c r="Q217" i="8"/>
  <c r="R217" i="8"/>
  <c r="S217" i="8"/>
  <c r="T217" i="8"/>
  <c r="B218" i="8"/>
  <c r="C218" i="8"/>
  <c r="E218" i="8"/>
  <c r="G218" i="8"/>
  <c r="J218" i="8"/>
  <c r="K218" i="8"/>
  <c r="L218" i="8"/>
  <c r="M218" i="8"/>
  <c r="N218" i="8"/>
  <c r="O218" i="8"/>
  <c r="P218" i="8"/>
  <c r="Q218" i="8"/>
  <c r="R218" i="8"/>
  <c r="S218" i="8"/>
  <c r="T218" i="8"/>
  <c r="B219" i="8"/>
  <c r="C219" i="8"/>
  <c r="E219" i="8"/>
  <c r="G219" i="8"/>
  <c r="J219" i="8"/>
  <c r="K219" i="8"/>
  <c r="L219" i="8"/>
  <c r="M219" i="8"/>
  <c r="N219" i="8"/>
  <c r="O219" i="8"/>
  <c r="P219" i="8"/>
  <c r="Q219" i="8"/>
  <c r="R219" i="8"/>
  <c r="S219" i="8"/>
  <c r="T219" i="8"/>
  <c r="B220" i="8"/>
  <c r="C220" i="8"/>
  <c r="E220" i="8"/>
  <c r="G220" i="8"/>
  <c r="J220" i="8"/>
  <c r="K220" i="8"/>
  <c r="L220" i="8"/>
  <c r="M220" i="8"/>
  <c r="N220" i="8"/>
  <c r="O220" i="8"/>
  <c r="P220" i="8"/>
  <c r="Q220" i="8"/>
  <c r="R220" i="8"/>
  <c r="S220" i="8"/>
  <c r="T220" i="8"/>
  <c r="B221" i="8"/>
  <c r="C221" i="8"/>
  <c r="E221" i="8"/>
  <c r="G221" i="8"/>
  <c r="J221" i="8"/>
  <c r="K221" i="8"/>
  <c r="L221" i="8"/>
  <c r="M221" i="8"/>
  <c r="N221" i="8"/>
  <c r="O221" i="8"/>
  <c r="P221" i="8"/>
  <c r="Q221" i="8"/>
  <c r="R221" i="8"/>
  <c r="S221" i="8"/>
  <c r="T221" i="8"/>
  <c r="B222" i="8"/>
  <c r="C222" i="8"/>
  <c r="E222" i="8"/>
  <c r="G222" i="8"/>
  <c r="J222" i="8"/>
  <c r="K222" i="8"/>
  <c r="L222" i="8"/>
  <c r="M222" i="8"/>
  <c r="N222" i="8"/>
  <c r="O222" i="8"/>
  <c r="P222" i="8"/>
  <c r="Q222" i="8"/>
  <c r="R222" i="8"/>
  <c r="S222" i="8"/>
  <c r="T222" i="8"/>
  <c r="B223" i="8"/>
  <c r="C223" i="8"/>
  <c r="E223" i="8"/>
  <c r="G223" i="8"/>
  <c r="J223" i="8"/>
  <c r="K223" i="8"/>
  <c r="L223" i="8"/>
  <c r="M223" i="8"/>
  <c r="N223" i="8"/>
  <c r="O223" i="8"/>
  <c r="P223" i="8"/>
  <c r="Q223" i="8"/>
  <c r="R223" i="8"/>
  <c r="S223" i="8"/>
  <c r="T223" i="8"/>
  <c r="B224" i="8"/>
  <c r="C224" i="8"/>
  <c r="E224" i="8"/>
  <c r="G224" i="8"/>
  <c r="J224" i="8"/>
  <c r="K224" i="8"/>
  <c r="L224" i="8"/>
  <c r="M224" i="8"/>
  <c r="N224" i="8"/>
  <c r="O224" i="8"/>
  <c r="P224" i="8"/>
  <c r="Q224" i="8"/>
  <c r="R224" i="8"/>
  <c r="S224" i="8"/>
  <c r="T224" i="8"/>
  <c r="B225" i="8"/>
  <c r="C225" i="8"/>
  <c r="E225" i="8"/>
  <c r="G225" i="8"/>
  <c r="J225" i="8"/>
  <c r="K225" i="8"/>
  <c r="L225" i="8"/>
  <c r="M225" i="8"/>
  <c r="N225" i="8"/>
  <c r="O225" i="8"/>
  <c r="P225" i="8"/>
  <c r="Q225" i="8"/>
  <c r="R225" i="8"/>
  <c r="S225" i="8"/>
  <c r="T225" i="8"/>
  <c r="B226" i="8"/>
  <c r="C226" i="8"/>
  <c r="E226" i="8"/>
  <c r="G226" i="8"/>
  <c r="J226" i="8"/>
  <c r="K226" i="8"/>
  <c r="L226" i="8"/>
  <c r="M226" i="8"/>
  <c r="N226" i="8"/>
  <c r="O226" i="8"/>
  <c r="P226" i="8"/>
  <c r="Q226" i="8"/>
  <c r="R226" i="8"/>
  <c r="S226" i="8"/>
  <c r="T226" i="8"/>
  <c r="B227" i="8"/>
  <c r="C227" i="8"/>
  <c r="E227" i="8"/>
  <c r="G227" i="8"/>
  <c r="J227" i="8"/>
  <c r="K227" i="8"/>
  <c r="L227" i="8"/>
  <c r="M227" i="8"/>
  <c r="N227" i="8"/>
  <c r="O227" i="8"/>
  <c r="P227" i="8"/>
  <c r="Q227" i="8"/>
  <c r="R227" i="8"/>
  <c r="S227" i="8"/>
  <c r="T227" i="8"/>
  <c r="B228" i="8"/>
  <c r="C228" i="8"/>
  <c r="E228" i="8"/>
  <c r="G228" i="8"/>
  <c r="J228" i="8"/>
  <c r="K228" i="8"/>
  <c r="L228" i="8"/>
  <c r="M228" i="8"/>
  <c r="N228" i="8"/>
  <c r="O228" i="8"/>
  <c r="P228" i="8"/>
  <c r="Q228" i="8"/>
  <c r="R228" i="8"/>
  <c r="S228" i="8"/>
  <c r="T228" i="8"/>
  <c r="B229" i="8"/>
  <c r="C229" i="8"/>
  <c r="E229" i="8"/>
  <c r="G229" i="8"/>
  <c r="J229" i="8"/>
  <c r="K229" i="8"/>
  <c r="L229" i="8"/>
  <c r="M229" i="8"/>
  <c r="N229" i="8"/>
  <c r="O229" i="8"/>
  <c r="P229" i="8"/>
  <c r="Q229" i="8"/>
  <c r="R229" i="8"/>
  <c r="S229" i="8"/>
  <c r="T229" i="8"/>
  <c r="B230" i="8"/>
  <c r="C230" i="8"/>
  <c r="E230" i="8"/>
  <c r="G230" i="8"/>
  <c r="J230" i="8"/>
  <c r="K230" i="8"/>
  <c r="L230" i="8"/>
  <c r="M230" i="8"/>
  <c r="N230" i="8"/>
  <c r="O230" i="8"/>
  <c r="P230" i="8"/>
  <c r="Q230" i="8"/>
  <c r="R230" i="8"/>
  <c r="S230" i="8"/>
  <c r="T230" i="8"/>
  <c r="B231" i="8"/>
  <c r="C231" i="8"/>
  <c r="E231" i="8"/>
  <c r="G231" i="8"/>
  <c r="J231" i="8"/>
  <c r="K231" i="8"/>
  <c r="L231" i="8"/>
  <c r="M231" i="8"/>
  <c r="N231" i="8"/>
  <c r="O231" i="8"/>
  <c r="P231" i="8"/>
  <c r="Q231" i="8"/>
  <c r="R231" i="8"/>
  <c r="S231" i="8"/>
  <c r="T231" i="8"/>
  <c r="B232" i="8"/>
  <c r="C232" i="8"/>
  <c r="E232" i="8"/>
  <c r="G232" i="8"/>
  <c r="J232" i="8"/>
  <c r="K232" i="8"/>
  <c r="L232" i="8"/>
  <c r="M232" i="8"/>
  <c r="N232" i="8"/>
  <c r="O232" i="8"/>
  <c r="P232" i="8"/>
  <c r="Q232" i="8"/>
  <c r="R232" i="8"/>
  <c r="S232" i="8"/>
  <c r="T232" i="8"/>
  <c r="B233" i="8"/>
  <c r="C233" i="8"/>
  <c r="E233" i="8"/>
  <c r="G233" i="8"/>
  <c r="J233" i="8"/>
  <c r="K233" i="8"/>
  <c r="L233" i="8"/>
  <c r="M233" i="8"/>
  <c r="N233" i="8"/>
  <c r="O233" i="8"/>
  <c r="P233" i="8"/>
  <c r="Q233" i="8"/>
  <c r="R233" i="8"/>
  <c r="S233" i="8"/>
  <c r="T233" i="8"/>
  <c r="B234" i="8"/>
  <c r="C234" i="8"/>
  <c r="E234" i="8"/>
  <c r="G234" i="8"/>
  <c r="J234" i="8"/>
  <c r="K234" i="8"/>
  <c r="L234" i="8"/>
  <c r="M234" i="8"/>
  <c r="N234" i="8"/>
  <c r="O234" i="8"/>
  <c r="P234" i="8"/>
  <c r="Q234" i="8"/>
  <c r="R234" i="8"/>
  <c r="S234" i="8"/>
  <c r="T234" i="8"/>
  <c r="B235" i="8"/>
  <c r="C235" i="8"/>
  <c r="E235" i="8"/>
  <c r="G235" i="8"/>
  <c r="J235" i="8"/>
  <c r="K235" i="8"/>
  <c r="L235" i="8"/>
  <c r="M235" i="8"/>
  <c r="N235" i="8"/>
  <c r="O235" i="8"/>
  <c r="P235" i="8"/>
  <c r="Q235" i="8"/>
  <c r="R235" i="8"/>
  <c r="S235" i="8"/>
  <c r="T235" i="8"/>
  <c r="B236" i="8"/>
  <c r="C236" i="8"/>
  <c r="E236" i="8"/>
  <c r="G236" i="8"/>
  <c r="J236" i="8"/>
  <c r="K236" i="8"/>
  <c r="L236" i="8"/>
  <c r="M236" i="8"/>
  <c r="N236" i="8"/>
  <c r="O236" i="8"/>
  <c r="P236" i="8"/>
  <c r="Q236" i="8"/>
  <c r="R236" i="8"/>
  <c r="S236" i="8"/>
  <c r="T236" i="8"/>
  <c r="B237" i="8"/>
  <c r="C237" i="8"/>
  <c r="E237" i="8"/>
  <c r="G237" i="8"/>
  <c r="J237" i="8"/>
  <c r="K237" i="8"/>
  <c r="L237" i="8"/>
  <c r="M237" i="8"/>
  <c r="N237" i="8"/>
  <c r="O237" i="8"/>
  <c r="P237" i="8"/>
  <c r="Q237" i="8"/>
  <c r="R237" i="8"/>
  <c r="S237" i="8"/>
  <c r="T237" i="8"/>
  <c r="B238" i="8"/>
  <c r="C238" i="8"/>
  <c r="E238" i="8"/>
  <c r="G238" i="8"/>
  <c r="J238" i="8"/>
  <c r="K238" i="8"/>
  <c r="L238" i="8"/>
  <c r="M238" i="8"/>
  <c r="N238" i="8"/>
  <c r="O238" i="8"/>
  <c r="P238" i="8"/>
  <c r="Q238" i="8"/>
  <c r="R238" i="8"/>
  <c r="S238" i="8"/>
  <c r="T238" i="8"/>
  <c r="B239" i="8"/>
  <c r="C239" i="8"/>
  <c r="E239" i="8"/>
  <c r="G239" i="8"/>
  <c r="J239" i="8"/>
  <c r="K239" i="8"/>
  <c r="L239" i="8"/>
  <c r="M239" i="8"/>
  <c r="N239" i="8"/>
  <c r="O239" i="8"/>
  <c r="P239" i="8"/>
  <c r="Q239" i="8"/>
  <c r="R239" i="8"/>
  <c r="S239" i="8"/>
  <c r="T239" i="8"/>
  <c r="B240" i="8"/>
  <c r="C240" i="8"/>
  <c r="E240" i="8"/>
  <c r="G240" i="8"/>
  <c r="J240" i="8"/>
  <c r="K240" i="8"/>
  <c r="L240" i="8"/>
  <c r="M240" i="8"/>
  <c r="N240" i="8"/>
  <c r="O240" i="8"/>
  <c r="P240" i="8"/>
  <c r="Q240" i="8"/>
  <c r="R240" i="8"/>
  <c r="S240" i="8"/>
  <c r="T240" i="8"/>
  <c r="B241" i="8"/>
  <c r="C241" i="8"/>
  <c r="E241" i="8"/>
  <c r="G241" i="8"/>
  <c r="J241" i="8"/>
  <c r="K241" i="8"/>
  <c r="L241" i="8"/>
  <c r="M241" i="8"/>
  <c r="N241" i="8"/>
  <c r="O241" i="8"/>
  <c r="P241" i="8"/>
  <c r="Q241" i="8"/>
  <c r="R241" i="8"/>
  <c r="S241" i="8"/>
  <c r="T241" i="8"/>
  <c r="B242" i="8"/>
  <c r="C242" i="8"/>
  <c r="E242" i="8"/>
  <c r="G242" i="8"/>
  <c r="J242" i="8"/>
  <c r="K242" i="8"/>
  <c r="L242" i="8"/>
  <c r="M242" i="8"/>
  <c r="N242" i="8"/>
  <c r="O242" i="8"/>
  <c r="P242" i="8"/>
  <c r="Q242" i="8"/>
  <c r="R242" i="8"/>
  <c r="S242" i="8"/>
  <c r="T242" i="8"/>
  <c r="B243" i="8"/>
  <c r="C243" i="8"/>
  <c r="E243" i="8"/>
  <c r="G243" i="8"/>
  <c r="J243" i="8"/>
  <c r="K243" i="8"/>
  <c r="L243" i="8"/>
  <c r="M243" i="8"/>
  <c r="N243" i="8"/>
  <c r="O243" i="8"/>
  <c r="P243" i="8"/>
  <c r="Q243" i="8"/>
  <c r="R243" i="8"/>
  <c r="S243" i="8"/>
  <c r="T243" i="8"/>
  <c r="B244" i="8"/>
  <c r="C244" i="8"/>
  <c r="E244" i="8"/>
  <c r="G244" i="8"/>
  <c r="J244" i="8"/>
  <c r="K244" i="8"/>
  <c r="L244" i="8"/>
  <c r="M244" i="8"/>
  <c r="N244" i="8"/>
  <c r="O244" i="8"/>
  <c r="P244" i="8"/>
  <c r="Q244" i="8"/>
  <c r="R244" i="8"/>
  <c r="S244" i="8"/>
  <c r="T244" i="8"/>
  <c r="B245" i="8"/>
  <c r="C245" i="8"/>
  <c r="E245" i="8"/>
  <c r="G245" i="8"/>
  <c r="J245" i="8"/>
  <c r="K245" i="8"/>
  <c r="L245" i="8"/>
  <c r="M245" i="8"/>
  <c r="N245" i="8"/>
  <c r="O245" i="8"/>
  <c r="P245" i="8"/>
  <c r="Q245" i="8"/>
  <c r="R245" i="8"/>
  <c r="S245" i="8"/>
  <c r="T245" i="8"/>
  <c r="B246" i="8"/>
  <c r="C246" i="8"/>
  <c r="E246" i="8"/>
  <c r="G246" i="8"/>
  <c r="J246" i="8"/>
  <c r="K246" i="8"/>
  <c r="L246" i="8"/>
  <c r="M246" i="8"/>
  <c r="N246" i="8"/>
  <c r="O246" i="8"/>
  <c r="P246" i="8"/>
  <c r="Q246" i="8"/>
  <c r="R246" i="8"/>
  <c r="S246" i="8"/>
  <c r="T246" i="8"/>
  <c r="B247" i="8"/>
  <c r="C247" i="8"/>
  <c r="E247" i="8"/>
  <c r="G247" i="8"/>
  <c r="J247" i="8"/>
  <c r="K247" i="8"/>
  <c r="L247" i="8"/>
  <c r="M247" i="8"/>
  <c r="N247" i="8"/>
  <c r="O247" i="8"/>
  <c r="P247" i="8"/>
  <c r="Q247" i="8"/>
  <c r="R247" i="8"/>
  <c r="S247" i="8"/>
  <c r="T247" i="8"/>
  <c r="B248" i="8"/>
  <c r="C248" i="8"/>
  <c r="E248" i="8"/>
  <c r="G248" i="8"/>
  <c r="J248" i="8"/>
  <c r="K248" i="8"/>
  <c r="L248" i="8"/>
  <c r="M248" i="8"/>
  <c r="N248" i="8"/>
  <c r="O248" i="8"/>
  <c r="P248" i="8"/>
  <c r="Q248" i="8"/>
  <c r="R248" i="8"/>
  <c r="S248" i="8"/>
  <c r="T248" i="8"/>
  <c r="B249" i="8"/>
  <c r="C249" i="8"/>
  <c r="E249" i="8"/>
  <c r="G249" i="8"/>
  <c r="J249" i="8"/>
  <c r="K249" i="8"/>
  <c r="L249" i="8"/>
  <c r="M249" i="8"/>
  <c r="N249" i="8"/>
  <c r="O249" i="8"/>
  <c r="P249" i="8"/>
  <c r="Q249" i="8"/>
  <c r="R249" i="8"/>
  <c r="S249" i="8"/>
  <c r="T249" i="8"/>
  <c r="B250" i="8"/>
  <c r="C250" i="8"/>
  <c r="E250" i="8"/>
  <c r="G250" i="8"/>
  <c r="J250" i="8"/>
  <c r="K250" i="8"/>
  <c r="L250" i="8"/>
  <c r="M250" i="8"/>
  <c r="N250" i="8"/>
  <c r="O250" i="8"/>
  <c r="P250" i="8"/>
  <c r="Q250" i="8"/>
  <c r="R250" i="8"/>
  <c r="S250" i="8"/>
  <c r="T250" i="8"/>
  <c r="B251" i="8"/>
  <c r="C251" i="8"/>
  <c r="E251" i="8"/>
  <c r="G251" i="8"/>
  <c r="J251" i="8"/>
  <c r="K251" i="8"/>
  <c r="L251" i="8"/>
  <c r="M251" i="8"/>
  <c r="N251" i="8"/>
  <c r="O251" i="8"/>
  <c r="P251" i="8"/>
  <c r="Q251" i="8"/>
  <c r="R251" i="8"/>
  <c r="S251" i="8"/>
  <c r="T251" i="8"/>
  <c r="B252" i="8"/>
  <c r="C252" i="8"/>
  <c r="E252" i="8"/>
  <c r="G252" i="8"/>
  <c r="J252" i="8"/>
  <c r="K252" i="8"/>
  <c r="L252" i="8"/>
  <c r="M252" i="8"/>
  <c r="N252" i="8"/>
  <c r="O252" i="8"/>
  <c r="P252" i="8"/>
  <c r="Q252" i="8"/>
  <c r="R252" i="8"/>
  <c r="S252" i="8"/>
  <c r="T252" i="8"/>
  <c r="B253" i="8"/>
  <c r="C253" i="8"/>
  <c r="E253" i="8"/>
  <c r="G253" i="8"/>
  <c r="J253" i="8"/>
  <c r="K253" i="8"/>
  <c r="L253" i="8"/>
  <c r="M253" i="8"/>
  <c r="N253" i="8"/>
  <c r="O253" i="8"/>
  <c r="P253" i="8"/>
  <c r="Q253" i="8"/>
  <c r="R253" i="8"/>
  <c r="S253" i="8"/>
  <c r="T253" i="8"/>
  <c r="B254" i="8"/>
  <c r="C254" i="8"/>
  <c r="E254" i="8"/>
  <c r="G254" i="8"/>
  <c r="J254" i="8"/>
  <c r="K254" i="8"/>
  <c r="L254" i="8"/>
  <c r="M254" i="8"/>
  <c r="N254" i="8"/>
  <c r="O254" i="8"/>
  <c r="P254" i="8"/>
  <c r="Q254" i="8"/>
  <c r="R254" i="8"/>
  <c r="S254" i="8"/>
  <c r="T254" i="8"/>
  <c r="B255" i="8"/>
  <c r="C255" i="8"/>
  <c r="E255" i="8"/>
  <c r="G255" i="8"/>
  <c r="J255" i="8"/>
  <c r="K255" i="8"/>
  <c r="L255" i="8"/>
  <c r="M255" i="8"/>
  <c r="N255" i="8"/>
  <c r="O255" i="8"/>
  <c r="P255" i="8"/>
  <c r="Q255" i="8"/>
  <c r="R255" i="8"/>
  <c r="S255" i="8"/>
  <c r="T255" i="8"/>
  <c r="B256" i="8"/>
  <c r="C256" i="8"/>
  <c r="E256" i="8"/>
  <c r="G256" i="8"/>
  <c r="J256" i="8"/>
  <c r="K256" i="8"/>
  <c r="L256" i="8"/>
  <c r="M256" i="8"/>
  <c r="N256" i="8"/>
  <c r="O256" i="8"/>
  <c r="P256" i="8"/>
  <c r="Q256" i="8"/>
  <c r="R256" i="8"/>
  <c r="S256" i="8"/>
  <c r="T256" i="8"/>
  <c r="B257" i="8"/>
  <c r="C257" i="8"/>
  <c r="E257" i="8"/>
  <c r="G257" i="8"/>
  <c r="J257" i="8"/>
  <c r="K257" i="8"/>
  <c r="L257" i="8"/>
  <c r="M257" i="8"/>
  <c r="N257" i="8"/>
  <c r="O257" i="8"/>
  <c r="P257" i="8"/>
  <c r="Q257" i="8"/>
  <c r="R257" i="8"/>
  <c r="S257" i="8"/>
  <c r="T257" i="8"/>
  <c r="B258" i="8"/>
  <c r="C258" i="8"/>
  <c r="E258" i="8"/>
  <c r="G258" i="8"/>
  <c r="J258" i="8"/>
  <c r="K258" i="8"/>
  <c r="L258" i="8"/>
  <c r="M258" i="8"/>
  <c r="N258" i="8"/>
  <c r="O258" i="8"/>
  <c r="P258" i="8"/>
  <c r="Q258" i="8"/>
  <c r="R258" i="8"/>
  <c r="S258" i="8"/>
  <c r="T258" i="8"/>
  <c r="B259" i="8"/>
  <c r="C259" i="8"/>
  <c r="E259" i="8"/>
  <c r="G259" i="8"/>
  <c r="J259" i="8"/>
  <c r="K259" i="8"/>
  <c r="L259" i="8"/>
  <c r="M259" i="8"/>
  <c r="N259" i="8"/>
  <c r="O259" i="8"/>
  <c r="P259" i="8"/>
  <c r="Q259" i="8"/>
  <c r="R259" i="8"/>
  <c r="S259" i="8"/>
  <c r="T259" i="8"/>
  <c r="B260" i="8"/>
  <c r="C260" i="8"/>
  <c r="E260" i="8"/>
  <c r="G260" i="8"/>
  <c r="J260" i="8"/>
  <c r="K260" i="8"/>
  <c r="L260" i="8"/>
  <c r="M260" i="8"/>
  <c r="N260" i="8"/>
  <c r="O260" i="8"/>
  <c r="P260" i="8"/>
  <c r="Q260" i="8"/>
  <c r="R260" i="8"/>
  <c r="S260" i="8"/>
  <c r="T260" i="8"/>
  <c r="B261" i="8"/>
  <c r="C261" i="8"/>
  <c r="E261" i="8"/>
  <c r="G261" i="8"/>
  <c r="J261" i="8"/>
  <c r="K261" i="8"/>
  <c r="L261" i="8"/>
  <c r="M261" i="8"/>
  <c r="N261" i="8"/>
  <c r="O261" i="8"/>
  <c r="P261" i="8"/>
  <c r="Q261" i="8"/>
  <c r="R261" i="8"/>
  <c r="S261" i="8"/>
  <c r="T261" i="8"/>
  <c r="B262" i="8"/>
  <c r="C262" i="8"/>
  <c r="E262" i="8"/>
  <c r="G262" i="8"/>
  <c r="D17" i="9"/>
  <c r="B23" i="9" s="1"/>
  <c r="J262" i="8"/>
  <c r="D46" i="9"/>
  <c r="K262" i="8"/>
  <c r="L262" i="8"/>
  <c r="D48" i="9"/>
  <c r="M262" i="8"/>
  <c r="E47" i="9"/>
  <c r="N262" i="8"/>
  <c r="O262" i="8"/>
  <c r="P262" i="8"/>
  <c r="D56" i="9"/>
  <c r="Q262" i="8"/>
  <c r="R262" i="8"/>
  <c r="S262" i="8"/>
  <c r="T262" i="8"/>
  <c r="V7" i="8"/>
  <c r="V144" i="8" s="1"/>
  <c r="V8" i="8"/>
  <c r="V145" i="8" s="1"/>
  <c r="V9" i="8"/>
  <c r="V146" i="8" s="1"/>
  <c r="V10" i="8"/>
  <c r="V147" i="8" s="1"/>
  <c r="V11" i="8"/>
  <c r="V148" i="8" s="1"/>
  <c r="V12" i="8"/>
  <c r="U12" i="8" s="1"/>
  <c r="U149" i="8" s="1"/>
  <c r="V13" i="8"/>
  <c r="U13" i="8" s="1"/>
  <c r="U150" i="8" s="1"/>
  <c r="V14" i="8"/>
  <c r="V151" i="8" s="1"/>
  <c r="V15" i="8"/>
  <c r="U15" i="8" s="1"/>
  <c r="U152" i="8" s="1"/>
  <c r="V16" i="8"/>
  <c r="V153" i="8" s="1"/>
  <c r="V17" i="8"/>
  <c r="U17" i="8" s="1"/>
  <c r="U154" i="8" s="1"/>
  <c r="V18" i="8"/>
  <c r="V155" i="8" s="1"/>
  <c r="V19" i="8"/>
  <c r="U19" i="8" s="1"/>
  <c r="U156" i="8" s="1"/>
  <c r="V20" i="8"/>
  <c r="V157" i="8" s="1"/>
  <c r="V21" i="8"/>
  <c r="U21" i="8" s="1"/>
  <c r="U158" i="8" s="1"/>
  <c r="V22" i="8"/>
  <c r="V159" i="8" s="1"/>
  <c r="V23" i="8"/>
  <c r="U23" i="8" s="1"/>
  <c r="U160" i="8" s="1"/>
  <c r="V24" i="8"/>
  <c r="V161" i="8" s="1"/>
  <c r="V25" i="8"/>
  <c r="V162" i="8" s="1"/>
  <c r="V26" i="8"/>
  <c r="V163" i="8" s="1"/>
  <c r="V27" i="8"/>
  <c r="U27" i="8" s="1"/>
  <c r="U164" i="8" s="1"/>
  <c r="V28" i="8"/>
  <c r="V165" i="8" s="1"/>
  <c r="V29" i="8"/>
  <c r="U29" i="8" s="1"/>
  <c r="U166" i="8" s="1"/>
  <c r="V30" i="8"/>
  <c r="V167" i="8" s="1"/>
  <c r="V31" i="8"/>
  <c r="U31" i="8" s="1"/>
  <c r="U168" i="8" s="1"/>
  <c r="V32" i="8"/>
  <c r="V169" i="8" s="1"/>
  <c r="V33" i="8"/>
  <c r="U33" i="8" s="1"/>
  <c r="U170" i="8" s="1"/>
  <c r="V34" i="8"/>
  <c r="V171" i="8" s="1"/>
  <c r="V35" i="8"/>
  <c r="U35" i="8" s="1"/>
  <c r="U172" i="8" s="1"/>
  <c r="V36" i="8"/>
  <c r="V173" i="8" s="1"/>
  <c r="V37" i="8"/>
  <c r="U37" i="8" s="1"/>
  <c r="U174" i="8" s="1"/>
  <c r="V38" i="8"/>
  <c r="V175" i="8" s="1"/>
  <c r="V39" i="8"/>
  <c r="U39" i="8" s="1"/>
  <c r="U176" i="8" s="1"/>
  <c r="V40" i="8"/>
  <c r="V177" i="8" s="1"/>
  <c r="V41" i="8"/>
  <c r="U41" i="8" s="1"/>
  <c r="U178" i="8" s="1"/>
  <c r="V42" i="8"/>
  <c r="V179" i="8" s="1"/>
  <c r="V43" i="8"/>
  <c r="U43" i="8" s="1"/>
  <c r="U180" i="8" s="1"/>
  <c r="V44" i="8"/>
  <c r="V181" i="8" s="1"/>
  <c r="V45" i="8"/>
  <c r="U45" i="8" s="1"/>
  <c r="U182" i="8" s="1"/>
  <c r="V46" i="8"/>
  <c r="V183" i="8" s="1"/>
  <c r="V47" i="8"/>
  <c r="U47" i="8" s="1"/>
  <c r="U184" i="8" s="1"/>
  <c r="V48" i="8"/>
  <c r="V185" i="8" s="1"/>
  <c r="V49" i="8"/>
  <c r="U49" i="8" s="1"/>
  <c r="U186" i="8" s="1"/>
  <c r="V50" i="8"/>
  <c r="V187" i="8" s="1"/>
  <c r="V51" i="8"/>
  <c r="U51" i="8" s="1"/>
  <c r="U188" i="8" s="1"/>
  <c r="V52" i="8"/>
  <c r="V189" i="8" s="1"/>
  <c r="V53" i="8"/>
  <c r="U53" i="8" s="1"/>
  <c r="U190" i="8" s="1"/>
  <c r="V54" i="8"/>
  <c r="V191" i="8" s="1"/>
  <c r="V55" i="8"/>
  <c r="U55" i="8" s="1"/>
  <c r="U192" i="8" s="1"/>
  <c r="V56" i="8"/>
  <c r="V193" i="8" s="1"/>
  <c r="V57" i="8"/>
  <c r="U57" i="8" s="1"/>
  <c r="U194" i="8" s="1"/>
  <c r="V58" i="8"/>
  <c r="V195" i="8" s="1"/>
  <c r="V59" i="8"/>
  <c r="U59" i="8" s="1"/>
  <c r="U196" i="8" s="1"/>
  <c r="V60" i="8"/>
  <c r="V197" i="8" s="1"/>
  <c r="V61" i="8"/>
  <c r="U61" i="8" s="1"/>
  <c r="U198" i="8" s="1"/>
  <c r="V62" i="8"/>
  <c r="V199" i="8" s="1"/>
  <c r="V63" i="8"/>
  <c r="U63" i="8" s="1"/>
  <c r="U200" i="8" s="1"/>
  <c r="V64" i="8"/>
  <c r="V201" i="8" s="1"/>
  <c r="V65" i="8"/>
  <c r="U65" i="8" s="1"/>
  <c r="U202" i="8" s="1"/>
  <c r="V66" i="8"/>
  <c r="V203" i="8" s="1"/>
  <c r="V67" i="8"/>
  <c r="U67" i="8" s="1"/>
  <c r="U204" i="8" s="1"/>
  <c r="V68" i="8"/>
  <c r="V205" i="8" s="1"/>
  <c r="V69" i="8"/>
  <c r="U69" i="8" s="1"/>
  <c r="U206" i="8" s="1"/>
  <c r="V70" i="8"/>
  <c r="V207" i="8" s="1"/>
  <c r="V71" i="8"/>
  <c r="V208" i="8" s="1"/>
  <c r="V72" i="8"/>
  <c r="V209" i="8" s="1"/>
  <c r="V73" i="8"/>
  <c r="U73" i="8" s="1"/>
  <c r="U210" i="8" s="1"/>
  <c r="V74" i="8"/>
  <c r="U74" i="8" s="1"/>
  <c r="U211" i="8" s="1"/>
  <c r="V75" i="8"/>
  <c r="U75" i="8" s="1"/>
  <c r="U212" i="8" s="1"/>
  <c r="V76" i="8"/>
  <c r="V213" i="8" s="1"/>
  <c r="V77" i="8"/>
  <c r="U77" i="8" s="1"/>
  <c r="U214" i="8" s="1"/>
  <c r="V78" i="8"/>
  <c r="V215" i="8" s="1"/>
  <c r="V79" i="8"/>
  <c r="V216" i="8" s="1"/>
  <c r="V80" i="8"/>
  <c r="V217" i="8" s="1"/>
  <c r="V81" i="8"/>
  <c r="U81" i="8" s="1"/>
  <c r="U218" i="8" s="1"/>
  <c r="V82" i="8"/>
  <c r="U82" i="8" s="1"/>
  <c r="U219" i="8" s="1"/>
  <c r="V83" i="8"/>
  <c r="U83" i="8" s="1"/>
  <c r="U220" i="8" s="1"/>
  <c r="V84" i="8"/>
  <c r="V221" i="8" s="1"/>
  <c r="V85" i="8"/>
  <c r="U85" i="8" s="1"/>
  <c r="U222" i="8" s="1"/>
  <c r="V86" i="8"/>
  <c r="V223" i="8" s="1"/>
  <c r="V87" i="8"/>
  <c r="V224" i="8" s="1"/>
  <c r="U87" i="8"/>
  <c r="U224" i="8" s="1"/>
  <c r="V88" i="8"/>
  <c r="V225" i="8" s="1"/>
  <c r="V89" i="8"/>
  <c r="U89" i="8" s="1"/>
  <c r="U226" i="8" s="1"/>
  <c r="V90" i="8"/>
  <c r="U90" i="8" s="1"/>
  <c r="U227" i="8" s="1"/>
  <c r="V227" i="8"/>
  <c r="V91" i="8"/>
  <c r="V228" i="8" s="1"/>
  <c r="V92" i="8"/>
  <c r="V229" i="8" s="1"/>
  <c r="V93" i="8"/>
  <c r="V230" i="8" s="1"/>
  <c r="V94" i="8"/>
  <c r="V231" i="8" s="1"/>
  <c r="V95" i="8"/>
  <c r="V232" i="8" s="1"/>
  <c r="V96" i="8"/>
  <c r="U96" i="8" s="1"/>
  <c r="U233" i="8" s="1"/>
  <c r="V97" i="8"/>
  <c r="V234" i="8" s="1"/>
  <c r="V98" i="8"/>
  <c r="V235" i="8" s="1"/>
  <c r="V99" i="8"/>
  <c r="V236" i="8" s="1"/>
  <c r="V100" i="8"/>
  <c r="V237" i="8" s="1"/>
  <c r="V101" i="8"/>
  <c r="V238" i="8" s="1"/>
  <c r="V102" i="8"/>
  <c r="V239" i="8" s="1"/>
  <c r="V103" i="8"/>
  <c r="V240" i="8" s="1"/>
  <c r="V104" i="8"/>
  <c r="V241" i="8" s="1"/>
  <c r="V105" i="8"/>
  <c r="V242" i="8" s="1"/>
  <c r="V106" i="8"/>
  <c r="V243" i="8" s="1"/>
  <c r="V107" i="8"/>
  <c r="V244" i="8" s="1"/>
  <c r="V108" i="8"/>
  <c r="V245" i="8" s="1"/>
  <c r="V109" i="8"/>
  <c r="V246" i="8" s="1"/>
  <c r="V110" i="8"/>
  <c r="V247" i="8" s="1"/>
  <c r="V111" i="8"/>
  <c r="V248" i="8" s="1"/>
  <c r="V112" i="8"/>
  <c r="V249" i="8" s="1"/>
  <c r="V113" i="8"/>
  <c r="V250" i="8" s="1"/>
  <c r="V114" i="8"/>
  <c r="V251" i="8" s="1"/>
  <c r="V115" i="8"/>
  <c r="V252" i="8" s="1"/>
  <c r="V116" i="8"/>
  <c r="V253" i="8" s="1"/>
  <c r="V117" i="8"/>
  <c r="V254" i="8" s="1"/>
  <c r="V118" i="8"/>
  <c r="V255" i="8" s="1"/>
  <c r="V119" i="8"/>
  <c r="V256" i="8" s="1"/>
  <c r="V120" i="8"/>
  <c r="V257" i="8" s="1"/>
  <c r="V121" i="8"/>
  <c r="V258" i="8" s="1"/>
  <c r="V122" i="8"/>
  <c r="V259" i="8" s="1"/>
  <c r="V123" i="8"/>
  <c r="V260" i="8" s="1"/>
  <c r="V124" i="8"/>
  <c r="V261" i="8" s="1"/>
  <c r="V125" i="8"/>
  <c r="V262" i="8" s="1"/>
  <c r="V6" i="8"/>
  <c r="V143" i="8" s="1"/>
  <c r="D121" i="8"/>
  <c r="D258" i="8" s="1"/>
  <c r="F121" i="8"/>
  <c r="F258" i="8" s="1"/>
  <c r="D122" i="8"/>
  <c r="D259" i="8" s="1"/>
  <c r="F122" i="8"/>
  <c r="F259" i="8" s="1"/>
  <c r="D123" i="8"/>
  <c r="D260" i="8" s="1"/>
  <c r="F123" i="8"/>
  <c r="F260" i="8" s="1"/>
  <c r="D124" i="8"/>
  <c r="D261" i="8" s="1"/>
  <c r="F124" i="8"/>
  <c r="F261" i="8" s="1"/>
  <c r="D125" i="8"/>
  <c r="D262" i="8" s="1"/>
  <c r="F125" i="8"/>
  <c r="F262" i="8" s="1"/>
  <c r="D86" i="8"/>
  <c r="D223" i="8" s="1"/>
  <c r="F86" i="8"/>
  <c r="F223" i="8" s="1"/>
  <c r="D87" i="8"/>
  <c r="D224" i="8" s="1"/>
  <c r="F87" i="8"/>
  <c r="F224" i="8" s="1"/>
  <c r="D88" i="8"/>
  <c r="D225" i="8" s="1"/>
  <c r="F88" i="8"/>
  <c r="F225" i="8" s="1"/>
  <c r="D89" i="8"/>
  <c r="D226" i="8" s="1"/>
  <c r="F89" i="8"/>
  <c r="F226" i="8" s="1"/>
  <c r="D90" i="8"/>
  <c r="D227" i="8" s="1"/>
  <c r="F90" i="8"/>
  <c r="F227" i="8" s="1"/>
  <c r="D91" i="8"/>
  <c r="D228" i="8" s="1"/>
  <c r="F91" i="8"/>
  <c r="F228" i="8" s="1"/>
  <c r="D92" i="8"/>
  <c r="D229" i="8" s="1"/>
  <c r="F92" i="8"/>
  <c r="F229" i="8" s="1"/>
  <c r="D93" i="8"/>
  <c r="D230" i="8" s="1"/>
  <c r="F93" i="8"/>
  <c r="F230" i="8" s="1"/>
  <c r="D94" i="8"/>
  <c r="D231" i="8" s="1"/>
  <c r="F94" i="8"/>
  <c r="F231" i="8" s="1"/>
  <c r="D95" i="8"/>
  <c r="D232" i="8" s="1"/>
  <c r="F95" i="8"/>
  <c r="F232" i="8" s="1"/>
  <c r="D96" i="8"/>
  <c r="D233" i="8" s="1"/>
  <c r="F96" i="8"/>
  <c r="F233" i="8" s="1"/>
  <c r="D97" i="8"/>
  <c r="D234" i="8" s="1"/>
  <c r="F97" i="8"/>
  <c r="F234" i="8" s="1"/>
  <c r="D98" i="8"/>
  <c r="D235" i="8" s="1"/>
  <c r="F98" i="8"/>
  <c r="F235" i="8" s="1"/>
  <c r="D99" i="8"/>
  <c r="D236" i="8" s="1"/>
  <c r="F99" i="8"/>
  <c r="F236" i="8" s="1"/>
  <c r="D100" i="8"/>
  <c r="D237" i="8" s="1"/>
  <c r="F100" i="8"/>
  <c r="F237" i="8" s="1"/>
  <c r="D101" i="8"/>
  <c r="D238" i="8" s="1"/>
  <c r="F101" i="8"/>
  <c r="F238" i="8" s="1"/>
  <c r="D102" i="8"/>
  <c r="D239" i="8" s="1"/>
  <c r="F102" i="8"/>
  <c r="F239" i="8" s="1"/>
  <c r="D103" i="8"/>
  <c r="D240" i="8" s="1"/>
  <c r="F103" i="8"/>
  <c r="F240" i="8" s="1"/>
  <c r="D104" i="8"/>
  <c r="D241" i="8" s="1"/>
  <c r="F104" i="8"/>
  <c r="F241" i="8" s="1"/>
  <c r="D105" i="8"/>
  <c r="D242" i="8" s="1"/>
  <c r="F105" i="8"/>
  <c r="F242" i="8" s="1"/>
  <c r="D106" i="8"/>
  <c r="D243" i="8" s="1"/>
  <c r="F106" i="8"/>
  <c r="F243" i="8" s="1"/>
  <c r="D107" i="8"/>
  <c r="D244" i="8" s="1"/>
  <c r="F107" i="8"/>
  <c r="F244" i="8" s="1"/>
  <c r="D108" i="8"/>
  <c r="D245" i="8" s="1"/>
  <c r="F108" i="8"/>
  <c r="F245" i="8" s="1"/>
  <c r="D109" i="8"/>
  <c r="D246" i="8" s="1"/>
  <c r="F109" i="8"/>
  <c r="F246" i="8" s="1"/>
  <c r="D110" i="8"/>
  <c r="D247" i="8" s="1"/>
  <c r="F110" i="8"/>
  <c r="F247" i="8" s="1"/>
  <c r="D111" i="8"/>
  <c r="D248" i="8" s="1"/>
  <c r="F111" i="8"/>
  <c r="F248" i="8" s="1"/>
  <c r="D112" i="8"/>
  <c r="D249" i="8" s="1"/>
  <c r="F112" i="8"/>
  <c r="F249" i="8" s="1"/>
  <c r="D113" i="8"/>
  <c r="D250" i="8" s="1"/>
  <c r="F113" i="8"/>
  <c r="F250" i="8" s="1"/>
  <c r="D114" i="8"/>
  <c r="D251" i="8" s="1"/>
  <c r="F114" i="8"/>
  <c r="F251" i="8" s="1"/>
  <c r="D115" i="8"/>
  <c r="D252" i="8" s="1"/>
  <c r="F115" i="8"/>
  <c r="F252" i="8" s="1"/>
  <c r="D116" i="8"/>
  <c r="D253" i="8" s="1"/>
  <c r="F116" i="8"/>
  <c r="F253" i="8" s="1"/>
  <c r="D117" i="8"/>
  <c r="D254" i="8" s="1"/>
  <c r="F117" i="8"/>
  <c r="F254" i="8" s="1"/>
  <c r="D118" i="8"/>
  <c r="D255" i="8" s="1"/>
  <c r="F118" i="8"/>
  <c r="F255" i="8" s="1"/>
  <c r="D119" i="8"/>
  <c r="D256" i="8" s="1"/>
  <c r="F119" i="8"/>
  <c r="F256" i="8" s="1"/>
  <c r="D120" i="8"/>
  <c r="D257" i="8" s="1"/>
  <c r="F120" i="8"/>
  <c r="F257" i="8" s="1"/>
  <c r="F28" i="24"/>
  <c r="C24" i="24"/>
  <c r="F23" i="24"/>
  <c r="C5" i="24"/>
  <c r="C4" i="24"/>
  <c r="C3" i="24"/>
  <c r="F28" i="23"/>
  <c r="F23" i="23"/>
  <c r="C24" i="23"/>
  <c r="C5" i="23"/>
  <c r="C4" i="23"/>
  <c r="C3" i="23"/>
  <c r="D58" i="9"/>
  <c r="D50" i="9"/>
  <c r="U6" i="8"/>
  <c r="U143" i="8" s="1"/>
  <c r="U11" i="8"/>
  <c r="U148" i="8" s="1"/>
  <c r="U124" i="8"/>
  <c r="U261" i="8" s="1"/>
  <c r="U116" i="8"/>
  <c r="U253" i="8" s="1"/>
  <c r="U104" i="8"/>
  <c r="U241" i="8" s="1"/>
  <c r="U100" i="8"/>
  <c r="U237" i="8" s="1"/>
  <c r="U92" i="8"/>
  <c r="U229" i="8" s="1"/>
  <c r="U86" i="8"/>
  <c r="U223" i="8" s="1"/>
  <c r="U80" i="8"/>
  <c r="U217" i="8" s="1"/>
  <c r="U70" i="8"/>
  <c r="U207" i="8" s="1"/>
  <c r="U44" i="8"/>
  <c r="U181" i="8" s="1"/>
  <c r="U28" i="8"/>
  <c r="U165" i="8" s="1"/>
  <c r="V226" i="8"/>
  <c r="V220" i="8"/>
  <c r="V202" i="8"/>
  <c r="V186" i="8"/>
  <c r="V176" i="8"/>
  <c r="V170" i="8"/>
  <c r="V154" i="8"/>
  <c r="U8" i="8"/>
  <c r="U145" i="8" s="1"/>
  <c r="U107" i="8"/>
  <c r="U244" i="8" s="1"/>
  <c r="U97" i="8"/>
  <c r="U234" i="8" s="1"/>
  <c r="J28" i="20"/>
  <c r="J331" i="20" s="1"/>
  <c r="J29" i="20"/>
  <c r="J332" i="20" s="1"/>
  <c r="J30" i="20"/>
  <c r="J31" i="20"/>
  <c r="J32" i="20"/>
  <c r="J33" i="20"/>
  <c r="J336" i="20" s="1"/>
  <c r="J34" i="20"/>
  <c r="J35" i="20"/>
  <c r="J36" i="20"/>
  <c r="J339" i="20" s="1"/>
  <c r="J37" i="20"/>
  <c r="J340" i="20" s="1"/>
  <c r="J38" i="20"/>
  <c r="J39" i="20"/>
  <c r="J40" i="20"/>
  <c r="J343" i="20" s="1"/>
  <c r="J41" i="20"/>
  <c r="J344" i="20" s="1"/>
  <c r="J42" i="20"/>
  <c r="J43" i="20"/>
  <c r="J44" i="20"/>
  <c r="J45" i="20"/>
  <c r="J348" i="20" s="1"/>
  <c r="J46" i="20"/>
  <c r="J47" i="20"/>
  <c r="J48" i="20"/>
  <c r="J49" i="20"/>
  <c r="J352" i="20" s="1"/>
  <c r="J50" i="20"/>
  <c r="J51" i="20"/>
  <c r="J52" i="20"/>
  <c r="J355" i="20" s="1"/>
  <c r="J53" i="20"/>
  <c r="J356" i="20" s="1"/>
  <c r="J54" i="20"/>
  <c r="J55" i="20"/>
  <c r="J56" i="20"/>
  <c r="J359" i="20" s="1"/>
  <c r="J57" i="20"/>
  <c r="J360" i="20" s="1"/>
  <c r="J58" i="20"/>
  <c r="J59" i="20"/>
  <c r="J60" i="20"/>
  <c r="J363" i="20" s="1"/>
  <c r="J61" i="20"/>
  <c r="J364" i="20" s="1"/>
  <c r="J62" i="20"/>
  <c r="J63" i="20"/>
  <c r="J64" i="20"/>
  <c r="J367" i="20" s="1"/>
  <c r="J65" i="20"/>
  <c r="J368" i="20" s="1"/>
  <c r="J66" i="20"/>
  <c r="J67" i="20"/>
  <c r="J68" i="20"/>
  <c r="J69" i="20"/>
  <c r="J372" i="20" s="1"/>
  <c r="J70" i="20"/>
  <c r="J71" i="20"/>
  <c r="J72" i="20"/>
  <c r="J375" i="20" s="1"/>
  <c r="J73" i="20"/>
  <c r="J376" i="20" s="1"/>
  <c r="J74" i="20"/>
  <c r="J75" i="20"/>
  <c r="J76" i="20"/>
  <c r="J379" i="20" s="1"/>
  <c r="J77" i="20"/>
  <c r="J78" i="20"/>
  <c r="J79" i="20"/>
  <c r="J80" i="20"/>
  <c r="J383" i="20" s="1"/>
  <c r="J81" i="20"/>
  <c r="J384" i="20" s="1"/>
  <c r="J82" i="20"/>
  <c r="K17" i="1"/>
  <c r="G21" i="23" s="1"/>
  <c r="G19" i="24"/>
  <c r="G16" i="24"/>
  <c r="G17" i="24"/>
  <c r="G18" i="23"/>
  <c r="D19" i="15"/>
  <c r="D19" i="9"/>
  <c r="B104" i="3"/>
  <c r="E57" i="13"/>
  <c r="B53" i="13"/>
  <c r="E52" i="13"/>
  <c r="C5" i="13"/>
  <c r="F4" i="13"/>
  <c r="C4" i="13"/>
  <c r="B2" i="13"/>
  <c r="B2" i="7"/>
  <c r="C4" i="7"/>
  <c r="F4" i="7"/>
  <c r="C5" i="7"/>
  <c r="A9" i="7"/>
  <c r="C9" i="7"/>
  <c r="A10" i="7"/>
  <c r="C10" i="7"/>
  <c r="A11" i="7"/>
  <c r="C11" i="7"/>
  <c r="A12" i="7"/>
  <c r="C12" i="7"/>
  <c r="A13" i="7"/>
  <c r="C13" i="7"/>
  <c r="A14" i="7"/>
  <c r="C14" i="7"/>
  <c r="A15" i="7"/>
  <c r="C15" i="7"/>
  <c r="A16" i="7"/>
  <c r="C16" i="7"/>
  <c r="A17" i="7"/>
  <c r="C17" i="7"/>
  <c r="A18" i="7"/>
  <c r="C18" i="7"/>
  <c r="A19" i="7"/>
  <c r="C19" i="7"/>
  <c r="A20" i="7"/>
  <c r="C20" i="7"/>
  <c r="A21" i="7"/>
  <c r="C21" i="7"/>
  <c r="A22" i="7"/>
  <c r="C22" i="7"/>
  <c r="A23" i="7"/>
  <c r="C23" i="7"/>
  <c r="A24" i="7"/>
  <c r="C24" i="7"/>
  <c r="A25" i="7"/>
  <c r="C25" i="7"/>
  <c r="A26" i="7"/>
  <c r="C26" i="7"/>
  <c r="A27" i="7"/>
  <c r="C27" i="7"/>
  <c r="A28" i="7"/>
  <c r="C28" i="7"/>
  <c r="A29" i="7"/>
  <c r="C29" i="7"/>
  <c r="A30" i="7"/>
  <c r="C30" i="7"/>
  <c r="A31" i="7"/>
  <c r="C31" i="7"/>
  <c r="A32" i="7"/>
  <c r="C32" i="7"/>
  <c r="A33" i="7"/>
  <c r="C33" i="7"/>
  <c r="A34" i="7"/>
  <c r="C34" i="7"/>
  <c r="A35" i="7"/>
  <c r="C35" i="7"/>
  <c r="A36" i="7"/>
  <c r="C36" i="7"/>
  <c r="A37" i="7"/>
  <c r="C37" i="7"/>
  <c r="A38" i="7"/>
  <c r="C38" i="7"/>
  <c r="A39" i="7"/>
  <c r="C39" i="7"/>
  <c r="A40" i="7"/>
  <c r="C40" i="7"/>
  <c r="A41" i="7"/>
  <c r="C41" i="7"/>
  <c r="A42" i="7"/>
  <c r="C42" i="7"/>
  <c r="A43" i="7"/>
  <c r="C43" i="7"/>
  <c r="A44" i="7"/>
  <c r="C44" i="7"/>
  <c r="A45" i="7"/>
  <c r="C45" i="7"/>
  <c r="A46" i="7"/>
  <c r="C46" i="7"/>
  <c r="A47" i="7"/>
  <c r="C47" i="7"/>
  <c r="A48" i="7"/>
  <c r="C48" i="7"/>
  <c r="E52" i="7"/>
  <c r="B53" i="7"/>
  <c r="E57" i="7"/>
  <c r="E57" i="12"/>
  <c r="B53" i="12"/>
  <c r="E52" i="12"/>
  <c r="C5" i="12"/>
  <c r="F4" i="12"/>
  <c r="C4" i="12"/>
  <c r="B2" i="12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H56" i="11"/>
  <c r="C52" i="11"/>
  <c r="H51" i="11"/>
  <c r="H48" i="11"/>
  <c r="G48" i="11"/>
  <c r="E48" i="11"/>
  <c r="H47" i="11"/>
  <c r="G47" i="11"/>
  <c r="E47" i="13" s="1"/>
  <c r="E47" i="11"/>
  <c r="H46" i="11"/>
  <c r="G46" i="11"/>
  <c r="E46" i="12" s="1"/>
  <c r="E46" i="11"/>
  <c r="H45" i="11"/>
  <c r="G45" i="11"/>
  <c r="E45" i="13" s="1"/>
  <c r="E45" i="11"/>
  <c r="H44" i="11"/>
  <c r="G44" i="11"/>
  <c r="E44" i="11"/>
  <c r="H43" i="11"/>
  <c r="G43" i="11"/>
  <c r="E43" i="13" s="1"/>
  <c r="E43" i="11"/>
  <c r="H42" i="11"/>
  <c r="G42" i="11"/>
  <c r="E42" i="12" s="1"/>
  <c r="E42" i="11"/>
  <c r="H41" i="11"/>
  <c r="G41" i="11"/>
  <c r="E41" i="11"/>
  <c r="H40" i="11"/>
  <c r="G40" i="11"/>
  <c r="E40" i="11"/>
  <c r="H39" i="11"/>
  <c r="G39" i="11"/>
  <c r="E39" i="13" s="1"/>
  <c r="E39" i="11"/>
  <c r="H38" i="11"/>
  <c r="G38" i="11"/>
  <c r="E38" i="12" s="1"/>
  <c r="E38" i="11"/>
  <c r="H37" i="11"/>
  <c r="G37" i="11"/>
  <c r="E37" i="11"/>
  <c r="H36" i="11"/>
  <c r="G36" i="11"/>
  <c r="E36" i="11"/>
  <c r="H35" i="11"/>
  <c r="G35" i="11"/>
  <c r="E35" i="13" s="1"/>
  <c r="E35" i="11"/>
  <c r="H34" i="11"/>
  <c r="G34" i="11"/>
  <c r="E34" i="12" s="1"/>
  <c r="E34" i="11"/>
  <c r="H33" i="11"/>
  <c r="G33" i="11"/>
  <c r="E33" i="13" s="1"/>
  <c r="E33" i="11"/>
  <c r="H32" i="11"/>
  <c r="G32" i="11"/>
  <c r="E32" i="11"/>
  <c r="H31" i="11"/>
  <c r="G31" i="11"/>
  <c r="E31" i="12" s="1"/>
  <c r="E31" i="11"/>
  <c r="H30" i="11"/>
  <c r="G30" i="11"/>
  <c r="E30" i="12" s="1"/>
  <c r="E30" i="11"/>
  <c r="H29" i="11"/>
  <c r="G29" i="11"/>
  <c r="E29" i="13" s="1"/>
  <c r="E29" i="11"/>
  <c r="H28" i="11"/>
  <c r="G28" i="11"/>
  <c r="E28" i="11"/>
  <c r="H27" i="11"/>
  <c r="G27" i="11"/>
  <c r="E27" i="12" s="1"/>
  <c r="E27" i="11"/>
  <c r="H26" i="11"/>
  <c r="G26" i="11"/>
  <c r="E26" i="12" s="1"/>
  <c r="E26" i="11"/>
  <c r="H25" i="11"/>
  <c r="G25" i="11"/>
  <c r="E25" i="11"/>
  <c r="H24" i="11"/>
  <c r="G24" i="11"/>
  <c r="E24" i="11"/>
  <c r="G23" i="11"/>
  <c r="E23" i="12" s="1"/>
  <c r="E23" i="11"/>
  <c r="H22" i="11"/>
  <c r="H21" i="11"/>
  <c r="H20" i="11"/>
  <c r="H19" i="11"/>
  <c r="H18" i="11"/>
  <c r="H15" i="11"/>
  <c r="H14" i="11"/>
  <c r="H12" i="11"/>
  <c r="H10" i="11"/>
  <c r="D5" i="11"/>
  <c r="I4" i="11"/>
  <c r="D4" i="11"/>
  <c r="A2" i="11"/>
  <c r="H48" i="5"/>
  <c r="H12" i="5"/>
  <c r="H13" i="5"/>
  <c r="H18" i="5"/>
  <c r="H20" i="5"/>
  <c r="H21" i="5"/>
  <c r="H22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6" i="5"/>
  <c r="H47" i="5"/>
  <c r="AG12" i="10"/>
  <c r="C105" i="10" s="1"/>
  <c r="D53" i="4" s="1"/>
  <c r="AG13" i="10"/>
  <c r="C106" i="10" s="1"/>
  <c r="D54" i="4" s="1"/>
  <c r="AG14" i="10"/>
  <c r="C107" i="10" s="1"/>
  <c r="D55" i="4" s="1"/>
  <c r="AG15" i="10"/>
  <c r="C108" i="10" s="1"/>
  <c r="D56" i="4" s="1"/>
  <c r="AG16" i="10"/>
  <c r="C109" i="10" s="1"/>
  <c r="D57" i="4" s="1"/>
  <c r="AG17" i="10"/>
  <c r="C110" i="10" s="1"/>
  <c r="D58" i="4" s="1"/>
  <c r="AG18" i="10"/>
  <c r="C111" i="10" s="1"/>
  <c r="D59" i="4" s="1"/>
  <c r="AG19" i="10"/>
  <c r="C112" i="10" s="1"/>
  <c r="D60" i="4" s="1"/>
  <c r="AG20" i="10"/>
  <c r="C113" i="10" s="1"/>
  <c r="D61" i="4" s="1"/>
  <c r="AG21" i="10"/>
  <c r="C114" i="10" s="1"/>
  <c r="D62" i="4" s="1"/>
  <c r="AG22" i="10"/>
  <c r="C115" i="10" s="1"/>
  <c r="D63" i="4" s="1"/>
  <c r="AG23" i="10"/>
  <c r="C116" i="10" s="1"/>
  <c r="D64" i="4" s="1"/>
  <c r="AG24" i="10"/>
  <c r="C117" i="10" s="1"/>
  <c r="D65" i="4" s="1"/>
  <c r="AG25" i="10"/>
  <c r="C118" i="10" s="1"/>
  <c r="D66" i="4" s="1"/>
  <c r="AG26" i="10"/>
  <c r="C119" i="10" s="1"/>
  <c r="D67" i="4" s="1"/>
  <c r="AG27" i="10"/>
  <c r="C120" i="10" s="1"/>
  <c r="D68" i="4" s="1"/>
  <c r="AG28" i="10"/>
  <c r="C121" i="10" s="1"/>
  <c r="AG29" i="10"/>
  <c r="C122" i="10" s="1"/>
  <c r="AG30" i="10"/>
  <c r="C123" i="10" s="1"/>
  <c r="AG31" i="10"/>
  <c r="C124" i="10" s="1"/>
  <c r="AG32" i="10"/>
  <c r="AG33" i="10"/>
  <c r="C126" i="10"/>
  <c r="AG34" i="10"/>
  <c r="C127" i="10" s="1"/>
  <c r="AG35" i="10"/>
  <c r="C128" i="10"/>
  <c r="AG36" i="10"/>
  <c r="C129" i="10" s="1"/>
  <c r="AG37" i="10"/>
  <c r="C130" i="10"/>
  <c r="AG38" i="10"/>
  <c r="C131" i="10" s="1"/>
  <c r="AG39" i="10"/>
  <c r="C132" i="10"/>
  <c r="AG40" i="10"/>
  <c r="C133" i="10" s="1"/>
  <c r="AG41" i="10"/>
  <c r="C134" i="10" s="1"/>
  <c r="AG42" i="10"/>
  <c r="C135" i="10" s="1"/>
  <c r="AG43" i="10"/>
  <c r="C136" i="10" s="1"/>
  <c r="AG44" i="10"/>
  <c r="C137" i="10" s="1"/>
  <c r="AG45" i="10"/>
  <c r="C138" i="10" s="1"/>
  <c r="AG46" i="10"/>
  <c r="C139" i="10" s="1"/>
  <c r="AG47" i="10"/>
  <c r="C140" i="10" s="1"/>
  <c r="AG48" i="10"/>
  <c r="C141" i="10" s="1"/>
  <c r="AG49" i="10"/>
  <c r="C142" i="10"/>
  <c r="AG50" i="10"/>
  <c r="C143" i="10"/>
  <c r="AG143" i="10" s="1"/>
  <c r="D91" i="4" s="1"/>
  <c r="AG11" i="10"/>
  <c r="C104" i="10" s="1"/>
  <c r="D52" i="4" s="1"/>
  <c r="D92" i="4" s="1"/>
  <c r="AG14" i="3"/>
  <c r="C107" i="3"/>
  <c r="E72" i="11" s="1"/>
  <c r="AG15" i="3"/>
  <c r="C108" i="3" s="1"/>
  <c r="E73" i="11"/>
  <c r="AG16" i="3"/>
  <c r="C109" i="3"/>
  <c r="E74" i="11" s="1"/>
  <c r="AG17" i="3"/>
  <c r="C110" i="3" s="1"/>
  <c r="E75" i="11" s="1"/>
  <c r="AG18" i="3"/>
  <c r="C111" i="3"/>
  <c r="E76" i="11" s="1"/>
  <c r="AG19" i="3"/>
  <c r="C112" i="3" s="1"/>
  <c r="E77" i="11" s="1"/>
  <c r="AG20" i="3"/>
  <c r="C113" i="3"/>
  <c r="E78" i="11" s="1"/>
  <c r="AG21" i="3"/>
  <c r="C114" i="3" s="1"/>
  <c r="E79" i="11" s="1"/>
  <c r="AG22" i="3"/>
  <c r="C115" i="3" s="1"/>
  <c r="AG23" i="3"/>
  <c r="C116" i="3" s="1"/>
  <c r="E81" i="11" s="1"/>
  <c r="AG24" i="3"/>
  <c r="C117" i="3" s="1"/>
  <c r="AG25" i="3"/>
  <c r="C118" i="3" s="1"/>
  <c r="E83" i="11" s="1"/>
  <c r="AG26" i="3"/>
  <c r="AG27" i="3"/>
  <c r="C120" i="3" s="1"/>
  <c r="E85" i="11" s="1"/>
  <c r="AG28" i="3"/>
  <c r="C121" i="3"/>
  <c r="E86" i="11" s="1"/>
  <c r="AG29" i="3"/>
  <c r="C122" i="3" s="1"/>
  <c r="E87" i="11" s="1"/>
  <c r="AG30" i="3"/>
  <c r="C123" i="3"/>
  <c r="E88" i="11" s="1"/>
  <c r="AG31" i="3"/>
  <c r="C124" i="3" s="1"/>
  <c r="E89" i="11" s="1"/>
  <c r="AG32" i="3"/>
  <c r="C125" i="3"/>
  <c r="E90" i="11" s="1"/>
  <c r="AG33" i="3"/>
  <c r="C126" i="3" s="1"/>
  <c r="E91" i="11" s="1"/>
  <c r="AG34" i="3"/>
  <c r="AG35" i="3"/>
  <c r="C128" i="3" s="1"/>
  <c r="E93" i="11" s="1"/>
  <c r="AG36" i="3"/>
  <c r="C129" i="3" s="1"/>
  <c r="AG37" i="3"/>
  <c r="C130" i="3" s="1"/>
  <c r="E95" i="11" s="1"/>
  <c r="AG38" i="3"/>
  <c r="C131" i="3"/>
  <c r="E96" i="11" s="1"/>
  <c r="AG39" i="3"/>
  <c r="C132" i="3" s="1"/>
  <c r="E97" i="11" s="1"/>
  <c r="AG40" i="3"/>
  <c r="AG41" i="3"/>
  <c r="C134" i="3" s="1"/>
  <c r="E99" i="11"/>
  <c r="AG42" i="3"/>
  <c r="C135" i="3" s="1"/>
  <c r="AG43" i="3"/>
  <c r="C136" i="3" s="1"/>
  <c r="E101" i="11" s="1"/>
  <c r="AG44" i="3"/>
  <c r="AG45" i="3"/>
  <c r="C138" i="3" s="1"/>
  <c r="E103" i="11" s="1"/>
  <c r="AG46" i="3"/>
  <c r="AG47" i="3"/>
  <c r="C140" i="3" s="1"/>
  <c r="E105" i="11" s="1"/>
  <c r="AG48" i="3"/>
  <c r="C141" i="3" s="1"/>
  <c r="AG49" i="3"/>
  <c r="C142" i="3" s="1"/>
  <c r="E107" i="11" s="1"/>
  <c r="AG50" i="3"/>
  <c r="AG12" i="3"/>
  <c r="C105" i="3" s="1"/>
  <c r="E70" i="11"/>
  <c r="AG13" i="3"/>
  <c r="AG11" i="3"/>
  <c r="C104" i="3" s="1"/>
  <c r="E69" i="11" s="1"/>
  <c r="B57" i="4"/>
  <c r="C125" i="10"/>
  <c r="A105" i="10"/>
  <c r="B53" i="4"/>
  <c r="B105" i="10"/>
  <c r="C53" i="4" s="1"/>
  <c r="A106" i="10"/>
  <c r="B54" i="4" s="1"/>
  <c r="B106" i="10"/>
  <c r="C54" i="4" s="1"/>
  <c r="A107" i="10"/>
  <c r="B55" i="4" s="1"/>
  <c r="B107" i="10"/>
  <c r="C55" i="4" s="1"/>
  <c r="A108" i="10"/>
  <c r="B56" i="4" s="1"/>
  <c r="B108" i="10"/>
  <c r="C56" i="4" s="1"/>
  <c r="A109" i="10"/>
  <c r="B109" i="10"/>
  <c r="C57" i="4"/>
  <c r="A110" i="10"/>
  <c r="B58" i="4" s="1"/>
  <c r="B110" i="10"/>
  <c r="C58" i="4"/>
  <c r="A111" i="10"/>
  <c r="B59" i="4" s="1"/>
  <c r="B111" i="10"/>
  <c r="C59" i="4"/>
  <c r="A112" i="10"/>
  <c r="B60" i="4" s="1"/>
  <c r="B112" i="10"/>
  <c r="C60" i="4"/>
  <c r="A113" i="10"/>
  <c r="B61" i="4" s="1"/>
  <c r="B113" i="10"/>
  <c r="C61" i="4"/>
  <c r="A114" i="10"/>
  <c r="B62" i="4" s="1"/>
  <c r="B114" i="10"/>
  <c r="C62" i="4"/>
  <c r="A115" i="10"/>
  <c r="B63" i="4" s="1"/>
  <c r="B115" i="10"/>
  <c r="C63" i="4"/>
  <c r="A116" i="10"/>
  <c r="B64" i="4" s="1"/>
  <c r="B116" i="10"/>
  <c r="C64" i="4"/>
  <c r="A117" i="10"/>
  <c r="B65" i="4" s="1"/>
  <c r="B117" i="10"/>
  <c r="C65" i="4"/>
  <c r="A118" i="10"/>
  <c r="B66" i="4" s="1"/>
  <c r="B118" i="10"/>
  <c r="C66" i="4"/>
  <c r="A119" i="10"/>
  <c r="B67" i="4" s="1"/>
  <c r="B119" i="10"/>
  <c r="C67" i="4" s="1"/>
  <c r="A120" i="10"/>
  <c r="B68" i="4" s="1"/>
  <c r="B120" i="10"/>
  <c r="C68" i="4" s="1"/>
  <c r="A121" i="10"/>
  <c r="B69" i="4" s="1"/>
  <c r="B121" i="10"/>
  <c r="C69" i="4" s="1"/>
  <c r="A122" i="10"/>
  <c r="B70" i="4"/>
  <c r="B122" i="10"/>
  <c r="C70" i="4" s="1"/>
  <c r="A123" i="10"/>
  <c r="B71" i="4"/>
  <c r="B123" i="10"/>
  <c r="C71" i="4" s="1"/>
  <c r="A124" i="10"/>
  <c r="B72" i="4" s="1"/>
  <c r="B124" i="10"/>
  <c r="C72" i="4" s="1"/>
  <c r="A125" i="10"/>
  <c r="B73" i="4" s="1"/>
  <c r="B125" i="10"/>
  <c r="C73" i="4" s="1"/>
  <c r="A126" i="10"/>
  <c r="B74" i="4"/>
  <c r="B126" i="10"/>
  <c r="C74" i="4" s="1"/>
  <c r="A127" i="10"/>
  <c r="B75" i="4"/>
  <c r="B127" i="10"/>
  <c r="C75" i="4" s="1"/>
  <c r="A128" i="10"/>
  <c r="B76" i="4" s="1"/>
  <c r="B128" i="10"/>
  <c r="C76" i="4" s="1"/>
  <c r="A129" i="10"/>
  <c r="B77" i="4" s="1"/>
  <c r="B129" i="10"/>
  <c r="C77" i="4" s="1"/>
  <c r="A130" i="10"/>
  <c r="B78" i="4"/>
  <c r="B130" i="10"/>
  <c r="C78" i="4" s="1"/>
  <c r="A131" i="10"/>
  <c r="B79" i="4"/>
  <c r="B131" i="10"/>
  <c r="C79" i="4" s="1"/>
  <c r="A132" i="10"/>
  <c r="B80" i="4" s="1"/>
  <c r="B132" i="10"/>
  <c r="C80" i="4" s="1"/>
  <c r="A133" i="10"/>
  <c r="B81" i="4" s="1"/>
  <c r="B133" i="10"/>
  <c r="C81" i="4" s="1"/>
  <c r="A134" i="10"/>
  <c r="B82" i="4"/>
  <c r="B134" i="10"/>
  <c r="C82" i="4" s="1"/>
  <c r="A135" i="10"/>
  <c r="B83" i="4"/>
  <c r="B135" i="10"/>
  <c r="C83" i="4" s="1"/>
  <c r="A136" i="10"/>
  <c r="B84" i="4" s="1"/>
  <c r="B136" i="10"/>
  <c r="C84" i="4" s="1"/>
  <c r="A137" i="10"/>
  <c r="B85" i="4" s="1"/>
  <c r="B137" i="10"/>
  <c r="C85" i="4" s="1"/>
  <c r="A138" i="10"/>
  <c r="B86" i="4"/>
  <c r="B138" i="10"/>
  <c r="C86" i="4" s="1"/>
  <c r="A139" i="10"/>
  <c r="B87" i="4"/>
  <c r="B139" i="10"/>
  <c r="C87" i="4" s="1"/>
  <c r="A140" i="10"/>
  <c r="B88" i="4" s="1"/>
  <c r="B140" i="10"/>
  <c r="C88" i="4" s="1"/>
  <c r="A141" i="10"/>
  <c r="B89" i="4" s="1"/>
  <c r="B141" i="10"/>
  <c r="C89" i="4" s="1"/>
  <c r="A142" i="10"/>
  <c r="B90" i="4"/>
  <c r="B142" i="10"/>
  <c r="C90" i="4" s="1"/>
  <c r="A143" i="10"/>
  <c r="B91" i="4"/>
  <c r="B143" i="10"/>
  <c r="C91" i="4" s="1"/>
  <c r="B104" i="10"/>
  <c r="C52" i="4" s="1"/>
  <c r="A104" i="10"/>
  <c r="B52" i="4" s="1"/>
  <c r="C11" i="4"/>
  <c r="C106" i="3"/>
  <c r="E71" i="11" s="1"/>
  <c r="C119" i="3"/>
  <c r="E84" i="11" s="1"/>
  <c r="C127" i="3"/>
  <c r="E92" i="11" s="1"/>
  <c r="C133" i="3"/>
  <c r="E98" i="11" s="1"/>
  <c r="C137" i="3"/>
  <c r="E102" i="11" s="1"/>
  <c r="C139" i="3"/>
  <c r="E104" i="11" s="1"/>
  <c r="C143" i="3"/>
  <c r="E108" i="11" s="1"/>
  <c r="A105" i="3"/>
  <c r="B12" i="4" s="1"/>
  <c r="B105" i="3"/>
  <c r="C12" i="4" s="1"/>
  <c r="A106" i="3"/>
  <c r="B13" i="4" s="1"/>
  <c r="B106" i="3"/>
  <c r="C13" i="4" s="1"/>
  <c r="A107" i="3"/>
  <c r="B14" i="4" s="1"/>
  <c r="B107" i="3"/>
  <c r="C14" i="4" s="1"/>
  <c r="A108" i="3"/>
  <c r="B108" i="3"/>
  <c r="C15" i="4"/>
  <c r="A109" i="3"/>
  <c r="B16" i="4" s="1"/>
  <c r="B109" i="3"/>
  <c r="C16" i="4"/>
  <c r="A110" i="3"/>
  <c r="B17" i="4" s="1"/>
  <c r="B110" i="3"/>
  <c r="C17" i="4"/>
  <c r="A111" i="3"/>
  <c r="B18" i="4" s="1"/>
  <c r="B111" i="3"/>
  <c r="C18" i="4"/>
  <c r="A112" i="3"/>
  <c r="B19" i="4" s="1"/>
  <c r="B112" i="3"/>
  <c r="C19" i="4"/>
  <c r="A113" i="3"/>
  <c r="B20" i="4" s="1"/>
  <c r="B113" i="3"/>
  <c r="C20" i="4"/>
  <c r="A114" i="3"/>
  <c r="B21" i="4" s="1"/>
  <c r="B114" i="3"/>
  <c r="C21" i="4"/>
  <c r="A115" i="3"/>
  <c r="B22" i="4" s="1"/>
  <c r="B115" i="3"/>
  <c r="C22" i="4"/>
  <c r="A116" i="3"/>
  <c r="B23" i="4" s="1"/>
  <c r="B116" i="3"/>
  <c r="C23" i="4"/>
  <c r="A117" i="3"/>
  <c r="B24" i="4" s="1"/>
  <c r="B117" i="3"/>
  <c r="C24" i="4"/>
  <c r="A118" i="3"/>
  <c r="B25" i="4" s="1"/>
  <c r="B118" i="3"/>
  <c r="C25" i="4"/>
  <c r="A119" i="3"/>
  <c r="B26" i="4" s="1"/>
  <c r="B119" i="3"/>
  <c r="C26" i="4"/>
  <c r="A120" i="3"/>
  <c r="B27" i="4" s="1"/>
  <c r="B120" i="3"/>
  <c r="C27" i="4"/>
  <c r="A121" i="3"/>
  <c r="B28" i="4" s="1"/>
  <c r="B121" i="3"/>
  <c r="C28" i="4"/>
  <c r="A122" i="3"/>
  <c r="B29" i="4" s="1"/>
  <c r="B122" i="3"/>
  <c r="C29" i="4"/>
  <c r="A123" i="3"/>
  <c r="B30" i="4" s="1"/>
  <c r="B123" i="3"/>
  <c r="C30" i="4"/>
  <c r="A124" i="3"/>
  <c r="B31" i="4" s="1"/>
  <c r="B124" i="3"/>
  <c r="C31" i="4"/>
  <c r="A125" i="3"/>
  <c r="B32" i="4" s="1"/>
  <c r="B125" i="3"/>
  <c r="C32" i="4"/>
  <c r="A126" i="3"/>
  <c r="B126" i="3"/>
  <c r="C33" i="4" s="1"/>
  <c r="A127" i="3"/>
  <c r="B34" i="4" s="1"/>
  <c r="B127" i="3"/>
  <c r="C34" i="4" s="1"/>
  <c r="A128" i="3"/>
  <c r="B35" i="4" s="1"/>
  <c r="B128" i="3"/>
  <c r="C35" i="4" s="1"/>
  <c r="A129" i="3"/>
  <c r="B36" i="4" s="1"/>
  <c r="B129" i="3"/>
  <c r="C36" i="4" s="1"/>
  <c r="A130" i="3"/>
  <c r="B37" i="4" s="1"/>
  <c r="B130" i="3"/>
  <c r="C37" i="4" s="1"/>
  <c r="A131" i="3"/>
  <c r="B38" i="4" s="1"/>
  <c r="B131" i="3"/>
  <c r="C38" i="4" s="1"/>
  <c r="A132" i="3"/>
  <c r="B39" i="4" s="1"/>
  <c r="B132" i="3"/>
  <c r="C39" i="4" s="1"/>
  <c r="A133" i="3"/>
  <c r="B40" i="4" s="1"/>
  <c r="B133" i="3"/>
  <c r="C40" i="4" s="1"/>
  <c r="A134" i="3"/>
  <c r="B41" i="4" s="1"/>
  <c r="B134" i="3"/>
  <c r="C41" i="4" s="1"/>
  <c r="A135" i="3"/>
  <c r="B42" i="4" s="1"/>
  <c r="B135" i="3"/>
  <c r="C42" i="4" s="1"/>
  <c r="A136" i="3"/>
  <c r="B43" i="4" s="1"/>
  <c r="B136" i="3"/>
  <c r="C43" i="4" s="1"/>
  <c r="A137" i="3"/>
  <c r="B44" i="4" s="1"/>
  <c r="B137" i="3"/>
  <c r="C44" i="4" s="1"/>
  <c r="A138" i="3"/>
  <c r="B45" i="4" s="1"/>
  <c r="B138" i="3"/>
  <c r="C45" i="4" s="1"/>
  <c r="A139" i="3"/>
  <c r="B46" i="4" s="1"/>
  <c r="B139" i="3"/>
  <c r="C46" i="4" s="1"/>
  <c r="A140" i="3"/>
  <c r="B47" i="4" s="1"/>
  <c r="B140" i="3"/>
  <c r="C47" i="4" s="1"/>
  <c r="A141" i="3"/>
  <c r="B48" i="4" s="1"/>
  <c r="B141" i="3"/>
  <c r="C48" i="4" s="1"/>
  <c r="A142" i="3"/>
  <c r="B49" i="4" s="1"/>
  <c r="B142" i="3"/>
  <c r="C49" i="4" s="1"/>
  <c r="A143" i="3"/>
  <c r="B50" i="4" s="1"/>
  <c r="B143" i="3"/>
  <c r="C50" i="4" s="1"/>
  <c r="A104" i="3"/>
  <c r="C68" i="9"/>
  <c r="B53" i="6"/>
  <c r="C52" i="5"/>
  <c r="B96" i="4"/>
  <c r="I4" i="5"/>
  <c r="D95" i="4"/>
  <c r="B55" i="10"/>
  <c r="B55" i="3"/>
  <c r="B33" i="4"/>
  <c r="E24" i="13"/>
  <c r="E24" i="12"/>
  <c r="E28" i="13"/>
  <c r="E28" i="12"/>
  <c r="E32" i="13"/>
  <c r="E32" i="12"/>
  <c r="E36" i="13"/>
  <c r="E36" i="12"/>
  <c r="E40" i="13"/>
  <c r="E40" i="12"/>
  <c r="E44" i="13"/>
  <c r="E44" i="12"/>
  <c r="E48" i="13"/>
  <c r="E48" i="12"/>
  <c r="E33" i="12"/>
  <c r="E35" i="12"/>
  <c r="J10" i="20"/>
  <c r="J313" i="20" s="1"/>
  <c r="B15" i="4"/>
  <c r="C143" i="8"/>
  <c r="E143" i="8"/>
  <c r="G143" i="8"/>
  <c r="H143" i="8"/>
  <c r="J143" i="8"/>
  <c r="K143" i="8"/>
  <c r="L143" i="8"/>
  <c r="M143" i="8"/>
  <c r="N143" i="8"/>
  <c r="O143" i="8"/>
  <c r="P143" i="8"/>
  <c r="Q143" i="8"/>
  <c r="R143" i="8"/>
  <c r="S143" i="8"/>
  <c r="T143" i="8"/>
  <c r="B143" i="8"/>
  <c r="D6" i="9"/>
  <c r="A3" i="9"/>
  <c r="D50" i="8"/>
  <c r="D187" i="8" s="1"/>
  <c r="F50" i="8"/>
  <c r="F187" i="8" s="1"/>
  <c r="D51" i="8"/>
  <c r="D188" i="8" s="1"/>
  <c r="F51" i="8"/>
  <c r="F188" i="8" s="1"/>
  <c r="D52" i="8"/>
  <c r="D189" i="8" s="1"/>
  <c r="F52" i="8"/>
  <c r="F189" i="8" s="1"/>
  <c r="D53" i="8"/>
  <c r="D190" i="8" s="1"/>
  <c r="F53" i="8"/>
  <c r="F190" i="8" s="1"/>
  <c r="D54" i="8"/>
  <c r="D191" i="8" s="1"/>
  <c r="F54" i="8"/>
  <c r="F191" i="8" s="1"/>
  <c r="D55" i="8"/>
  <c r="D192" i="8" s="1"/>
  <c r="F55" i="8"/>
  <c r="F192" i="8" s="1"/>
  <c r="D56" i="8"/>
  <c r="D193" i="8" s="1"/>
  <c r="F56" i="8"/>
  <c r="F193" i="8" s="1"/>
  <c r="D57" i="8"/>
  <c r="D194" i="8" s="1"/>
  <c r="F57" i="8"/>
  <c r="F194" i="8" s="1"/>
  <c r="D58" i="8"/>
  <c r="D195" i="8" s="1"/>
  <c r="F58" i="8"/>
  <c r="F195" i="8" s="1"/>
  <c r="D59" i="8"/>
  <c r="D196" i="8" s="1"/>
  <c r="F59" i="8"/>
  <c r="F196" i="8" s="1"/>
  <c r="D60" i="8"/>
  <c r="D197" i="8" s="1"/>
  <c r="F60" i="8"/>
  <c r="F197" i="8" s="1"/>
  <c r="D61" i="8"/>
  <c r="D198" i="8" s="1"/>
  <c r="F61" i="8"/>
  <c r="F198" i="8" s="1"/>
  <c r="D62" i="8"/>
  <c r="D199" i="8" s="1"/>
  <c r="F62" i="8"/>
  <c r="F199" i="8" s="1"/>
  <c r="D63" i="8"/>
  <c r="D200" i="8" s="1"/>
  <c r="F63" i="8"/>
  <c r="F200" i="8" s="1"/>
  <c r="D64" i="8"/>
  <c r="D201" i="8" s="1"/>
  <c r="F64" i="8"/>
  <c r="F201" i="8" s="1"/>
  <c r="D65" i="8"/>
  <c r="D202" i="8" s="1"/>
  <c r="F65" i="8"/>
  <c r="F202" i="8" s="1"/>
  <c r="D66" i="8"/>
  <c r="D203" i="8" s="1"/>
  <c r="F66" i="8"/>
  <c r="F203" i="8" s="1"/>
  <c r="D67" i="8"/>
  <c r="D204" i="8" s="1"/>
  <c r="F67" i="8"/>
  <c r="F204" i="8" s="1"/>
  <c r="D68" i="8"/>
  <c r="D205" i="8" s="1"/>
  <c r="F68" i="8"/>
  <c r="F205" i="8" s="1"/>
  <c r="D69" i="8"/>
  <c r="D206" i="8" s="1"/>
  <c r="F69" i="8"/>
  <c r="F206" i="8" s="1"/>
  <c r="D70" i="8"/>
  <c r="D207" i="8" s="1"/>
  <c r="F70" i="8"/>
  <c r="F207" i="8" s="1"/>
  <c r="D71" i="8"/>
  <c r="D208" i="8" s="1"/>
  <c r="F71" i="8"/>
  <c r="F208" i="8" s="1"/>
  <c r="D72" i="8"/>
  <c r="D209" i="8" s="1"/>
  <c r="F72" i="8"/>
  <c r="F209" i="8" s="1"/>
  <c r="D73" i="8"/>
  <c r="D210" i="8" s="1"/>
  <c r="F73" i="8"/>
  <c r="F210" i="8" s="1"/>
  <c r="D74" i="8"/>
  <c r="D211" i="8" s="1"/>
  <c r="F74" i="8"/>
  <c r="F211" i="8" s="1"/>
  <c r="D75" i="8"/>
  <c r="D212" i="8" s="1"/>
  <c r="F75" i="8"/>
  <c r="F212" i="8" s="1"/>
  <c r="D76" i="8"/>
  <c r="D213" i="8" s="1"/>
  <c r="F76" i="8"/>
  <c r="F213" i="8" s="1"/>
  <c r="D77" i="8"/>
  <c r="D214" i="8" s="1"/>
  <c r="F77" i="8"/>
  <c r="F214" i="8" s="1"/>
  <c r="D78" i="8"/>
  <c r="D215" i="8" s="1"/>
  <c r="F78" i="8"/>
  <c r="F215" i="8" s="1"/>
  <c r="D79" i="8"/>
  <c r="D216" i="8" s="1"/>
  <c r="F79" i="8"/>
  <c r="F216" i="8" s="1"/>
  <c r="D80" i="8"/>
  <c r="D217" i="8" s="1"/>
  <c r="F80" i="8"/>
  <c r="F217" i="8" s="1"/>
  <c r="D81" i="8"/>
  <c r="D218" i="8" s="1"/>
  <c r="F81" i="8"/>
  <c r="F218" i="8" s="1"/>
  <c r="D82" i="8"/>
  <c r="D219" i="8" s="1"/>
  <c r="F82" i="8"/>
  <c r="F219" i="8" s="1"/>
  <c r="D83" i="8"/>
  <c r="D220" i="8" s="1"/>
  <c r="F83" i="8"/>
  <c r="F220" i="8" s="1"/>
  <c r="D84" i="8"/>
  <c r="D221" i="8" s="1"/>
  <c r="F84" i="8"/>
  <c r="F221" i="8" s="1"/>
  <c r="D85" i="8"/>
  <c r="D222" i="8" s="1"/>
  <c r="F85" i="8"/>
  <c r="F222" i="8" s="1"/>
  <c r="C78" i="22"/>
  <c r="I77" i="22"/>
  <c r="H51" i="5"/>
  <c r="E52" i="6"/>
  <c r="A10" i="6"/>
  <c r="C10" i="6"/>
  <c r="A11" i="6"/>
  <c r="C11" i="6"/>
  <c r="A12" i="6"/>
  <c r="C12" i="6"/>
  <c r="A13" i="6"/>
  <c r="C13" i="6"/>
  <c r="A14" i="6"/>
  <c r="C14" i="6"/>
  <c r="A15" i="6"/>
  <c r="C15" i="6"/>
  <c r="A16" i="6"/>
  <c r="C16" i="6"/>
  <c r="A17" i="6"/>
  <c r="C17" i="6"/>
  <c r="A18" i="6"/>
  <c r="C18" i="6"/>
  <c r="A19" i="6"/>
  <c r="C19" i="6"/>
  <c r="A20" i="6"/>
  <c r="C20" i="6"/>
  <c r="A21" i="6"/>
  <c r="C21" i="6"/>
  <c r="A22" i="6"/>
  <c r="C22" i="6"/>
  <c r="A23" i="6"/>
  <c r="C23" i="6"/>
  <c r="A24" i="6"/>
  <c r="C24" i="6"/>
  <c r="A25" i="6"/>
  <c r="C25" i="6"/>
  <c r="A26" i="6"/>
  <c r="C26" i="6"/>
  <c r="A27" i="6"/>
  <c r="C27" i="6"/>
  <c r="A28" i="6"/>
  <c r="C28" i="6"/>
  <c r="A29" i="6"/>
  <c r="C29" i="6"/>
  <c r="A30" i="6"/>
  <c r="C30" i="6"/>
  <c r="A31" i="6"/>
  <c r="C31" i="6"/>
  <c r="A32" i="6"/>
  <c r="C32" i="6"/>
  <c r="A33" i="6"/>
  <c r="C33" i="6"/>
  <c r="A34" i="6"/>
  <c r="C34" i="6"/>
  <c r="A35" i="6"/>
  <c r="C35" i="6"/>
  <c r="A36" i="6"/>
  <c r="C36" i="6"/>
  <c r="A37" i="6"/>
  <c r="C37" i="6"/>
  <c r="A38" i="6"/>
  <c r="C38" i="6"/>
  <c r="A39" i="6"/>
  <c r="C39" i="6"/>
  <c r="A40" i="6"/>
  <c r="C40" i="6"/>
  <c r="A41" i="6"/>
  <c r="C41" i="6"/>
  <c r="A42" i="6"/>
  <c r="C42" i="6"/>
  <c r="A43" i="6"/>
  <c r="C43" i="6"/>
  <c r="A44" i="6"/>
  <c r="C44" i="6"/>
  <c r="A45" i="6"/>
  <c r="C45" i="6"/>
  <c r="A46" i="6"/>
  <c r="C46" i="6"/>
  <c r="A47" i="6"/>
  <c r="C47" i="6"/>
  <c r="A48" i="6"/>
  <c r="C48" i="6"/>
  <c r="F4" i="6"/>
  <c r="C9" i="6"/>
  <c r="A9" i="6"/>
  <c r="C5" i="6"/>
  <c r="C4" i="6"/>
  <c r="B2" i="6"/>
  <c r="E73" i="9"/>
  <c r="E66" i="9"/>
  <c r="D54" i="9"/>
  <c r="D11" i="9"/>
  <c r="D10" i="9"/>
  <c r="D8" i="9"/>
  <c r="D7" i="9"/>
  <c r="E57" i="6"/>
  <c r="H56" i="5"/>
  <c r="D5" i="5"/>
  <c r="D4" i="5"/>
  <c r="A2" i="5"/>
  <c r="I83" i="22"/>
  <c r="J70" i="22"/>
  <c r="J64" i="22"/>
  <c r="J58" i="22"/>
  <c r="J52" i="22"/>
  <c r="J46" i="22"/>
  <c r="J40" i="22"/>
  <c r="J34" i="22"/>
  <c r="J28" i="22"/>
  <c r="J22" i="22"/>
  <c r="J16" i="22"/>
  <c r="N15" i="22"/>
  <c r="F10" i="22"/>
  <c r="B10" i="22"/>
  <c r="D7" i="22"/>
  <c r="D6" i="22"/>
  <c r="D5" i="22"/>
  <c r="D4" i="22"/>
  <c r="X606" i="20"/>
  <c r="W606" i="20"/>
  <c r="V606" i="20"/>
  <c r="U606" i="20"/>
  <c r="T606" i="20"/>
  <c r="S606" i="20"/>
  <c r="R606" i="20"/>
  <c r="Q606" i="20"/>
  <c r="P606" i="20"/>
  <c r="I66" i="22" s="1"/>
  <c r="X605" i="20"/>
  <c r="W605" i="20"/>
  <c r="V605" i="20"/>
  <c r="U605" i="20"/>
  <c r="T605" i="20"/>
  <c r="S605" i="20"/>
  <c r="R605" i="20"/>
  <c r="Q605" i="20"/>
  <c r="P605" i="20"/>
  <c r="X604" i="20"/>
  <c r="W604" i="20"/>
  <c r="V604" i="20"/>
  <c r="U604" i="20"/>
  <c r="T604" i="20"/>
  <c r="S604" i="20"/>
  <c r="R604" i="20"/>
  <c r="Q604" i="20"/>
  <c r="P604" i="20"/>
  <c r="X603" i="20"/>
  <c r="W603" i="20"/>
  <c r="V603" i="20"/>
  <c r="U603" i="20"/>
  <c r="T603" i="20"/>
  <c r="S603" i="20"/>
  <c r="R603" i="20"/>
  <c r="Q603" i="20"/>
  <c r="P603" i="20"/>
  <c r="X602" i="20"/>
  <c r="W602" i="20"/>
  <c r="V602" i="20"/>
  <c r="U602" i="20"/>
  <c r="T602" i="20"/>
  <c r="S602" i="20"/>
  <c r="R602" i="20"/>
  <c r="Q602" i="20"/>
  <c r="P602" i="20"/>
  <c r="X601" i="20"/>
  <c r="W601" i="20"/>
  <c r="V601" i="20"/>
  <c r="U601" i="20"/>
  <c r="T601" i="20"/>
  <c r="S601" i="20"/>
  <c r="R601" i="20"/>
  <c r="Q601" i="20"/>
  <c r="P601" i="20"/>
  <c r="X600" i="20"/>
  <c r="W600" i="20"/>
  <c r="V600" i="20"/>
  <c r="U600" i="20"/>
  <c r="T600" i="20"/>
  <c r="S600" i="20"/>
  <c r="R600" i="20"/>
  <c r="Q600" i="20"/>
  <c r="P600" i="20"/>
  <c r="X599" i="20"/>
  <c r="W599" i="20"/>
  <c r="V599" i="20"/>
  <c r="U599" i="20"/>
  <c r="T599" i="20"/>
  <c r="S599" i="20"/>
  <c r="R599" i="20"/>
  <c r="Q599" i="20"/>
  <c r="P599" i="20"/>
  <c r="X598" i="20"/>
  <c r="W598" i="20"/>
  <c r="V598" i="20"/>
  <c r="U598" i="20"/>
  <c r="T598" i="20"/>
  <c r="S598" i="20"/>
  <c r="R598" i="20"/>
  <c r="Q598" i="20"/>
  <c r="P598" i="20"/>
  <c r="X597" i="20"/>
  <c r="W597" i="20"/>
  <c r="V597" i="20"/>
  <c r="U597" i="20"/>
  <c r="T597" i="20"/>
  <c r="S597" i="20"/>
  <c r="R597" i="20"/>
  <c r="Q597" i="20"/>
  <c r="P597" i="20"/>
  <c r="X596" i="20"/>
  <c r="W596" i="20"/>
  <c r="V596" i="20"/>
  <c r="U596" i="20"/>
  <c r="T596" i="20"/>
  <c r="S596" i="20"/>
  <c r="R596" i="20"/>
  <c r="Q596" i="20"/>
  <c r="P596" i="20"/>
  <c r="X595" i="20"/>
  <c r="W595" i="20"/>
  <c r="V595" i="20"/>
  <c r="U595" i="20"/>
  <c r="T595" i="20"/>
  <c r="S595" i="20"/>
  <c r="R595" i="20"/>
  <c r="Q595" i="20"/>
  <c r="P595" i="20"/>
  <c r="X594" i="20"/>
  <c r="W594" i="20"/>
  <c r="V594" i="20"/>
  <c r="U594" i="20"/>
  <c r="T594" i="20"/>
  <c r="S594" i="20"/>
  <c r="R594" i="20"/>
  <c r="Q594" i="20"/>
  <c r="P594" i="20"/>
  <c r="X593" i="20"/>
  <c r="W593" i="20"/>
  <c r="V593" i="20"/>
  <c r="U593" i="20"/>
  <c r="T593" i="20"/>
  <c r="S593" i="20"/>
  <c r="R593" i="20"/>
  <c r="Q593" i="20"/>
  <c r="P593" i="20"/>
  <c r="X592" i="20"/>
  <c r="W592" i="20"/>
  <c r="V592" i="20"/>
  <c r="U592" i="20"/>
  <c r="T592" i="20"/>
  <c r="S592" i="20"/>
  <c r="R592" i="20"/>
  <c r="Q592" i="20"/>
  <c r="P592" i="20"/>
  <c r="X591" i="20"/>
  <c r="W591" i="20"/>
  <c r="V591" i="20"/>
  <c r="U591" i="20"/>
  <c r="T591" i="20"/>
  <c r="S591" i="20"/>
  <c r="R591" i="20"/>
  <c r="Q591" i="20"/>
  <c r="P591" i="20"/>
  <c r="X590" i="20"/>
  <c r="W590" i="20"/>
  <c r="V590" i="20"/>
  <c r="U590" i="20"/>
  <c r="T590" i="20"/>
  <c r="S590" i="20"/>
  <c r="R590" i="20"/>
  <c r="Q590" i="20"/>
  <c r="P590" i="20"/>
  <c r="X589" i="20"/>
  <c r="W589" i="20"/>
  <c r="V589" i="20"/>
  <c r="U589" i="20"/>
  <c r="T589" i="20"/>
  <c r="S589" i="20"/>
  <c r="R589" i="20"/>
  <c r="Q589" i="20"/>
  <c r="P589" i="20"/>
  <c r="X588" i="20"/>
  <c r="W588" i="20"/>
  <c r="V588" i="20"/>
  <c r="U588" i="20"/>
  <c r="T588" i="20"/>
  <c r="S588" i="20"/>
  <c r="R588" i="20"/>
  <c r="Q588" i="20"/>
  <c r="P588" i="20"/>
  <c r="X587" i="20"/>
  <c r="W587" i="20"/>
  <c r="V587" i="20"/>
  <c r="U587" i="20"/>
  <c r="T587" i="20"/>
  <c r="S587" i="20"/>
  <c r="R587" i="20"/>
  <c r="Q587" i="20"/>
  <c r="P587" i="20"/>
  <c r="X586" i="20"/>
  <c r="W586" i="20"/>
  <c r="V586" i="20"/>
  <c r="U586" i="20"/>
  <c r="T586" i="20"/>
  <c r="S586" i="20"/>
  <c r="R586" i="20"/>
  <c r="Q586" i="20"/>
  <c r="P586" i="20"/>
  <c r="X585" i="20"/>
  <c r="W585" i="20"/>
  <c r="V585" i="20"/>
  <c r="U585" i="20"/>
  <c r="T585" i="20"/>
  <c r="S585" i="20"/>
  <c r="R585" i="20"/>
  <c r="Q585" i="20"/>
  <c r="P585" i="20"/>
  <c r="X584" i="20"/>
  <c r="W584" i="20"/>
  <c r="V584" i="20"/>
  <c r="U584" i="20"/>
  <c r="T584" i="20"/>
  <c r="S584" i="20"/>
  <c r="R584" i="20"/>
  <c r="Q584" i="20"/>
  <c r="P584" i="20"/>
  <c r="X583" i="20"/>
  <c r="W583" i="20"/>
  <c r="V583" i="20"/>
  <c r="U583" i="20"/>
  <c r="T583" i="20"/>
  <c r="S583" i="20"/>
  <c r="R583" i="20"/>
  <c r="Q583" i="20"/>
  <c r="P583" i="20"/>
  <c r="X582" i="20"/>
  <c r="W582" i="20"/>
  <c r="V582" i="20"/>
  <c r="U582" i="20"/>
  <c r="T582" i="20"/>
  <c r="S582" i="20"/>
  <c r="R582" i="20"/>
  <c r="Q582" i="20"/>
  <c r="P582" i="20"/>
  <c r="X581" i="20"/>
  <c r="W581" i="20"/>
  <c r="V581" i="20"/>
  <c r="U581" i="20"/>
  <c r="T581" i="20"/>
  <c r="S581" i="20"/>
  <c r="R581" i="20"/>
  <c r="Q581" i="20"/>
  <c r="P581" i="20"/>
  <c r="X580" i="20"/>
  <c r="W580" i="20"/>
  <c r="V580" i="20"/>
  <c r="U580" i="20"/>
  <c r="T580" i="20"/>
  <c r="S580" i="20"/>
  <c r="R580" i="20"/>
  <c r="Q580" i="20"/>
  <c r="P580" i="20"/>
  <c r="X579" i="20"/>
  <c r="W579" i="20"/>
  <c r="V579" i="20"/>
  <c r="U579" i="20"/>
  <c r="T579" i="20"/>
  <c r="S579" i="20"/>
  <c r="R579" i="20"/>
  <c r="Q579" i="20"/>
  <c r="P579" i="20"/>
  <c r="X578" i="20"/>
  <c r="W578" i="20"/>
  <c r="V578" i="20"/>
  <c r="U578" i="20"/>
  <c r="T578" i="20"/>
  <c r="S578" i="20"/>
  <c r="R578" i="20"/>
  <c r="Q578" i="20"/>
  <c r="P578" i="20"/>
  <c r="X577" i="20"/>
  <c r="W577" i="20"/>
  <c r="V577" i="20"/>
  <c r="U577" i="20"/>
  <c r="T577" i="20"/>
  <c r="S577" i="20"/>
  <c r="R577" i="20"/>
  <c r="Q577" i="20"/>
  <c r="P577" i="20"/>
  <c r="X576" i="20"/>
  <c r="W576" i="20"/>
  <c r="V576" i="20"/>
  <c r="U576" i="20"/>
  <c r="T576" i="20"/>
  <c r="S576" i="20"/>
  <c r="R576" i="20"/>
  <c r="Q576" i="20"/>
  <c r="P576" i="20"/>
  <c r="X575" i="20"/>
  <c r="W575" i="20"/>
  <c r="V575" i="20"/>
  <c r="U575" i="20"/>
  <c r="T575" i="20"/>
  <c r="S575" i="20"/>
  <c r="R575" i="20"/>
  <c r="Q575" i="20"/>
  <c r="P575" i="20"/>
  <c r="X574" i="20"/>
  <c r="W574" i="20"/>
  <c r="V574" i="20"/>
  <c r="U574" i="20"/>
  <c r="T574" i="20"/>
  <c r="S574" i="20"/>
  <c r="R574" i="20"/>
  <c r="Q574" i="20"/>
  <c r="P574" i="20"/>
  <c r="X573" i="20"/>
  <c r="W573" i="20"/>
  <c r="V573" i="20"/>
  <c r="U573" i="20"/>
  <c r="T573" i="20"/>
  <c r="S573" i="20"/>
  <c r="R573" i="20"/>
  <c r="Q573" i="20"/>
  <c r="P573" i="20"/>
  <c r="X572" i="20"/>
  <c r="W572" i="20"/>
  <c r="V572" i="20"/>
  <c r="U572" i="20"/>
  <c r="T572" i="20"/>
  <c r="S572" i="20"/>
  <c r="R572" i="20"/>
  <c r="Q572" i="20"/>
  <c r="P572" i="20"/>
  <c r="X571" i="20"/>
  <c r="W571" i="20"/>
  <c r="V571" i="20"/>
  <c r="U571" i="20"/>
  <c r="T571" i="20"/>
  <c r="S571" i="20"/>
  <c r="R571" i="20"/>
  <c r="Q571" i="20"/>
  <c r="P571" i="20"/>
  <c r="X570" i="20"/>
  <c r="W570" i="20"/>
  <c r="V570" i="20"/>
  <c r="U570" i="20"/>
  <c r="T570" i="20"/>
  <c r="S570" i="20"/>
  <c r="R570" i="20"/>
  <c r="Q570" i="20"/>
  <c r="P570" i="20"/>
  <c r="X569" i="20"/>
  <c r="W569" i="20"/>
  <c r="V569" i="20"/>
  <c r="U569" i="20"/>
  <c r="T569" i="20"/>
  <c r="S569" i="20"/>
  <c r="R569" i="20"/>
  <c r="Q569" i="20"/>
  <c r="P569" i="20"/>
  <c r="X568" i="20"/>
  <c r="W568" i="20"/>
  <c r="V568" i="20"/>
  <c r="U568" i="20"/>
  <c r="T568" i="20"/>
  <c r="S568" i="20"/>
  <c r="R568" i="20"/>
  <c r="Q568" i="20"/>
  <c r="P568" i="20"/>
  <c r="X567" i="20"/>
  <c r="W567" i="20"/>
  <c r="V567" i="20"/>
  <c r="U567" i="20"/>
  <c r="T567" i="20"/>
  <c r="S567" i="20"/>
  <c r="R567" i="20"/>
  <c r="Q567" i="20"/>
  <c r="P567" i="20"/>
  <c r="X566" i="20"/>
  <c r="W566" i="20"/>
  <c r="V566" i="20"/>
  <c r="U566" i="20"/>
  <c r="T566" i="20"/>
  <c r="S566" i="20"/>
  <c r="R566" i="20"/>
  <c r="Q566" i="20"/>
  <c r="P566" i="20"/>
  <c r="X565" i="20"/>
  <c r="W565" i="20"/>
  <c r="V565" i="20"/>
  <c r="U565" i="20"/>
  <c r="T565" i="20"/>
  <c r="S565" i="20"/>
  <c r="R565" i="20"/>
  <c r="Q565" i="20"/>
  <c r="P565" i="20"/>
  <c r="X564" i="20"/>
  <c r="W564" i="20"/>
  <c r="V564" i="20"/>
  <c r="U564" i="20"/>
  <c r="T564" i="20"/>
  <c r="S564" i="20"/>
  <c r="R564" i="20"/>
  <c r="Q564" i="20"/>
  <c r="P564" i="20"/>
  <c r="X563" i="20"/>
  <c r="W563" i="20"/>
  <c r="V563" i="20"/>
  <c r="U563" i="20"/>
  <c r="T563" i="20"/>
  <c r="S563" i="20"/>
  <c r="R563" i="20"/>
  <c r="Q563" i="20"/>
  <c r="P563" i="20"/>
  <c r="X562" i="20"/>
  <c r="W562" i="20"/>
  <c r="V562" i="20"/>
  <c r="U562" i="20"/>
  <c r="T562" i="20"/>
  <c r="S562" i="20"/>
  <c r="R562" i="20"/>
  <c r="Q562" i="20"/>
  <c r="P562" i="20"/>
  <c r="X561" i="20"/>
  <c r="W561" i="20"/>
  <c r="V561" i="20"/>
  <c r="U561" i="20"/>
  <c r="T561" i="20"/>
  <c r="S561" i="20"/>
  <c r="R561" i="20"/>
  <c r="Q561" i="20"/>
  <c r="P561" i="20"/>
  <c r="X560" i="20"/>
  <c r="W560" i="20"/>
  <c r="V560" i="20"/>
  <c r="U560" i="20"/>
  <c r="T560" i="20"/>
  <c r="S560" i="20"/>
  <c r="R560" i="20"/>
  <c r="Q560" i="20"/>
  <c r="P560" i="20"/>
  <c r="X559" i="20"/>
  <c r="W559" i="20"/>
  <c r="V559" i="20"/>
  <c r="U559" i="20"/>
  <c r="T559" i="20"/>
  <c r="S559" i="20"/>
  <c r="R559" i="20"/>
  <c r="Q559" i="20"/>
  <c r="P559" i="20"/>
  <c r="X558" i="20"/>
  <c r="W558" i="20"/>
  <c r="V558" i="20"/>
  <c r="U558" i="20"/>
  <c r="T558" i="20"/>
  <c r="S558" i="20"/>
  <c r="R558" i="20"/>
  <c r="Q558" i="20"/>
  <c r="P558" i="20"/>
  <c r="X557" i="20"/>
  <c r="W557" i="20"/>
  <c r="V557" i="20"/>
  <c r="U557" i="20"/>
  <c r="T557" i="20"/>
  <c r="S557" i="20"/>
  <c r="R557" i="20"/>
  <c r="Q557" i="20"/>
  <c r="P557" i="20"/>
  <c r="X556" i="20"/>
  <c r="W556" i="20"/>
  <c r="V556" i="20"/>
  <c r="U556" i="20"/>
  <c r="T556" i="20"/>
  <c r="S556" i="20"/>
  <c r="R556" i="20"/>
  <c r="Q556" i="20"/>
  <c r="P556" i="20"/>
  <c r="X555" i="20"/>
  <c r="W555" i="20"/>
  <c r="V555" i="20"/>
  <c r="U555" i="20"/>
  <c r="T555" i="20"/>
  <c r="S555" i="20"/>
  <c r="R555" i="20"/>
  <c r="Q555" i="20"/>
  <c r="P555" i="20"/>
  <c r="X554" i="20"/>
  <c r="W554" i="20"/>
  <c r="V554" i="20"/>
  <c r="U554" i="20"/>
  <c r="T554" i="20"/>
  <c r="S554" i="20"/>
  <c r="R554" i="20"/>
  <c r="Q554" i="20"/>
  <c r="P554" i="20"/>
  <c r="X553" i="20"/>
  <c r="W553" i="20"/>
  <c r="V553" i="20"/>
  <c r="U553" i="20"/>
  <c r="T553" i="20"/>
  <c r="S553" i="20"/>
  <c r="R553" i="20"/>
  <c r="Q553" i="20"/>
  <c r="P553" i="20"/>
  <c r="X552" i="20"/>
  <c r="W552" i="20"/>
  <c r="V552" i="20"/>
  <c r="U552" i="20"/>
  <c r="T552" i="20"/>
  <c r="S552" i="20"/>
  <c r="R552" i="20"/>
  <c r="Q552" i="20"/>
  <c r="P552" i="20"/>
  <c r="X551" i="20"/>
  <c r="W551" i="20"/>
  <c r="V551" i="20"/>
  <c r="U551" i="20"/>
  <c r="T551" i="20"/>
  <c r="S551" i="20"/>
  <c r="R551" i="20"/>
  <c r="Q551" i="20"/>
  <c r="P551" i="20"/>
  <c r="X550" i="20"/>
  <c r="W550" i="20"/>
  <c r="V550" i="20"/>
  <c r="U550" i="20"/>
  <c r="T550" i="20"/>
  <c r="S550" i="20"/>
  <c r="R550" i="20"/>
  <c r="Q550" i="20"/>
  <c r="P550" i="20"/>
  <c r="X549" i="20"/>
  <c r="W549" i="20"/>
  <c r="V549" i="20"/>
  <c r="U549" i="20"/>
  <c r="T549" i="20"/>
  <c r="S549" i="20"/>
  <c r="R549" i="20"/>
  <c r="Q549" i="20"/>
  <c r="P549" i="20"/>
  <c r="X548" i="20"/>
  <c r="W548" i="20"/>
  <c r="V548" i="20"/>
  <c r="U548" i="20"/>
  <c r="T548" i="20"/>
  <c r="S548" i="20"/>
  <c r="R548" i="20"/>
  <c r="Q548" i="20"/>
  <c r="P548" i="20"/>
  <c r="X547" i="20"/>
  <c r="W547" i="20"/>
  <c r="V547" i="20"/>
  <c r="U547" i="20"/>
  <c r="T547" i="20"/>
  <c r="S547" i="20"/>
  <c r="R547" i="20"/>
  <c r="Q547" i="20"/>
  <c r="P547" i="20"/>
  <c r="X546" i="20"/>
  <c r="W546" i="20"/>
  <c r="V546" i="20"/>
  <c r="U546" i="20"/>
  <c r="T546" i="20"/>
  <c r="S546" i="20"/>
  <c r="R546" i="20"/>
  <c r="Q546" i="20"/>
  <c r="P546" i="20"/>
  <c r="X545" i="20"/>
  <c r="W545" i="20"/>
  <c r="V545" i="20"/>
  <c r="U545" i="20"/>
  <c r="T545" i="20"/>
  <c r="S545" i="20"/>
  <c r="R545" i="20"/>
  <c r="Q545" i="20"/>
  <c r="P545" i="20"/>
  <c r="X544" i="20"/>
  <c r="W544" i="20"/>
  <c r="V544" i="20"/>
  <c r="U544" i="20"/>
  <c r="T544" i="20"/>
  <c r="S544" i="20"/>
  <c r="R544" i="20"/>
  <c r="Q544" i="20"/>
  <c r="P544" i="20"/>
  <c r="X543" i="20"/>
  <c r="W543" i="20"/>
  <c r="V543" i="20"/>
  <c r="U543" i="20"/>
  <c r="T543" i="20"/>
  <c r="S543" i="20"/>
  <c r="R543" i="20"/>
  <c r="Q543" i="20"/>
  <c r="P543" i="20"/>
  <c r="X542" i="20"/>
  <c r="W542" i="20"/>
  <c r="V542" i="20"/>
  <c r="U542" i="20"/>
  <c r="T542" i="20"/>
  <c r="S542" i="20"/>
  <c r="R542" i="20"/>
  <c r="Q542" i="20"/>
  <c r="P542" i="20"/>
  <c r="X541" i="20"/>
  <c r="W541" i="20"/>
  <c r="V541" i="20"/>
  <c r="U541" i="20"/>
  <c r="T541" i="20"/>
  <c r="S541" i="20"/>
  <c r="R541" i="20"/>
  <c r="Q541" i="20"/>
  <c r="P541" i="20"/>
  <c r="X540" i="20"/>
  <c r="W540" i="20"/>
  <c r="V540" i="20"/>
  <c r="U540" i="20"/>
  <c r="T540" i="20"/>
  <c r="S540" i="20"/>
  <c r="R540" i="20"/>
  <c r="Q540" i="20"/>
  <c r="P540" i="20"/>
  <c r="X539" i="20"/>
  <c r="W539" i="20"/>
  <c r="V539" i="20"/>
  <c r="U539" i="20"/>
  <c r="T539" i="20"/>
  <c r="S539" i="20"/>
  <c r="R539" i="20"/>
  <c r="Q539" i="20"/>
  <c r="P539" i="20"/>
  <c r="X538" i="20"/>
  <c r="W538" i="20"/>
  <c r="V538" i="20"/>
  <c r="U538" i="20"/>
  <c r="T538" i="20"/>
  <c r="S538" i="20"/>
  <c r="R538" i="20"/>
  <c r="Q538" i="20"/>
  <c r="P538" i="20"/>
  <c r="X537" i="20"/>
  <c r="W537" i="20"/>
  <c r="V537" i="20"/>
  <c r="U537" i="20"/>
  <c r="T537" i="20"/>
  <c r="S537" i="20"/>
  <c r="R537" i="20"/>
  <c r="Q537" i="20"/>
  <c r="P537" i="20"/>
  <c r="X536" i="20"/>
  <c r="W536" i="20"/>
  <c r="V536" i="20"/>
  <c r="U536" i="20"/>
  <c r="T536" i="20"/>
  <c r="S536" i="20"/>
  <c r="R536" i="20"/>
  <c r="Q536" i="20"/>
  <c r="P536" i="20"/>
  <c r="X535" i="20"/>
  <c r="W535" i="20"/>
  <c r="V535" i="20"/>
  <c r="U535" i="20"/>
  <c r="T535" i="20"/>
  <c r="S535" i="20"/>
  <c r="R535" i="20"/>
  <c r="Q535" i="20"/>
  <c r="P535" i="20"/>
  <c r="X534" i="20"/>
  <c r="W534" i="20"/>
  <c r="V534" i="20"/>
  <c r="U534" i="20"/>
  <c r="T534" i="20"/>
  <c r="S534" i="20"/>
  <c r="R534" i="20"/>
  <c r="Q534" i="20"/>
  <c r="P534" i="20"/>
  <c r="X533" i="20"/>
  <c r="W533" i="20"/>
  <c r="V533" i="20"/>
  <c r="U533" i="20"/>
  <c r="T533" i="20"/>
  <c r="S533" i="20"/>
  <c r="R533" i="20"/>
  <c r="Q533" i="20"/>
  <c r="P533" i="20"/>
  <c r="X532" i="20"/>
  <c r="W532" i="20"/>
  <c r="V532" i="20"/>
  <c r="U532" i="20"/>
  <c r="T532" i="20"/>
  <c r="S532" i="20"/>
  <c r="R532" i="20"/>
  <c r="Q532" i="20"/>
  <c r="P532" i="20"/>
  <c r="X531" i="20"/>
  <c r="W531" i="20"/>
  <c r="V531" i="20"/>
  <c r="U531" i="20"/>
  <c r="T531" i="20"/>
  <c r="S531" i="20"/>
  <c r="R531" i="20"/>
  <c r="Q531" i="20"/>
  <c r="P531" i="20"/>
  <c r="X530" i="20"/>
  <c r="W530" i="20"/>
  <c r="V530" i="20"/>
  <c r="U530" i="20"/>
  <c r="T530" i="20"/>
  <c r="S530" i="20"/>
  <c r="R530" i="20"/>
  <c r="Q530" i="20"/>
  <c r="P530" i="20"/>
  <c r="X529" i="20"/>
  <c r="W529" i="20"/>
  <c r="V529" i="20"/>
  <c r="U529" i="20"/>
  <c r="T529" i="20"/>
  <c r="S529" i="20"/>
  <c r="R529" i="20"/>
  <c r="Q529" i="20"/>
  <c r="P529" i="20"/>
  <c r="X528" i="20"/>
  <c r="W528" i="20"/>
  <c r="V528" i="20"/>
  <c r="U528" i="20"/>
  <c r="T528" i="20"/>
  <c r="S528" i="20"/>
  <c r="R528" i="20"/>
  <c r="Q528" i="20"/>
  <c r="P528" i="20"/>
  <c r="X527" i="20"/>
  <c r="W527" i="20"/>
  <c r="V527" i="20"/>
  <c r="U527" i="20"/>
  <c r="T527" i="20"/>
  <c r="S527" i="20"/>
  <c r="R527" i="20"/>
  <c r="Q527" i="20"/>
  <c r="P527" i="20"/>
  <c r="X526" i="20"/>
  <c r="W526" i="20"/>
  <c r="V526" i="20"/>
  <c r="U526" i="20"/>
  <c r="T526" i="20"/>
  <c r="S526" i="20"/>
  <c r="R526" i="20"/>
  <c r="Q526" i="20"/>
  <c r="P526" i="20"/>
  <c r="X525" i="20"/>
  <c r="W525" i="20"/>
  <c r="V525" i="20"/>
  <c r="U525" i="20"/>
  <c r="T525" i="20"/>
  <c r="S525" i="20"/>
  <c r="R525" i="20"/>
  <c r="Q525" i="20"/>
  <c r="P525" i="20"/>
  <c r="X524" i="20"/>
  <c r="W524" i="20"/>
  <c r="V524" i="20"/>
  <c r="U524" i="20"/>
  <c r="T524" i="20"/>
  <c r="S524" i="20"/>
  <c r="R524" i="20"/>
  <c r="Q524" i="20"/>
  <c r="P524" i="20"/>
  <c r="X523" i="20"/>
  <c r="W523" i="20"/>
  <c r="V523" i="20"/>
  <c r="U523" i="20"/>
  <c r="T523" i="20"/>
  <c r="S523" i="20"/>
  <c r="R523" i="20"/>
  <c r="Q523" i="20"/>
  <c r="P523" i="20"/>
  <c r="X522" i="20"/>
  <c r="W522" i="20"/>
  <c r="V522" i="20"/>
  <c r="U522" i="20"/>
  <c r="T522" i="20"/>
  <c r="S522" i="20"/>
  <c r="R522" i="20"/>
  <c r="Q522" i="20"/>
  <c r="P522" i="20"/>
  <c r="X521" i="20"/>
  <c r="W521" i="20"/>
  <c r="V521" i="20"/>
  <c r="U521" i="20"/>
  <c r="T521" i="20"/>
  <c r="S521" i="20"/>
  <c r="R521" i="20"/>
  <c r="Q521" i="20"/>
  <c r="P521" i="20"/>
  <c r="X520" i="20"/>
  <c r="W520" i="20"/>
  <c r="V520" i="20"/>
  <c r="U520" i="20"/>
  <c r="T520" i="20"/>
  <c r="S520" i="20"/>
  <c r="R520" i="20"/>
  <c r="Q520" i="20"/>
  <c r="P520" i="20"/>
  <c r="X519" i="20"/>
  <c r="W519" i="20"/>
  <c r="V519" i="20"/>
  <c r="U519" i="20"/>
  <c r="T519" i="20"/>
  <c r="S519" i="20"/>
  <c r="R519" i="20"/>
  <c r="Q519" i="20"/>
  <c r="P519" i="20"/>
  <c r="X518" i="20"/>
  <c r="W518" i="20"/>
  <c r="V518" i="20"/>
  <c r="U518" i="20"/>
  <c r="T518" i="20"/>
  <c r="S518" i="20"/>
  <c r="R518" i="20"/>
  <c r="Q518" i="20"/>
  <c r="P518" i="20"/>
  <c r="X517" i="20"/>
  <c r="W517" i="20"/>
  <c r="V517" i="20"/>
  <c r="U517" i="20"/>
  <c r="T517" i="20"/>
  <c r="S517" i="20"/>
  <c r="R517" i="20"/>
  <c r="Q517" i="20"/>
  <c r="P517" i="20"/>
  <c r="X516" i="20"/>
  <c r="W516" i="20"/>
  <c r="V516" i="20"/>
  <c r="U516" i="20"/>
  <c r="T516" i="20"/>
  <c r="S516" i="20"/>
  <c r="R516" i="20"/>
  <c r="Q516" i="20"/>
  <c r="P516" i="20"/>
  <c r="X515" i="20"/>
  <c r="W515" i="20"/>
  <c r="V515" i="20"/>
  <c r="U515" i="20"/>
  <c r="T515" i="20"/>
  <c r="S515" i="20"/>
  <c r="R515" i="20"/>
  <c r="Q515" i="20"/>
  <c r="P515" i="20"/>
  <c r="X514" i="20"/>
  <c r="W514" i="20"/>
  <c r="V514" i="20"/>
  <c r="U514" i="20"/>
  <c r="T514" i="20"/>
  <c r="S514" i="20"/>
  <c r="R514" i="20"/>
  <c r="Q514" i="20"/>
  <c r="P514" i="20"/>
  <c r="X513" i="20"/>
  <c r="W513" i="20"/>
  <c r="V513" i="20"/>
  <c r="U513" i="20"/>
  <c r="T513" i="20"/>
  <c r="S513" i="20"/>
  <c r="R513" i="20"/>
  <c r="Q513" i="20"/>
  <c r="P513" i="20"/>
  <c r="X512" i="20"/>
  <c r="W512" i="20"/>
  <c r="V512" i="20"/>
  <c r="U512" i="20"/>
  <c r="T512" i="20"/>
  <c r="S512" i="20"/>
  <c r="R512" i="20"/>
  <c r="Q512" i="20"/>
  <c r="P512" i="20"/>
  <c r="X511" i="20"/>
  <c r="W511" i="20"/>
  <c r="V511" i="20"/>
  <c r="U511" i="20"/>
  <c r="T511" i="20"/>
  <c r="S511" i="20"/>
  <c r="R511" i="20"/>
  <c r="Q511" i="20"/>
  <c r="P511" i="20"/>
  <c r="X510" i="20"/>
  <c r="W510" i="20"/>
  <c r="V510" i="20"/>
  <c r="U510" i="20"/>
  <c r="T510" i="20"/>
  <c r="S510" i="20"/>
  <c r="R510" i="20"/>
  <c r="Q510" i="20"/>
  <c r="P510" i="20"/>
  <c r="X509" i="20"/>
  <c r="W509" i="20"/>
  <c r="V509" i="20"/>
  <c r="U509" i="20"/>
  <c r="T509" i="20"/>
  <c r="S509" i="20"/>
  <c r="R509" i="20"/>
  <c r="Q509" i="20"/>
  <c r="P509" i="20"/>
  <c r="X508" i="20"/>
  <c r="W508" i="20"/>
  <c r="V508" i="20"/>
  <c r="U508" i="20"/>
  <c r="T508" i="20"/>
  <c r="S508" i="20"/>
  <c r="R508" i="20"/>
  <c r="Q508" i="20"/>
  <c r="P508" i="20"/>
  <c r="X507" i="20"/>
  <c r="W507" i="20"/>
  <c r="V507" i="20"/>
  <c r="U507" i="20"/>
  <c r="T507" i="20"/>
  <c r="S507" i="20"/>
  <c r="R507" i="20"/>
  <c r="Q507" i="20"/>
  <c r="P507" i="20"/>
  <c r="X506" i="20"/>
  <c r="W506" i="20"/>
  <c r="V506" i="20"/>
  <c r="U506" i="20"/>
  <c r="T506" i="20"/>
  <c r="S506" i="20"/>
  <c r="R506" i="20"/>
  <c r="Q506" i="20"/>
  <c r="P506" i="20"/>
  <c r="X505" i="20"/>
  <c r="W505" i="20"/>
  <c r="V505" i="20"/>
  <c r="U505" i="20"/>
  <c r="T505" i="20"/>
  <c r="S505" i="20"/>
  <c r="R505" i="20"/>
  <c r="Q505" i="20"/>
  <c r="P505" i="20"/>
  <c r="X504" i="20"/>
  <c r="W504" i="20"/>
  <c r="V504" i="20"/>
  <c r="U504" i="20"/>
  <c r="T504" i="20"/>
  <c r="S504" i="20"/>
  <c r="R504" i="20"/>
  <c r="Q504" i="20"/>
  <c r="P504" i="20"/>
  <c r="X503" i="20"/>
  <c r="W503" i="20"/>
  <c r="V503" i="20"/>
  <c r="U503" i="20"/>
  <c r="T503" i="20"/>
  <c r="S503" i="20"/>
  <c r="R503" i="20"/>
  <c r="Q503" i="20"/>
  <c r="P503" i="20"/>
  <c r="X502" i="20"/>
  <c r="W502" i="20"/>
  <c r="V502" i="20"/>
  <c r="U502" i="20"/>
  <c r="T502" i="20"/>
  <c r="S502" i="20"/>
  <c r="R502" i="20"/>
  <c r="Q502" i="20"/>
  <c r="P502" i="20"/>
  <c r="X501" i="20"/>
  <c r="W501" i="20"/>
  <c r="V501" i="20"/>
  <c r="U501" i="20"/>
  <c r="T501" i="20"/>
  <c r="S501" i="20"/>
  <c r="R501" i="20"/>
  <c r="Q501" i="20"/>
  <c r="P501" i="20"/>
  <c r="X500" i="20"/>
  <c r="W500" i="20"/>
  <c r="V500" i="20"/>
  <c r="U500" i="20"/>
  <c r="T500" i="20"/>
  <c r="S500" i="20"/>
  <c r="R500" i="20"/>
  <c r="Q500" i="20"/>
  <c r="P500" i="20"/>
  <c r="X499" i="20"/>
  <c r="W499" i="20"/>
  <c r="V499" i="20"/>
  <c r="U499" i="20"/>
  <c r="T499" i="20"/>
  <c r="S499" i="20"/>
  <c r="R499" i="20"/>
  <c r="Q499" i="20"/>
  <c r="P499" i="20"/>
  <c r="X498" i="20"/>
  <c r="W498" i="20"/>
  <c r="V498" i="20"/>
  <c r="U498" i="20"/>
  <c r="T498" i="20"/>
  <c r="S498" i="20"/>
  <c r="R498" i="20"/>
  <c r="Q498" i="20"/>
  <c r="P498" i="20"/>
  <c r="X497" i="20"/>
  <c r="W497" i="20"/>
  <c r="V497" i="20"/>
  <c r="U497" i="20"/>
  <c r="T497" i="20"/>
  <c r="S497" i="20"/>
  <c r="R497" i="20"/>
  <c r="Q497" i="20"/>
  <c r="P497" i="20"/>
  <c r="X496" i="20"/>
  <c r="W496" i="20"/>
  <c r="V496" i="20"/>
  <c r="U496" i="20"/>
  <c r="T496" i="20"/>
  <c r="S496" i="20"/>
  <c r="R496" i="20"/>
  <c r="Q496" i="20"/>
  <c r="P496" i="20"/>
  <c r="X495" i="20"/>
  <c r="W495" i="20"/>
  <c r="V495" i="20"/>
  <c r="U495" i="20"/>
  <c r="T495" i="20"/>
  <c r="S495" i="20"/>
  <c r="R495" i="20"/>
  <c r="Q495" i="20"/>
  <c r="P495" i="20"/>
  <c r="X494" i="20"/>
  <c r="W494" i="20"/>
  <c r="V494" i="20"/>
  <c r="U494" i="20"/>
  <c r="T494" i="20"/>
  <c r="S494" i="20"/>
  <c r="R494" i="20"/>
  <c r="Q494" i="20"/>
  <c r="P494" i="20"/>
  <c r="X493" i="20"/>
  <c r="W493" i="20"/>
  <c r="V493" i="20"/>
  <c r="U493" i="20"/>
  <c r="T493" i="20"/>
  <c r="S493" i="20"/>
  <c r="R493" i="20"/>
  <c r="Q493" i="20"/>
  <c r="P493" i="20"/>
  <c r="X492" i="20"/>
  <c r="W492" i="20"/>
  <c r="V492" i="20"/>
  <c r="U492" i="20"/>
  <c r="T492" i="20"/>
  <c r="S492" i="20"/>
  <c r="R492" i="20"/>
  <c r="Q492" i="20"/>
  <c r="P492" i="20"/>
  <c r="X491" i="20"/>
  <c r="W491" i="20"/>
  <c r="V491" i="20"/>
  <c r="U491" i="20"/>
  <c r="T491" i="20"/>
  <c r="S491" i="20"/>
  <c r="R491" i="20"/>
  <c r="Q491" i="20"/>
  <c r="P491" i="20"/>
  <c r="X490" i="20"/>
  <c r="W490" i="20"/>
  <c r="V490" i="20"/>
  <c r="U490" i="20"/>
  <c r="T490" i="20"/>
  <c r="S490" i="20"/>
  <c r="R490" i="20"/>
  <c r="Q490" i="20"/>
  <c r="P490" i="20"/>
  <c r="X489" i="20"/>
  <c r="W489" i="20"/>
  <c r="V489" i="20"/>
  <c r="U489" i="20"/>
  <c r="T489" i="20"/>
  <c r="S489" i="20"/>
  <c r="R489" i="20"/>
  <c r="Q489" i="20"/>
  <c r="P489" i="20"/>
  <c r="X488" i="20"/>
  <c r="W488" i="20"/>
  <c r="V488" i="20"/>
  <c r="U488" i="20"/>
  <c r="T488" i="20"/>
  <c r="S488" i="20"/>
  <c r="R488" i="20"/>
  <c r="Q488" i="20"/>
  <c r="P488" i="20"/>
  <c r="X487" i="20"/>
  <c r="W487" i="20"/>
  <c r="V487" i="20"/>
  <c r="U487" i="20"/>
  <c r="T487" i="20"/>
  <c r="S487" i="20"/>
  <c r="R487" i="20"/>
  <c r="Q487" i="20"/>
  <c r="P487" i="20"/>
  <c r="X486" i="20"/>
  <c r="W486" i="20"/>
  <c r="V486" i="20"/>
  <c r="U486" i="20"/>
  <c r="T486" i="20"/>
  <c r="S486" i="20"/>
  <c r="R486" i="20"/>
  <c r="Q486" i="20"/>
  <c r="P486" i="20"/>
  <c r="X485" i="20"/>
  <c r="W485" i="20"/>
  <c r="V485" i="20"/>
  <c r="U485" i="20"/>
  <c r="T485" i="20"/>
  <c r="S485" i="20"/>
  <c r="R485" i="20"/>
  <c r="Q485" i="20"/>
  <c r="P485" i="20"/>
  <c r="X484" i="20"/>
  <c r="W484" i="20"/>
  <c r="V484" i="20"/>
  <c r="U484" i="20"/>
  <c r="T484" i="20"/>
  <c r="S484" i="20"/>
  <c r="R484" i="20"/>
  <c r="Q484" i="20"/>
  <c r="P484" i="20"/>
  <c r="X483" i="20"/>
  <c r="W483" i="20"/>
  <c r="V483" i="20"/>
  <c r="U483" i="20"/>
  <c r="T483" i="20"/>
  <c r="S483" i="20"/>
  <c r="R483" i="20"/>
  <c r="Q483" i="20"/>
  <c r="P483" i="20"/>
  <c r="X482" i="20"/>
  <c r="W482" i="20"/>
  <c r="V482" i="20"/>
  <c r="U482" i="20"/>
  <c r="T482" i="20"/>
  <c r="S482" i="20"/>
  <c r="R482" i="20"/>
  <c r="Q482" i="20"/>
  <c r="P482" i="20"/>
  <c r="X481" i="20"/>
  <c r="W481" i="20"/>
  <c r="V481" i="20"/>
  <c r="U481" i="20"/>
  <c r="T481" i="20"/>
  <c r="S481" i="20"/>
  <c r="R481" i="20"/>
  <c r="Q481" i="20"/>
  <c r="P481" i="20"/>
  <c r="X480" i="20"/>
  <c r="W480" i="20"/>
  <c r="V480" i="20"/>
  <c r="U480" i="20"/>
  <c r="T480" i="20"/>
  <c r="S480" i="20"/>
  <c r="R480" i="20"/>
  <c r="Q480" i="20"/>
  <c r="P480" i="20"/>
  <c r="X479" i="20"/>
  <c r="W479" i="20"/>
  <c r="V479" i="20"/>
  <c r="U479" i="20"/>
  <c r="T479" i="20"/>
  <c r="S479" i="20"/>
  <c r="R479" i="20"/>
  <c r="Q479" i="20"/>
  <c r="P479" i="20"/>
  <c r="X478" i="20"/>
  <c r="W478" i="20"/>
  <c r="V478" i="20"/>
  <c r="U478" i="20"/>
  <c r="T478" i="20"/>
  <c r="S478" i="20"/>
  <c r="R478" i="20"/>
  <c r="Q478" i="20"/>
  <c r="P478" i="20"/>
  <c r="X477" i="20"/>
  <c r="W477" i="20"/>
  <c r="V477" i="20"/>
  <c r="U477" i="20"/>
  <c r="T477" i="20"/>
  <c r="S477" i="20"/>
  <c r="R477" i="20"/>
  <c r="Q477" i="20"/>
  <c r="P477" i="20"/>
  <c r="X476" i="20"/>
  <c r="W476" i="20"/>
  <c r="V476" i="20"/>
  <c r="U476" i="20"/>
  <c r="T476" i="20"/>
  <c r="S476" i="20"/>
  <c r="R476" i="20"/>
  <c r="Q476" i="20"/>
  <c r="P476" i="20"/>
  <c r="X475" i="20"/>
  <c r="W475" i="20"/>
  <c r="V475" i="20"/>
  <c r="U475" i="20"/>
  <c r="T475" i="20"/>
  <c r="S475" i="20"/>
  <c r="R475" i="20"/>
  <c r="Q475" i="20"/>
  <c r="P475" i="20"/>
  <c r="X474" i="20"/>
  <c r="W474" i="20"/>
  <c r="V474" i="20"/>
  <c r="U474" i="20"/>
  <c r="T474" i="20"/>
  <c r="S474" i="20"/>
  <c r="R474" i="20"/>
  <c r="Q474" i="20"/>
  <c r="P474" i="20"/>
  <c r="X473" i="20"/>
  <c r="W473" i="20"/>
  <c r="V473" i="20"/>
  <c r="U473" i="20"/>
  <c r="T473" i="20"/>
  <c r="S473" i="20"/>
  <c r="R473" i="20"/>
  <c r="Q473" i="20"/>
  <c r="P473" i="20"/>
  <c r="X472" i="20"/>
  <c r="W472" i="20"/>
  <c r="V472" i="20"/>
  <c r="U472" i="20"/>
  <c r="T472" i="20"/>
  <c r="S472" i="20"/>
  <c r="R472" i="20"/>
  <c r="Q472" i="20"/>
  <c r="P472" i="20"/>
  <c r="X471" i="20"/>
  <c r="W471" i="20"/>
  <c r="V471" i="20"/>
  <c r="U471" i="20"/>
  <c r="T471" i="20"/>
  <c r="S471" i="20"/>
  <c r="R471" i="20"/>
  <c r="Q471" i="20"/>
  <c r="P471" i="20"/>
  <c r="X470" i="20"/>
  <c r="W470" i="20"/>
  <c r="V470" i="20"/>
  <c r="U470" i="20"/>
  <c r="T470" i="20"/>
  <c r="S470" i="20"/>
  <c r="R470" i="20"/>
  <c r="Q470" i="20"/>
  <c r="P470" i="20"/>
  <c r="X469" i="20"/>
  <c r="W469" i="20"/>
  <c r="V469" i="20"/>
  <c r="U469" i="20"/>
  <c r="T469" i="20"/>
  <c r="S469" i="20"/>
  <c r="R469" i="20"/>
  <c r="Q469" i="20"/>
  <c r="P469" i="20"/>
  <c r="X468" i="20"/>
  <c r="W468" i="20"/>
  <c r="V468" i="20"/>
  <c r="U468" i="20"/>
  <c r="T468" i="20"/>
  <c r="S468" i="20"/>
  <c r="R468" i="20"/>
  <c r="Q468" i="20"/>
  <c r="P468" i="20"/>
  <c r="X467" i="20"/>
  <c r="W467" i="20"/>
  <c r="V467" i="20"/>
  <c r="U467" i="20"/>
  <c r="T467" i="20"/>
  <c r="S467" i="20"/>
  <c r="R467" i="20"/>
  <c r="Q467" i="20"/>
  <c r="P467" i="20"/>
  <c r="X466" i="20"/>
  <c r="W466" i="20"/>
  <c r="V466" i="20"/>
  <c r="U466" i="20"/>
  <c r="T466" i="20"/>
  <c r="S466" i="20"/>
  <c r="R466" i="20"/>
  <c r="Q466" i="20"/>
  <c r="P466" i="20"/>
  <c r="X465" i="20"/>
  <c r="W465" i="20"/>
  <c r="V465" i="20"/>
  <c r="U465" i="20"/>
  <c r="T465" i="20"/>
  <c r="S465" i="20"/>
  <c r="R465" i="20"/>
  <c r="Q465" i="20"/>
  <c r="P465" i="20"/>
  <c r="X464" i="20"/>
  <c r="W464" i="20"/>
  <c r="V464" i="20"/>
  <c r="U464" i="20"/>
  <c r="T464" i="20"/>
  <c r="S464" i="20"/>
  <c r="R464" i="20"/>
  <c r="Q464" i="20"/>
  <c r="P464" i="20"/>
  <c r="X463" i="20"/>
  <c r="W463" i="20"/>
  <c r="V463" i="20"/>
  <c r="U463" i="20"/>
  <c r="T463" i="20"/>
  <c r="S463" i="20"/>
  <c r="R463" i="20"/>
  <c r="Q463" i="20"/>
  <c r="P463" i="20"/>
  <c r="X462" i="20"/>
  <c r="W462" i="20"/>
  <c r="V462" i="20"/>
  <c r="U462" i="20"/>
  <c r="T462" i="20"/>
  <c r="S462" i="20"/>
  <c r="R462" i="20"/>
  <c r="Q462" i="20"/>
  <c r="P462" i="20"/>
  <c r="X461" i="20"/>
  <c r="W461" i="20"/>
  <c r="V461" i="20"/>
  <c r="U461" i="20"/>
  <c r="T461" i="20"/>
  <c r="S461" i="20"/>
  <c r="R461" i="20"/>
  <c r="Q461" i="20"/>
  <c r="P461" i="20"/>
  <c r="X460" i="20"/>
  <c r="W460" i="20"/>
  <c r="V460" i="20"/>
  <c r="U460" i="20"/>
  <c r="T460" i="20"/>
  <c r="S460" i="20"/>
  <c r="R460" i="20"/>
  <c r="Q460" i="20"/>
  <c r="P460" i="20"/>
  <c r="X459" i="20"/>
  <c r="W459" i="20"/>
  <c r="V459" i="20"/>
  <c r="U459" i="20"/>
  <c r="T459" i="20"/>
  <c r="S459" i="20"/>
  <c r="R459" i="20"/>
  <c r="Q459" i="20"/>
  <c r="P459" i="20"/>
  <c r="X458" i="20"/>
  <c r="W458" i="20"/>
  <c r="V458" i="20"/>
  <c r="U458" i="20"/>
  <c r="T458" i="20"/>
  <c r="S458" i="20"/>
  <c r="R458" i="20"/>
  <c r="Q458" i="20"/>
  <c r="P458" i="20"/>
  <c r="X457" i="20"/>
  <c r="W457" i="20"/>
  <c r="V457" i="20"/>
  <c r="U457" i="20"/>
  <c r="T457" i="20"/>
  <c r="S457" i="20"/>
  <c r="R457" i="20"/>
  <c r="Q457" i="20"/>
  <c r="P457" i="20"/>
  <c r="X456" i="20"/>
  <c r="W456" i="20"/>
  <c r="V456" i="20"/>
  <c r="U456" i="20"/>
  <c r="T456" i="20"/>
  <c r="S456" i="20"/>
  <c r="R456" i="20"/>
  <c r="Q456" i="20"/>
  <c r="P456" i="20"/>
  <c r="X455" i="20"/>
  <c r="W455" i="20"/>
  <c r="V455" i="20"/>
  <c r="U455" i="20"/>
  <c r="T455" i="20"/>
  <c r="S455" i="20"/>
  <c r="R455" i="20"/>
  <c r="Q455" i="20"/>
  <c r="P455" i="20"/>
  <c r="X454" i="20"/>
  <c r="W454" i="20"/>
  <c r="V454" i="20"/>
  <c r="U454" i="20"/>
  <c r="T454" i="20"/>
  <c r="S454" i="20"/>
  <c r="R454" i="20"/>
  <c r="Q454" i="20"/>
  <c r="P454" i="20"/>
  <c r="X453" i="20"/>
  <c r="W453" i="20"/>
  <c r="V453" i="20"/>
  <c r="U453" i="20"/>
  <c r="T453" i="20"/>
  <c r="S453" i="20"/>
  <c r="R453" i="20"/>
  <c r="Q453" i="20"/>
  <c r="P453" i="20"/>
  <c r="X452" i="20"/>
  <c r="W452" i="20"/>
  <c r="V452" i="20"/>
  <c r="U452" i="20"/>
  <c r="T452" i="20"/>
  <c r="S452" i="20"/>
  <c r="R452" i="20"/>
  <c r="Q452" i="20"/>
  <c r="P452" i="20"/>
  <c r="X451" i="20"/>
  <c r="W451" i="20"/>
  <c r="V451" i="20"/>
  <c r="U451" i="20"/>
  <c r="T451" i="20"/>
  <c r="S451" i="20"/>
  <c r="R451" i="20"/>
  <c r="Q451" i="20"/>
  <c r="P451" i="20"/>
  <c r="X450" i="20"/>
  <c r="W450" i="20"/>
  <c r="V450" i="20"/>
  <c r="U450" i="20"/>
  <c r="T450" i="20"/>
  <c r="S450" i="20"/>
  <c r="R450" i="20"/>
  <c r="Q450" i="20"/>
  <c r="P450" i="20"/>
  <c r="X449" i="20"/>
  <c r="W449" i="20"/>
  <c r="V449" i="20"/>
  <c r="U449" i="20"/>
  <c r="T449" i="20"/>
  <c r="S449" i="20"/>
  <c r="R449" i="20"/>
  <c r="Q449" i="20"/>
  <c r="P449" i="20"/>
  <c r="X448" i="20"/>
  <c r="W448" i="20"/>
  <c r="V448" i="20"/>
  <c r="U448" i="20"/>
  <c r="T448" i="20"/>
  <c r="S448" i="20"/>
  <c r="R448" i="20"/>
  <c r="Q448" i="20"/>
  <c r="P448" i="20"/>
  <c r="X447" i="20"/>
  <c r="W447" i="20"/>
  <c r="V447" i="20"/>
  <c r="U447" i="20"/>
  <c r="T447" i="20"/>
  <c r="S447" i="20"/>
  <c r="R447" i="20"/>
  <c r="Q447" i="20"/>
  <c r="P447" i="20"/>
  <c r="X446" i="20"/>
  <c r="W446" i="20"/>
  <c r="V446" i="20"/>
  <c r="U446" i="20"/>
  <c r="T446" i="20"/>
  <c r="S446" i="20"/>
  <c r="R446" i="20"/>
  <c r="Q446" i="20"/>
  <c r="P446" i="20"/>
  <c r="X445" i="20"/>
  <c r="W445" i="20"/>
  <c r="V445" i="20"/>
  <c r="U445" i="20"/>
  <c r="T445" i="20"/>
  <c r="S445" i="20"/>
  <c r="R445" i="20"/>
  <c r="Q445" i="20"/>
  <c r="P445" i="20"/>
  <c r="X444" i="20"/>
  <c r="W444" i="20"/>
  <c r="V444" i="20"/>
  <c r="U444" i="20"/>
  <c r="T444" i="20"/>
  <c r="S444" i="20"/>
  <c r="R444" i="20"/>
  <c r="Q444" i="20"/>
  <c r="P444" i="20"/>
  <c r="X443" i="20"/>
  <c r="W443" i="20"/>
  <c r="V443" i="20"/>
  <c r="U443" i="20"/>
  <c r="T443" i="20"/>
  <c r="S443" i="20"/>
  <c r="R443" i="20"/>
  <c r="Q443" i="20"/>
  <c r="P443" i="20"/>
  <c r="X442" i="20"/>
  <c r="W442" i="20"/>
  <c r="V442" i="20"/>
  <c r="U442" i="20"/>
  <c r="T442" i="20"/>
  <c r="S442" i="20"/>
  <c r="R442" i="20"/>
  <c r="Q442" i="20"/>
  <c r="P442" i="20"/>
  <c r="X441" i="20"/>
  <c r="W441" i="20"/>
  <c r="V441" i="20"/>
  <c r="U441" i="20"/>
  <c r="T441" i="20"/>
  <c r="S441" i="20"/>
  <c r="R441" i="20"/>
  <c r="Q441" i="20"/>
  <c r="P441" i="20"/>
  <c r="X440" i="20"/>
  <c r="W440" i="20"/>
  <c r="V440" i="20"/>
  <c r="U440" i="20"/>
  <c r="T440" i="20"/>
  <c r="S440" i="20"/>
  <c r="R440" i="20"/>
  <c r="Q440" i="20"/>
  <c r="P440" i="20"/>
  <c r="X439" i="20"/>
  <c r="W439" i="20"/>
  <c r="V439" i="20"/>
  <c r="U439" i="20"/>
  <c r="T439" i="20"/>
  <c r="S439" i="20"/>
  <c r="R439" i="20"/>
  <c r="Q439" i="20"/>
  <c r="P439" i="20"/>
  <c r="X438" i="20"/>
  <c r="W438" i="20"/>
  <c r="V438" i="20"/>
  <c r="U438" i="20"/>
  <c r="T438" i="20"/>
  <c r="S438" i="20"/>
  <c r="R438" i="20"/>
  <c r="Q438" i="20"/>
  <c r="P438" i="20"/>
  <c r="X437" i="20"/>
  <c r="W437" i="20"/>
  <c r="V437" i="20"/>
  <c r="U437" i="20"/>
  <c r="T437" i="20"/>
  <c r="S437" i="20"/>
  <c r="R437" i="20"/>
  <c r="Q437" i="20"/>
  <c r="P437" i="20"/>
  <c r="X436" i="20"/>
  <c r="W436" i="20"/>
  <c r="V436" i="20"/>
  <c r="U436" i="20"/>
  <c r="T436" i="20"/>
  <c r="S436" i="20"/>
  <c r="R436" i="20"/>
  <c r="Q436" i="20"/>
  <c r="P436" i="20"/>
  <c r="X435" i="20"/>
  <c r="W435" i="20"/>
  <c r="V435" i="20"/>
  <c r="U435" i="20"/>
  <c r="T435" i="20"/>
  <c r="S435" i="20"/>
  <c r="R435" i="20"/>
  <c r="Q435" i="20"/>
  <c r="P435" i="20"/>
  <c r="X434" i="20"/>
  <c r="W434" i="20"/>
  <c r="V434" i="20"/>
  <c r="U434" i="20"/>
  <c r="T434" i="20"/>
  <c r="S434" i="20"/>
  <c r="R434" i="20"/>
  <c r="Q434" i="20"/>
  <c r="P434" i="20"/>
  <c r="X433" i="20"/>
  <c r="W433" i="20"/>
  <c r="V433" i="20"/>
  <c r="U433" i="20"/>
  <c r="T433" i="20"/>
  <c r="S433" i="20"/>
  <c r="R433" i="20"/>
  <c r="Q433" i="20"/>
  <c r="P433" i="20"/>
  <c r="X432" i="20"/>
  <c r="W432" i="20"/>
  <c r="V432" i="20"/>
  <c r="U432" i="20"/>
  <c r="T432" i="20"/>
  <c r="S432" i="20"/>
  <c r="R432" i="20"/>
  <c r="Q432" i="20"/>
  <c r="P432" i="20"/>
  <c r="X431" i="20"/>
  <c r="W431" i="20"/>
  <c r="V431" i="20"/>
  <c r="U431" i="20"/>
  <c r="T431" i="20"/>
  <c r="S431" i="20"/>
  <c r="R431" i="20"/>
  <c r="Q431" i="20"/>
  <c r="P431" i="20"/>
  <c r="X430" i="20"/>
  <c r="W430" i="20"/>
  <c r="V430" i="20"/>
  <c r="U430" i="20"/>
  <c r="T430" i="20"/>
  <c r="S430" i="20"/>
  <c r="R430" i="20"/>
  <c r="Q430" i="20"/>
  <c r="P430" i="20"/>
  <c r="X429" i="20"/>
  <c r="W429" i="20"/>
  <c r="V429" i="20"/>
  <c r="U429" i="20"/>
  <c r="T429" i="20"/>
  <c r="S429" i="20"/>
  <c r="R429" i="20"/>
  <c r="Q429" i="20"/>
  <c r="P429" i="20"/>
  <c r="X428" i="20"/>
  <c r="W428" i="20"/>
  <c r="V428" i="20"/>
  <c r="U428" i="20"/>
  <c r="T428" i="20"/>
  <c r="S428" i="20"/>
  <c r="R428" i="20"/>
  <c r="Q428" i="20"/>
  <c r="P428" i="20"/>
  <c r="X427" i="20"/>
  <c r="W427" i="20"/>
  <c r="V427" i="20"/>
  <c r="U427" i="20"/>
  <c r="T427" i="20"/>
  <c r="S427" i="20"/>
  <c r="R427" i="20"/>
  <c r="Q427" i="20"/>
  <c r="P427" i="20"/>
  <c r="X426" i="20"/>
  <c r="W426" i="20"/>
  <c r="V426" i="20"/>
  <c r="U426" i="20"/>
  <c r="T426" i="20"/>
  <c r="S426" i="20"/>
  <c r="R426" i="20"/>
  <c r="Q426" i="20"/>
  <c r="P426" i="20"/>
  <c r="X425" i="20"/>
  <c r="W425" i="20"/>
  <c r="V425" i="20"/>
  <c r="U425" i="20"/>
  <c r="T425" i="20"/>
  <c r="S425" i="20"/>
  <c r="R425" i="20"/>
  <c r="Q425" i="20"/>
  <c r="P425" i="20"/>
  <c r="X424" i="20"/>
  <c r="W424" i="20"/>
  <c r="V424" i="20"/>
  <c r="U424" i="20"/>
  <c r="T424" i="20"/>
  <c r="S424" i="20"/>
  <c r="R424" i="20"/>
  <c r="Q424" i="20"/>
  <c r="P424" i="20"/>
  <c r="X423" i="20"/>
  <c r="W423" i="20"/>
  <c r="V423" i="20"/>
  <c r="U423" i="20"/>
  <c r="T423" i="20"/>
  <c r="S423" i="20"/>
  <c r="R423" i="20"/>
  <c r="Q423" i="20"/>
  <c r="P423" i="20"/>
  <c r="X422" i="20"/>
  <c r="W422" i="20"/>
  <c r="V422" i="20"/>
  <c r="U422" i="20"/>
  <c r="T422" i="20"/>
  <c r="S422" i="20"/>
  <c r="R422" i="20"/>
  <c r="Q422" i="20"/>
  <c r="P422" i="20"/>
  <c r="X421" i="20"/>
  <c r="W421" i="20"/>
  <c r="V421" i="20"/>
  <c r="U421" i="20"/>
  <c r="T421" i="20"/>
  <c r="S421" i="20"/>
  <c r="R421" i="20"/>
  <c r="Q421" i="20"/>
  <c r="P421" i="20"/>
  <c r="X420" i="20"/>
  <c r="W420" i="20"/>
  <c r="V420" i="20"/>
  <c r="U420" i="20"/>
  <c r="T420" i="20"/>
  <c r="S420" i="20"/>
  <c r="R420" i="20"/>
  <c r="Q420" i="20"/>
  <c r="P420" i="20"/>
  <c r="X419" i="20"/>
  <c r="W419" i="20"/>
  <c r="V419" i="20"/>
  <c r="U419" i="20"/>
  <c r="T419" i="20"/>
  <c r="S419" i="20"/>
  <c r="R419" i="20"/>
  <c r="Q419" i="20"/>
  <c r="P419" i="20"/>
  <c r="X418" i="20"/>
  <c r="W418" i="20"/>
  <c r="V418" i="20"/>
  <c r="U418" i="20"/>
  <c r="T418" i="20"/>
  <c r="S418" i="20"/>
  <c r="R418" i="20"/>
  <c r="Q418" i="20"/>
  <c r="P418" i="20"/>
  <c r="X417" i="20"/>
  <c r="W417" i="20"/>
  <c r="V417" i="20"/>
  <c r="U417" i="20"/>
  <c r="T417" i="20"/>
  <c r="S417" i="20"/>
  <c r="R417" i="20"/>
  <c r="Q417" i="20"/>
  <c r="P417" i="20"/>
  <c r="X416" i="20"/>
  <c r="W416" i="20"/>
  <c r="V416" i="20"/>
  <c r="U416" i="20"/>
  <c r="T416" i="20"/>
  <c r="S416" i="20"/>
  <c r="R416" i="20"/>
  <c r="Q416" i="20"/>
  <c r="P416" i="20"/>
  <c r="X415" i="20"/>
  <c r="W415" i="20"/>
  <c r="V415" i="20"/>
  <c r="U415" i="20"/>
  <c r="T415" i="20"/>
  <c r="S415" i="20"/>
  <c r="R415" i="20"/>
  <c r="Q415" i="20"/>
  <c r="P415" i="20"/>
  <c r="X414" i="20"/>
  <c r="W414" i="20"/>
  <c r="V414" i="20"/>
  <c r="U414" i="20"/>
  <c r="T414" i="20"/>
  <c r="S414" i="20"/>
  <c r="R414" i="20"/>
  <c r="Q414" i="20"/>
  <c r="P414" i="20"/>
  <c r="X413" i="20"/>
  <c r="W413" i="20"/>
  <c r="V413" i="20"/>
  <c r="U413" i="20"/>
  <c r="T413" i="20"/>
  <c r="S413" i="20"/>
  <c r="R413" i="20"/>
  <c r="Q413" i="20"/>
  <c r="P413" i="20"/>
  <c r="X412" i="20"/>
  <c r="W412" i="20"/>
  <c r="V412" i="20"/>
  <c r="U412" i="20"/>
  <c r="T412" i="20"/>
  <c r="S412" i="20"/>
  <c r="R412" i="20"/>
  <c r="Q412" i="20"/>
  <c r="P412" i="20"/>
  <c r="X411" i="20"/>
  <c r="W411" i="20"/>
  <c r="V411" i="20"/>
  <c r="U411" i="20"/>
  <c r="T411" i="20"/>
  <c r="S411" i="20"/>
  <c r="R411" i="20"/>
  <c r="Q411" i="20"/>
  <c r="P411" i="20"/>
  <c r="X410" i="20"/>
  <c r="W410" i="20"/>
  <c r="V410" i="20"/>
  <c r="U410" i="20"/>
  <c r="T410" i="20"/>
  <c r="S410" i="20"/>
  <c r="R410" i="20"/>
  <c r="Q410" i="20"/>
  <c r="P410" i="20"/>
  <c r="X409" i="20"/>
  <c r="W409" i="20"/>
  <c r="V409" i="20"/>
  <c r="U409" i="20"/>
  <c r="T409" i="20"/>
  <c r="S409" i="20"/>
  <c r="R409" i="20"/>
  <c r="Q409" i="20"/>
  <c r="P409" i="20"/>
  <c r="X408" i="20"/>
  <c r="W408" i="20"/>
  <c r="V408" i="20"/>
  <c r="U408" i="20"/>
  <c r="T408" i="20"/>
  <c r="S408" i="20"/>
  <c r="R408" i="20"/>
  <c r="Q408" i="20"/>
  <c r="P408" i="20"/>
  <c r="X407" i="20"/>
  <c r="W407" i="20"/>
  <c r="V407" i="20"/>
  <c r="U407" i="20"/>
  <c r="T407" i="20"/>
  <c r="S407" i="20"/>
  <c r="R407" i="20"/>
  <c r="Q407" i="20"/>
  <c r="P407" i="20"/>
  <c r="X406" i="20"/>
  <c r="W406" i="20"/>
  <c r="V406" i="20"/>
  <c r="U406" i="20"/>
  <c r="T406" i="20"/>
  <c r="S406" i="20"/>
  <c r="R406" i="20"/>
  <c r="Q406" i="20"/>
  <c r="P406" i="20"/>
  <c r="X405" i="20"/>
  <c r="W405" i="20"/>
  <c r="V405" i="20"/>
  <c r="U405" i="20"/>
  <c r="T405" i="20"/>
  <c r="S405" i="20"/>
  <c r="R405" i="20"/>
  <c r="Q405" i="20"/>
  <c r="P405" i="20"/>
  <c r="X404" i="20"/>
  <c r="W404" i="20"/>
  <c r="V404" i="20"/>
  <c r="U404" i="20"/>
  <c r="T404" i="20"/>
  <c r="S404" i="20"/>
  <c r="R404" i="20"/>
  <c r="Q404" i="20"/>
  <c r="P404" i="20"/>
  <c r="X403" i="20"/>
  <c r="W403" i="20"/>
  <c r="V403" i="20"/>
  <c r="U403" i="20"/>
  <c r="T403" i="20"/>
  <c r="S403" i="20"/>
  <c r="R403" i="20"/>
  <c r="Q403" i="20"/>
  <c r="P403" i="20"/>
  <c r="X402" i="20"/>
  <c r="W402" i="20"/>
  <c r="V402" i="20"/>
  <c r="U402" i="20"/>
  <c r="T402" i="20"/>
  <c r="S402" i="20"/>
  <c r="R402" i="20"/>
  <c r="Q402" i="20"/>
  <c r="P402" i="20"/>
  <c r="X401" i="20"/>
  <c r="W401" i="20"/>
  <c r="V401" i="20"/>
  <c r="U401" i="20"/>
  <c r="T401" i="20"/>
  <c r="S401" i="20"/>
  <c r="R401" i="20"/>
  <c r="Q401" i="20"/>
  <c r="P401" i="20"/>
  <c r="X400" i="20"/>
  <c r="W400" i="20"/>
  <c r="V400" i="20"/>
  <c r="U400" i="20"/>
  <c r="T400" i="20"/>
  <c r="S400" i="20"/>
  <c r="R400" i="20"/>
  <c r="Q400" i="20"/>
  <c r="P400" i="20"/>
  <c r="X399" i="20"/>
  <c r="W399" i="20"/>
  <c r="V399" i="20"/>
  <c r="U399" i="20"/>
  <c r="T399" i="20"/>
  <c r="S399" i="20"/>
  <c r="R399" i="20"/>
  <c r="Q399" i="20"/>
  <c r="P399" i="20"/>
  <c r="X398" i="20"/>
  <c r="W398" i="20"/>
  <c r="V398" i="20"/>
  <c r="U398" i="20"/>
  <c r="T398" i="20"/>
  <c r="S398" i="20"/>
  <c r="R398" i="20"/>
  <c r="Q398" i="20"/>
  <c r="P398" i="20"/>
  <c r="X397" i="20"/>
  <c r="W397" i="20"/>
  <c r="V397" i="20"/>
  <c r="U397" i="20"/>
  <c r="T397" i="20"/>
  <c r="S397" i="20"/>
  <c r="R397" i="20"/>
  <c r="Q397" i="20"/>
  <c r="P397" i="20"/>
  <c r="X396" i="20"/>
  <c r="W396" i="20"/>
  <c r="V396" i="20"/>
  <c r="U396" i="20"/>
  <c r="T396" i="20"/>
  <c r="S396" i="20"/>
  <c r="R396" i="20"/>
  <c r="Q396" i="20"/>
  <c r="P396" i="20"/>
  <c r="X395" i="20"/>
  <c r="W395" i="20"/>
  <c r="V395" i="20"/>
  <c r="U395" i="20"/>
  <c r="T395" i="20"/>
  <c r="S395" i="20"/>
  <c r="R395" i="20"/>
  <c r="Q395" i="20"/>
  <c r="P395" i="20"/>
  <c r="X394" i="20"/>
  <c r="W394" i="20"/>
  <c r="V394" i="20"/>
  <c r="U394" i="20"/>
  <c r="T394" i="20"/>
  <c r="S394" i="20"/>
  <c r="R394" i="20"/>
  <c r="Q394" i="20"/>
  <c r="P394" i="20"/>
  <c r="X393" i="20"/>
  <c r="W393" i="20"/>
  <c r="V393" i="20"/>
  <c r="U393" i="20"/>
  <c r="T393" i="20"/>
  <c r="S393" i="20"/>
  <c r="R393" i="20"/>
  <c r="Q393" i="20"/>
  <c r="P393" i="20"/>
  <c r="X392" i="20"/>
  <c r="W392" i="20"/>
  <c r="V392" i="20"/>
  <c r="U392" i="20"/>
  <c r="T392" i="20"/>
  <c r="S392" i="20"/>
  <c r="R392" i="20"/>
  <c r="Q392" i="20"/>
  <c r="P392" i="20"/>
  <c r="X391" i="20"/>
  <c r="W391" i="20"/>
  <c r="V391" i="20"/>
  <c r="U391" i="20"/>
  <c r="T391" i="20"/>
  <c r="S391" i="20"/>
  <c r="R391" i="20"/>
  <c r="Q391" i="20"/>
  <c r="P391" i="20"/>
  <c r="X390" i="20"/>
  <c r="W390" i="20"/>
  <c r="V390" i="20"/>
  <c r="U390" i="20"/>
  <c r="T390" i="20"/>
  <c r="S390" i="20"/>
  <c r="R390" i="20"/>
  <c r="Q390" i="20"/>
  <c r="P390" i="20"/>
  <c r="X389" i="20"/>
  <c r="W389" i="20"/>
  <c r="V389" i="20"/>
  <c r="U389" i="20"/>
  <c r="T389" i="20"/>
  <c r="S389" i="20"/>
  <c r="R389" i="20"/>
  <c r="Q389" i="20"/>
  <c r="P389" i="20"/>
  <c r="X388" i="20"/>
  <c r="W388" i="20"/>
  <c r="V388" i="20"/>
  <c r="U388" i="20"/>
  <c r="T388" i="20"/>
  <c r="S388" i="20"/>
  <c r="R388" i="20"/>
  <c r="Q388" i="20"/>
  <c r="P388" i="20"/>
  <c r="X387" i="20"/>
  <c r="W387" i="20"/>
  <c r="V387" i="20"/>
  <c r="U387" i="20"/>
  <c r="T387" i="20"/>
  <c r="S387" i="20"/>
  <c r="R387" i="20"/>
  <c r="Q387" i="20"/>
  <c r="P387" i="20"/>
  <c r="X386" i="20"/>
  <c r="W386" i="20"/>
  <c r="V386" i="20"/>
  <c r="U386" i="20"/>
  <c r="T386" i="20"/>
  <c r="S386" i="20"/>
  <c r="R386" i="20"/>
  <c r="Q386" i="20"/>
  <c r="P386" i="20"/>
  <c r="K386" i="20"/>
  <c r="I386" i="20"/>
  <c r="G386" i="20"/>
  <c r="D386" i="20"/>
  <c r="C386" i="20"/>
  <c r="A386" i="20"/>
  <c r="X385" i="20"/>
  <c r="W385" i="20"/>
  <c r="V385" i="20"/>
  <c r="U385" i="20"/>
  <c r="T385" i="20"/>
  <c r="S385" i="20"/>
  <c r="R385" i="20"/>
  <c r="Q385" i="20"/>
  <c r="P385" i="20"/>
  <c r="K385" i="20"/>
  <c r="J385" i="20"/>
  <c r="I385" i="20"/>
  <c r="G385" i="20"/>
  <c r="D385" i="20"/>
  <c r="C385" i="20"/>
  <c r="A385" i="20"/>
  <c r="E385" i="20" s="1"/>
  <c r="X384" i="20"/>
  <c r="W384" i="20"/>
  <c r="V384" i="20"/>
  <c r="U384" i="20"/>
  <c r="T384" i="20"/>
  <c r="S384" i="20"/>
  <c r="R384" i="20"/>
  <c r="Q384" i="20"/>
  <c r="P384" i="20"/>
  <c r="K384" i="20"/>
  <c r="I384" i="20"/>
  <c r="G384" i="20"/>
  <c r="D384" i="20"/>
  <c r="C384" i="20"/>
  <c r="A384" i="20"/>
  <c r="E384" i="20"/>
  <c r="X383" i="20"/>
  <c r="W383" i="20"/>
  <c r="V383" i="20"/>
  <c r="U383" i="20"/>
  <c r="T383" i="20"/>
  <c r="S383" i="20"/>
  <c r="R383" i="20"/>
  <c r="Q383" i="20"/>
  <c r="P383" i="20"/>
  <c r="K383" i="20"/>
  <c r="I383" i="20"/>
  <c r="G383" i="20"/>
  <c r="D383" i="20"/>
  <c r="C383" i="20"/>
  <c r="A383" i="20"/>
  <c r="E383" i="20" s="1"/>
  <c r="X382" i="20"/>
  <c r="W382" i="20"/>
  <c r="V382" i="20"/>
  <c r="U382" i="20"/>
  <c r="T382" i="20"/>
  <c r="S382" i="20"/>
  <c r="R382" i="20"/>
  <c r="Q382" i="20"/>
  <c r="P382" i="20"/>
  <c r="K382" i="20"/>
  <c r="J382" i="20"/>
  <c r="I382" i="20"/>
  <c r="G382" i="20"/>
  <c r="D382" i="20"/>
  <c r="C382" i="20"/>
  <c r="A382" i="20"/>
  <c r="E382" i="20"/>
  <c r="X381" i="20"/>
  <c r="W381" i="20"/>
  <c r="V381" i="20"/>
  <c r="U381" i="20"/>
  <c r="T381" i="20"/>
  <c r="S381" i="20"/>
  <c r="R381" i="20"/>
  <c r="Q381" i="20"/>
  <c r="P381" i="20"/>
  <c r="K381" i="20"/>
  <c r="J381" i="20"/>
  <c r="I381" i="20"/>
  <c r="G381" i="20"/>
  <c r="D381" i="20"/>
  <c r="C381" i="20"/>
  <c r="A381" i="20"/>
  <c r="E381" i="20" s="1"/>
  <c r="X380" i="20"/>
  <c r="W380" i="20"/>
  <c r="V380" i="20"/>
  <c r="U380" i="20"/>
  <c r="T380" i="20"/>
  <c r="S380" i="20"/>
  <c r="R380" i="20"/>
  <c r="Q380" i="20"/>
  <c r="P380" i="20"/>
  <c r="K380" i="20"/>
  <c r="J380" i="20"/>
  <c r="I380" i="20"/>
  <c r="G380" i="20"/>
  <c r="D380" i="20"/>
  <c r="C380" i="20"/>
  <c r="A380" i="20"/>
  <c r="E380" i="20"/>
  <c r="X379" i="20"/>
  <c r="W379" i="20"/>
  <c r="V379" i="20"/>
  <c r="U379" i="20"/>
  <c r="T379" i="20"/>
  <c r="S379" i="20"/>
  <c r="R379" i="20"/>
  <c r="Q379" i="20"/>
  <c r="P379" i="20"/>
  <c r="K379" i="20"/>
  <c r="I379" i="20"/>
  <c r="G379" i="20"/>
  <c r="D379" i="20"/>
  <c r="C379" i="20"/>
  <c r="A379" i="20"/>
  <c r="E379" i="20" s="1"/>
  <c r="X378" i="20"/>
  <c r="W378" i="20"/>
  <c r="V378" i="20"/>
  <c r="U378" i="20"/>
  <c r="T378" i="20"/>
  <c r="S378" i="20"/>
  <c r="R378" i="20"/>
  <c r="Q378" i="20"/>
  <c r="P378" i="20"/>
  <c r="K378" i="20"/>
  <c r="J378" i="20"/>
  <c r="I378" i="20"/>
  <c r="G378" i="20"/>
  <c r="D378" i="20"/>
  <c r="C378" i="20"/>
  <c r="A378" i="20"/>
  <c r="E378" i="20"/>
  <c r="X377" i="20"/>
  <c r="W377" i="20"/>
  <c r="V377" i="20"/>
  <c r="U377" i="20"/>
  <c r="T377" i="20"/>
  <c r="S377" i="20"/>
  <c r="R377" i="20"/>
  <c r="Q377" i="20"/>
  <c r="P377" i="20"/>
  <c r="K377" i="20"/>
  <c r="J377" i="20"/>
  <c r="I377" i="20"/>
  <c r="G377" i="20"/>
  <c r="D377" i="20"/>
  <c r="C377" i="20"/>
  <c r="A377" i="20"/>
  <c r="E377" i="20" s="1"/>
  <c r="X376" i="20"/>
  <c r="W376" i="20"/>
  <c r="V376" i="20"/>
  <c r="U376" i="20"/>
  <c r="T376" i="20"/>
  <c r="S376" i="20"/>
  <c r="R376" i="20"/>
  <c r="Q376" i="20"/>
  <c r="P376" i="20"/>
  <c r="K376" i="20"/>
  <c r="I376" i="20"/>
  <c r="G376" i="20"/>
  <c r="D376" i="20"/>
  <c r="C376" i="20"/>
  <c r="A376" i="20"/>
  <c r="E376" i="20"/>
  <c r="X375" i="20"/>
  <c r="W375" i="20"/>
  <c r="V375" i="20"/>
  <c r="U375" i="20"/>
  <c r="T375" i="20"/>
  <c r="S375" i="20"/>
  <c r="R375" i="20"/>
  <c r="Q375" i="20"/>
  <c r="P375" i="20"/>
  <c r="K375" i="20"/>
  <c r="I375" i="20"/>
  <c r="G375" i="20"/>
  <c r="D375" i="20"/>
  <c r="C375" i="20"/>
  <c r="A375" i="20"/>
  <c r="E375" i="20" s="1"/>
  <c r="X374" i="20"/>
  <c r="W374" i="20"/>
  <c r="V374" i="20"/>
  <c r="U374" i="20"/>
  <c r="T374" i="20"/>
  <c r="S374" i="20"/>
  <c r="R374" i="20"/>
  <c r="Q374" i="20"/>
  <c r="P374" i="20"/>
  <c r="K374" i="20"/>
  <c r="J374" i="20"/>
  <c r="I374" i="20"/>
  <c r="G374" i="20"/>
  <c r="D374" i="20"/>
  <c r="C374" i="20"/>
  <c r="A374" i="20"/>
  <c r="E374" i="20"/>
  <c r="X373" i="20"/>
  <c r="W373" i="20"/>
  <c r="V373" i="20"/>
  <c r="U373" i="20"/>
  <c r="T373" i="20"/>
  <c r="S373" i="20"/>
  <c r="R373" i="20"/>
  <c r="Q373" i="20"/>
  <c r="P373" i="20"/>
  <c r="K373" i="20"/>
  <c r="J373" i="20"/>
  <c r="I373" i="20"/>
  <c r="G373" i="20"/>
  <c r="D373" i="20"/>
  <c r="C373" i="20"/>
  <c r="A373" i="20"/>
  <c r="E373" i="20" s="1"/>
  <c r="X372" i="20"/>
  <c r="W372" i="20"/>
  <c r="V372" i="20"/>
  <c r="U372" i="20"/>
  <c r="T372" i="20"/>
  <c r="S372" i="20"/>
  <c r="R372" i="20"/>
  <c r="Q372" i="20"/>
  <c r="P372" i="20"/>
  <c r="K372" i="20"/>
  <c r="I372" i="20"/>
  <c r="G372" i="20"/>
  <c r="D372" i="20"/>
  <c r="C372" i="20"/>
  <c r="A372" i="20"/>
  <c r="E372" i="20"/>
  <c r="X371" i="20"/>
  <c r="W371" i="20"/>
  <c r="V371" i="20"/>
  <c r="U371" i="20"/>
  <c r="T371" i="20"/>
  <c r="S371" i="20"/>
  <c r="R371" i="20"/>
  <c r="Q371" i="20"/>
  <c r="P371" i="20"/>
  <c r="K371" i="20"/>
  <c r="J371" i="20"/>
  <c r="I371" i="20"/>
  <c r="G371" i="20"/>
  <c r="D371" i="20"/>
  <c r="C371" i="20"/>
  <c r="A371" i="20"/>
  <c r="E371" i="20" s="1"/>
  <c r="X370" i="20"/>
  <c r="W370" i="20"/>
  <c r="V370" i="20"/>
  <c r="U370" i="20"/>
  <c r="T370" i="20"/>
  <c r="S370" i="20"/>
  <c r="R370" i="20"/>
  <c r="Q370" i="20"/>
  <c r="P370" i="20"/>
  <c r="K370" i="20"/>
  <c r="J370" i="20"/>
  <c r="I370" i="20"/>
  <c r="G370" i="20"/>
  <c r="D370" i="20"/>
  <c r="C370" i="20"/>
  <c r="A370" i="20"/>
  <c r="E370" i="20"/>
  <c r="X369" i="20"/>
  <c r="W369" i="20"/>
  <c r="V369" i="20"/>
  <c r="U369" i="20"/>
  <c r="T369" i="20"/>
  <c r="S369" i="20"/>
  <c r="R369" i="20"/>
  <c r="Q369" i="20"/>
  <c r="P369" i="20"/>
  <c r="K369" i="20"/>
  <c r="J369" i="20"/>
  <c r="I369" i="20"/>
  <c r="G369" i="20"/>
  <c r="D369" i="20"/>
  <c r="C369" i="20"/>
  <c r="A369" i="20"/>
  <c r="E369" i="20" s="1"/>
  <c r="X368" i="20"/>
  <c r="W368" i="20"/>
  <c r="V368" i="20"/>
  <c r="U368" i="20"/>
  <c r="T368" i="20"/>
  <c r="S368" i="20"/>
  <c r="R368" i="20"/>
  <c r="Q368" i="20"/>
  <c r="P368" i="20"/>
  <c r="K368" i="20"/>
  <c r="I368" i="20"/>
  <c r="G368" i="20"/>
  <c r="D368" i="20"/>
  <c r="C368" i="20"/>
  <c r="A368" i="20"/>
  <c r="E368" i="20"/>
  <c r="X367" i="20"/>
  <c r="W367" i="20"/>
  <c r="V367" i="20"/>
  <c r="U367" i="20"/>
  <c r="T367" i="20"/>
  <c r="S367" i="20"/>
  <c r="R367" i="20"/>
  <c r="Q367" i="20"/>
  <c r="P367" i="20"/>
  <c r="K367" i="20"/>
  <c r="I367" i="20"/>
  <c r="G367" i="20"/>
  <c r="D367" i="20"/>
  <c r="C367" i="20"/>
  <c r="A367" i="20"/>
  <c r="E367" i="20" s="1"/>
  <c r="X366" i="20"/>
  <c r="W366" i="20"/>
  <c r="V366" i="20"/>
  <c r="U366" i="20"/>
  <c r="T366" i="20"/>
  <c r="S366" i="20"/>
  <c r="R366" i="20"/>
  <c r="Q366" i="20"/>
  <c r="P366" i="20"/>
  <c r="K366" i="20"/>
  <c r="J366" i="20"/>
  <c r="I366" i="20"/>
  <c r="G366" i="20"/>
  <c r="D366" i="20"/>
  <c r="C366" i="20"/>
  <c r="A366" i="20"/>
  <c r="E366" i="20"/>
  <c r="X365" i="20"/>
  <c r="W365" i="20"/>
  <c r="V365" i="20"/>
  <c r="U365" i="20"/>
  <c r="T365" i="20"/>
  <c r="S365" i="20"/>
  <c r="R365" i="20"/>
  <c r="Q365" i="20"/>
  <c r="P365" i="20"/>
  <c r="K365" i="20"/>
  <c r="J365" i="20"/>
  <c r="I365" i="20"/>
  <c r="G365" i="20"/>
  <c r="D365" i="20"/>
  <c r="C365" i="20"/>
  <c r="A365" i="20"/>
  <c r="E365" i="20" s="1"/>
  <c r="X364" i="20"/>
  <c r="W364" i="20"/>
  <c r="V364" i="20"/>
  <c r="U364" i="20"/>
  <c r="T364" i="20"/>
  <c r="S364" i="20"/>
  <c r="R364" i="20"/>
  <c r="Q364" i="20"/>
  <c r="P364" i="20"/>
  <c r="K364" i="20"/>
  <c r="I364" i="20"/>
  <c r="G364" i="20"/>
  <c r="D364" i="20"/>
  <c r="C364" i="20"/>
  <c r="A364" i="20"/>
  <c r="E364" i="20"/>
  <c r="X363" i="20"/>
  <c r="W363" i="20"/>
  <c r="V363" i="20"/>
  <c r="U363" i="20"/>
  <c r="T363" i="20"/>
  <c r="S363" i="20"/>
  <c r="R363" i="20"/>
  <c r="Q363" i="20"/>
  <c r="P363" i="20"/>
  <c r="K363" i="20"/>
  <c r="I363" i="20"/>
  <c r="G363" i="20"/>
  <c r="D363" i="20"/>
  <c r="C363" i="20"/>
  <c r="A363" i="20"/>
  <c r="E363" i="20" s="1"/>
  <c r="X362" i="20"/>
  <c r="W362" i="20"/>
  <c r="V362" i="20"/>
  <c r="U362" i="20"/>
  <c r="T362" i="20"/>
  <c r="S362" i="20"/>
  <c r="R362" i="20"/>
  <c r="Q362" i="20"/>
  <c r="P362" i="20"/>
  <c r="K362" i="20"/>
  <c r="J362" i="20"/>
  <c r="I362" i="20"/>
  <c r="G362" i="20"/>
  <c r="D362" i="20"/>
  <c r="C362" i="20"/>
  <c r="A362" i="20"/>
  <c r="E362" i="20"/>
  <c r="X361" i="20"/>
  <c r="W361" i="20"/>
  <c r="V361" i="20"/>
  <c r="U361" i="20"/>
  <c r="T361" i="20"/>
  <c r="S361" i="20"/>
  <c r="R361" i="20"/>
  <c r="Q361" i="20"/>
  <c r="P361" i="20"/>
  <c r="K361" i="20"/>
  <c r="J361" i="20"/>
  <c r="I361" i="20"/>
  <c r="G361" i="20"/>
  <c r="D361" i="20"/>
  <c r="C361" i="20"/>
  <c r="A361" i="20"/>
  <c r="E361" i="20" s="1"/>
  <c r="X360" i="20"/>
  <c r="W360" i="20"/>
  <c r="V360" i="20"/>
  <c r="U360" i="20"/>
  <c r="T360" i="20"/>
  <c r="S360" i="20"/>
  <c r="R360" i="20"/>
  <c r="Q360" i="20"/>
  <c r="P360" i="20"/>
  <c r="K360" i="20"/>
  <c r="I360" i="20"/>
  <c r="G360" i="20"/>
  <c r="D360" i="20"/>
  <c r="C360" i="20"/>
  <c r="A360" i="20"/>
  <c r="E360" i="20"/>
  <c r="X359" i="20"/>
  <c r="W359" i="20"/>
  <c r="V359" i="20"/>
  <c r="U359" i="20"/>
  <c r="T359" i="20"/>
  <c r="S359" i="20"/>
  <c r="R359" i="20"/>
  <c r="Q359" i="20"/>
  <c r="P359" i="20"/>
  <c r="K359" i="20"/>
  <c r="I359" i="20"/>
  <c r="G359" i="20"/>
  <c r="D359" i="20"/>
  <c r="C359" i="20"/>
  <c r="A359" i="20"/>
  <c r="E359" i="20" s="1"/>
  <c r="X358" i="20"/>
  <c r="W358" i="20"/>
  <c r="V358" i="20"/>
  <c r="U358" i="20"/>
  <c r="T358" i="20"/>
  <c r="S358" i="20"/>
  <c r="R358" i="20"/>
  <c r="Q358" i="20"/>
  <c r="P358" i="20"/>
  <c r="K358" i="20"/>
  <c r="J358" i="20"/>
  <c r="I358" i="20"/>
  <c r="G358" i="20"/>
  <c r="D358" i="20"/>
  <c r="C358" i="20"/>
  <c r="A358" i="20"/>
  <c r="E358" i="20"/>
  <c r="X357" i="20"/>
  <c r="W357" i="20"/>
  <c r="V357" i="20"/>
  <c r="U357" i="20"/>
  <c r="T357" i="20"/>
  <c r="S357" i="20"/>
  <c r="R357" i="20"/>
  <c r="Q357" i="20"/>
  <c r="P357" i="20"/>
  <c r="K357" i="20"/>
  <c r="J357" i="20"/>
  <c r="I357" i="20"/>
  <c r="G357" i="20"/>
  <c r="D357" i="20"/>
  <c r="C357" i="20"/>
  <c r="A357" i="20"/>
  <c r="E357" i="20" s="1"/>
  <c r="X356" i="20"/>
  <c r="W356" i="20"/>
  <c r="V356" i="20"/>
  <c r="U356" i="20"/>
  <c r="T356" i="20"/>
  <c r="S356" i="20"/>
  <c r="R356" i="20"/>
  <c r="Q356" i="20"/>
  <c r="P356" i="20"/>
  <c r="K356" i="20"/>
  <c r="I356" i="20"/>
  <c r="G356" i="20"/>
  <c r="D356" i="20"/>
  <c r="C356" i="20"/>
  <c r="A356" i="20"/>
  <c r="E356" i="20"/>
  <c r="X355" i="20"/>
  <c r="W355" i="20"/>
  <c r="V355" i="20"/>
  <c r="U355" i="20"/>
  <c r="T355" i="20"/>
  <c r="S355" i="20"/>
  <c r="R355" i="20"/>
  <c r="Q355" i="20"/>
  <c r="P355" i="20"/>
  <c r="K355" i="20"/>
  <c r="I355" i="20"/>
  <c r="G355" i="20"/>
  <c r="D355" i="20"/>
  <c r="C355" i="20"/>
  <c r="A355" i="20"/>
  <c r="E355" i="20"/>
  <c r="X354" i="20"/>
  <c r="W354" i="20"/>
  <c r="V354" i="20"/>
  <c r="U354" i="20"/>
  <c r="T354" i="20"/>
  <c r="S354" i="20"/>
  <c r="R354" i="20"/>
  <c r="Q354" i="20"/>
  <c r="P354" i="20"/>
  <c r="K354" i="20"/>
  <c r="J354" i="20"/>
  <c r="I354" i="20"/>
  <c r="G354" i="20"/>
  <c r="D354" i="20"/>
  <c r="C354" i="20"/>
  <c r="A354" i="20"/>
  <c r="E354" i="20"/>
  <c r="X353" i="20"/>
  <c r="W353" i="20"/>
  <c r="V353" i="20"/>
  <c r="U353" i="20"/>
  <c r="T353" i="20"/>
  <c r="S353" i="20"/>
  <c r="R353" i="20"/>
  <c r="Q353" i="20"/>
  <c r="P353" i="20"/>
  <c r="K353" i="20"/>
  <c r="J353" i="20"/>
  <c r="I353" i="20"/>
  <c r="G353" i="20"/>
  <c r="D353" i="20"/>
  <c r="C353" i="20"/>
  <c r="A353" i="20"/>
  <c r="E353" i="20" s="1"/>
  <c r="X352" i="20"/>
  <c r="W352" i="20"/>
  <c r="V352" i="20"/>
  <c r="U352" i="20"/>
  <c r="T352" i="20"/>
  <c r="S352" i="20"/>
  <c r="R352" i="20"/>
  <c r="Q352" i="20"/>
  <c r="P352" i="20"/>
  <c r="K352" i="20"/>
  <c r="I352" i="20"/>
  <c r="G352" i="20"/>
  <c r="D352" i="20"/>
  <c r="C352" i="20"/>
  <c r="A352" i="20"/>
  <c r="E352" i="20" s="1"/>
  <c r="X351" i="20"/>
  <c r="W351" i="20"/>
  <c r="V351" i="20"/>
  <c r="U351" i="20"/>
  <c r="T351" i="20"/>
  <c r="S351" i="20"/>
  <c r="R351" i="20"/>
  <c r="Q351" i="20"/>
  <c r="P351" i="20"/>
  <c r="K351" i="20"/>
  <c r="J351" i="20"/>
  <c r="I351" i="20"/>
  <c r="G351" i="20"/>
  <c r="D351" i="20"/>
  <c r="C351" i="20"/>
  <c r="A351" i="20"/>
  <c r="E351" i="20"/>
  <c r="X350" i="20"/>
  <c r="W350" i="20"/>
  <c r="V350" i="20"/>
  <c r="U350" i="20"/>
  <c r="T350" i="20"/>
  <c r="S350" i="20"/>
  <c r="R350" i="20"/>
  <c r="Q350" i="20"/>
  <c r="P350" i="20"/>
  <c r="K350" i="20"/>
  <c r="J350" i="20"/>
  <c r="I350" i="20"/>
  <c r="G350" i="20"/>
  <c r="D350" i="20"/>
  <c r="C350" i="20"/>
  <c r="A350" i="20"/>
  <c r="E350" i="20"/>
  <c r="X349" i="20"/>
  <c r="W349" i="20"/>
  <c r="V349" i="20"/>
  <c r="U349" i="20"/>
  <c r="T349" i="20"/>
  <c r="S349" i="20"/>
  <c r="R349" i="20"/>
  <c r="Q349" i="20"/>
  <c r="P349" i="20"/>
  <c r="K349" i="20"/>
  <c r="J349" i="20"/>
  <c r="I349" i="20"/>
  <c r="G349" i="20"/>
  <c r="D349" i="20"/>
  <c r="C349" i="20"/>
  <c r="A349" i="20"/>
  <c r="E349" i="20" s="1"/>
  <c r="X348" i="20"/>
  <c r="W348" i="20"/>
  <c r="V348" i="20"/>
  <c r="U348" i="20"/>
  <c r="T348" i="20"/>
  <c r="S348" i="20"/>
  <c r="R348" i="20"/>
  <c r="Q348" i="20"/>
  <c r="P348" i="20"/>
  <c r="K348" i="20"/>
  <c r="I348" i="20"/>
  <c r="G348" i="20"/>
  <c r="D348" i="20"/>
  <c r="C348" i="20"/>
  <c r="A348" i="20"/>
  <c r="E348" i="20" s="1"/>
  <c r="X347" i="20"/>
  <c r="W347" i="20"/>
  <c r="V347" i="20"/>
  <c r="U347" i="20"/>
  <c r="T347" i="20"/>
  <c r="S347" i="20"/>
  <c r="R347" i="20"/>
  <c r="Q347" i="20"/>
  <c r="P347" i="20"/>
  <c r="K347" i="20"/>
  <c r="J347" i="20"/>
  <c r="I347" i="20"/>
  <c r="G347" i="20"/>
  <c r="D347" i="20"/>
  <c r="C347" i="20"/>
  <c r="A347" i="20"/>
  <c r="E347" i="20"/>
  <c r="X346" i="20"/>
  <c r="W346" i="20"/>
  <c r="V346" i="20"/>
  <c r="U346" i="20"/>
  <c r="T346" i="20"/>
  <c r="S346" i="20"/>
  <c r="R346" i="20"/>
  <c r="Q346" i="20"/>
  <c r="P346" i="20"/>
  <c r="K346" i="20"/>
  <c r="J346" i="20"/>
  <c r="I346" i="20"/>
  <c r="G346" i="20"/>
  <c r="D346" i="20"/>
  <c r="C346" i="20"/>
  <c r="A346" i="20"/>
  <c r="E346" i="20"/>
  <c r="X345" i="20"/>
  <c r="W345" i="20"/>
  <c r="V345" i="20"/>
  <c r="U345" i="20"/>
  <c r="T345" i="20"/>
  <c r="S345" i="20"/>
  <c r="R345" i="20"/>
  <c r="Q345" i="20"/>
  <c r="P345" i="20"/>
  <c r="K345" i="20"/>
  <c r="J345" i="20"/>
  <c r="I345" i="20"/>
  <c r="G345" i="20"/>
  <c r="D345" i="20"/>
  <c r="C345" i="20"/>
  <c r="A345" i="20"/>
  <c r="E345" i="20" s="1"/>
  <c r="X344" i="20"/>
  <c r="W344" i="20"/>
  <c r="V344" i="20"/>
  <c r="U344" i="20"/>
  <c r="T344" i="20"/>
  <c r="S344" i="20"/>
  <c r="R344" i="20"/>
  <c r="Q344" i="20"/>
  <c r="P344" i="20"/>
  <c r="K344" i="20"/>
  <c r="I344" i="20"/>
  <c r="G344" i="20"/>
  <c r="D344" i="20"/>
  <c r="C344" i="20"/>
  <c r="A344" i="20"/>
  <c r="E344" i="20" s="1"/>
  <c r="X343" i="20"/>
  <c r="W343" i="20"/>
  <c r="V343" i="20"/>
  <c r="U343" i="20"/>
  <c r="T343" i="20"/>
  <c r="S343" i="20"/>
  <c r="R343" i="20"/>
  <c r="Q343" i="20"/>
  <c r="P343" i="20"/>
  <c r="K343" i="20"/>
  <c r="I343" i="20"/>
  <c r="G343" i="20"/>
  <c r="D343" i="20"/>
  <c r="C343" i="20"/>
  <c r="A343" i="20"/>
  <c r="E343" i="20"/>
  <c r="X342" i="20"/>
  <c r="W342" i="20"/>
  <c r="V342" i="20"/>
  <c r="U342" i="20"/>
  <c r="T342" i="20"/>
  <c r="S342" i="20"/>
  <c r="R342" i="20"/>
  <c r="Q342" i="20"/>
  <c r="P342" i="20"/>
  <c r="K342" i="20"/>
  <c r="J342" i="20"/>
  <c r="I342" i="20"/>
  <c r="G342" i="20"/>
  <c r="D342" i="20"/>
  <c r="C342" i="20"/>
  <c r="A342" i="20"/>
  <c r="E342" i="20" s="1"/>
  <c r="X341" i="20"/>
  <c r="W341" i="20"/>
  <c r="V341" i="20"/>
  <c r="U341" i="20"/>
  <c r="T341" i="20"/>
  <c r="S341" i="20"/>
  <c r="R341" i="20"/>
  <c r="Q341" i="20"/>
  <c r="P341" i="20"/>
  <c r="K341" i="20"/>
  <c r="J341" i="20"/>
  <c r="I341" i="20"/>
  <c r="G341" i="20"/>
  <c r="D341" i="20"/>
  <c r="C341" i="20"/>
  <c r="A341" i="20"/>
  <c r="E341" i="20" s="1"/>
  <c r="X340" i="20"/>
  <c r="W340" i="20"/>
  <c r="V340" i="20"/>
  <c r="U340" i="20"/>
  <c r="T340" i="20"/>
  <c r="S340" i="20"/>
  <c r="R340" i="20"/>
  <c r="Q340" i="20"/>
  <c r="P340" i="20"/>
  <c r="K340" i="20"/>
  <c r="I340" i="20"/>
  <c r="G340" i="20"/>
  <c r="D340" i="20"/>
  <c r="C340" i="20"/>
  <c r="A340" i="20"/>
  <c r="E340" i="20" s="1"/>
  <c r="X339" i="20"/>
  <c r="W339" i="20"/>
  <c r="V339" i="20"/>
  <c r="U339" i="20"/>
  <c r="T339" i="20"/>
  <c r="S339" i="20"/>
  <c r="R339" i="20"/>
  <c r="Q339" i="20"/>
  <c r="P339" i="20"/>
  <c r="K339" i="20"/>
  <c r="I339" i="20"/>
  <c r="G339" i="20"/>
  <c r="D339" i="20"/>
  <c r="C339" i="20"/>
  <c r="A339" i="20"/>
  <c r="E339" i="20"/>
  <c r="X338" i="20"/>
  <c r="W338" i="20"/>
  <c r="V338" i="20"/>
  <c r="U338" i="20"/>
  <c r="T338" i="20"/>
  <c r="S338" i="20"/>
  <c r="R338" i="20"/>
  <c r="Q338" i="20"/>
  <c r="P338" i="20"/>
  <c r="K338" i="20"/>
  <c r="J338" i="20"/>
  <c r="I338" i="20"/>
  <c r="G338" i="20"/>
  <c r="D338" i="20"/>
  <c r="C338" i="20"/>
  <c r="A338" i="20"/>
  <c r="E338" i="20"/>
  <c r="X337" i="20"/>
  <c r="W337" i="20"/>
  <c r="V337" i="20"/>
  <c r="U337" i="20"/>
  <c r="T337" i="20"/>
  <c r="S337" i="20"/>
  <c r="R337" i="20"/>
  <c r="Q337" i="20"/>
  <c r="P337" i="20"/>
  <c r="K337" i="20"/>
  <c r="J337" i="20"/>
  <c r="I337" i="20"/>
  <c r="G337" i="20"/>
  <c r="D337" i="20"/>
  <c r="C337" i="20"/>
  <c r="A337" i="20"/>
  <c r="E337" i="20" s="1"/>
  <c r="X336" i="20"/>
  <c r="W336" i="20"/>
  <c r="V336" i="20"/>
  <c r="U336" i="20"/>
  <c r="T336" i="20"/>
  <c r="S336" i="20"/>
  <c r="R336" i="20"/>
  <c r="Q336" i="20"/>
  <c r="P336" i="20"/>
  <c r="K336" i="20"/>
  <c r="I336" i="20"/>
  <c r="G336" i="20"/>
  <c r="D336" i="20"/>
  <c r="C336" i="20"/>
  <c r="A336" i="20"/>
  <c r="E336" i="20" s="1"/>
  <c r="X335" i="20"/>
  <c r="W335" i="20"/>
  <c r="V335" i="20"/>
  <c r="U335" i="20"/>
  <c r="T335" i="20"/>
  <c r="S335" i="20"/>
  <c r="R335" i="20"/>
  <c r="Q335" i="20"/>
  <c r="P335" i="20"/>
  <c r="K335" i="20"/>
  <c r="J335" i="20"/>
  <c r="I335" i="20"/>
  <c r="G335" i="20"/>
  <c r="D335" i="20"/>
  <c r="C335" i="20"/>
  <c r="A335" i="20"/>
  <c r="E335" i="20"/>
  <c r="X334" i="20"/>
  <c r="W334" i="20"/>
  <c r="V334" i="20"/>
  <c r="U334" i="20"/>
  <c r="T334" i="20"/>
  <c r="S334" i="20"/>
  <c r="R334" i="20"/>
  <c r="Q334" i="20"/>
  <c r="P334" i="20"/>
  <c r="K334" i="20"/>
  <c r="J334" i="20"/>
  <c r="I334" i="20"/>
  <c r="G334" i="20"/>
  <c r="D334" i="20"/>
  <c r="C334" i="20"/>
  <c r="A334" i="20"/>
  <c r="E334" i="20"/>
  <c r="X333" i="20"/>
  <c r="W333" i="20"/>
  <c r="V333" i="20"/>
  <c r="U333" i="20"/>
  <c r="T333" i="20"/>
  <c r="S333" i="20"/>
  <c r="R333" i="20"/>
  <c r="Q333" i="20"/>
  <c r="P333" i="20"/>
  <c r="K333" i="20"/>
  <c r="J333" i="20"/>
  <c r="I333" i="20"/>
  <c r="G333" i="20"/>
  <c r="D333" i="20"/>
  <c r="C333" i="20"/>
  <c r="A333" i="20"/>
  <c r="E333" i="20" s="1"/>
  <c r="X332" i="20"/>
  <c r="W332" i="20"/>
  <c r="V332" i="20"/>
  <c r="U332" i="20"/>
  <c r="T332" i="20"/>
  <c r="S332" i="20"/>
  <c r="R332" i="20"/>
  <c r="Q332" i="20"/>
  <c r="P332" i="20"/>
  <c r="K332" i="20"/>
  <c r="I332" i="20"/>
  <c r="G332" i="20"/>
  <c r="D332" i="20"/>
  <c r="C332" i="20"/>
  <c r="A332" i="20"/>
  <c r="E332" i="20" s="1"/>
  <c r="X331" i="20"/>
  <c r="W331" i="20"/>
  <c r="V331" i="20"/>
  <c r="U331" i="20"/>
  <c r="T331" i="20"/>
  <c r="S331" i="20"/>
  <c r="R331" i="20"/>
  <c r="Q331" i="20"/>
  <c r="P331" i="20"/>
  <c r="K331" i="20"/>
  <c r="I331" i="20"/>
  <c r="G331" i="20"/>
  <c r="D331" i="20"/>
  <c r="C331" i="20"/>
  <c r="A331" i="20"/>
  <c r="E331" i="20" s="1"/>
  <c r="X330" i="20"/>
  <c r="W330" i="20"/>
  <c r="V330" i="20"/>
  <c r="U330" i="20"/>
  <c r="T330" i="20"/>
  <c r="S330" i="20"/>
  <c r="R330" i="20"/>
  <c r="Q330" i="20"/>
  <c r="P330" i="20"/>
  <c r="K330" i="20"/>
  <c r="I330" i="20"/>
  <c r="G330" i="20"/>
  <c r="D330" i="20"/>
  <c r="C330" i="20"/>
  <c r="A330" i="20"/>
  <c r="E330" i="20"/>
  <c r="X329" i="20"/>
  <c r="W329" i="20"/>
  <c r="V329" i="20"/>
  <c r="U329" i="20"/>
  <c r="T329" i="20"/>
  <c r="S329" i="20"/>
  <c r="R329" i="20"/>
  <c r="Q329" i="20"/>
  <c r="P329" i="20"/>
  <c r="K329" i="20"/>
  <c r="I329" i="20"/>
  <c r="G329" i="20"/>
  <c r="D329" i="20"/>
  <c r="C329" i="20"/>
  <c r="A329" i="20"/>
  <c r="E329" i="20" s="1"/>
  <c r="X328" i="20"/>
  <c r="W328" i="20"/>
  <c r="V328" i="20"/>
  <c r="U328" i="20"/>
  <c r="T328" i="20"/>
  <c r="S328" i="20"/>
  <c r="R328" i="20"/>
  <c r="Q328" i="20"/>
  <c r="P328" i="20"/>
  <c r="K328" i="20"/>
  <c r="I328" i="20"/>
  <c r="G328" i="20"/>
  <c r="D328" i="20"/>
  <c r="C328" i="20"/>
  <c r="A328" i="20"/>
  <c r="E328" i="20" s="1"/>
  <c r="X327" i="20"/>
  <c r="W327" i="20"/>
  <c r="V327" i="20"/>
  <c r="U327" i="20"/>
  <c r="T327" i="20"/>
  <c r="S327" i="20"/>
  <c r="R327" i="20"/>
  <c r="Q327" i="20"/>
  <c r="P327" i="20"/>
  <c r="K327" i="20"/>
  <c r="I327" i="20"/>
  <c r="G327" i="20"/>
  <c r="F375" i="20" s="1"/>
  <c r="D327" i="20"/>
  <c r="C327" i="20"/>
  <c r="A327" i="20"/>
  <c r="E327" i="20"/>
  <c r="X326" i="20"/>
  <c r="W326" i="20"/>
  <c r="V326" i="20"/>
  <c r="U326" i="20"/>
  <c r="T326" i="20"/>
  <c r="S326" i="20"/>
  <c r="R326" i="20"/>
  <c r="Q326" i="20"/>
  <c r="P326" i="20"/>
  <c r="K326" i="20"/>
  <c r="I326" i="20"/>
  <c r="G326" i="20"/>
  <c r="D326" i="20"/>
  <c r="C326" i="20"/>
  <c r="A326" i="20"/>
  <c r="E326" i="20" s="1"/>
  <c r="X325" i="20"/>
  <c r="W325" i="20"/>
  <c r="V325" i="20"/>
  <c r="U325" i="20"/>
  <c r="T325" i="20"/>
  <c r="S325" i="20"/>
  <c r="R325" i="20"/>
  <c r="Q325" i="20"/>
  <c r="P325" i="20"/>
  <c r="K325" i="20"/>
  <c r="I325" i="20"/>
  <c r="G325" i="20"/>
  <c r="D325" i="20"/>
  <c r="C325" i="20"/>
  <c r="A325" i="20"/>
  <c r="E325" i="20"/>
  <c r="X324" i="20"/>
  <c r="W324" i="20"/>
  <c r="V324" i="20"/>
  <c r="U324" i="20"/>
  <c r="T324" i="20"/>
  <c r="S324" i="20"/>
  <c r="R324" i="20"/>
  <c r="Q324" i="20"/>
  <c r="P324" i="20"/>
  <c r="K324" i="20"/>
  <c r="I324" i="20"/>
  <c r="G324" i="20"/>
  <c r="D324" i="20"/>
  <c r="C324" i="20"/>
  <c r="A324" i="20"/>
  <c r="E324" i="20" s="1"/>
  <c r="X323" i="20"/>
  <c r="W323" i="20"/>
  <c r="V323" i="20"/>
  <c r="U323" i="20"/>
  <c r="T323" i="20"/>
  <c r="S323" i="20"/>
  <c r="R323" i="20"/>
  <c r="Q323" i="20"/>
  <c r="P323" i="20"/>
  <c r="K323" i="20"/>
  <c r="I323" i="20"/>
  <c r="G323" i="20"/>
  <c r="D323" i="20"/>
  <c r="C323" i="20"/>
  <c r="A323" i="20"/>
  <c r="E323" i="20" s="1"/>
  <c r="X322" i="20"/>
  <c r="W322" i="20"/>
  <c r="V322" i="20"/>
  <c r="U322" i="20"/>
  <c r="T322" i="20"/>
  <c r="S322" i="20"/>
  <c r="R322" i="20"/>
  <c r="Q322" i="20"/>
  <c r="P322" i="20"/>
  <c r="K322" i="20"/>
  <c r="I322" i="20"/>
  <c r="G322" i="20"/>
  <c r="D322" i="20"/>
  <c r="C322" i="20"/>
  <c r="A322" i="20"/>
  <c r="E322" i="20" s="1"/>
  <c r="X321" i="20"/>
  <c r="W321" i="20"/>
  <c r="V321" i="20"/>
  <c r="U321" i="20"/>
  <c r="T321" i="20"/>
  <c r="S321" i="20"/>
  <c r="R321" i="20"/>
  <c r="Q321" i="20"/>
  <c r="P321" i="20"/>
  <c r="K321" i="20"/>
  <c r="I321" i="20"/>
  <c r="G321" i="20"/>
  <c r="D321" i="20"/>
  <c r="C321" i="20"/>
  <c r="A321" i="20"/>
  <c r="E321" i="20"/>
  <c r="X320" i="20"/>
  <c r="W320" i="20"/>
  <c r="V320" i="20"/>
  <c r="U320" i="20"/>
  <c r="T320" i="20"/>
  <c r="S320" i="20"/>
  <c r="R320" i="20"/>
  <c r="Q320" i="20"/>
  <c r="P320" i="20"/>
  <c r="K320" i="20"/>
  <c r="I320" i="20"/>
  <c r="G320" i="20"/>
  <c r="D320" i="20"/>
  <c r="C320" i="20"/>
  <c r="A320" i="20"/>
  <c r="E320" i="20" s="1"/>
  <c r="X319" i="20"/>
  <c r="W319" i="20"/>
  <c r="V319" i="20"/>
  <c r="U319" i="20"/>
  <c r="T319" i="20"/>
  <c r="S319" i="20"/>
  <c r="R319" i="20"/>
  <c r="Q319" i="20"/>
  <c r="P319" i="20"/>
  <c r="K319" i="20"/>
  <c r="I319" i="20"/>
  <c r="G319" i="20"/>
  <c r="D319" i="20"/>
  <c r="C319" i="20"/>
  <c r="A319" i="20"/>
  <c r="E319" i="20" s="1"/>
  <c r="X318" i="20"/>
  <c r="W318" i="20"/>
  <c r="V318" i="20"/>
  <c r="U318" i="20"/>
  <c r="T318" i="20"/>
  <c r="S318" i="20"/>
  <c r="R318" i="20"/>
  <c r="Q318" i="20"/>
  <c r="P318" i="20"/>
  <c r="K318" i="20"/>
  <c r="I318" i="20"/>
  <c r="G318" i="20"/>
  <c r="D318" i="20"/>
  <c r="C318" i="20"/>
  <c r="A318" i="20"/>
  <c r="E318" i="20" s="1"/>
  <c r="X317" i="20"/>
  <c r="W317" i="20"/>
  <c r="V317" i="20"/>
  <c r="U317" i="20"/>
  <c r="T317" i="20"/>
  <c r="S317" i="20"/>
  <c r="R317" i="20"/>
  <c r="Q317" i="20"/>
  <c r="P317" i="20"/>
  <c r="K317" i="20"/>
  <c r="I317" i="20"/>
  <c r="G317" i="20"/>
  <c r="D317" i="20"/>
  <c r="C317" i="20"/>
  <c r="A317" i="20"/>
  <c r="E317" i="20" s="1"/>
  <c r="X316" i="20"/>
  <c r="W316" i="20"/>
  <c r="V316" i="20"/>
  <c r="U316" i="20"/>
  <c r="T316" i="20"/>
  <c r="S316" i="20"/>
  <c r="R316" i="20"/>
  <c r="Q316" i="20"/>
  <c r="P316" i="20"/>
  <c r="K316" i="20"/>
  <c r="I316" i="20"/>
  <c r="G316" i="20"/>
  <c r="D316" i="20"/>
  <c r="C316" i="20"/>
  <c r="A316" i="20"/>
  <c r="E316" i="20" s="1"/>
  <c r="X315" i="20"/>
  <c r="W315" i="20"/>
  <c r="V315" i="20"/>
  <c r="U315" i="20"/>
  <c r="T315" i="20"/>
  <c r="S315" i="20"/>
  <c r="R315" i="20"/>
  <c r="Q315" i="20"/>
  <c r="P315" i="20"/>
  <c r="K315" i="20"/>
  <c r="I315" i="20"/>
  <c r="G315" i="20"/>
  <c r="D315" i="20"/>
  <c r="C315" i="20"/>
  <c r="A315" i="20"/>
  <c r="E315" i="20" s="1"/>
  <c r="X314" i="20"/>
  <c r="W314" i="20"/>
  <c r="V314" i="20"/>
  <c r="U314" i="20"/>
  <c r="T314" i="20"/>
  <c r="S314" i="20"/>
  <c r="R314" i="20"/>
  <c r="Q314" i="20"/>
  <c r="P314" i="20"/>
  <c r="K314" i="20"/>
  <c r="I314" i="20"/>
  <c r="G314" i="20"/>
  <c r="D314" i="20"/>
  <c r="C314" i="20"/>
  <c r="A314" i="20"/>
  <c r="E314" i="20" s="1"/>
  <c r="X313" i="20"/>
  <c r="W313" i="20"/>
  <c r="V313" i="20"/>
  <c r="U313" i="20"/>
  <c r="T313" i="20"/>
  <c r="S313" i="20"/>
  <c r="R313" i="20"/>
  <c r="Q313" i="20"/>
  <c r="P313" i="20"/>
  <c r="K313" i="20"/>
  <c r="I313" i="20"/>
  <c r="G313" i="20"/>
  <c r="D313" i="20"/>
  <c r="C313" i="20"/>
  <c r="A313" i="20"/>
  <c r="E313" i="20"/>
  <c r="X312" i="20"/>
  <c r="W312" i="20"/>
  <c r="V312" i="20"/>
  <c r="U312" i="20"/>
  <c r="T312" i="20"/>
  <c r="S312" i="20"/>
  <c r="R312" i="20"/>
  <c r="Q312" i="20"/>
  <c r="P312" i="20"/>
  <c r="K312" i="20"/>
  <c r="I312" i="20"/>
  <c r="G312" i="20"/>
  <c r="D312" i="20"/>
  <c r="C312" i="20"/>
  <c r="A312" i="20"/>
  <c r="X311" i="20"/>
  <c r="W311" i="20"/>
  <c r="V311" i="20"/>
  <c r="U311" i="20"/>
  <c r="T311" i="20"/>
  <c r="S311" i="20"/>
  <c r="R311" i="20"/>
  <c r="Q311" i="20"/>
  <c r="P311" i="20"/>
  <c r="K311" i="20"/>
  <c r="I311" i="20"/>
  <c r="G311" i="20"/>
  <c r="D311" i="20"/>
  <c r="C311" i="20"/>
  <c r="A311" i="20"/>
  <c r="X310" i="20"/>
  <c r="W310" i="20"/>
  <c r="V310" i="20"/>
  <c r="U310" i="20"/>
  <c r="T310" i="20"/>
  <c r="S310" i="20"/>
  <c r="R310" i="20"/>
  <c r="Q310" i="20"/>
  <c r="P310" i="20"/>
  <c r="K310" i="20"/>
  <c r="I310" i="20"/>
  <c r="G310" i="20"/>
  <c r="D310" i="20"/>
  <c r="C310" i="20"/>
  <c r="A310" i="20"/>
  <c r="X309" i="20"/>
  <c r="W309" i="20"/>
  <c r="V309" i="20"/>
  <c r="U309" i="20"/>
  <c r="T309" i="20"/>
  <c r="S309" i="20"/>
  <c r="R309" i="20"/>
  <c r="Q309" i="20"/>
  <c r="P309" i="20"/>
  <c r="K309" i="20"/>
  <c r="I309" i="20"/>
  <c r="G309" i="20"/>
  <c r="D309" i="20"/>
  <c r="C309" i="20"/>
  <c r="A309" i="20"/>
  <c r="X308" i="20"/>
  <c r="W308" i="20"/>
  <c r="V308" i="20"/>
  <c r="U308" i="20"/>
  <c r="T308" i="20"/>
  <c r="S308" i="20"/>
  <c r="R308" i="20"/>
  <c r="Q308" i="20"/>
  <c r="P308" i="20"/>
  <c r="K64" i="22" s="1"/>
  <c r="K308" i="20"/>
  <c r="I308" i="20"/>
  <c r="G308" i="20"/>
  <c r="D308" i="20"/>
  <c r="C308" i="20"/>
  <c r="A308" i="20"/>
  <c r="X307" i="20"/>
  <c r="W307" i="20"/>
  <c r="V307" i="20"/>
  <c r="U307" i="20"/>
  <c r="T307" i="20"/>
  <c r="S307" i="20"/>
  <c r="R307" i="20"/>
  <c r="Q307" i="20"/>
  <c r="P307" i="20"/>
  <c r="K307" i="20"/>
  <c r="I307" i="20"/>
  <c r="G307" i="20"/>
  <c r="D307" i="20"/>
  <c r="C307" i="20"/>
  <c r="A307" i="20"/>
  <c r="H13" i="11" s="1"/>
  <c r="Y303" i="20"/>
  <c r="Z303" i="20" s="1"/>
  <c r="Y302" i="20"/>
  <c r="Z302" i="20" s="1"/>
  <c r="Y605" i="20"/>
  <c r="Y301" i="20"/>
  <c r="Z301" i="20" s="1"/>
  <c r="Y300" i="20"/>
  <c r="Z300" i="20" s="1"/>
  <c r="Y603" i="20"/>
  <c r="Y299" i="20"/>
  <c r="Z299" i="20" s="1"/>
  <c r="Y298" i="20"/>
  <c r="Z298" i="20" s="1"/>
  <c r="Y601" i="20"/>
  <c r="Y297" i="20"/>
  <c r="Z297" i="20" s="1"/>
  <c r="Y296" i="20"/>
  <c r="Z296" i="20" s="1"/>
  <c r="Y599" i="20"/>
  <c r="Y295" i="20"/>
  <c r="Z295" i="20" s="1"/>
  <c r="Y294" i="20"/>
  <c r="Z294" i="20" s="1"/>
  <c r="Y597" i="20"/>
  <c r="Y293" i="20"/>
  <c r="Z293" i="20" s="1"/>
  <c r="Y292" i="20"/>
  <c r="Z292" i="20" s="1"/>
  <c r="Y595" i="20"/>
  <c r="Y291" i="20"/>
  <c r="Z291" i="20" s="1"/>
  <c r="Y290" i="20"/>
  <c r="Z290" i="20" s="1"/>
  <c r="Y593" i="20"/>
  <c r="Y289" i="20"/>
  <c r="Z289" i="20" s="1"/>
  <c r="Y288" i="20"/>
  <c r="Z288" i="20" s="1"/>
  <c r="Y591" i="20"/>
  <c r="Y287" i="20"/>
  <c r="Z287" i="20" s="1"/>
  <c r="Y286" i="20"/>
  <c r="Z286" i="20" s="1"/>
  <c r="Y589" i="20"/>
  <c r="Y285" i="20"/>
  <c r="Z285" i="20" s="1"/>
  <c r="Y284" i="20"/>
  <c r="Z284" i="20" s="1"/>
  <c r="Y587" i="20"/>
  <c r="Y283" i="20"/>
  <c r="Z283" i="20" s="1"/>
  <c r="Y282" i="20"/>
  <c r="Z282" i="20" s="1"/>
  <c r="Y585" i="20"/>
  <c r="Y281" i="20"/>
  <c r="Z281" i="20" s="1"/>
  <c r="Y280" i="20"/>
  <c r="Z280" i="20" s="1"/>
  <c r="Y583" i="20"/>
  <c r="Y279" i="20"/>
  <c r="Z279" i="20" s="1"/>
  <c r="Y278" i="20"/>
  <c r="Z278" i="20" s="1"/>
  <c r="Y581" i="20"/>
  <c r="Y277" i="20"/>
  <c r="Z277" i="20" s="1"/>
  <c r="Y276" i="20"/>
  <c r="Z276" i="20" s="1"/>
  <c r="Y579" i="20"/>
  <c r="Y275" i="20"/>
  <c r="Z275" i="20" s="1"/>
  <c r="Y274" i="20"/>
  <c r="Z274" i="20" s="1"/>
  <c r="Y577" i="20"/>
  <c r="Y273" i="20"/>
  <c r="Z273" i="20" s="1"/>
  <c r="Y272" i="20"/>
  <c r="Z272" i="20" s="1"/>
  <c r="Y271" i="20"/>
  <c r="Z271" i="20" s="1"/>
  <c r="Y270" i="20"/>
  <c r="Z270" i="20" s="1"/>
  <c r="Y269" i="20"/>
  <c r="Z269" i="20" s="1"/>
  <c r="Y268" i="20"/>
  <c r="Z268" i="20" s="1"/>
  <c r="Y267" i="20"/>
  <c r="Z267" i="20" s="1"/>
  <c r="Y266" i="20"/>
  <c r="Z266" i="20" s="1"/>
  <c r="Y265" i="20"/>
  <c r="Z265" i="20" s="1"/>
  <c r="Y264" i="20"/>
  <c r="Z264" i="20" s="1"/>
  <c r="Y263" i="20"/>
  <c r="Z263" i="20" s="1"/>
  <c r="Y262" i="20"/>
  <c r="Z262" i="20" s="1"/>
  <c r="Y261" i="20"/>
  <c r="Z261" i="20" s="1"/>
  <c r="Y260" i="20"/>
  <c r="Z260" i="20" s="1"/>
  <c r="Y259" i="20"/>
  <c r="Z259" i="20" s="1"/>
  <c r="Y258" i="20"/>
  <c r="Z258" i="20" s="1"/>
  <c r="Y257" i="20"/>
  <c r="Z257" i="20" s="1"/>
  <c r="Y256" i="20"/>
  <c r="Z256" i="20" s="1"/>
  <c r="Y255" i="20"/>
  <c r="Z255" i="20" s="1"/>
  <c r="Y254" i="20"/>
  <c r="Z254" i="20" s="1"/>
  <c r="Y253" i="20"/>
  <c r="Z253" i="20" s="1"/>
  <c r="Y252" i="20"/>
  <c r="Z252" i="20" s="1"/>
  <c r="Y251" i="20"/>
  <c r="Z251" i="20" s="1"/>
  <c r="Y250" i="20"/>
  <c r="Z250" i="20" s="1"/>
  <c r="Y249" i="20"/>
  <c r="Z249" i="20" s="1"/>
  <c r="Y248" i="20"/>
  <c r="Z248" i="20" s="1"/>
  <c r="Y247" i="20"/>
  <c r="Z247" i="20" s="1"/>
  <c r="Y246" i="20"/>
  <c r="Z246" i="20" s="1"/>
  <c r="Y245" i="20"/>
  <c r="Z245" i="20" s="1"/>
  <c r="Y244" i="20"/>
  <c r="Z244" i="20" s="1"/>
  <c r="Y243" i="20"/>
  <c r="Z243" i="20" s="1"/>
  <c r="Y242" i="20"/>
  <c r="Z242" i="20" s="1"/>
  <c r="Y241" i="20"/>
  <c r="Z241" i="20" s="1"/>
  <c r="Y240" i="20"/>
  <c r="Z240" i="20" s="1"/>
  <c r="Y239" i="20"/>
  <c r="Z239" i="20" s="1"/>
  <c r="Y238" i="20"/>
  <c r="Z238" i="20" s="1"/>
  <c r="Y237" i="20"/>
  <c r="Z237" i="20" s="1"/>
  <c r="Y236" i="20"/>
  <c r="Z236" i="20" s="1"/>
  <c r="Y235" i="20"/>
  <c r="Z235" i="20" s="1"/>
  <c r="Y234" i="20"/>
  <c r="Z234" i="20" s="1"/>
  <c r="Y233" i="20"/>
  <c r="Z233" i="20" s="1"/>
  <c r="Y232" i="20"/>
  <c r="Z232" i="20" s="1"/>
  <c r="Y231" i="20"/>
  <c r="Z231" i="20" s="1"/>
  <c r="Y230" i="20"/>
  <c r="Z230" i="20" s="1"/>
  <c r="Y229" i="20"/>
  <c r="Z229" i="20" s="1"/>
  <c r="Z532" i="20" s="1"/>
  <c r="Y532" i="20"/>
  <c r="Z531" i="20"/>
  <c r="Y228" i="20"/>
  <c r="Z228" i="20" s="1"/>
  <c r="Y531" i="20"/>
  <c r="Y227" i="20"/>
  <c r="Z227" i="20" s="1"/>
  <c r="Z530" i="20" s="1"/>
  <c r="Y226" i="20"/>
  <c r="Z226" i="20" s="1"/>
  <c r="Z529" i="20" s="1"/>
  <c r="Y529" i="20"/>
  <c r="Y225" i="20"/>
  <c r="Z225" i="20" s="1"/>
  <c r="Z528" i="20" s="1"/>
  <c r="Y528" i="20"/>
  <c r="Z527" i="20"/>
  <c r="Y224" i="20"/>
  <c r="Z224" i="20" s="1"/>
  <c r="Y527" i="20"/>
  <c r="Y223" i="20"/>
  <c r="Z223" i="20" s="1"/>
  <c r="Z526" i="20" s="1"/>
  <c r="Y222" i="20"/>
  <c r="Z222" i="20" s="1"/>
  <c r="Z525" i="20" s="1"/>
  <c r="Y525" i="20"/>
  <c r="Y221" i="20"/>
  <c r="Z221" i="20" s="1"/>
  <c r="Z524" i="20" s="1"/>
  <c r="Y524" i="20"/>
  <c r="Z523" i="20"/>
  <c r="Y220" i="20"/>
  <c r="Z220" i="20" s="1"/>
  <c r="Y523" i="20"/>
  <c r="Y219" i="20"/>
  <c r="Z219" i="20" s="1"/>
  <c r="Z522" i="20" s="1"/>
  <c r="Y218" i="20"/>
  <c r="Z218" i="20" s="1"/>
  <c r="Z521" i="20" s="1"/>
  <c r="Y521" i="20"/>
  <c r="Y217" i="20"/>
  <c r="Z217" i="20" s="1"/>
  <c r="Z520" i="20" s="1"/>
  <c r="Y520" i="20"/>
  <c r="Z519" i="20"/>
  <c r="Y216" i="20"/>
  <c r="Z216" i="20" s="1"/>
  <c r="Y519" i="20"/>
  <c r="Y215" i="20"/>
  <c r="Z215" i="20" s="1"/>
  <c r="Z518" i="20" s="1"/>
  <c r="Y214" i="20"/>
  <c r="Z214" i="20" s="1"/>
  <c r="Z517" i="20" s="1"/>
  <c r="Y517" i="20"/>
  <c r="Y213" i="20"/>
  <c r="Z213" i="20" s="1"/>
  <c r="Z516" i="20" s="1"/>
  <c r="Y516" i="20"/>
  <c r="Z515" i="20"/>
  <c r="Y212" i="20"/>
  <c r="Z212" i="20" s="1"/>
  <c r="Y515" i="20"/>
  <c r="Y211" i="20"/>
  <c r="Z211" i="20" s="1"/>
  <c r="Z514" i="20" s="1"/>
  <c r="Y210" i="20"/>
  <c r="Z210" i="20" s="1"/>
  <c r="Z513" i="20" s="1"/>
  <c r="Y513" i="20"/>
  <c r="Y209" i="20"/>
  <c r="Z209" i="20" s="1"/>
  <c r="Z512" i="20" s="1"/>
  <c r="Y512" i="20"/>
  <c r="Z511" i="20"/>
  <c r="Y208" i="20"/>
  <c r="Z208" i="20" s="1"/>
  <c r="Y511" i="20"/>
  <c r="Y207" i="20"/>
  <c r="Z207" i="20" s="1"/>
  <c r="Z510" i="20" s="1"/>
  <c r="Y206" i="20"/>
  <c r="Z206" i="20" s="1"/>
  <c r="Z509" i="20" s="1"/>
  <c r="Y509" i="20"/>
  <c r="Y205" i="20"/>
  <c r="Z205" i="20" s="1"/>
  <c r="Z508" i="20" s="1"/>
  <c r="Y508" i="20"/>
  <c r="Z507" i="20"/>
  <c r="Y204" i="20"/>
  <c r="Z204" i="20" s="1"/>
  <c r="Y507" i="20"/>
  <c r="Y203" i="20"/>
  <c r="Z203" i="20" s="1"/>
  <c r="Z506" i="20" s="1"/>
  <c r="Y202" i="20"/>
  <c r="Z202" i="20" s="1"/>
  <c r="Z505" i="20" s="1"/>
  <c r="Y505" i="20"/>
  <c r="Y201" i="20"/>
  <c r="Z201" i="20" s="1"/>
  <c r="Z504" i="20" s="1"/>
  <c r="Y504" i="20"/>
  <c r="Z503" i="20"/>
  <c r="Y200" i="20"/>
  <c r="Z200" i="20" s="1"/>
  <c r="Y503" i="20"/>
  <c r="Y199" i="20"/>
  <c r="Z199" i="20" s="1"/>
  <c r="Z502" i="20" s="1"/>
  <c r="Y198" i="20"/>
  <c r="Z198" i="20" s="1"/>
  <c r="Z501" i="20" s="1"/>
  <c r="Y501" i="20"/>
  <c r="Y197" i="20"/>
  <c r="Z197" i="20" s="1"/>
  <c r="Z500" i="20" s="1"/>
  <c r="Y500" i="20"/>
  <c r="Z499" i="20"/>
  <c r="Y196" i="20"/>
  <c r="Z196" i="20" s="1"/>
  <c r="Y499" i="20"/>
  <c r="Y195" i="20"/>
  <c r="Z195" i="20" s="1"/>
  <c r="Z498" i="20" s="1"/>
  <c r="Y194" i="20"/>
  <c r="Z194" i="20" s="1"/>
  <c r="Z497" i="20" s="1"/>
  <c r="Y497" i="20"/>
  <c r="Y193" i="20"/>
  <c r="Z193" i="20" s="1"/>
  <c r="Z496" i="20" s="1"/>
  <c r="Y496" i="20"/>
  <c r="Z495" i="20"/>
  <c r="Y192" i="20"/>
  <c r="Z192" i="20" s="1"/>
  <c r="Y495" i="20"/>
  <c r="Y191" i="20"/>
  <c r="Z191" i="20" s="1"/>
  <c r="Z494" i="20" s="1"/>
  <c r="Y190" i="20"/>
  <c r="Z190" i="20" s="1"/>
  <c r="Z493" i="20" s="1"/>
  <c r="Y493" i="20"/>
  <c r="Y189" i="20"/>
  <c r="Z189" i="20" s="1"/>
  <c r="Z492" i="20" s="1"/>
  <c r="Y492" i="20"/>
  <c r="Z491" i="20"/>
  <c r="Y188" i="20"/>
  <c r="Z188" i="20" s="1"/>
  <c r="Y491" i="20"/>
  <c r="Y187" i="20"/>
  <c r="Z187" i="20" s="1"/>
  <c r="Z490" i="20" s="1"/>
  <c r="Y186" i="20"/>
  <c r="Z186" i="20" s="1"/>
  <c r="Z489" i="20" s="1"/>
  <c r="Y489" i="20"/>
  <c r="Y185" i="20"/>
  <c r="Z185" i="20" s="1"/>
  <c r="Z488" i="20" s="1"/>
  <c r="Y488" i="20"/>
  <c r="Z487" i="20"/>
  <c r="Y184" i="20"/>
  <c r="Z184" i="20" s="1"/>
  <c r="Y487" i="20"/>
  <c r="Y183" i="20"/>
  <c r="Z183" i="20" s="1"/>
  <c r="Z486" i="20" s="1"/>
  <c r="Y182" i="20"/>
  <c r="Z182" i="20" s="1"/>
  <c r="Z485" i="20" s="1"/>
  <c r="Y485" i="20"/>
  <c r="Y181" i="20"/>
  <c r="Z181" i="20" s="1"/>
  <c r="Z484" i="20" s="1"/>
  <c r="Y484" i="20"/>
  <c r="Z483" i="20"/>
  <c r="Y180" i="20"/>
  <c r="Z180" i="20" s="1"/>
  <c r="Y483" i="20"/>
  <c r="Y179" i="20"/>
  <c r="Z179" i="20" s="1"/>
  <c r="Z482" i="20" s="1"/>
  <c r="Y178" i="20"/>
  <c r="Z178" i="20" s="1"/>
  <c r="Z481" i="20" s="1"/>
  <c r="Y481" i="20"/>
  <c r="Y177" i="20"/>
  <c r="Z177" i="20" s="1"/>
  <c r="Z480" i="20" s="1"/>
  <c r="Y480" i="20"/>
  <c r="Z479" i="20"/>
  <c r="Y176" i="20"/>
  <c r="Z176" i="20" s="1"/>
  <c r="Y479" i="20"/>
  <c r="Y175" i="20"/>
  <c r="Z175" i="20" s="1"/>
  <c r="Z478" i="20" s="1"/>
  <c r="Y174" i="20"/>
  <c r="Z174" i="20" s="1"/>
  <c r="Z477" i="20" s="1"/>
  <c r="Y477" i="20"/>
  <c r="Y173" i="20"/>
  <c r="Z173" i="20" s="1"/>
  <c r="Z476" i="20" s="1"/>
  <c r="Y476" i="20"/>
  <c r="Z475" i="20"/>
  <c r="Y172" i="20"/>
  <c r="Z172" i="20" s="1"/>
  <c r="Y475" i="20"/>
  <c r="Y171" i="20"/>
  <c r="Z171" i="20" s="1"/>
  <c r="Z474" i="20" s="1"/>
  <c r="Y170" i="20"/>
  <c r="Z170" i="20" s="1"/>
  <c r="Z473" i="20" s="1"/>
  <c r="Y473" i="20"/>
  <c r="Y169" i="20"/>
  <c r="Z169" i="20" s="1"/>
  <c r="Z472" i="20" s="1"/>
  <c r="Y472" i="20"/>
  <c r="Z471" i="20"/>
  <c r="Y168" i="20"/>
  <c r="Z168" i="20" s="1"/>
  <c r="Y471" i="20"/>
  <c r="Y167" i="20"/>
  <c r="Z167" i="20" s="1"/>
  <c r="Z470" i="20" s="1"/>
  <c r="Y166" i="20"/>
  <c r="Z166" i="20" s="1"/>
  <c r="Z469" i="20" s="1"/>
  <c r="Y469" i="20"/>
  <c r="Y165" i="20"/>
  <c r="Z165" i="20" s="1"/>
  <c r="Z468" i="20" s="1"/>
  <c r="Y468" i="20"/>
  <c r="Z467" i="20"/>
  <c r="Y164" i="20"/>
  <c r="Z164" i="20" s="1"/>
  <c r="Y467" i="20"/>
  <c r="Y163" i="20"/>
  <c r="Z163" i="20" s="1"/>
  <c r="Z466" i="20" s="1"/>
  <c r="Y162" i="20"/>
  <c r="Z162" i="20" s="1"/>
  <c r="Z465" i="20" s="1"/>
  <c r="Y465" i="20"/>
  <c r="Y161" i="20"/>
  <c r="Z161" i="20" s="1"/>
  <c r="Z464" i="20" s="1"/>
  <c r="Y464" i="20"/>
  <c r="Z463" i="20"/>
  <c r="Y160" i="20"/>
  <c r="Z160" i="20" s="1"/>
  <c r="Y463" i="20"/>
  <c r="Y159" i="20"/>
  <c r="Z159" i="20" s="1"/>
  <c r="Z462" i="20" s="1"/>
  <c r="Y158" i="20"/>
  <c r="Z158" i="20" s="1"/>
  <c r="Z461" i="20" s="1"/>
  <c r="Y461" i="20"/>
  <c r="Y157" i="20"/>
  <c r="Z157" i="20" s="1"/>
  <c r="Z460" i="20" s="1"/>
  <c r="Y460" i="20"/>
  <c r="Z459" i="20"/>
  <c r="Y156" i="20"/>
  <c r="Z156" i="20" s="1"/>
  <c r="Y459" i="20"/>
  <c r="Y155" i="20"/>
  <c r="Z155" i="20" s="1"/>
  <c r="Z458" i="20" s="1"/>
  <c r="Y154" i="20"/>
  <c r="Z154" i="20" s="1"/>
  <c r="Z457" i="20" s="1"/>
  <c r="Y457" i="20"/>
  <c r="Y153" i="20"/>
  <c r="Z153" i="20" s="1"/>
  <c r="Z456" i="20" s="1"/>
  <c r="Y456" i="20"/>
  <c r="Z455" i="20"/>
  <c r="Y152" i="20"/>
  <c r="Z152" i="20" s="1"/>
  <c r="Y455" i="20"/>
  <c r="Y151" i="20"/>
  <c r="Z151" i="20" s="1"/>
  <c r="Z454" i="20" s="1"/>
  <c r="Y150" i="20"/>
  <c r="Z150" i="20" s="1"/>
  <c r="Z453" i="20" s="1"/>
  <c r="Y453" i="20"/>
  <c r="Y149" i="20"/>
  <c r="Z149" i="20" s="1"/>
  <c r="Z452" i="20" s="1"/>
  <c r="Y452" i="20"/>
  <c r="Z451" i="20"/>
  <c r="Y148" i="20"/>
  <c r="Z148" i="20" s="1"/>
  <c r="Y451" i="20"/>
  <c r="Y147" i="20"/>
  <c r="Z147" i="20" s="1"/>
  <c r="Z450" i="20" s="1"/>
  <c r="Y146" i="20"/>
  <c r="Z146" i="20" s="1"/>
  <c r="Z449" i="20" s="1"/>
  <c r="Y449" i="20"/>
  <c r="Y145" i="20"/>
  <c r="Z145" i="20" s="1"/>
  <c r="Z448" i="20" s="1"/>
  <c r="Y448" i="20"/>
  <c r="Z447" i="20"/>
  <c r="Y144" i="20"/>
  <c r="Z144" i="20" s="1"/>
  <c r="Y447" i="20"/>
  <c r="Y143" i="20"/>
  <c r="Z143" i="20" s="1"/>
  <c r="Z446" i="20" s="1"/>
  <c r="Y142" i="20"/>
  <c r="Z142" i="20" s="1"/>
  <c r="Z445" i="20" s="1"/>
  <c r="Y445" i="20"/>
  <c r="Y141" i="20"/>
  <c r="Z141" i="20" s="1"/>
  <c r="Z444" i="20" s="1"/>
  <c r="Y444" i="20"/>
  <c r="Y140" i="20"/>
  <c r="Y139" i="20"/>
  <c r="Z139" i="20" s="1"/>
  <c r="Z442" i="20" s="1"/>
  <c r="Y138" i="20"/>
  <c r="Z138" i="20" s="1"/>
  <c r="Z441" i="20" s="1"/>
  <c r="Y441" i="20"/>
  <c r="Y137" i="20"/>
  <c r="Z137" i="20" s="1"/>
  <c r="Z440" i="20" s="1"/>
  <c r="Y440" i="20"/>
  <c r="Y136" i="20"/>
  <c r="Y135" i="20"/>
  <c r="Z135" i="20" s="1"/>
  <c r="Z438" i="20" s="1"/>
  <c r="Y134" i="20"/>
  <c r="Z134" i="20" s="1"/>
  <c r="Z437" i="20" s="1"/>
  <c r="Y437" i="20"/>
  <c r="Y133" i="20"/>
  <c r="Z133" i="20" s="1"/>
  <c r="Z436" i="20" s="1"/>
  <c r="Y436" i="20"/>
  <c r="Y132" i="20"/>
  <c r="Y131" i="20"/>
  <c r="Z131" i="20" s="1"/>
  <c r="Z434" i="20" s="1"/>
  <c r="Y130" i="20"/>
  <c r="Z130" i="20" s="1"/>
  <c r="Z433" i="20" s="1"/>
  <c r="Y433" i="20"/>
  <c r="Y129" i="20"/>
  <c r="Z129" i="20" s="1"/>
  <c r="Z432" i="20" s="1"/>
  <c r="Y432" i="20"/>
  <c r="Y128" i="20"/>
  <c r="Y127" i="20"/>
  <c r="Z127" i="20" s="1"/>
  <c r="Z430" i="20" s="1"/>
  <c r="Y126" i="20"/>
  <c r="Z126" i="20" s="1"/>
  <c r="Z429" i="20" s="1"/>
  <c r="Y429" i="20"/>
  <c r="Y125" i="20"/>
  <c r="Z125" i="20" s="1"/>
  <c r="Z428" i="20" s="1"/>
  <c r="Y428" i="20"/>
  <c r="Y124" i="20"/>
  <c r="Y123" i="20"/>
  <c r="Z123" i="20" s="1"/>
  <c r="Z426" i="20" s="1"/>
  <c r="Y122" i="20"/>
  <c r="Z122" i="20" s="1"/>
  <c r="Z425" i="20" s="1"/>
  <c r="Y425" i="20"/>
  <c r="Y121" i="20"/>
  <c r="Z121" i="20" s="1"/>
  <c r="Z424" i="20" s="1"/>
  <c r="Y424" i="20"/>
  <c r="Y120" i="20"/>
  <c r="Y119" i="20"/>
  <c r="Z119" i="20" s="1"/>
  <c r="Z422" i="20" s="1"/>
  <c r="Y118" i="20"/>
  <c r="Z118" i="20" s="1"/>
  <c r="Z421" i="20" s="1"/>
  <c r="Y421" i="20"/>
  <c r="Y117" i="20"/>
  <c r="Z117" i="20" s="1"/>
  <c r="Z420" i="20" s="1"/>
  <c r="Y420" i="20"/>
  <c r="Y116" i="20"/>
  <c r="Y115" i="20"/>
  <c r="Z115" i="20" s="1"/>
  <c r="Z418" i="20" s="1"/>
  <c r="Y114" i="20"/>
  <c r="Z114" i="20" s="1"/>
  <c r="Z417" i="20" s="1"/>
  <c r="Y417" i="20"/>
  <c r="Y113" i="20"/>
  <c r="Z113" i="20" s="1"/>
  <c r="Z416" i="20" s="1"/>
  <c r="Y416" i="20"/>
  <c r="Y112" i="20"/>
  <c r="Y111" i="20"/>
  <c r="Z111" i="20" s="1"/>
  <c r="Z414" i="20" s="1"/>
  <c r="Y110" i="20"/>
  <c r="Z110" i="20" s="1"/>
  <c r="Z413" i="20" s="1"/>
  <c r="Y413" i="20"/>
  <c r="Y109" i="20"/>
  <c r="Z109" i="20" s="1"/>
  <c r="Z412" i="20" s="1"/>
  <c r="Y412" i="20"/>
  <c r="Y108" i="20"/>
  <c r="Y107" i="20"/>
  <c r="Z107" i="20" s="1"/>
  <c r="Z410" i="20" s="1"/>
  <c r="Y106" i="20"/>
  <c r="Y105" i="20"/>
  <c r="Y408" i="20" s="1"/>
  <c r="Y104" i="20"/>
  <c r="Y103" i="20"/>
  <c r="Y406" i="20" s="1"/>
  <c r="Y102" i="20"/>
  <c r="Z102" i="20" s="1"/>
  <c r="Z405" i="20" s="1"/>
  <c r="Y101" i="20"/>
  <c r="Y404" i="20" s="1"/>
  <c r="Y100" i="20"/>
  <c r="Y99" i="20"/>
  <c r="Y402" i="20" s="1"/>
  <c r="Y98" i="20"/>
  <c r="Y97" i="20"/>
  <c r="Z97" i="20" s="1"/>
  <c r="Z400" i="20" s="1"/>
  <c r="Y96" i="20"/>
  <c r="Z96" i="20" s="1"/>
  <c r="Z399" i="20" s="1"/>
  <c r="Y95" i="20"/>
  <c r="Z95" i="20" s="1"/>
  <c r="Z398" i="20" s="1"/>
  <c r="Y94" i="20"/>
  <c r="Y93" i="20"/>
  <c r="Z93" i="20" s="1"/>
  <c r="Z396" i="20" s="1"/>
  <c r="Y92" i="20"/>
  <c r="Y91" i="20"/>
  <c r="Y394" i="20" s="1"/>
  <c r="Y90" i="20"/>
  <c r="Y89" i="20"/>
  <c r="Y392" i="20"/>
  <c r="Y88" i="20"/>
  <c r="Y87" i="20"/>
  <c r="Y390" i="20" s="1"/>
  <c r="Y86" i="20"/>
  <c r="Y85" i="20"/>
  <c r="Y388" i="20" s="1"/>
  <c r="Y84" i="20"/>
  <c r="Y387" i="20" s="1"/>
  <c r="Y83" i="20"/>
  <c r="Y82" i="20"/>
  <c r="Y385" i="20" s="1"/>
  <c r="L82" i="20"/>
  <c r="L385" i="20" s="1"/>
  <c r="H82" i="20"/>
  <c r="H385" i="20" s="1"/>
  <c r="E82" i="20"/>
  <c r="B82" i="20"/>
  <c r="B385" i="20"/>
  <c r="Y81" i="20"/>
  <c r="Y384" i="20" s="1"/>
  <c r="L81" i="20"/>
  <c r="L384" i="20" s="1"/>
  <c r="H81" i="20"/>
  <c r="H384" i="20" s="1"/>
  <c r="E81" i="20"/>
  <c r="B81" i="20"/>
  <c r="B384" i="20"/>
  <c r="Y80" i="20"/>
  <c r="Z80" i="20" s="1"/>
  <c r="Z383" i="20" s="1"/>
  <c r="L80" i="20"/>
  <c r="L383" i="20"/>
  <c r="H80" i="20"/>
  <c r="H383" i="20" s="1"/>
  <c r="E80" i="20"/>
  <c r="B80" i="20"/>
  <c r="B383" i="20" s="1"/>
  <c r="Y79" i="20"/>
  <c r="Z79" i="20" s="1"/>
  <c r="Z382" i="20" s="1"/>
  <c r="L79" i="20"/>
  <c r="L382" i="20" s="1"/>
  <c r="H79" i="20"/>
  <c r="H382" i="20" s="1"/>
  <c r="E79" i="20"/>
  <c r="B79" i="20"/>
  <c r="B382" i="20" s="1"/>
  <c r="Y78" i="20"/>
  <c r="Z78" i="20" s="1"/>
  <c r="L78" i="20"/>
  <c r="L381" i="20"/>
  <c r="H78" i="20"/>
  <c r="H381" i="20" s="1"/>
  <c r="E78" i="20"/>
  <c r="B78" i="20"/>
  <c r="B381" i="20" s="1"/>
  <c r="Y77" i="20"/>
  <c r="Z77" i="20" s="1"/>
  <c r="Z380" i="20" s="1"/>
  <c r="L22" i="20" s="1"/>
  <c r="L325" i="20" s="1"/>
  <c r="L77" i="20"/>
  <c r="L380" i="20" s="1"/>
  <c r="H77" i="20"/>
  <c r="H380" i="20" s="1"/>
  <c r="E77" i="20"/>
  <c r="B77" i="20"/>
  <c r="B380" i="20" s="1"/>
  <c r="Y76" i="20"/>
  <c r="Z76" i="20" s="1"/>
  <c r="Z379" i="20" s="1"/>
  <c r="L76" i="20"/>
  <c r="L379" i="20"/>
  <c r="H76" i="20"/>
  <c r="H379" i="20" s="1"/>
  <c r="E76" i="20"/>
  <c r="B76" i="20"/>
  <c r="B379" i="20"/>
  <c r="Y75" i="20"/>
  <c r="Z75" i="20" s="1"/>
  <c r="Y378" i="20"/>
  <c r="L75" i="20"/>
  <c r="L378" i="20"/>
  <c r="H75" i="20"/>
  <c r="H378" i="20" s="1"/>
  <c r="E75" i="20"/>
  <c r="B75" i="20"/>
  <c r="B378" i="20" s="1"/>
  <c r="Y74" i="20"/>
  <c r="Z74" i="20" s="1"/>
  <c r="Z377" i="20" s="1"/>
  <c r="L21" i="20" s="1"/>
  <c r="L324" i="20" s="1"/>
  <c r="L74" i="20"/>
  <c r="L377" i="20" s="1"/>
  <c r="H74" i="20"/>
  <c r="H377" i="20" s="1"/>
  <c r="E74" i="20"/>
  <c r="B74" i="20"/>
  <c r="B377" i="20" s="1"/>
  <c r="Y73" i="20"/>
  <c r="Z73" i="20" s="1"/>
  <c r="Z376" i="20" s="1"/>
  <c r="L73" i="20"/>
  <c r="L376" i="20"/>
  <c r="H73" i="20"/>
  <c r="H376" i="20"/>
  <c r="E73" i="20"/>
  <c r="B73" i="20"/>
  <c r="B376" i="20" s="1"/>
  <c r="Y72" i="20"/>
  <c r="Y375" i="20"/>
  <c r="L72" i="20"/>
  <c r="L375" i="20" s="1"/>
  <c r="H72" i="20"/>
  <c r="H375" i="20" s="1"/>
  <c r="E72" i="20"/>
  <c r="B72" i="20"/>
  <c r="B375" i="20"/>
  <c r="Y71" i="20"/>
  <c r="Z71" i="20" s="1"/>
  <c r="Z374" i="20" s="1"/>
  <c r="L71" i="20"/>
  <c r="L374" i="20" s="1"/>
  <c r="H71" i="20"/>
  <c r="H374" i="20"/>
  <c r="E71" i="20"/>
  <c r="B71" i="20"/>
  <c r="B374" i="20"/>
  <c r="Y70" i="20"/>
  <c r="L70" i="20"/>
  <c r="L373" i="20" s="1"/>
  <c r="H70" i="20"/>
  <c r="H373" i="20" s="1"/>
  <c r="E70" i="20"/>
  <c r="B70" i="20"/>
  <c r="B373" i="20" s="1"/>
  <c r="Y69" i="20"/>
  <c r="Y372" i="20" s="1"/>
  <c r="L69" i="20"/>
  <c r="L372" i="20" s="1"/>
  <c r="H69" i="20"/>
  <c r="H372" i="20" s="1"/>
  <c r="E69" i="20"/>
  <c r="B69" i="20"/>
  <c r="B372" i="20" s="1"/>
  <c r="Y68" i="20"/>
  <c r="Z68" i="20" s="1"/>
  <c r="Y371" i="20"/>
  <c r="L68" i="20"/>
  <c r="L371" i="20"/>
  <c r="H68" i="20"/>
  <c r="H371" i="20" s="1"/>
  <c r="E68" i="20"/>
  <c r="B68" i="20"/>
  <c r="B371" i="20"/>
  <c r="Y67" i="20"/>
  <c r="L67" i="20"/>
  <c r="L370" i="20" s="1"/>
  <c r="H67" i="20"/>
  <c r="H370" i="20" s="1"/>
  <c r="E67" i="20"/>
  <c r="B67" i="20"/>
  <c r="B370" i="20"/>
  <c r="Y66" i="20"/>
  <c r="Y369" i="20" s="1"/>
  <c r="L66" i="20"/>
  <c r="L369" i="20"/>
  <c r="H66" i="20"/>
  <c r="H369" i="20" s="1"/>
  <c r="E66" i="20"/>
  <c r="B66" i="20"/>
  <c r="B369" i="20" s="1"/>
  <c r="Y65" i="20"/>
  <c r="Y368" i="20" s="1"/>
  <c r="L65" i="20"/>
  <c r="L368" i="20" s="1"/>
  <c r="H65" i="20"/>
  <c r="H368" i="20" s="1"/>
  <c r="E65" i="20"/>
  <c r="B65" i="20"/>
  <c r="B368" i="20"/>
  <c r="Y64" i="20"/>
  <c r="L64" i="20"/>
  <c r="L367" i="20" s="1"/>
  <c r="H64" i="20"/>
  <c r="H367" i="20" s="1"/>
  <c r="E64" i="20"/>
  <c r="B64" i="20"/>
  <c r="B367" i="20"/>
  <c r="Y63" i="20"/>
  <c r="L63" i="20"/>
  <c r="L366" i="20" s="1"/>
  <c r="H63" i="20"/>
  <c r="H366" i="20" s="1"/>
  <c r="E63" i="20"/>
  <c r="B63" i="20"/>
  <c r="B366" i="20"/>
  <c r="Y62" i="20"/>
  <c r="Z62" i="20" s="1"/>
  <c r="Z365" i="20" s="1"/>
  <c r="L62" i="20"/>
  <c r="L365" i="20" s="1"/>
  <c r="H62" i="20"/>
  <c r="H365" i="20" s="1"/>
  <c r="E62" i="20"/>
  <c r="B62" i="20"/>
  <c r="B365" i="20" s="1"/>
  <c r="Y61" i="20"/>
  <c r="Y364" i="20" s="1"/>
  <c r="L61" i="20"/>
  <c r="L364" i="20"/>
  <c r="H61" i="20"/>
  <c r="H364" i="20" s="1"/>
  <c r="E61" i="20"/>
  <c r="B61" i="20"/>
  <c r="B364" i="20"/>
  <c r="Y60" i="20"/>
  <c r="L60" i="20"/>
  <c r="L363" i="20" s="1"/>
  <c r="H60" i="20"/>
  <c r="H363" i="20" s="1"/>
  <c r="E60" i="20"/>
  <c r="B60" i="20"/>
  <c r="B363" i="20" s="1"/>
  <c r="Y59" i="20"/>
  <c r="Z59" i="20" s="1"/>
  <c r="Z362" i="20"/>
  <c r="L59" i="20"/>
  <c r="L362" i="20"/>
  <c r="H59" i="20"/>
  <c r="H362" i="20" s="1"/>
  <c r="E59" i="20"/>
  <c r="B59" i="20"/>
  <c r="B362" i="20" s="1"/>
  <c r="Y58" i="20"/>
  <c r="Z58" i="20" s="1"/>
  <c r="Z361" i="20" s="1"/>
  <c r="L58" i="20"/>
  <c r="L361" i="20" s="1"/>
  <c r="H58" i="20"/>
  <c r="H361" i="20" s="1"/>
  <c r="E58" i="20"/>
  <c r="B58" i="20"/>
  <c r="B361" i="20" s="1"/>
  <c r="Y57" i="20"/>
  <c r="L57" i="20"/>
  <c r="L360" i="20" s="1"/>
  <c r="H57" i="20"/>
  <c r="H360" i="20" s="1"/>
  <c r="E57" i="20"/>
  <c r="B57" i="20"/>
  <c r="B360" i="20"/>
  <c r="Y56" i="20"/>
  <c r="Z56" i="20" s="1"/>
  <c r="Z359" i="20" s="1"/>
  <c r="L56" i="20"/>
  <c r="L359" i="20" s="1"/>
  <c r="H56" i="20"/>
  <c r="H359" i="20" s="1"/>
  <c r="E56" i="20"/>
  <c r="B56" i="20"/>
  <c r="B359" i="20" s="1"/>
  <c r="Y55" i="20"/>
  <c r="Y358" i="20" s="1"/>
  <c r="L55" i="20"/>
  <c r="L358" i="20" s="1"/>
  <c r="H55" i="20"/>
  <c r="H358" i="20" s="1"/>
  <c r="E55" i="20"/>
  <c r="B55" i="20"/>
  <c r="B358" i="20" s="1"/>
  <c r="Y54" i="20"/>
  <c r="Z54" i="20" s="1"/>
  <c r="Z357" i="20"/>
  <c r="L54" i="20"/>
  <c r="L357" i="20" s="1"/>
  <c r="H54" i="20"/>
  <c r="H357" i="20" s="1"/>
  <c r="E54" i="20"/>
  <c r="B54" i="20"/>
  <c r="B357" i="20" s="1"/>
  <c r="Y53" i="20"/>
  <c r="Z53" i="20" s="1"/>
  <c r="Z356" i="20"/>
  <c r="L53" i="20"/>
  <c r="L356" i="20"/>
  <c r="H53" i="20"/>
  <c r="H356" i="20" s="1"/>
  <c r="E53" i="20"/>
  <c r="B53" i="20"/>
  <c r="B356" i="20"/>
  <c r="Y52" i="20"/>
  <c r="Z52" i="20" s="1"/>
  <c r="Z355" i="20"/>
  <c r="L52" i="20"/>
  <c r="L355" i="20"/>
  <c r="H52" i="20"/>
  <c r="H355" i="20" s="1"/>
  <c r="E52" i="20"/>
  <c r="B52" i="20"/>
  <c r="B355" i="20"/>
  <c r="Y51" i="20"/>
  <c r="Z51" i="20" s="1"/>
  <c r="Z354" i="20"/>
  <c r="L51" i="20"/>
  <c r="L354" i="20"/>
  <c r="H51" i="20"/>
  <c r="H354" i="20" s="1"/>
  <c r="E51" i="20"/>
  <c r="B51" i="20"/>
  <c r="B354" i="20" s="1"/>
  <c r="Y50" i="20"/>
  <c r="Z50" i="20" s="1"/>
  <c r="Z353" i="20" s="1"/>
  <c r="L50" i="20"/>
  <c r="L353" i="20" s="1"/>
  <c r="H50" i="20"/>
  <c r="H353" i="20" s="1"/>
  <c r="E50" i="20"/>
  <c r="B50" i="20"/>
  <c r="B353" i="20"/>
  <c r="Y49" i="20"/>
  <c r="Z49" i="20" s="1"/>
  <c r="Z352" i="20"/>
  <c r="L49" i="20"/>
  <c r="L352" i="20"/>
  <c r="H49" i="20"/>
  <c r="H352" i="20" s="1"/>
  <c r="E49" i="20"/>
  <c r="B49" i="20"/>
  <c r="B352" i="20" s="1"/>
  <c r="Y48" i="20"/>
  <c r="Z48" i="20" s="1"/>
  <c r="Z351" i="20" s="1"/>
  <c r="L48" i="20"/>
  <c r="L351" i="20" s="1"/>
  <c r="H48" i="20"/>
  <c r="H351" i="20" s="1"/>
  <c r="E48" i="20"/>
  <c r="B48" i="20"/>
  <c r="B351" i="20" s="1"/>
  <c r="Y47" i="20"/>
  <c r="Z47" i="20" s="1"/>
  <c r="Z350" i="20"/>
  <c r="L47" i="20"/>
  <c r="L350" i="20"/>
  <c r="H47" i="20"/>
  <c r="H350" i="20" s="1"/>
  <c r="E47" i="20"/>
  <c r="B47" i="20"/>
  <c r="B350" i="20" s="1"/>
  <c r="Y46" i="20"/>
  <c r="Z46" i="20" s="1"/>
  <c r="Z349" i="20" s="1"/>
  <c r="L46" i="20"/>
  <c r="L349" i="20" s="1"/>
  <c r="H46" i="20"/>
  <c r="H349" i="20" s="1"/>
  <c r="E46" i="20"/>
  <c r="B46" i="20"/>
  <c r="B349" i="20" s="1"/>
  <c r="Y45" i="20"/>
  <c r="L45" i="20"/>
  <c r="L348" i="20" s="1"/>
  <c r="H45" i="20"/>
  <c r="H348" i="20" s="1"/>
  <c r="E45" i="20"/>
  <c r="B45" i="20"/>
  <c r="B348" i="20"/>
  <c r="Y44" i="20"/>
  <c r="Z44" i="20" s="1"/>
  <c r="Z347" i="20" s="1"/>
  <c r="L44" i="20"/>
  <c r="L347" i="20" s="1"/>
  <c r="H44" i="20"/>
  <c r="H347" i="20" s="1"/>
  <c r="E44" i="20"/>
  <c r="B44" i="20"/>
  <c r="B347" i="20" s="1"/>
  <c r="Y43" i="20"/>
  <c r="Z43" i="20" s="1"/>
  <c r="Z346" i="20" s="1"/>
  <c r="L43" i="20"/>
  <c r="L346" i="20" s="1"/>
  <c r="H43" i="20"/>
  <c r="H346" i="20" s="1"/>
  <c r="E43" i="20"/>
  <c r="B43" i="20"/>
  <c r="B346" i="20" s="1"/>
  <c r="Y42" i="20"/>
  <c r="Z42" i="20" s="1"/>
  <c r="Z345" i="20"/>
  <c r="L42" i="20"/>
  <c r="L345" i="20" s="1"/>
  <c r="H42" i="20"/>
  <c r="H345" i="20" s="1"/>
  <c r="E42" i="20"/>
  <c r="B42" i="20"/>
  <c r="B345" i="20" s="1"/>
  <c r="Y41" i="20"/>
  <c r="Z41" i="20" s="1"/>
  <c r="Z344" i="20"/>
  <c r="L41" i="20"/>
  <c r="L344" i="20"/>
  <c r="H41" i="20"/>
  <c r="H344" i="20" s="1"/>
  <c r="E41" i="20"/>
  <c r="B41" i="20"/>
  <c r="B344" i="20" s="1"/>
  <c r="Y40" i="20"/>
  <c r="L40" i="20"/>
  <c r="L343" i="20" s="1"/>
  <c r="H40" i="20"/>
  <c r="H343" i="20" s="1"/>
  <c r="E40" i="20"/>
  <c r="B40" i="20"/>
  <c r="B343" i="20" s="1"/>
  <c r="Y39" i="20"/>
  <c r="Z39" i="20" s="1"/>
  <c r="Z342" i="20"/>
  <c r="L39" i="20"/>
  <c r="L342" i="20" s="1"/>
  <c r="H39" i="20"/>
  <c r="H342" i="20" s="1"/>
  <c r="E39" i="20"/>
  <c r="B39" i="20"/>
  <c r="B342" i="20" s="1"/>
  <c r="Y38" i="20"/>
  <c r="Z38" i="20" s="1"/>
  <c r="Z341" i="20"/>
  <c r="L38" i="20"/>
  <c r="L341" i="20" s="1"/>
  <c r="H38" i="20"/>
  <c r="H341" i="20"/>
  <c r="E38" i="20"/>
  <c r="B38" i="20"/>
  <c r="B341" i="20" s="1"/>
  <c r="Y37" i="20"/>
  <c r="Z37" i="20" s="1"/>
  <c r="Z340" i="20" s="1"/>
  <c r="L37" i="20"/>
  <c r="L340" i="20"/>
  <c r="H37" i="20"/>
  <c r="H340" i="20" s="1"/>
  <c r="E37" i="20"/>
  <c r="B37" i="20"/>
  <c r="B340" i="20" s="1"/>
  <c r="Y36" i="20"/>
  <c r="Z36" i="20" s="1"/>
  <c r="Z339" i="20" s="1"/>
  <c r="L36" i="20"/>
  <c r="L339" i="20" s="1"/>
  <c r="H36" i="20"/>
  <c r="H339" i="20" s="1"/>
  <c r="E36" i="20"/>
  <c r="B36" i="20"/>
  <c r="B339" i="20" s="1"/>
  <c r="Y35" i="20"/>
  <c r="Z35" i="20" s="1"/>
  <c r="Z338" i="20" s="1"/>
  <c r="L35" i="20"/>
  <c r="L338" i="20" s="1"/>
  <c r="H35" i="20"/>
  <c r="H338" i="20" s="1"/>
  <c r="E35" i="20"/>
  <c r="B35" i="20"/>
  <c r="B338" i="20" s="1"/>
  <c r="Y34" i="20"/>
  <c r="Z34" i="20" s="1"/>
  <c r="Z337" i="20" s="1"/>
  <c r="L34" i="20"/>
  <c r="L337" i="20" s="1"/>
  <c r="H34" i="20"/>
  <c r="H337" i="20" s="1"/>
  <c r="E34" i="20"/>
  <c r="B34" i="20"/>
  <c r="B337" i="20" s="1"/>
  <c r="Y33" i="20"/>
  <c r="Y336" i="20" s="1"/>
  <c r="L33" i="20"/>
  <c r="L336" i="20" s="1"/>
  <c r="H33" i="20"/>
  <c r="H336" i="20" s="1"/>
  <c r="E33" i="20"/>
  <c r="B33" i="20"/>
  <c r="B336" i="20" s="1"/>
  <c r="Y32" i="20"/>
  <c r="Z32" i="20" s="1"/>
  <c r="Z335" i="20" s="1"/>
  <c r="L32" i="20"/>
  <c r="L335" i="20" s="1"/>
  <c r="H32" i="20"/>
  <c r="H335" i="20" s="1"/>
  <c r="E32" i="20"/>
  <c r="B32" i="20"/>
  <c r="B335" i="20" s="1"/>
  <c r="Y31" i="20"/>
  <c r="Z31" i="20" s="1"/>
  <c r="Z334" i="20" s="1"/>
  <c r="L31" i="20"/>
  <c r="L334" i="20" s="1"/>
  <c r="H31" i="20"/>
  <c r="H334" i="20" s="1"/>
  <c r="E31" i="20"/>
  <c r="B31" i="20"/>
  <c r="B334" i="20" s="1"/>
  <c r="Y30" i="20"/>
  <c r="Z30" i="20" s="1"/>
  <c r="Z333" i="20" s="1"/>
  <c r="L30" i="20"/>
  <c r="L333" i="20" s="1"/>
  <c r="H30" i="20"/>
  <c r="H333" i="20" s="1"/>
  <c r="E30" i="20"/>
  <c r="B30" i="20"/>
  <c r="B333" i="20" s="1"/>
  <c r="Y29" i="20"/>
  <c r="Z29" i="20" s="1"/>
  <c r="Z332" i="20" s="1"/>
  <c r="L29" i="20"/>
  <c r="L332" i="20" s="1"/>
  <c r="H29" i="20"/>
  <c r="H332" i="20" s="1"/>
  <c r="E29" i="20"/>
  <c r="B29" i="20"/>
  <c r="B332" i="20"/>
  <c r="Y28" i="20"/>
  <c r="Z28" i="20" s="1"/>
  <c r="Z331" i="20" s="1"/>
  <c r="L28" i="20"/>
  <c r="L331" i="20"/>
  <c r="H28" i="20"/>
  <c r="H331" i="20" s="1"/>
  <c r="E28" i="20"/>
  <c r="B28" i="20"/>
  <c r="B331" i="20" s="1"/>
  <c r="Y27" i="20"/>
  <c r="Z27" i="20" s="1"/>
  <c r="Z330" i="20" s="1"/>
  <c r="E27" i="20"/>
  <c r="B27" i="20"/>
  <c r="B330" i="20" s="1"/>
  <c r="Y26" i="20"/>
  <c r="E26" i="20"/>
  <c r="B26" i="20"/>
  <c r="B329" i="20" s="1"/>
  <c r="Y25" i="20"/>
  <c r="Z25" i="20" s="1"/>
  <c r="Z328" i="20" s="1"/>
  <c r="E25" i="20"/>
  <c r="B25" i="20"/>
  <c r="B328" i="20" s="1"/>
  <c r="Y24" i="20"/>
  <c r="Z24" i="20" s="1"/>
  <c r="Z327" i="20"/>
  <c r="E24" i="20"/>
  <c r="B24" i="20"/>
  <c r="B327" i="20" s="1"/>
  <c r="Y23" i="20"/>
  <c r="Z23" i="20" s="1"/>
  <c r="Z326" i="20"/>
  <c r="E23" i="20"/>
  <c r="B23" i="20"/>
  <c r="B326" i="20" s="1"/>
  <c r="Y22" i="20"/>
  <c r="Z22" i="20" s="1"/>
  <c r="Z325" i="20" s="1"/>
  <c r="E22" i="20"/>
  <c r="B22" i="20"/>
  <c r="B325" i="20" s="1"/>
  <c r="Y21" i="20"/>
  <c r="E21" i="20"/>
  <c r="B21" i="20"/>
  <c r="B324" i="20" s="1"/>
  <c r="Y20" i="20"/>
  <c r="Z20" i="20" s="1"/>
  <c r="Z323" i="20" s="1"/>
  <c r="E20" i="20"/>
  <c r="B20" i="20"/>
  <c r="B323" i="20" s="1"/>
  <c r="Y19" i="20"/>
  <c r="E19" i="20"/>
  <c r="B19" i="20"/>
  <c r="B322" i="20" s="1"/>
  <c r="Y18" i="20"/>
  <c r="Z18" i="20" s="1"/>
  <c r="Z321" i="20" s="1"/>
  <c r="E18" i="20"/>
  <c r="B18" i="20"/>
  <c r="B321" i="20" s="1"/>
  <c r="Y17" i="20"/>
  <c r="E17" i="20"/>
  <c r="B17" i="20"/>
  <c r="B320" i="20" s="1"/>
  <c r="Y16" i="20"/>
  <c r="Z16" i="20" s="1"/>
  <c r="Z319" i="20"/>
  <c r="E16" i="20"/>
  <c r="B16" i="20"/>
  <c r="B319" i="20" s="1"/>
  <c r="Y15" i="20"/>
  <c r="Z15" i="20" s="1"/>
  <c r="Z318" i="20"/>
  <c r="E15" i="20"/>
  <c r="B15" i="20"/>
  <c r="B318" i="20" s="1"/>
  <c r="Y14" i="20"/>
  <c r="Y317" i="20" s="1"/>
  <c r="E14" i="20"/>
  <c r="B14" i="20"/>
  <c r="B317" i="20" s="1"/>
  <c r="Y13" i="20"/>
  <c r="Z13" i="20" s="1"/>
  <c r="E13" i="20"/>
  <c r="B13" i="20"/>
  <c r="B316" i="20" s="1"/>
  <c r="Y12" i="20"/>
  <c r="Z12" i="20" s="1"/>
  <c r="Y315" i="20"/>
  <c r="E12" i="20"/>
  <c r="B12" i="20"/>
  <c r="B315" i="20" s="1"/>
  <c r="Y11" i="20"/>
  <c r="E11" i="20"/>
  <c r="B11" i="20"/>
  <c r="B314" i="20" s="1"/>
  <c r="Y10" i="20"/>
  <c r="Z10" i="20" s="1"/>
  <c r="Z313" i="20" s="1"/>
  <c r="E10" i="20"/>
  <c r="B10" i="20"/>
  <c r="B313" i="20" s="1"/>
  <c r="Y9" i="20"/>
  <c r="Y312" i="20"/>
  <c r="Y8" i="20"/>
  <c r="Z8" i="20" s="1"/>
  <c r="Y7" i="20"/>
  <c r="Z7" i="20" s="1"/>
  <c r="Z310" i="20" s="1"/>
  <c r="L4" i="20" s="1"/>
  <c r="L307" i="20" s="1"/>
  <c r="Y6" i="20"/>
  <c r="Z6" i="20" s="1"/>
  <c r="Y5" i="20"/>
  <c r="Z5" i="20" s="1"/>
  <c r="Y308" i="20"/>
  <c r="Y4" i="20"/>
  <c r="Z4" i="20" s="1"/>
  <c r="D100" i="4"/>
  <c r="D81" i="4"/>
  <c r="D80" i="4"/>
  <c r="D79" i="4"/>
  <c r="D78" i="4"/>
  <c r="D77" i="4"/>
  <c r="D76" i="4"/>
  <c r="D75" i="4"/>
  <c r="D74" i="4"/>
  <c r="D73" i="4"/>
  <c r="D72" i="4"/>
  <c r="C7" i="4"/>
  <c r="C6" i="4"/>
  <c r="C5" i="4"/>
  <c r="C4" i="4"/>
  <c r="A2" i="4"/>
  <c r="AD59" i="10"/>
  <c r="AE54" i="10"/>
  <c r="AG142" i="10"/>
  <c r="D90" i="4" s="1"/>
  <c r="AG141" i="10"/>
  <c r="D89" i="4" s="1"/>
  <c r="AG140" i="10"/>
  <c r="D88" i="4" s="1"/>
  <c r="AG139" i="10"/>
  <c r="D87" i="4" s="1"/>
  <c r="AG138" i="10"/>
  <c r="D86" i="4" s="1"/>
  <c r="AG137" i="10"/>
  <c r="D85" i="4" s="1"/>
  <c r="AG136" i="10"/>
  <c r="D84" i="4" s="1"/>
  <c r="AG135" i="10"/>
  <c r="D83" i="4" s="1"/>
  <c r="AG134" i="10"/>
  <c r="D82" i="4" s="1"/>
  <c r="AG123" i="10"/>
  <c r="D71" i="4" s="1"/>
  <c r="AG122" i="10"/>
  <c r="D70" i="4" s="1"/>
  <c r="AG121" i="10"/>
  <c r="D69" i="4" s="1"/>
  <c r="AG120" i="10"/>
  <c r="AG119" i="10"/>
  <c r="AG118" i="10"/>
  <c r="AG117" i="10"/>
  <c r="AG116" i="10"/>
  <c r="AG115" i="10"/>
  <c r="AG114" i="10"/>
  <c r="AG113" i="10"/>
  <c r="AG112" i="10"/>
  <c r="AG111" i="10"/>
  <c r="AG110" i="10"/>
  <c r="AG109" i="10"/>
  <c r="AG108" i="10"/>
  <c r="AG107" i="10"/>
  <c r="AG106" i="10"/>
  <c r="AG105" i="10"/>
  <c r="C6" i="10"/>
  <c r="C5" i="10"/>
  <c r="AG4" i="10"/>
  <c r="C4" i="10"/>
  <c r="A2" i="10"/>
  <c r="AD59" i="3"/>
  <c r="AE54" i="3"/>
  <c r="C6" i="3"/>
  <c r="C5" i="3"/>
  <c r="AG4" i="3"/>
  <c r="C4" i="3"/>
  <c r="A2" i="3"/>
  <c r="J18" i="1"/>
  <c r="C28" i="23" s="1"/>
  <c r="A3" i="1"/>
  <c r="H16" i="11"/>
  <c r="E48" i="5"/>
  <c r="I72" i="22"/>
  <c r="I48" i="22"/>
  <c r="I42" i="22"/>
  <c r="E66" i="22"/>
  <c r="E62" i="22"/>
  <c r="C52" i="22"/>
  <c r="B40" i="22"/>
  <c r="I65" i="22"/>
  <c r="I59" i="22"/>
  <c r="I35" i="22"/>
  <c r="G58" i="22"/>
  <c r="G63" i="22" s="1"/>
  <c r="E56" i="22"/>
  <c r="E36" i="22"/>
  <c r="B46" i="22"/>
  <c r="Y403" i="20"/>
  <c r="Z100" i="20"/>
  <c r="Z403" i="20"/>
  <c r="Z103" i="20"/>
  <c r="Z406" i="20" s="1"/>
  <c r="Y407" i="20"/>
  <c r="Z104" i="20"/>
  <c r="Z407" i="20" s="1"/>
  <c r="Z105" i="20"/>
  <c r="Z408" i="20" s="1"/>
  <c r="Y393" i="20"/>
  <c r="Z90" i="20"/>
  <c r="Z393" i="20" s="1"/>
  <c r="L25" i="20" s="1"/>
  <c r="L328" i="20" s="1"/>
  <c r="Y395" i="20"/>
  <c r="Z92" i="20"/>
  <c r="Z395" i="20" s="1"/>
  <c r="Y396" i="20"/>
  <c r="Y397" i="20"/>
  <c r="Z94" i="20"/>
  <c r="Z397" i="20" s="1"/>
  <c r="Y398" i="20"/>
  <c r="Y400" i="20"/>
  <c r="Y401" i="20"/>
  <c r="Z98" i="20"/>
  <c r="Z401" i="20" s="1"/>
  <c r="L26" i="20" s="1"/>
  <c r="L329" i="20" s="1"/>
  <c r="Z99" i="20"/>
  <c r="Z402" i="20" s="1"/>
  <c r="Z82" i="20"/>
  <c r="Z385" i="20" s="1"/>
  <c r="Y386" i="20"/>
  <c r="Z83" i="20"/>
  <c r="Z386" i="20" s="1"/>
  <c r="Z84" i="20"/>
  <c r="Z387" i="20" s="1"/>
  <c r="Y389" i="20"/>
  <c r="Z86" i="20"/>
  <c r="Z389" i="20" s="1"/>
  <c r="L24" i="20" s="1"/>
  <c r="L327" i="20" s="1"/>
  <c r="Z87" i="20"/>
  <c r="Z390" i="20" s="1"/>
  <c r="Y391" i="20"/>
  <c r="Z88" i="20"/>
  <c r="Z391" i="20" s="1"/>
  <c r="Y379" i="20"/>
  <c r="Y381" i="20"/>
  <c r="Y383" i="20"/>
  <c r="Y376" i="20"/>
  <c r="Y373" i="20"/>
  <c r="Z70" i="20"/>
  <c r="Z61" i="20"/>
  <c r="Z364" i="20" s="1"/>
  <c r="Z65" i="20"/>
  <c r="Z368" i="20" s="1"/>
  <c r="Z67" i="20"/>
  <c r="Z370" i="20"/>
  <c r="Z60" i="20"/>
  <c r="Z363" i="20" s="1"/>
  <c r="L18" i="20" s="1"/>
  <c r="L321" i="20" s="1"/>
  <c r="Z64" i="20"/>
  <c r="Z367" i="20" s="1"/>
  <c r="Z66" i="20"/>
  <c r="Z369" i="20" s="1"/>
  <c r="Y314" i="20"/>
  <c r="Z11" i="20"/>
  <c r="Z314" i="20" s="1"/>
  <c r="L15" i="20"/>
  <c r="L318" i="20" s="1"/>
  <c r="Y533" i="20"/>
  <c r="Z533" i="20"/>
  <c r="Y535" i="20"/>
  <c r="Z535" i="20"/>
  <c r="Y537" i="20"/>
  <c r="Z537" i="20"/>
  <c r="Y539" i="20"/>
  <c r="Z539" i="20"/>
  <c r="Y541" i="20"/>
  <c r="Z541" i="20"/>
  <c r="Y543" i="20"/>
  <c r="Z543" i="20"/>
  <c r="Y545" i="20"/>
  <c r="Z545" i="20"/>
  <c r="Y547" i="20"/>
  <c r="Z547" i="20"/>
  <c r="Y549" i="20"/>
  <c r="Z549" i="20"/>
  <c r="Y551" i="20"/>
  <c r="Z551" i="20"/>
  <c r="Y553" i="20"/>
  <c r="Z553" i="20"/>
  <c r="Y555" i="20"/>
  <c r="Z555" i="20"/>
  <c r="Y557" i="20"/>
  <c r="Z557" i="20"/>
  <c r="Y559" i="20"/>
  <c r="Z559" i="20"/>
  <c r="Y561" i="20"/>
  <c r="Z561" i="20"/>
  <c r="Y563" i="20"/>
  <c r="Z563" i="20"/>
  <c r="Y565" i="20"/>
  <c r="Z565" i="20"/>
  <c r="Y567" i="20"/>
  <c r="Z567" i="20"/>
  <c r="Y569" i="20"/>
  <c r="Z569" i="20"/>
  <c r="Y571" i="20"/>
  <c r="Z571" i="20"/>
  <c r="Y573" i="20"/>
  <c r="Z573" i="20"/>
  <c r="Y575" i="20"/>
  <c r="Z575" i="20"/>
  <c r="Y534" i="20"/>
  <c r="Z534" i="20"/>
  <c r="Y536" i="20"/>
  <c r="Z536" i="20"/>
  <c r="Y538" i="20"/>
  <c r="Z538" i="20"/>
  <c r="Y540" i="20"/>
  <c r="Z540" i="20"/>
  <c r="Y542" i="20"/>
  <c r="Z542" i="20"/>
  <c r="Y544" i="20"/>
  <c r="Z544" i="20"/>
  <c r="Y546" i="20"/>
  <c r="Z546" i="20"/>
  <c r="Y548" i="20"/>
  <c r="Z548" i="20"/>
  <c r="Y550" i="20"/>
  <c r="Z550" i="20"/>
  <c r="Y552" i="20"/>
  <c r="Z552" i="20"/>
  <c r="Y554" i="20"/>
  <c r="Z554" i="20"/>
  <c r="Y556" i="20"/>
  <c r="Z556" i="20"/>
  <c r="Y558" i="20"/>
  <c r="Z558" i="20"/>
  <c r="Y560" i="20"/>
  <c r="Z560" i="20"/>
  <c r="Y562" i="20"/>
  <c r="Z562" i="20"/>
  <c r="Y564" i="20"/>
  <c r="Z564" i="20"/>
  <c r="Y566" i="20"/>
  <c r="Z566" i="20"/>
  <c r="Y568" i="20"/>
  <c r="Z568" i="20"/>
  <c r="Y570" i="20"/>
  <c r="Z570" i="20"/>
  <c r="Y572" i="20"/>
  <c r="Z572" i="20"/>
  <c r="Y574" i="20"/>
  <c r="Z574" i="20"/>
  <c r="H10" i="5"/>
  <c r="H15" i="5"/>
  <c r="H14" i="5"/>
  <c r="H16" i="5"/>
  <c r="H19" i="5"/>
  <c r="H45" i="5"/>
  <c r="E24" i="5"/>
  <c r="E26" i="5"/>
  <c r="E28" i="5"/>
  <c r="E30" i="5"/>
  <c r="E32" i="5"/>
  <c r="E34" i="5"/>
  <c r="E36" i="5"/>
  <c r="E38" i="5"/>
  <c r="E40" i="5"/>
  <c r="E42" i="5"/>
  <c r="E44" i="5"/>
  <c r="E46" i="5"/>
  <c r="Z576" i="20"/>
  <c r="Z577" i="20"/>
  <c r="Z578" i="20"/>
  <c r="Z579" i="20"/>
  <c r="Z580" i="20"/>
  <c r="Z581" i="20"/>
  <c r="Z582" i="20"/>
  <c r="Z583" i="20"/>
  <c r="Z584" i="20"/>
  <c r="Z585" i="20"/>
  <c r="Z586" i="20"/>
  <c r="Z587" i="20"/>
  <c r="Z588" i="20"/>
  <c r="Z589" i="20"/>
  <c r="Z590" i="20"/>
  <c r="Z591" i="20"/>
  <c r="Z592" i="20"/>
  <c r="Z593" i="20"/>
  <c r="Z594" i="20"/>
  <c r="Z595" i="20"/>
  <c r="Z596" i="20"/>
  <c r="Z597" i="20"/>
  <c r="Z598" i="20"/>
  <c r="Z599" i="20"/>
  <c r="Z600" i="20"/>
  <c r="Z601" i="20"/>
  <c r="Z602" i="20"/>
  <c r="D12" i="22"/>
  <c r="G48" i="5"/>
  <c r="E48" i="7" s="1"/>
  <c r="G24" i="5"/>
  <c r="E24" i="7" s="1"/>
  <c r="G25" i="5"/>
  <c r="E25" i="7" s="1"/>
  <c r="G26" i="5"/>
  <c r="E26" i="6" s="1"/>
  <c r="G27" i="5"/>
  <c r="G28" i="5"/>
  <c r="E28" i="7" s="1"/>
  <c r="G29" i="5"/>
  <c r="E29" i="7" s="1"/>
  <c r="G30" i="5"/>
  <c r="E30" i="7" s="1"/>
  <c r="G31" i="5"/>
  <c r="E31" i="7" s="1"/>
  <c r="G32" i="5"/>
  <c r="E32" i="7" s="1"/>
  <c r="G33" i="5"/>
  <c r="E33" i="7" s="1"/>
  <c r="G34" i="5"/>
  <c r="E34" i="6" s="1"/>
  <c r="G35" i="5"/>
  <c r="E35" i="7" s="1"/>
  <c r="G36" i="5"/>
  <c r="E36" i="7" s="1"/>
  <c r="G37" i="5"/>
  <c r="E37" i="7" s="1"/>
  <c r="G38" i="5"/>
  <c r="E38" i="7" s="1"/>
  <c r="G39" i="5"/>
  <c r="G40" i="5"/>
  <c r="E40" i="7" s="1"/>
  <c r="G41" i="5"/>
  <c r="E41" i="7" s="1"/>
  <c r="G42" i="5"/>
  <c r="E42" i="6" s="1"/>
  <c r="G43" i="5"/>
  <c r="E43" i="7" s="1"/>
  <c r="G44" i="5"/>
  <c r="E44" i="7" s="1"/>
  <c r="G45" i="5"/>
  <c r="E45" i="7" s="1"/>
  <c r="G46" i="5"/>
  <c r="E46" i="7" s="1"/>
  <c r="G47" i="5"/>
  <c r="E47" i="6" s="1"/>
  <c r="G23" i="5"/>
  <c r="E23" i="7" s="1"/>
  <c r="E23" i="5"/>
  <c r="E25" i="5"/>
  <c r="E27" i="5"/>
  <c r="E29" i="5"/>
  <c r="E31" i="5"/>
  <c r="E33" i="5"/>
  <c r="E35" i="5"/>
  <c r="E37" i="5"/>
  <c r="E39" i="5"/>
  <c r="E41" i="5"/>
  <c r="E43" i="5"/>
  <c r="E45" i="5"/>
  <c r="E47" i="5"/>
  <c r="Z315" i="20"/>
  <c r="Z311" i="20"/>
  <c r="Z316" i="20"/>
  <c r="L17" i="20"/>
  <c r="L320" i="20" s="1"/>
  <c r="I25" i="5"/>
  <c r="I27" i="5"/>
  <c r="I29" i="5"/>
  <c r="I31" i="5"/>
  <c r="I33" i="5"/>
  <c r="I35" i="5"/>
  <c r="I37" i="5"/>
  <c r="I39" i="5"/>
  <c r="I41" i="5"/>
  <c r="I43" i="5"/>
  <c r="I45" i="5"/>
  <c r="I47" i="5"/>
  <c r="I24" i="5"/>
  <c r="I26" i="5"/>
  <c r="I28" i="5"/>
  <c r="I30" i="5"/>
  <c r="I32" i="5"/>
  <c r="I34" i="5"/>
  <c r="I36" i="5"/>
  <c r="I38" i="5"/>
  <c r="I40" i="5"/>
  <c r="I42" i="5"/>
  <c r="I44" i="5"/>
  <c r="I46" i="5"/>
  <c r="I48" i="5"/>
  <c r="I23" i="5"/>
  <c r="Z603" i="20"/>
  <c r="Z307" i="20"/>
  <c r="Z309" i="20"/>
  <c r="F343" i="20"/>
  <c r="G22" i="11"/>
  <c r="E22" i="13" s="1"/>
  <c r="E21" i="11"/>
  <c r="G20" i="11"/>
  <c r="E20" i="12" s="1"/>
  <c r="E19" i="11"/>
  <c r="G15" i="11"/>
  <c r="E15" i="13" s="1"/>
  <c r="E22" i="11"/>
  <c r="G21" i="11"/>
  <c r="E21" i="13" s="1"/>
  <c r="E20" i="11"/>
  <c r="G19" i="11"/>
  <c r="E19" i="13" s="1"/>
  <c r="N12" i="22"/>
  <c r="H23" i="11"/>
  <c r="H17" i="11"/>
  <c r="H11" i="11"/>
  <c r="H23" i="5"/>
  <c r="L7" i="20"/>
  <c r="L310" i="20" s="1"/>
  <c r="L8" i="20"/>
  <c r="L311" i="20" s="1"/>
  <c r="L9" i="20"/>
  <c r="L312" i="20" s="1"/>
  <c r="L10" i="20"/>
  <c r="L313" i="20" s="1"/>
  <c r="L11" i="20"/>
  <c r="L314" i="20" s="1"/>
  <c r="L12" i="20"/>
  <c r="L315" i="20" s="1"/>
  <c r="L13" i="20"/>
  <c r="L316" i="20" s="1"/>
  <c r="L14" i="20"/>
  <c r="L317" i="20" s="1"/>
  <c r="L16" i="20"/>
  <c r="L319" i="20" s="1"/>
  <c r="Z604" i="20"/>
  <c r="Z605" i="20"/>
  <c r="Z606" i="20"/>
  <c r="C6" i="13"/>
  <c r="C6" i="12"/>
  <c r="C6" i="7"/>
  <c r="D6" i="11"/>
  <c r="I19" i="11"/>
  <c r="I20" i="11"/>
  <c r="I21" i="11"/>
  <c r="I22" i="11"/>
  <c r="Z308" i="20"/>
  <c r="Y318" i="20"/>
  <c r="Y319" i="20"/>
  <c r="Y321" i="20"/>
  <c r="Y323" i="20"/>
  <c r="Y325" i="20"/>
  <c r="Y326" i="20"/>
  <c r="Y327" i="20"/>
  <c r="Y329" i="20"/>
  <c r="Y331" i="20"/>
  <c r="Y337" i="20"/>
  <c r="Y339" i="20"/>
  <c r="Y341" i="20"/>
  <c r="Y342" i="20"/>
  <c r="Y343" i="20"/>
  <c r="Y344" i="20"/>
  <c r="Y345" i="20"/>
  <c r="Y349" i="20"/>
  <c r="Y350" i="20"/>
  <c r="Y351" i="20"/>
  <c r="Y352" i="20"/>
  <c r="Y353" i="20"/>
  <c r="Y354" i="20"/>
  <c r="Y355" i="20"/>
  <c r="Y356" i="20"/>
  <c r="Y357" i="20"/>
  <c r="Y359" i="20"/>
  <c r="Y361" i="20"/>
  <c r="Y362" i="20"/>
  <c r="Y363" i="20"/>
  <c r="Y365" i="20"/>
  <c r="Y367" i="20"/>
  <c r="Y370" i="20"/>
  <c r="L6" i="20"/>
  <c r="L309" i="20" s="1"/>
  <c r="Z371" i="20"/>
  <c r="Z373" i="20"/>
  <c r="Z378" i="20"/>
  <c r="Z381" i="20"/>
  <c r="B44" i="6"/>
  <c r="B36" i="6"/>
  <c r="B32" i="6"/>
  <c r="B15" i="6"/>
  <c r="D48" i="6"/>
  <c r="D44" i="6"/>
  <c r="D42" i="6"/>
  <c r="D40" i="6"/>
  <c r="D36" i="6"/>
  <c r="D34" i="6"/>
  <c r="D32" i="6"/>
  <c r="D28" i="6"/>
  <c r="D26" i="6"/>
  <c r="D24" i="6"/>
  <c r="B20" i="6"/>
  <c r="D40" i="9"/>
  <c r="E6" i="10"/>
  <c r="C6" i="6"/>
  <c r="D6" i="5"/>
  <c r="E6" i="3"/>
  <c r="E34" i="7"/>
  <c r="E47" i="7"/>
  <c r="E39" i="7"/>
  <c r="E39" i="6"/>
  <c r="E27" i="7"/>
  <c r="E27" i="6"/>
  <c r="L5" i="20"/>
  <c r="L308" i="20" s="1"/>
  <c r="B45" i="7"/>
  <c r="B10" i="7"/>
  <c r="B14" i="7"/>
  <c r="B18" i="7"/>
  <c r="B22" i="7"/>
  <c r="B26" i="7"/>
  <c r="B30" i="7"/>
  <c r="B34" i="7"/>
  <c r="B38" i="7"/>
  <c r="B42" i="7"/>
  <c r="B46" i="7"/>
  <c r="D24" i="7"/>
  <c r="D28" i="7"/>
  <c r="D32" i="7"/>
  <c r="D36" i="7"/>
  <c r="D40" i="7"/>
  <c r="D44" i="7"/>
  <c r="D48" i="7"/>
  <c r="D25" i="7"/>
  <c r="D41" i="7"/>
  <c r="B13" i="7"/>
  <c r="B25" i="7"/>
  <c r="B29" i="7"/>
  <c r="B33" i="7"/>
  <c r="B37" i="7"/>
  <c r="B41" i="7"/>
  <c r="D26" i="7"/>
  <c r="D30" i="7"/>
  <c r="D34" i="7"/>
  <c r="D38" i="7"/>
  <c r="D42" i="7"/>
  <c r="D46" i="7"/>
  <c r="D23" i="7"/>
  <c r="D27" i="7"/>
  <c r="D31" i="7"/>
  <c r="D35" i="7"/>
  <c r="D39" i="7"/>
  <c r="D43" i="7"/>
  <c r="D47" i="7"/>
  <c r="B15" i="7"/>
  <c r="B21" i="7"/>
  <c r="B31" i="7"/>
  <c r="B47" i="7"/>
  <c r="B12" i="7"/>
  <c r="B16" i="7"/>
  <c r="B20" i="7"/>
  <c r="B24" i="7"/>
  <c r="B28" i="7"/>
  <c r="B32" i="7"/>
  <c r="B36" i="7"/>
  <c r="B40" i="7"/>
  <c r="B44" i="7"/>
  <c r="B48" i="7"/>
  <c r="D46" i="6"/>
  <c r="D38" i="6"/>
  <c r="D30" i="6"/>
  <c r="B21" i="6"/>
  <c r="B48" i="6"/>
  <c r="B40" i="6"/>
  <c r="B28" i="6"/>
  <c r="B24" i="6"/>
  <c r="D25" i="6"/>
  <c r="D47" i="6"/>
  <c r="D43" i="6"/>
  <c r="D39" i="6"/>
  <c r="D35" i="6"/>
  <c r="D31" i="6"/>
  <c r="D27" i="6"/>
  <c r="D23" i="6"/>
  <c r="B16" i="6"/>
  <c r="B12" i="6"/>
  <c r="B45" i="6"/>
  <c r="B41" i="6"/>
  <c r="B37" i="6"/>
  <c r="B33" i="6"/>
  <c r="B29" i="6"/>
  <c r="B25" i="6"/>
  <c r="B19" i="6"/>
  <c r="B13" i="6"/>
  <c r="B46" i="6"/>
  <c r="B42" i="6"/>
  <c r="B38" i="6"/>
  <c r="B34" i="6"/>
  <c r="B30" i="6"/>
  <c r="B26" i="6"/>
  <c r="B22" i="6"/>
  <c r="B18" i="6"/>
  <c r="B10" i="6"/>
  <c r="E69" i="5"/>
  <c r="D11" i="4"/>
  <c r="D49" i="4"/>
  <c r="D47" i="4"/>
  <c r="E105" i="5"/>
  <c r="E103" i="5"/>
  <c r="D43" i="4"/>
  <c r="E101" i="5"/>
  <c r="E99" i="5"/>
  <c r="D41" i="4"/>
  <c r="D37" i="4"/>
  <c r="E95" i="5"/>
  <c r="D33" i="4"/>
  <c r="E87" i="5"/>
  <c r="E83" i="5"/>
  <c r="D25" i="4"/>
  <c r="E79" i="5"/>
  <c r="E75" i="5"/>
  <c r="D17" i="4"/>
  <c r="D15" i="4"/>
  <c r="E73" i="5"/>
  <c r="E71" i="5"/>
  <c r="D13" i="4"/>
  <c r="E104" i="5"/>
  <c r="D46" i="4"/>
  <c r="E78" i="5"/>
  <c r="D20" i="4"/>
  <c r="E70" i="5"/>
  <c r="E98" i="5"/>
  <c r="D40" i="4"/>
  <c r="D34" i="4"/>
  <c r="E88" i="5"/>
  <c r="D26" i="4"/>
  <c r="D18" i="4"/>
  <c r="D12" i="4"/>
  <c r="U13" i="14"/>
  <c r="U150" i="14" s="1"/>
  <c r="U9" i="14"/>
  <c r="U146" i="14" s="1"/>
  <c r="V184" i="8"/>
  <c r="D63" i="15" l="1"/>
  <c r="D61" i="15"/>
  <c r="E47" i="15"/>
  <c r="C13" i="15"/>
  <c r="V202" i="14"/>
  <c r="U88" i="14"/>
  <c r="U225" i="14" s="1"/>
  <c r="U80" i="14"/>
  <c r="U217" i="14" s="1"/>
  <c r="U72" i="14"/>
  <c r="U209" i="14" s="1"/>
  <c r="V210" i="14"/>
  <c r="V208" i="14"/>
  <c r="U30" i="8"/>
  <c r="U167" i="8" s="1"/>
  <c r="U78" i="8"/>
  <c r="U215" i="8" s="1"/>
  <c r="V164" i="8"/>
  <c r="V192" i="8"/>
  <c r="U20" i="8"/>
  <c r="U157" i="8" s="1"/>
  <c r="U42" i="8"/>
  <c r="U179" i="8" s="1"/>
  <c r="U25" i="8"/>
  <c r="U162" i="8" s="1"/>
  <c r="U24" i="8"/>
  <c r="U161" i="8" s="1"/>
  <c r="G19" i="23"/>
  <c r="D35" i="12"/>
  <c r="E31" i="13"/>
  <c r="B26" i="13"/>
  <c r="B38" i="13"/>
  <c r="D22" i="12"/>
  <c r="D48" i="13"/>
  <c r="E43" i="12"/>
  <c r="B19" i="13"/>
  <c r="D38" i="12"/>
  <c r="B15" i="13"/>
  <c r="B12" i="12"/>
  <c r="K28" i="22"/>
  <c r="C46" i="22"/>
  <c r="E60" i="22"/>
  <c r="I41" i="22"/>
  <c r="K34" i="22"/>
  <c r="E38" i="22"/>
  <c r="G40" i="22"/>
  <c r="G45" i="22" s="1"/>
  <c r="I60" i="22"/>
  <c r="C70" i="22"/>
  <c r="E70" i="22"/>
  <c r="I53" i="22"/>
  <c r="K58" i="22"/>
  <c r="E42" i="22"/>
  <c r="I36" i="22"/>
  <c r="Y324" i="20"/>
  <c r="Z21" i="20"/>
  <c r="Z324" i="20" s="1"/>
  <c r="Y374" i="20"/>
  <c r="Y377" i="20"/>
  <c r="Z69" i="20"/>
  <c r="Z372" i="20" s="1"/>
  <c r="L20" i="20" s="1"/>
  <c r="L323" i="20" s="1"/>
  <c r="Y380" i="20"/>
  <c r="Y409" i="20"/>
  <c r="Z106" i="20"/>
  <c r="Z409" i="20" s="1"/>
  <c r="Z120" i="20"/>
  <c r="Z423" i="20" s="1"/>
  <c r="Y423" i="20"/>
  <c r="Z136" i="20"/>
  <c r="Z439" i="20" s="1"/>
  <c r="Y439" i="20"/>
  <c r="Y347" i="20"/>
  <c r="Y382" i="20"/>
  <c r="Z101" i="20"/>
  <c r="Z404" i="20" s="1"/>
  <c r="Z19" i="20"/>
  <c r="Z322" i="20" s="1"/>
  <c r="Y322" i="20"/>
  <c r="Z45" i="20"/>
  <c r="Z348" i="20" s="1"/>
  <c r="Y348" i="20"/>
  <c r="Z57" i="20"/>
  <c r="Z360" i="20" s="1"/>
  <c r="Y360" i="20"/>
  <c r="Z63" i="20"/>
  <c r="Z366" i="20" s="1"/>
  <c r="Y366" i="20"/>
  <c r="L83" i="20"/>
  <c r="L386" i="20" s="1"/>
  <c r="E32" i="22"/>
  <c r="K52" i="22"/>
  <c r="Z17" i="20"/>
  <c r="Z320" i="20" s="1"/>
  <c r="Y320" i="20"/>
  <c r="Z112" i="20"/>
  <c r="Z415" i="20" s="1"/>
  <c r="Y415" i="20"/>
  <c r="Z128" i="20"/>
  <c r="Z431" i="20" s="1"/>
  <c r="Y431" i="20"/>
  <c r="Y335" i="20"/>
  <c r="Y333" i="20"/>
  <c r="Z91" i="20"/>
  <c r="Z394" i="20" s="1"/>
  <c r="K22" i="22"/>
  <c r="B70" i="22"/>
  <c r="E46" i="22"/>
  <c r="G34" i="22"/>
  <c r="G39" i="22" s="1"/>
  <c r="I47" i="22"/>
  <c r="I71" i="22"/>
  <c r="B64" i="22"/>
  <c r="E52" i="22"/>
  <c r="G64" i="22"/>
  <c r="G69" i="22" s="1"/>
  <c r="I54" i="22"/>
  <c r="E28" i="22"/>
  <c r="Z108" i="20"/>
  <c r="Z411" i="20" s="1"/>
  <c r="Y411" i="20"/>
  <c r="Z116" i="20"/>
  <c r="Z419" i="20" s="1"/>
  <c r="Y419" i="20"/>
  <c r="Z124" i="20"/>
  <c r="Z427" i="20" s="1"/>
  <c r="Y427" i="20"/>
  <c r="Z132" i="20"/>
  <c r="Z435" i="20" s="1"/>
  <c r="Y435" i="20"/>
  <c r="Z140" i="20"/>
  <c r="Z443" i="20" s="1"/>
  <c r="Y443" i="20"/>
  <c r="Y346" i="20"/>
  <c r="Y338" i="20"/>
  <c r="Y334" i="20"/>
  <c r="Y330" i="20"/>
  <c r="B58" i="22"/>
  <c r="C58" i="22"/>
  <c r="E44" i="22"/>
  <c r="E58" i="22"/>
  <c r="E72" i="22"/>
  <c r="G70" i="22"/>
  <c r="G75" i="22" s="1"/>
  <c r="I43" i="22"/>
  <c r="I55" i="22"/>
  <c r="I67" i="22"/>
  <c r="K46" i="22"/>
  <c r="B52" i="22"/>
  <c r="C64" i="22"/>
  <c r="E50" i="22"/>
  <c r="E64" i="22"/>
  <c r="G52" i="22"/>
  <c r="G57" i="22" s="1"/>
  <c r="I40" i="22"/>
  <c r="I52" i="22"/>
  <c r="I57" i="22" s="1"/>
  <c r="I64" i="22"/>
  <c r="I69" i="22" s="1"/>
  <c r="K40" i="22"/>
  <c r="E30" i="22"/>
  <c r="Y310" i="20"/>
  <c r="Y399" i="20"/>
  <c r="Y405" i="20"/>
  <c r="Z85" i="20"/>
  <c r="Z388" i="20" s="1"/>
  <c r="Z81" i="20"/>
  <c r="Z384" i="20" s="1"/>
  <c r="Z33" i="20"/>
  <c r="Z336" i="20" s="1"/>
  <c r="Y340" i="20"/>
  <c r="Y332" i="20"/>
  <c r="Y328" i="20"/>
  <c r="B34" i="22"/>
  <c r="C34" i="22"/>
  <c r="E34" i="22"/>
  <c r="E48" i="22"/>
  <c r="E68" i="22"/>
  <c r="G46" i="22"/>
  <c r="G51" i="22" s="1"/>
  <c r="I37" i="22"/>
  <c r="I49" i="22"/>
  <c r="I61" i="22"/>
  <c r="I73" i="22"/>
  <c r="K70" i="22"/>
  <c r="C40" i="22"/>
  <c r="E40" i="22"/>
  <c r="E54" i="22"/>
  <c r="E74" i="22"/>
  <c r="I34" i="22"/>
  <c r="I39" i="22" s="1"/>
  <c r="I46" i="22"/>
  <c r="I51" i="22" s="1"/>
  <c r="I58" i="22"/>
  <c r="I70" i="22"/>
  <c r="I75" i="22" s="1"/>
  <c r="C28" i="22"/>
  <c r="Z14" i="20"/>
  <c r="Z317" i="20" s="1"/>
  <c r="F370" i="20"/>
  <c r="C19" i="23"/>
  <c r="E15" i="12"/>
  <c r="G12" i="11"/>
  <c r="E12" i="13" s="1"/>
  <c r="F338" i="20"/>
  <c r="C20" i="24"/>
  <c r="E47" i="12"/>
  <c r="E39" i="12"/>
  <c r="E27" i="13"/>
  <c r="E42" i="7"/>
  <c r="E26" i="7"/>
  <c r="E10" i="5"/>
  <c r="E11" i="11"/>
  <c r="C21" i="23"/>
  <c r="E48" i="6"/>
  <c r="E43" i="6"/>
  <c r="E45" i="12"/>
  <c r="E31" i="6"/>
  <c r="E35" i="6"/>
  <c r="E14" i="5"/>
  <c r="G16" i="11"/>
  <c r="F362" i="20"/>
  <c r="F330" i="20"/>
  <c r="F367" i="20"/>
  <c r="F335" i="20"/>
  <c r="C13" i="24"/>
  <c r="J11" i="22"/>
  <c r="C21" i="24"/>
  <c r="E18" i="5"/>
  <c r="G16" i="5"/>
  <c r="G21" i="5"/>
  <c r="F386" i="20"/>
  <c r="F354" i="20"/>
  <c r="F320" i="20"/>
  <c r="F359" i="20"/>
  <c r="F327" i="20"/>
  <c r="E83" i="20"/>
  <c r="E22" i="5"/>
  <c r="G12" i="5"/>
  <c r="E12" i="7" s="1"/>
  <c r="G11" i="5"/>
  <c r="E11" i="7" s="1"/>
  <c r="F378" i="20"/>
  <c r="F346" i="20"/>
  <c r="F383" i="20"/>
  <c r="F351" i="20"/>
  <c r="F319" i="20"/>
  <c r="E29" i="12"/>
  <c r="E386" i="20"/>
  <c r="E11" i="5"/>
  <c r="E15" i="5"/>
  <c r="E19" i="5"/>
  <c r="I12" i="22"/>
  <c r="G15" i="5"/>
  <c r="E15" i="7" s="1"/>
  <c r="E9" i="11"/>
  <c r="E13" i="11"/>
  <c r="E17" i="11"/>
  <c r="G20" i="5"/>
  <c r="E20" i="7" s="1"/>
  <c r="G10" i="5"/>
  <c r="E12" i="11"/>
  <c r="E16" i="11"/>
  <c r="F384" i="20"/>
  <c r="F376" i="20"/>
  <c r="F368" i="20"/>
  <c r="F360" i="20"/>
  <c r="F352" i="20"/>
  <c r="F344" i="20"/>
  <c r="F336" i="20"/>
  <c r="F328" i="20"/>
  <c r="F318" i="20"/>
  <c r="F381" i="20"/>
  <c r="F373" i="20"/>
  <c r="F365" i="20"/>
  <c r="F357" i="20"/>
  <c r="F349" i="20"/>
  <c r="F341" i="20"/>
  <c r="F333" i="20"/>
  <c r="F325" i="20"/>
  <c r="F315" i="20"/>
  <c r="C20" i="23"/>
  <c r="C15" i="24"/>
  <c r="C14" i="24"/>
  <c r="C18" i="23"/>
  <c r="C12" i="24"/>
  <c r="I15" i="5"/>
  <c r="E34" i="13"/>
  <c r="N13" i="22"/>
  <c r="E12" i="5"/>
  <c r="E16" i="5"/>
  <c r="E20" i="5"/>
  <c r="G9" i="5"/>
  <c r="E9" i="6" s="1"/>
  <c r="G14" i="5"/>
  <c r="E14" i="7" s="1"/>
  <c r="E10" i="11"/>
  <c r="G14" i="11"/>
  <c r="E14" i="13" s="1"/>
  <c r="E18" i="11"/>
  <c r="G19" i="5"/>
  <c r="E19" i="7" s="1"/>
  <c r="G9" i="11"/>
  <c r="G13" i="11"/>
  <c r="E13" i="13" s="1"/>
  <c r="G17" i="11"/>
  <c r="E17" i="13" s="1"/>
  <c r="F382" i="20"/>
  <c r="F374" i="20"/>
  <c r="F366" i="20"/>
  <c r="F358" i="20"/>
  <c r="F350" i="20"/>
  <c r="F342" i="20"/>
  <c r="F334" i="20"/>
  <c r="F326" i="20"/>
  <c r="F314" i="20"/>
  <c r="F379" i="20"/>
  <c r="F371" i="20"/>
  <c r="F363" i="20"/>
  <c r="F355" i="20"/>
  <c r="F347" i="20"/>
  <c r="F339" i="20"/>
  <c r="F331" i="20"/>
  <c r="F323" i="20"/>
  <c r="F313" i="20"/>
  <c r="C14" i="23"/>
  <c r="C17" i="24"/>
  <c r="C13" i="23"/>
  <c r="C16" i="24"/>
  <c r="C16" i="23"/>
  <c r="E9" i="5"/>
  <c r="E13" i="5"/>
  <c r="E17" i="5"/>
  <c r="E21" i="5"/>
  <c r="G17" i="5"/>
  <c r="E17" i="6" s="1"/>
  <c r="G13" i="5"/>
  <c r="G11" i="11"/>
  <c r="E15" i="11"/>
  <c r="G22" i="5"/>
  <c r="G18" i="5"/>
  <c r="E18" i="6" s="1"/>
  <c r="G10" i="11"/>
  <c r="E10" i="12" s="1"/>
  <c r="E14" i="11"/>
  <c r="G18" i="11"/>
  <c r="E18" i="13" s="1"/>
  <c r="F380" i="20"/>
  <c r="F372" i="20"/>
  <c r="F364" i="20"/>
  <c r="F356" i="20"/>
  <c r="F348" i="20"/>
  <c r="F340" i="20"/>
  <c r="F332" i="20"/>
  <c r="F324" i="20"/>
  <c r="F385" i="20"/>
  <c r="F377" i="20"/>
  <c r="F369" i="20"/>
  <c r="F361" i="20"/>
  <c r="F353" i="20"/>
  <c r="F345" i="20"/>
  <c r="F337" i="20"/>
  <c r="F329" i="20"/>
  <c r="F321" i="20"/>
  <c r="C15" i="23"/>
  <c r="C12" i="23"/>
  <c r="C19" i="24"/>
  <c r="C17" i="23"/>
  <c r="C18" i="24"/>
  <c r="H17" i="5"/>
  <c r="H11" i="5"/>
  <c r="F316" i="20"/>
  <c r="F317" i="20"/>
  <c r="H9" i="11"/>
  <c r="H9" i="5"/>
  <c r="F322" i="20"/>
  <c r="E30" i="6"/>
  <c r="B31" i="13"/>
  <c r="B47" i="13"/>
  <c r="B14" i="12"/>
  <c r="D31" i="12"/>
  <c r="D47" i="12"/>
  <c r="D46" i="12"/>
  <c r="D46" i="13"/>
  <c r="E38" i="6"/>
  <c r="E46" i="6"/>
  <c r="E9" i="7"/>
  <c r="E21" i="12"/>
  <c r="E20" i="13"/>
  <c r="B6" i="20"/>
  <c r="B309" i="20" s="1"/>
  <c r="C8" i="23" s="1"/>
  <c r="J83" i="20"/>
  <c r="J386" i="20" s="1"/>
  <c r="I2" i="24"/>
  <c r="J7" i="20"/>
  <c r="J310" i="20" s="1"/>
  <c r="I12" i="5" s="1"/>
  <c r="J19" i="20"/>
  <c r="J322" i="20" s="1"/>
  <c r="I10" i="11" s="1"/>
  <c r="B4" i="20"/>
  <c r="B307" i="20" s="1"/>
  <c r="B27" i="13"/>
  <c r="B43" i="13"/>
  <c r="B28" i="12"/>
  <c r="B44" i="12"/>
  <c r="D27" i="12"/>
  <c r="D43" i="12"/>
  <c r="D30" i="13"/>
  <c r="D42" i="12"/>
  <c r="B5" i="20"/>
  <c r="B308" i="20" s="1"/>
  <c r="H15" i="20"/>
  <c r="H318" i="20" s="1"/>
  <c r="H20" i="20"/>
  <c r="H323" i="20" s="1"/>
  <c r="J20" i="20"/>
  <c r="J323" i="20" s="1"/>
  <c r="I11" i="11" s="1"/>
  <c r="E25" i="13"/>
  <c r="E25" i="12"/>
  <c r="E37" i="13"/>
  <c r="E37" i="12"/>
  <c r="E41" i="13"/>
  <c r="E41" i="12"/>
  <c r="B23" i="13"/>
  <c r="B39" i="13"/>
  <c r="D23" i="12"/>
  <c r="D39" i="12"/>
  <c r="D26" i="13"/>
  <c r="E106" i="11"/>
  <c r="D48" i="4"/>
  <c r="E106" i="5"/>
  <c r="E82" i="11"/>
  <c r="E82" i="5"/>
  <c r="D24" i="4"/>
  <c r="E80" i="11"/>
  <c r="D22" i="4"/>
  <c r="E80" i="5"/>
  <c r="E100" i="11"/>
  <c r="D42" i="4"/>
  <c r="E100" i="5"/>
  <c r="E94" i="11"/>
  <c r="E94" i="5"/>
  <c r="D36" i="4"/>
  <c r="D29" i="4"/>
  <c r="E91" i="5"/>
  <c r="E107" i="5"/>
  <c r="E38" i="13"/>
  <c r="E23" i="13"/>
  <c r="E72" i="5"/>
  <c r="D21" i="4"/>
  <c r="D45" i="4"/>
  <c r="D28" i="4"/>
  <c r="D38" i="4"/>
  <c r="E77" i="5"/>
  <c r="E81" i="5"/>
  <c r="D27" i="4"/>
  <c r="E89" i="5"/>
  <c r="D35" i="4"/>
  <c r="E97" i="5"/>
  <c r="E25" i="6"/>
  <c r="E29" i="6"/>
  <c r="E33" i="6"/>
  <c r="E37" i="6"/>
  <c r="E41" i="6"/>
  <c r="E45" i="6"/>
  <c r="E17" i="12"/>
  <c r="E13" i="12"/>
  <c r="E42" i="13"/>
  <c r="E26" i="13"/>
  <c r="D14" i="4"/>
  <c r="D51" i="4" s="1"/>
  <c r="D30" i="4"/>
  <c r="D16" i="4"/>
  <c r="D32" i="4"/>
  <c r="E102" i="5"/>
  <c r="D50" i="4"/>
  <c r="E76" i="5"/>
  <c r="E84" i="5"/>
  <c r="E92" i="5"/>
  <c r="E74" i="5"/>
  <c r="E86" i="5"/>
  <c r="E90" i="5"/>
  <c r="E96" i="5"/>
  <c r="D44" i="4"/>
  <c r="E108" i="5"/>
  <c r="D19" i="4"/>
  <c r="D23" i="4"/>
  <c r="E85" i="5"/>
  <c r="D31" i="4"/>
  <c r="E93" i="5"/>
  <c r="D39" i="4"/>
  <c r="E46" i="13"/>
  <c r="E30" i="13"/>
  <c r="D33" i="6"/>
  <c r="B35" i="6"/>
  <c r="B23" i="7"/>
  <c r="B43" i="7"/>
  <c r="B27" i="7"/>
  <c r="D29" i="6"/>
  <c r="D37" i="7"/>
  <c r="E24" i="6"/>
  <c r="E28" i="6"/>
  <c r="E32" i="6"/>
  <c r="E36" i="6"/>
  <c r="E40" i="6"/>
  <c r="E44" i="6"/>
  <c r="E23" i="6"/>
  <c r="E19" i="12"/>
  <c r="E22" i="12"/>
  <c r="E18" i="12"/>
  <c r="H4" i="20"/>
  <c r="H307" i="20" s="1"/>
  <c r="H5" i="20"/>
  <c r="H308" i="20" s="1"/>
  <c r="B7" i="20"/>
  <c r="B310" i="20" s="1"/>
  <c r="B8" i="20"/>
  <c r="B311" i="20" s="1"/>
  <c r="H10" i="20"/>
  <c r="H313" i="20" s="1"/>
  <c r="H13" i="20"/>
  <c r="H316" i="20" s="1"/>
  <c r="H16" i="20"/>
  <c r="H319" i="20" s="1"/>
  <c r="H18" i="20"/>
  <c r="H321" i="20" s="1"/>
  <c r="H22" i="20"/>
  <c r="H325" i="20" s="1"/>
  <c r="H25" i="20"/>
  <c r="H328" i="20" s="1"/>
  <c r="H27" i="20"/>
  <c r="H330" i="20" s="1"/>
  <c r="E11" i="22" s="1"/>
  <c r="B83" i="20"/>
  <c r="B386" i="20" s="1"/>
  <c r="J27" i="20"/>
  <c r="J330" i="20" s="1"/>
  <c r="I18" i="11" s="1"/>
  <c r="G14" i="24" s="1"/>
  <c r="J15" i="20"/>
  <c r="J318" i="20" s="1"/>
  <c r="I20" i="5" s="1"/>
  <c r="G15" i="23" s="1"/>
  <c r="J5" i="20"/>
  <c r="J308" i="20" s="1"/>
  <c r="I10" i="5" s="1"/>
  <c r="J18" i="20"/>
  <c r="J321" i="20" s="1"/>
  <c r="B39" i="7"/>
  <c r="H6" i="20"/>
  <c r="H309" i="20" s="1"/>
  <c r="H7" i="20"/>
  <c r="H310" i="20" s="1"/>
  <c r="B9" i="20"/>
  <c r="B312" i="20" s="1"/>
  <c r="H21" i="20"/>
  <c r="H324" i="20" s="1"/>
  <c r="H23" i="20"/>
  <c r="H326" i="20" s="1"/>
  <c r="H83" i="20"/>
  <c r="H386" i="20" s="1"/>
  <c r="J4" i="20"/>
  <c r="J307" i="20" s="1"/>
  <c r="J23" i="20"/>
  <c r="J326" i="20" s="1"/>
  <c r="I14" i="11" s="1"/>
  <c r="J13" i="20"/>
  <c r="J316" i="20" s="1"/>
  <c r="I18" i="5" s="1"/>
  <c r="G13" i="23" s="1"/>
  <c r="J26" i="20"/>
  <c r="J329" i="20" s="1"/>
  <c r="I17" i="11" s="1"/>
  <c r="G13" i="24" s="1"/>
  <c r="J14" i="20"/>
  <c r="J317" i="20" s="1"/>
  <c r="I19" i="5" s="1"/>
  <c r="G14" i="23" s="1"/>
  <c r="D45" i="6"/>
  <c r="H8" i="20"/>
  <c r="H311" i="20" s="1"/>
  <c r="H9" i="20"/>
  <c r="H312" i="20" s="1"/>
  <c r="H11" i="20"/>
  <c r="H314" i="20" s="1"/>
  <c r="H12" i="20"/>
  <c r="H315" i="20" s="1"/>
  <c r="H14" i="20"/>
  <c r="H317" i="20" s="1"/>
  <c r="H17" i="20"/>
  <c r="H320" i="20" s="1"/>
  <c r="H19" i="20"/>
  <c r="H322" i="20" s="1"/>
  <c r="H24" i="20"/>
  <c r="H327" i="20" s="1"/>
  <c r="H26" i="20"/>
  <c r="H329" i="20" s="1"/>
  <c r="J6" i="20"/>
  <c r="J309" i="20" s="1"/>
  <c r="I11" i="5" s="1"/>
  <c r="J21" i="20"/>
  <c r="J324" i="20" s="1"/>
  <c r="I12" i="11" s="1"/>
  <c r="J11" i="20"/>
  <c r="J314" i="20" s="1"/>
  <c r="I16" i="5" s="1"/>
  <c r="J22" i="20"/>
  <c r="J325" i="20" s="1"/>
  <c r="I13" i="11" s="1"/>
  <c r="J12" i="20"/>
  <c r="J315" i="20" s="1"/>
  <c r="I17" i="5" s="1"/>
  <c r="G12" i="23" s="1"/>
  <c r="U119" i="8"/>
  <c r="U256" i="8" s="1"/>
  <c r="U26" i="8"/>
  <c r="U163" i="8" s="1"/>
  <c r="U54" i="14"/>
  <c r="U191" i="14" s="1"/>
  <c r="V178" i="8"/>
  <c r="V194" i="8"/>
  <c r="U68" i="8"/>
  <c r="U205" i="8" s="1"/>
  <c r="U89" i="14"/>
  <c r="U226" i="14" s="1"/>
  <c r="U61" i="14"/>
  <c r="U198" i="14" s="1"/>
  <c r="V190" i="14"/>
  <c r="U66" i="14"/>
  <c r="U203" i="14" s="1"/>
  <c r="V160" i="8"/>
  <c r="C73" i="9"/>
  <c r="V152" i="8"/>
  <c r="V166" i="8"/>
  <c r="V182" i="8"/>
  <c r="V198" i="8"/>
  <c r="U113" i="14"/>
  <c r="U250" i="14" s="1"/>
  <c r="V206" i="14"/>
  <c r="U51" i="14"/>
  <c r="U188" i="14" s="1"/>
  <c r="V231" i="14"/>
  <c r="U31" i="14"/>
  <c r="U168" i="14" s="1"/>
  <c r="U121" i="8"/>
  <c r="U258" i="8" s="1"/>
  <c r="U52" i="8"/>
  <c r="U189" i="8" s="1"/>
  <c r="U38" i="14"/>
  <c r="U175" i="14" s="1"/>
  <c r="G15" i="24"/>
  <c r="V168" i="8"/>
  <c r="V196" i="8"/>
  <c r="V210" i="8"/>
  <c r="U40" i="8"/>
  <c r="U177" i="8" s="1"/>
  <c r="U60" i="8"/>
  <c r="U197" i="8" s="1"/>
  <c r="U76" i="8"/>
  <c r="U213" i="8" s="1"/>
  <c r="U108" i="8"/>
  <c r="U245" i="8" s="1"/>
  <c r="V233" i="8"/>
  <c r="U121" i="14"/>
  <c r="U258" i="14" s="1"/>
  <c r="U105" i="14"/>
  <c r="U242" i="14" s="1"/>
  <c r="U93" i="14"/>
  <c r="U230" i="14" s="1"/>
  <c r="U81" i="14"/>
  <c r="U218" i="14" s="1"/>
  <c r="U23" i="14"/>
  <c r="U160" i="14" s="1"/>
  <c r="C28" i="24"/>
  <c r="U105" i="8"/>
  <c r="U242" i="8" s="1"/>
  <c r="V204" i="8"/>
  <c r="V235" i="14"/>
  <c r="U18" i="14"/>
  <c r="U155" i="14" s="1"/>
  <c r="C56" i="11"/>
  <c r="U95" i="8"/>
  <c r="U232" i="8" s="1"/>
  <c r="U113" i="8"/>
  <c r="U250" i="8" s="1"/>
  <c r="V150" i="8"/>
  <c r="U64" i="8"/>
  <c r="U201" i="8" s="1"/>
  <c r="U98" i="8"/>
  <c r="U235" i="8" s="1"/>
  <c r="U112" i="8"/>
  <c r="U249" i="8" s="1"/>
  <c r="V211" i="8"/>
  <c r="U71" i="8"/>
  <c r="U208" i="8" s="1"/>
  <c r="U109" i="14"/>
  <c r="U246" i="14" s="1"/>
  <c r="U90" i="14"/>
  <c r="U227" i="14" s="1"/>
  <c r="U62" i="14"/>
  <c r="U199" i="14" s="1"/>
  <c r="U6" i="14"/>
  <c r="U143" i="14" s="1"/>
  <c r="U34" i="14"/>
  <c r="U171" i="14" s="1"/>
  <c r="U14" i="8"/>
  <c r="U151" i="8" s="1"/>
  <c r="U88" i="8"/>
  <c r="U225" i="8" s="1"/>
  <c r="V207" i="14"/>
  <c r="U58" i="14"/>
  <c r="U195" i="14" s="1"/>
  <c r="U29" i="14"/>
  <c r="U166" i="14" s="1"/>
  <c r="U19" i="14"/>
  <c r="U156" i="14" s="1"/>
  <c r="U15" i="14"/>
  <c r="U152" i="14" s="1"/>
  <c r="U8" i="14"/>
  <c r="U145" i="14" s="1"/>
  <c r="U91" i="8"/>
  <c r="U228" i="8" s="1"/>
  <c r="U103" i="8"/>
  <c r="U240" i="8" s="1"/>
  <c r="U123" i="8"/>
  <c r="U260" i="8" s="1"/>
  <c r="V218" i="8"/>
  <c r="U120" i="8"/>
  <c r="U257" i="8" s="1"/>
  <c r="V149" i="8"/>
  <c r="U118" i="14"/>
  <c r="U255" i="14" s="1"/>
  <c r="V211" i="14"/>
  <c r="V187" i="14"/>
  <c r="V151" i="14"/>
  <c r="U111" i="8"/>
  <c r="U248" i="8" s="1"/>
  <c r="V212" i="8"/>
  <c r="U58" i="8"/>
  <c r="U195" i="8" s="1"/>
  <c r="U93" i="8"/>
  <c r="U230" i="8" s="1"/>
  <c r="U115" i="8"/>
  <c r="U252" i="8" s="1"/>
  <c r="V180" i="8"/>
  <c r="U36" i="8"/>
  <c r="U173" i="8" s="1"/>
  <c r="U46" i="8"/>
  <c r="U183" i="8" s="1"/>
  <c r="U62" i="8"/>
  <c r="U199" i="8" s="1"/>
  <c r="U72" i="8"/>
  <c r="U209" i="8" s="1"/>
  <c r="U84" i="8"/>
  <c r="U221" i="8" s="1"/>
  <c r="U94" i="8"/>
  <c r="U231" i="8" s="1"/>
  <c r="V219" i="8"/>
  <c r="U79" i="8"/>
  <c r="U216" i="8" s="1"/>
  <c r="U86" i="14"/>
  <c r="U223" i="14" s="1"/>
  <c r="V183" i="14"/>
  <c r="U32" i="14"/>
  <c r="U169" i="14" s="1"/>
  <c r="C56" i="5"/>
  <c r="B57" i="6"/>
  <c r="B57" i="7"/>
  <c r="V188" i="8"/>
  <c r="U22" i="8"/>
  <c r="U159" i="8" s="1"/>
  <c r="U38" i="8"/>
  <c r="U175" i="8" s="1"/>
  <c r="U54" i="8"/>
  <c r="U191" i="8" s="1"/>
  <c r="U102" i="8"/>
  <c r="U239" i="8" s="1"/>
  <c r="U110" i="8"/>
  <c r="U247" i="8" s="1"/>
  <c r="U118" i="8"/>
  <c r="U255" i="8" s="1"/>
  <c r="U7" i="8"/>
  <c r="U144" i="8" s="1"/>
  <c r="U115" i="14"/>
  <c r="U252" i="14" s="1"/>
  <c r="U107" i="14"/>
  <c r="U244" i="14" s="1"/>
  <c r="U63" i="14"/>
  <c r="U200" i="14" s="1"/>
  <c r="U49" i="14"/>
  <c r="U186" i="14" s="1"/>
  <c r="U28" i="14"/>
  <c r="U165" i="14" s="1"/>
  <c r="U17" i="14"/>
  <c r="U154" i="14" s="1"/>
  <c r="U10" i="14"/>
  <c r="U147" i="14" s="1"/>
  <c r="U7" i="14"/>
  <c r="U144" i="14" s="1"/>
  <c r="C83" i="22"/>
  <c r="B59" i="10"/>
  <c r="B57" i="12"/>
  <c r="U99" i="8"/>
  <c r="U236" i="8" s="1"/>
  <c r="V156" i="8"/>
  <c r="V172" i="8"/>
  <c r="V190" i="8"/>
  <c r="V206" i="8"/>
  <c r="V214" i="8"/>
  <c r="V222" i="8"/>
  <c r="U16" i="8"/>
  <c r="U153" i="8" s="1"/>
  <c r="U32" i="8"/>
  <c r="U169" i="8" s="1"/>
  <c r="U48" i="8"/>
  <c r="U185" i="8" s="1"/>
  <c r="U56" i="8"/>
  <c r="U193" i="8" s="1"/>
  <c r="U9" i="8"/>
  <c r="U146" i="8" s="1"/>
  <c r="U122" i="14"/>
  <c r="U259" i="14" s="1"/>
  <c r="U119" i="14"/>
  <c r="U256" i="14" s="1"/>
  <c r="V232" i="14"/>
  <c r="U91" i="14"/>
  <c r="U228" i="14" s="1"/>
  <c r="V216" i="14"/>
  <c r="U75" i="14"/>
  <c r="U212" i="14" s="1"/>
  <c r="U59" i="14"/>
  <c r="U196" i="14" s="1"/>
  <c r="V182" i="14"/>
  <c r="U82" i="14"/>
  <c r="U219" i="14" s="1"/>
  <c r="U78" i="14"/>
  <c r="U215" i="14" s="1"/>
  <c r="U35" i="14"/>
  <c r="U172" i="14" s="1"/>
  <c r="U25" i="14"/>
  <c r="U162" i="14" s="1"/>
  <c r="C73" i="15"/>
  <c r="U10" i="8"/>
  <c r="U147" i="8" s="1"/>
  <c r="U125" i="14"/>
  <c r="U262" i="14" s="1"/>
  <c r="U111" i="14"/>
  <c r="U248" i="14" s="1"/>
  <c r="U103" i="14"/>
  <c r="U240" i="14" s="1"/>
  <c r="U99" i="14"/>
  <c r="U236" i="14" s="1"/>
  <c r="U41" i="14"/>
  <c r="U178" i="14" s="1"/>
  <c r="B100" i="4"/>
  <c r="B59" i="3"/>
  <c r="B57" i="13"/>
  <c r="G21" i="24"/>
  <c r="G20" i="24"/>
  <c r="U101" i="8"/>
  <c r="U238" i="8" s="1"/>
  <c r="U109" i="8"/>
  <c r="U246" i="8" s="1"/>
  <c r="U117" i="8"/>
  <c r="U254" i="8" s="1"/>
  <c r="U125" i="8"/>
  <c r="U262" i="8" s="1"/>
  <c r="V158" i="8"/>
  <c r="V174" i="8"/>
  <c r="V200" i="8"/>
  <c r="U18" i="8"/>
  <c r="U155" i="8" s="1"/>
  <c r="U34" i="8"/>
  <c r="U171" i="8" s="1"/>
  <c r="U50" i="8"/>
  <c r="U187" i="8" s="1"/>
  <c r="U66" i="8"/>
  <c r="U203" i="8" s="1"/>
  <c r="U106" i="8"/>
  <c r="U243" i="8" s="1"/>
  <c r="U114" i="8"/>
  <c r="U251" i="8" s="1"/>
  <c r="U122" i="8"/>
  <c r="U259" i="8" s="1"/>
  <c r="U114" i="14"/>
  <c r="U251" i="14" s="1"/>
  <c r="U110" i="14"/>
  <c r="U247" i="14" s="1"/>
  <c r="U106" i="14"/>
  <c r="U243" i="14" s="1"/>
  <c r="U102" i="14"/>
  <c r="U239" i="14" s="1"/>
  <c r="U42" i="14"/>
  <c r="U179" i="14" s="1"/>
  <c r="U39" i="14"/>
  <c r="U176" i="14" s="1"/>
  <c r="U30" i="14"/>
  <c r="U167" i="14" s="1"/>
  <c r="U24" i="14"/>
  <c r="U161" i="14" s="1"/>
  <c r="E307" i="20"/>
  <c r="E4" i="20"/>
  <c r="E309" i="20"/>
  <c r="E6" i="20"/>
  <c r="E5" i="20"/>
  <c r="E308" i="20"/>
  <c r="L19" i="20"/>
  <c r="L322" i="20" s="1"/>
  <c r="E7" i="20" s="1"/>
  <c r="L23" i="20"/>
  <c r="L326" i="20" s="1"/>
  <c r="E8" i="20" s="1"/>
  <c r="L27" i="20"/>
  <c r="L330" i="20" s="1"/>
  <c r="I10" i="22" s="1"/>
  <c r="K16" i="22"/>
  <c r="G28" i="22"/>
  <c r="G33" i="22" s="1"/>
  <c r="I45" i="22"/>
  <c r="Y307" i="20"/>
  <c r="Y309" i="20"/>
  <c r="Y311" i="20"/>
  <c r="Y410" i="20"/>
  <c r="Y414" i="20"/>
  <c r="Y418" i="20"/>
  <c r="Y422" i="20"/>
  <c r="Y426" i="20"/>
  <c r="Y430" i="20"/>
  <c r="Y434" i="20"/>
  <c r="Y438" i="20"/>
  <c r="Y442" i="20"/>
  <c r="Y446" i="20"/>
  <c r="Y450" i="20"/>
  <c r="Y454" i="20"/>
  <c r="Y458" i="20"/>
  <c r="Y462" i="20"/>
  <c r="Y466" i="20"/>
  <c r="Y470" i="20"/>
  <c r="Y474" i="20"/>
  <c r="Y478" i="20"/>
  <c r="Y482" i="20"/>
  <c r="Y486" i="20"/>
  <c r="Y490" i="20"/>
  <c r="Y494" i="20"/>
  <c r="Y498" i="20"/>
  <c r="Y502" i="20"/>
  <c r="Y506" i="20"/>
  <c r="Y510" i="20"/>
  <c r="Y514" i="20"/>
  <c r="Y518" i="20"/>
  <c r="Y522" i="20"/>
  <c r="Y526" i="20"/>
  <c r="Y530" i="20"/>
  <c r="Y576" i="20"/>
  <c r="Y578" i="20"/>
  <c r="Y580" i="20"/>
  <c r="Y582" i="20"/>
  <c r="Y584" i="20"/>
  <c r="Y586" i="20"/>
  <c r="Y588" i="20"/>
  <c r="Y590" i="20"/>
  <c r="Y592" i="20"/>
  <c r="Y594" i="20"/>
  <c r="Y596" i="20"/>
  <c r="Y598" i="20"/>
  <c r="Y600" i="20"/>
  <c r="Y602" i="20"/>
  <c r="Y604" i="20"/>
  <c r="Y606" i="20"/>
  <c r="C16" i="22"/>
  <c r="Y313" i="20"/>
  <c r="Y316" i="20"/>
  <c r="D18" i="23"/>
  <c r="H12" i="24"/>
  <c r="H16" i="24"/>
  <c r="H20" i="24"/>
  <c r="H14" i="23"/>
  <c r="H20" i="23"/>
  <c r="H12" i="23"/>
  <c r="D14" i="24"/>
  <c r="D13" i="24"/>
  <c r="D21" i="24"/>
  <c r="H18" i="23"/>
  <c r="D15" i="23"/>
  <c r="D12" i="23"/>
  <c r="D16" i="24"/>
  <c r="D14" i="23"/>
  <c r="D18" i="24"/>
  <c r="D17" i="24"/>
  <c r="D16" i="23"/>
  <c r="D20" i="23"/>
  <c r="D19" i="23"/>
  <c r="D12" i="24"/>
  <c r="D20" i="24"/>
  <c r="I24" i="22"/>
  <c r="I18" i="22"/>
  <c r="E26" i="22"/>
  <c r="E16" i="22"/>
  <c r="I28" i="22"/>
  <c r="I22" i="22"/>
  <c r="I16" i="22"/>
  <c r="E20" i="22"/>
  <c r="B22" i="22"/>
  <c r="I30" i="22"/>
  <c r="I17" i="22"/>
  <c r="B28" i="22"/>
  <c r="I25" i="22"/>
  <c r="E24" i="22"/>
  <c r="B16" i="22"/>
  <c r="I23" i="22"/>
  <c r="E22" i="22"/>
  <c r="I19" i="22"/>
  <c r="E18" i="22"/>
  <c r="G16" i="22"/>
  <c r="G21" i="22" s="1"/>
  <c r="G22" i="22"/>
  <c r="G27" i="22" s="1"/>
  <c r="I31" i="22"/>
  <c r="C22" i="22"/>
  <c r="I29" i="22"/>
  <c r="D10" i="5"/>
  <c r="D14" i="5"/>
  <c r="D18" i="5"/>
  <c r="D15" i="5"/>
  <c r="D22" i="5"/>
  <c r="B17" i="23" s="1"/>
  <c r="D11" i="5"/>
  <c r="D12" i="5"/>
  <c r="D17" i="5"/>
  <c r="D21" i="5"/>
  <c r="D19" i="5"/>
  <c r="D20" i="5"/>
  <c r="D9" i="5"/>
  <c r="B17" i="5"/>
  <c r="B9" i="5"/>
  <c r="D13" i="5"/>
  <c r="D16" i="5"/>
  <c r="B11" i="5"/>
  <c r="B11" i="4"/>
  <c r="J16" i="20"/>
  <c r="J319" i="20" s="1"/>
  <c r="J24" i="20"/>
  <c r="J327" i="20" s="1"/>
  <c r="J9" i="20"/>
  <c r="J312" i="20" s="1"/>
  <c r="I14" i="5" s="1"/>
  <c r="J17" i="20"/>
  <c r="J320" i="20" s="1"/>
  <c r="I22" i="5" s="1"/>
  <c r="G17" i="23" s="1"/>
  <c r="J25" i="20"/>
  <c r="J328" i="20" s="1"/>
  <c r="J8" i="20"/>
  <c r="J311" i="20" s="1"/>
  <c r="I2" i="23"/>
  <c r="G18" i="24"/>
  <c r="G20" i="23"/>
  <c r="D10" i="11"/>
  <c r="D14" i="11"/>
  <c r="D18" i="11"/>
  <c r="B14" i="24" s="1"/>
  <c r="D11" i="11"/>
  <c r="D16" i="11"/>
  <c r="D9" i="11"/>
  <c r="D12" i="11"/>
  <c r="D17" i="11"/>
  <c r="B13" i="24" s="1"/>
  <c r="D13" i="11"/>
  <c r="B16" i="11"/>
  <c r="B13" i="11"/>
  <c r="B9" i="11"/>
  <c r="D15" i="11"/>
  <c r="V148" i="14"/>
  <c r="U27" i="14"/>
  <c r="U164" i="14" s="1"/>
  <c r="U22" i="14"/>
  <c r="U159" i="14" s="1"/>
  <c r="D13" i="23"/>
  <c r="D21" i="23"/>
  <c r="D19" i="24"/>
  <c r="B21" i="23"/>
  <c r="H16" i="23"/>
  <c r="H13" i="23"/>
  <c r="H17" i="23"/>
  <c r="H21" i="23"/>
  <c r="B15" i="24"/>
  <c r="H15" i="24"/>
  <c r="B19" i="24"/>
  <c r="H19" i="24"/>
  <c r="E19" i="24"/>
  <c r="E21" i="23"/>
  <c r="D17" i="23"/>
  <c r="D15" i="24"/>
  <c r="H15" i="23"/>
  <c r="B15" i="23"/>
  <c r="H19" i="23"/>
  <c r="E19" i="23"/>
  <c r="H13" i="24"/>
  <c r="H17" i="24"/>
  <c r="B17" i="24"/>
  <c r="H21" i="24"/>
  <c r="B21" i="24"/>
  <c r="H18" i="24"/>
  <c r="H14" i="24"/>
  <c r="V185" i="14"/>
  <c r="U43" i="14"/>
  <c r="U180" i="14" s="1"/>
  <c r="U37" i="14"/>
  <c r="U174" i="14" s="1"/>
  <c r="D54" i="15"/>
  <c r="U26" i="14"/>
  <c r="U163" i="14" s="1"/>
  <c r="I63" i="22" l="1"/>
  <c r="E15" i="6"/>
  <c r="E19" i="6"/>
  <c r="E14" i="6"/>
  <c r="E17" i="7"/>
  <c r="E18" i="7"/>
  <c r="E12" i="12"/>
  <c r="E20" i="6"/>
  <c r="E11" i="6"/>
  <c r="E10" i="13"/>
  <c r="E12" i="6"/>
  <c r="E16" i="6"/>
  <c r="E16" i="7"/>
  <c r="E21" i="7"/>
  <c r="E21" i="6"/>
  <c r="E16" i="13"/>
  <c r="E16" i="12"/>
  <c r="E14" i="12"/>
  <c r="E11" i="12"/>
  <c r="E11" i="13"/>
  <c r="E9" i="13"/>
  <c r="E9" i="12"/>
  <c r="E10" i="7"/>
  <c r="E10" i="6"/>
  <c r="E13" i="6"/>
  <c r="E13" i="7"/>
  <c r="E22" i="6"/>
  <c r="E22" i="7"/>
  <c r="I9" i="5"/>
  <c r="F307" i="20"/>
  <c r="C8" i="24"/>
  <c r="A11" i="22"/>
  <c r="F310" i="20"/>
  <c r="I9" i="11"/>
  <c r="F40" i="14"/>
  <c r="F177" i="14" s="1"/>
  <c r="F42" i="14"/>
  <c r="F179" i="14" s="1"/>
  <c r="F43" i="14"/>
  <c r="F180" i="14" s="1"/>
  <c r="D16" i="13"/>
  <c r="D16" i="12"/>
  <c r="F308" i="20"/>
  <c r="I13" i="5"/>
  <c r="B12" i="23"/>
  <c r="F42" i="8"/>
  <c r="F179" i="8" s="1"/>
  <c r="D17" i="6"/>
  <c r="D17" i="7"/>
  <c r="D35" i="14"/>
  <c r="D172" i="14" s="1"/>
  <c r="D39" i="14"/>
  <c r="D176" i="14" s="1"/>
  <c r="D32" i="14"/>
  <c r="D169" i="14" s="1"/>
  <c r="D36" i="14"/>
  <c r="D173" i="14" s="1"/>
  <c r="D33" i="14"/>
  <c r="D170" i="14" s="1"/>
  <c r="D37" i="14"/>
  <c r="D174" i="14" s="1"/>
  <c r="D41" i="14"/>
  <c r="D178" i="14" s="1"/>
  <c r="D34" i="14"/>
  <c r="D171" i="14" s="1"/>
  <c r="D38" i="14"/>
  <c r="D175" i="14" s="1"/>
  <c r="B9" i="12"/>
  <c r="D125" i="14"/>
  <c r="D262" i="14" s="1"/>
  <c r="B9" i="13"/>
  <c r="F44" i="14"/>
  <c r="F181" i="14" s="1"/>
  <c r="F46" i="14"/>
  <c r="F183" i="14" s="1"/>
  <c r="F45" i="14"/>
  <c r="F182" i="14" s="1"/>
  <c r="F47" i="14"/>
  <c r="F184" i="14" s="1"/>
  <c r="D17" i="13"/>
  <c r="D17" i="12"/>
  <c r="F35" i="14"/>
  <c r="F172" i="14" s="1"/>
  <c r="D11" i="13"/>
  <c r="D11" i="12"/>
  <c r="F312" i="20"/>
  <c r="C9" i="24" s="1"/>
  <c r="I16" i="11"/>
  <c r="G12" i="24" s="1"/>
  <c r="I21" i="5"/>
  <c r="G16" i="23" s="1"/>
  <c r="F309" i="20"/>
  <c r="C9" i="23" s="1"/>
  <c r="F27" i="8"/>
  <c r="F164" i="8" s="1"/>
  <c r="F18" i="8"/>
  <c r="F155" i="8" s="1"/>
  <c r="F17" i="8"/>
  <c r="F154" i="8" s="1"/>
  <c r="D13" i="7"/>
  <c r="D13" i="6"/>
  <c r="F35" i="8"/>
  <c r="F172" i="8" s="1"/>
  <c r="D20" i="6"/>
  <c r="D20" i="7"/>
  <c r="F25" i="8"/>
  <c r="F162" i="8" s="1"/>
  <c r="F26" i="8"/>
  <c r="F163" i="8" s="1"/>
  <c r="F28" i="8"/>
  <c r="F165" i="8" s="1"/>
  <c r="F29" i="8"/>
  <c r="F166" i="8" s="1"/>
  <c r="F30" i="8"/>
  <c r="F167" i="8" s="1"/>
  <c r="D12" i="6"/>
  <c r="D12" i="7"/>
  <c r="B13" i="23"/>
  <c r="F47" i="8"/>
  <c r="F184" i="8" s="1"/>
  <c r="D18" i="6"/>
  <c r="D18" i="7"/>
  <c r="I21" i="22"/>
  <c r="E311" i="20"/>
  <c r="E9" i="20"/>
  <c r="Z1" i="20" s="1"/>
  <c r="F9" i="14"/>
  <c r="F146" i="14" s="1"/>
  <c r="F7" i="14"/>
  <c r="F144" i="14" s="1"/>
  <c r="F8" i="14"/>
  <c r="F145" i="14" s="1"/>
  <c r="F6" i="14"/>
  <c r="F143" i="14" s="1"/>
  <c r="D13" i="13"/>
  <c r="D13" i="12"/>
  <c r="F311" i="20"/>
  <c r="I15" i="11"/>
  <c r="F7" i="8"/>
  <c r="F144" i="8" s="1"/>
  <c r="F8" i="8"/>
  <c r="F145" i="8" s="1"/>
  <c r="F6" i="8"/>
  <c r="F143" i="8" s="1"/>
  <c r="D9" i="7"/>
  <c r="D9" i="6"/>
  <c r="F31" i="8"/>
  <c r="F168" i="8" s="1"/>
  <c r="F32" i="8"/>
  <c r="F169" i="8" s="1"/>
  <c r="F33" i="8"/>
  <c r="F170" i="8" s="1"/>
  <c r="F34" i="8"/>
  <c r="F171" i="8" s="1"/>
  <c r="F36" i="8"/>
  <c r="F173" i="8" s="1"/>
  <c r="F43" i="8"/>
  <c r="F180" i="8" s="1"/>
  <c r="D15" i="7"/>
  <c r="D15" i="6"/>
  <c r="B12" i="24"/>
  <c r="D8" i="14"/>
  <c r="D145" i="14" s="1"/>
  <c r="D15" i="14"/>
  <c r="D152" i="14" s="1"/>
  <c r="D9" i="14"/>
  <c r="D146" i="14" s="1"/>
  <c r="D12" i="14"/>
  <c r="D149" i="14" s="1"/>
  <c r="D19" i="14"/>
  <c r="D156" i="14" s="1"/>
  <c r="D23" i="14"/>
  <c r="D160" i="14" s="1"/>
  <c r="D27" i="14"/>
  <c r="D164" i="14" s="1"/>
  <c r="D31" i="14"/>
  <c r="D168" i="14" s="1"/>
  <c r="D13" i="14"/>
  <c r="D150" i="14" s="1"/>
  <c r="D16" i="14"/>
  <c r="D153" i="14" s="1"/>
  <c r="D20" i="14"/>
  <c r="D157" i="14" s="1"/>
  <c r="D24" i="14"/>
  <c r="D161" i="14" s="1"/>
  <c r="D28" i="14"/>
  <c r="D165" i="14" s="1"/>
  <c r="D7" i="14"/>
  <c r="D144" i="14" s="1"/>
  <c r="D10" i="14"/>
  <c r="D147" i="14" s="1"/>
  <c r="D14" i="14"/>
  <c r="D151" i="14" s="1"/>
  <c r="D17" i="14"/>
  <c r="D154" i="14" s="1"/>
  <c r="D21" i="14"/>
  <c r="D158" i="14" s="1"/>
  <c r="D25" i="14"/>
  <c r="D162" i="14" s="1"/>
  <c r="D29" i="14"/>
  <c r="D166" i="14" s="1"/>
  <c r="D11" i="14"/>
  <c r="D148" i="14" s="1"/>
  <c r="D18" i="14"/>
  <c r="D155" i="14" s="1"/>
  <c r="D22" i="14"/>
  <c r="D159" i="14" s="1"/>
  <c r="D13" i="15" s="1"/>
  <c r="D26" i="14"/>
  <c r="D163" i="14" s="1"/>
  <c r="D30" i="14"/>
  <c r="D167" i="14" s="1"/>
  <c r="B13" i="12"/>
  <c r="D6" i="14"/>
  <c r="D143" i="14" s="1"/>
  <c r="B13" i="13"/>
  <c r="F36" i="14"/>
  <c r="F173" i="14" s="1"/>
  <c r="F38" i="14"/>
  <c r="F175" i="14" s="1"/>
  <c r="F37" i="14"/>
  <c r="F174" i="14" s="1"/>
  <c r="F39" i="14"/>
  <c r="F176" i="14" s="1"/>
  <c r="F41" i="14"/>
  <c r="F178" i="14" s="1"/>
  <c r="D12" i="13"/>
  <c r="D12" i="12"/>
  <c r="F48" i="14"/>
  <c r="F185" i="14" s="1"/>
  <c r="F50" i="14"/>
  <c r="F187" i="14" s="1"/>
  <c r="F52" i="14"/>
  <c r="F189" i="14" s="1"/>
  <c r="F49" i="14"/>
  <c r="F186" i="14" s="1"/>
  <c r="F51" i="14"/>
  <c r="F188" i="14" s="1"/>
  <c r="D18" i="13"/>
  <c r="D18" i="12"/>
  <c r="D14" i="8"/>
  <c r="D151" i="8" s="1"/>
  <c r="D16" i="8"/>
  <c r="D153" i="8" s="1"/>
  <c r="D15" i="8"/>
  <c r="D152" i="8" s="1"/>
  <c r="D7" i="8"/>
  <c r="D144" i="8" s="1"/>
  <c r="D8" i="8"/>
  <c r="D145" i="8" s="1"/>
  <c r="D9" i="8"/>
  <c r="D146" i="8" s="1"/>
  <c r="D10" i="8"/>
  <c r="D147" i="8" s="1"/>
  <c r="D11" i="8"/>
  <c r="D148" i="8" s="1"/>
  <c r="D12" i="8"/>
  <c r="D149" i="8" s="1"/>
  <c r="D13" i="8"/>
  <c r="D150" i="8" s="1"/>
  <c r="B9" i="6"/>
  <c r="B9" i="7"/>
  <c r="D6" i="8"/>
  <c r="D143" i="8" s="1"/>
  <c r="B14" i="23"/>
  <c r="F48" i="8"/>
  <c r="F185" i="8" s="1"/>
  <c r="D15" i="9" s="1"/>
  <c r="D19" i="6"/>
  <c r="D19" i="7"/>
  <c r="F24" i="8"/>
  <c r="F161" i="8" s="1"/>
  <c r="D11" i="6"/>
  <c r="D11" i="7"/>
  <c r="F20" i="8"/>
  <c r="F157" i="8" s="1"/>
  <c r="F19" i="8"/>
  <c r="F156" i="8" s="1"/>
  <c r="F23" i="8"/>
  <c r="F160" i="8" s="1"/>
  <c r="F22" i="8"/>
  <c r="F159" i="8" s="1"/>
  <c r="F21" i="8"/>
  <c r="F158" i="8" s="1"/>
  <c r="D14" i="7"/>
  <c r="D14" i="6"/>
  <c r="I27" i="22"/>
  <c r="E312" i="20"/>
  <c r="D10" i="22" s="1"/>
  <c r="D43" i="14"/>
  <c r="D180" i="14" s="1"/>
  <c r="D47" i="14"/>
  <c r="D184" i="14" s="1"/>
  <c r="D51" i="14"/>
  <c r="D188" i="14" s="1"/>
  <c r="D40" i="14"/>
  <c r="D177" i="14" s="1"/>
  <c r="D44" i="14"/>
  <c r="D181" i="14" s="1"/>
  <c r="D48" i="14"/>
  <c r="D185" i="14" s="1"/>
  <c r="D52" i="14"/>
  <c r="D189" i="14" s="1"/>
  <c r="D45" i="14"/>
  <c r="D182" i="14" s="1"/>
  <c r="D49" i="14"/>
  <c r="D186" i="14" s="1"/>
  <c r="D42" i="14"/>
  <c r="D179" i="14" s="1"/>
  <c r="D46" i="14"/>
  <c r="D183" i="14" s="1"/>
  <c r="D50" i="14"/>
  <c r="D187" i="14" s="1"/>
  <c r="B16" i="13"/>
  <c r="B16" i="12"/>
  <c r="F32" i="14"/>
  <c r="F169" i="14" s="1"/>
  <c r="D9" i="13"/>
  <c r="F125" i="14"/>
  <c r="F262" i="14" s="1"/>
  <c r="D9" i="12"/>
  <c r="F11" i="14"/>
  <c r="F148" i="14" s="1"/>
  <c r="F13" i="14"/>
  <c r="F150" i="14" s="1"/>
  <c r="F16" i="14"/>
  <c r="F153" i="14" s="1"/>
  <c r="F18" i="14"/>
  <c r="F155" i="14" s="1"/>
  <c r="F20" i="14"/>
  <c r="F157" i="14" s="1"/>
  <c r="F22" i="14"/>
  <c r="F159" i="14" s="1"/>
  <c r="D15" i="15" s="1"/>
  <c r="F10" i="14"/>
  <c r="F147" i="14" s="1"/>
  <c r="F12" i="14"/>
  <c r="F149" i="14" s="1"/>
  <c r="F14" i="14"/>
  <c r="F151" i="14" s="1"/>
  <c r="F17" i="14"/>
  <c r="F154" i="14" s="1"/>
  <c r="F19" i="14"/>
  <c r="F156" i="14" s="1"/>
  <c r="F21" i="14"/>
  <c r="F158" i="14" s="1"/>
  <c r="F25" i="14"/>
  <c r="F162" i="14" s="1"/>
  <c r="F15" i="14"/>
  <c r="F152" i="14" s="1"/>
  <c r="D14" i="13"/>
  <c r="D14" i="12"/>
  <c r="D18" i="8"/>
  <c r="D155" i="8" s="1"/>
  <c r="D22" i="8"/>
  <c r="D159" i="8" s="1"/>
  <c r="D17" i="8"/>
  <c r="D154" i="8" s="1"/>
  <c r="D21" i="8"/>
  <c r="D158" i="8" s="1"/>
  <c r="D20" i="8"/>
  <c r="D157" i="8" s="1"/>
  <c r="D19" i="8"/>
  <c r="D156" i="8" s="1"/>
  <c r="D23" i="8"/>
  <c r="D160" i="8" s="1"/>
  <c r="D24" i="8"/>
  <c r="D161" i="8" s="1"/>
  <c r="D25" i="8"/>
  <c r="D162" i="8" s="1"/>
  <c r="D26" i="8"/>
  <c r="D163" i="8" s="1"/>
  <c r="D27" i="8"/>
  <c r="D164" i="8" s="1"/>
  <c r="D28" i="8"/>
  <c r="D165" i="8" s="1"/>
  <c r="D29" i="8"/>
  <c r="D166" i="8" s="1"/>
  <c r="D30" i="8"/>
  <c r="D167" i="8" s="1"/>
  <c r="D31" i="8"/>
  <c r="D168" i="8" s="1"/>
  <c r="D32" i="8"/>
  <c r="D169" i="8" s="1"/>
  <c r="D33" i="8"/>
  <c r="D170" i="8" s="1"/>
  <c r="D34" i="8"/>
  <c r="D171" i="8" s="1"/>
  <c r="D36" i="8"/>
  <c r="D173" i="8" s="1"/>
  <c r="D43" i="8"/>
  <c r="D180" i="8" s="1"/>
  <c r="B11" i="6"/>
  <c r="B11" i="7"/>
  <c r="D35" i="8"/>
  <c r="D172" i="8" s="1"/>
  <c r="D37" i="8"/>
  <c r="D174" i="8" s="1"/>
  <c r="D38" i="8"/>
  <c r="D175" i="8" s="1"/>
  <c r="D39" i="8"/>
  <c r="D176" i="8" s="1"/>
  <c r="D40" i="8"/>
  <c r="D177" i="8" s="1"/>
  <c r="D41" i="8"/>
  <c r="D178" i="8" s="1"/>
  <c r="D42" i="8"/>
  <c r="D179" i="8" s="1"/>
  <c r="D44" i="8"/>
  <c r="D181" i="8" s="1"/>
  <c r="D45" i="8"/>
  <c r="D182" i="8" s="1"/>
  <c r="D46" i="8"/>
  <c r="D183" i="8" s="1"/>
  <c r="D47" i="8"/>
  <c r="D184" i="8" s="1"/>
  <c r="D48" i="8"/>
  <c r="D185" i="8" s="1"/>
  <c r="D13" i="9" s="1"/>
  <c r="D49" i="8"/>
  <c r="D186" i="8" s="1"/>
  <c r="B17" i="6"/>
  <c r="B17" i="7"/>
  <c r="B16" i="23"/>
  <c r="F37" i="8"/>
  <c r="F174" i="8" s="1"/>
  <c r="F38" i="8"/>
  <c r="F175" i="8" s="1"/>
  <c r="F39" i="8"/>
  <c r="F176" i="8" s="1"/>
  <c r="F40" i="8"/>
  <c r="F177" i="8" s="1"/>
  <c r="F41" i="8"/>
  <c r="F178" i="8" s="1"/>
  <c r="F44" i="8"/>
  <c r="F181" i="8" s="1"/>
  <c r="F45" i="8"/>
  <c r="F182" i="8" s="1"/>
  <c r="F46" i="8"/>
  <c r="F183" i="8" s="1"/>
  <c r="D21" i="6"/>
  <c r="D21" i="7"/>
  <c r="F49" i="8"/>
  <c r="F186" i="8" s="1"/>
  <c r="D22" i="7"/>
  <c r="D22" i="6"/>
  <c r="F16" i="8"/>
  <c r="F153" i="8" s="1"/>
  <c r="F15" i="8"/>
  <c r="F152" i="8" s="1"/>
  <c r="F9" i="8"/>
  <c r="F146" i="8" s="1"/>
  <c r="F10" i="8"/>
  <c r="F147" i="8" s="1"/>
  <c r="F11" i="8"/>
  <c r="F148" i="8" s="1"/>
  <c r="F12" i="8"/>
  <c r="F149" i="8" s="1"/>
  <c r="F13" i="8"/>
  <c r="F150" i="8" s="1"/>
  <c r="F14" i="8"/>
  <c r="F151" i="8" s="1"/>
  <c r="D10" i="6"/>
  <c r="D10" i="7"/>
  <c r="I33" i="22"/>
  <c r="E310" i="20"/>
  <c r="B303" i="20" s="1"/>
  <c r="L4" i="22" s="1"/>
  <c r="F24" i="14"/>
  <c r="F161" i="14" s="1"/>
  <c r="F26" i="14"/>
  <c r="F163" i="14" s="1"/>
  <c r="F28" i="14"/>
  <c r="F165" i="14" s="1"/>
  <c r="F30" i="14"/>
  <c r="F167" i="14" s="1"/>
  <c r="F23" i="14"/>
  <c r="F160" i="14" s="1"/>
  <c r="F27" i="14"/>
  <c r="F164" i="14" s="1"/>
  <c r="F29" i="14"/>
  <c r="F166" i="14" s="1"/>
  <c r="F31" i="14"/>
  <c r="F168" i="14" s="1"/>
  <c r="D15" i="12"/>
  <c r="D15" i="13"/>
  <c r="F34" i="14"/>
  <c r="F171" i="14" s="1"/>
  <c r="F33" i="14"/>
  <c r="F170" i="14" s="1"/>
  <c r="D10" i="13"/>
  <c r="D10" i="12"/>
  <c r="D16" i="7"/>
  <c r="D16" i="6"/>
</calcChain>
</file>

<file path=xl/comments1.xml><?xml version="1.0" encoding="utf-8"?>
<comments xmlns="http://schemas.openxmlformats.org/spreadsheetml/2006/main">
  <authors>
    <author>Author</author>
  </authors>
  <commentList>
    <comment ref="C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W1" authorId="0" shapeId="0">
      <text>
        <r>
          <rPr>
            <sz val="9"/>
            <color indexed="81"/>
            <rFont val="Tahoma"/>
            <family val="2"/>
          </rPr>
          <t>Harus diisi !</t>
        </r>
      </text>
    </comment>
    <comment ref="T2" authorId="0" shapeId="0">
      <text>
        <r>
          <rPr>
            <b/>
            <sz val="9"/>
            <color indexed="81"/>
            <rFont val="Tahoma"/>
            <family val="2"/>
          </rPr>
          <t>100 - Sangat mudah
0 - Sangat sulit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2" authorId="0" shapeId="0">
      <text>
        <r>
          <rPr>
            <sz val="9"/>
            <color indexed="81"/>
            <rFont val="Tahoma"/>
            <family val="2"/>
          </rPr>
          <t>100 - Sangat baik
0 - Sangat kurang
Jangan dikosongkan.
Isilah dengan tanda "-" jika tidak menggunakan daya dukung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N11" authorId="0" shapeId="0">
      <text>
        <r>
          <rPr>
            <b/>
            <sz val="9"/>
            <color indexed="81"/>
            <rFont val="Tahoma"/>
            <family val="2"/>
          </rPr>
          <t>Harus diisi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Harus diisi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I4" authorId="0" shapeId="0">
      <text>
        <r>
          <rPr>
            <sz val="9"/>
            <color indexed="81"/>
            <rFont val="Tahoma"/>
            <family val="2"/>
          </rPr>
          <t xml:space="preserve">Discussion / 
Presentation / 
Lecture
etc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I4" authorId="0" shapeId="0">
      <text>
        <r>
          <rPr>
            <sz val="9"/>
            <color indexed="81"/>
            <rFont val="Tahoma"/>
            <family val="2"/>
          </rPr>
          <t>Discussion / 
Presentation / 
Lecture / 
etc</t>
        </r>
      </text>
    </comment>
  </commentList>
</comments>
</file>

<file path=xl/sharedStrings.xml><?xml version="1.0" encoding="utf-8"?>
<sst xmlns="http://schemas.openxmlformats.org/spreadsheetml/2006/main" count="784" uniqueCount="244">
  <si>
    <t>TEACHING PROGRAMS</t>
  </si>
  <si>
    <t xml:space="preserve">TEACHER </t>
  </si>
  <si>
    <t>:</t>
  </si>
  <si>
    <t>SUBJECT</t>
  </si>
  <si>
    <t>GRADE</t>
  </si>
  <si>
    <t xml:space="preserve">DATE </t>
  </si>
  <si>
    <t>TIME</t>
  </si>
  <si>
    <t xml:space="preserve">ACADEMIC YEAR </t>
  </si>
  <si>
    <t>SEMESTER PROGRAM</t>
  </si>
  <si>
    <t>ACADEMIC YEAR</t>
  </si>
  <si>
    <t>SEMESTER</t>
  </si>
  <si>
    <t>1 (one)</t>
  </si>
  <si>
    <t>TIME ALLOCATION</t>
  </si>
  <si>
    <t>NO</t>
  </si>
  <si>
    <t>STANDARD OF COMPETENCE / BASE COMPETENCE</t>
  </si>
  <si>
    <t>JULY</t>
  </si>
  <si>
    <t>AUGUST</t>
  </si>
  <si>
    <t>SEPTEMBER</t>
  </si>
  <si>
    <t>OCTOBER</t>
  </si>
  <si>
    <t>NOVEMBER</t>
  </si>
  <si>
    <t>DECEMBER</t>
  </si>
  <si>
    <t>NOTE</t>
  </si>
  <si>
    <t>Approved,</t>
  </si>
  <si>
    <t xml:space="preserve">Jakarta, </t>
  </si>
  <si>
    <t>Subject Teacher</t>
  </si>
  <si>
    <t>2 (two)</t>
  </si>
  <si>
    <t>JANUARY</t>
  </si>
  <si>
    <t>FEBRUARY</t>
  </si>
  <si>
    <t>MARCH</t>
  </si>
  <si>
    <t>APRIL</t>
  </si>
  <si>
    <t>MAY</t>
  </si>
  <si>
    <t>JUNE</t>
  </si>
  <si>
    <t>Agustinus Siahaan, S.Si.</t>
  </si>
  <si>
    <t>11 Social</t>
  </si>
  <si>
    <t>12 Social</t>
  </si>
  <si>
    <t>11 Science</t>
  </si>
  <si>
    <t>12 Science</t>
  </si>
  <si>
    <t>ANNUAL PROGRAM</t>
  </si>
  <si>
    <t>LEVEL OF EDUCATION</t>
  </si>
  <si>
    <t>TOTAL</t>
  </si>
  <si>
    <t>CONTENTS STANDARD MAPPING</t>
  </si>
  <si>
    <t>Academic Year</t>
  </si>
  <si>
    <t>Semester</t>
  </si>
  <si>
    <t xml:space="preserve">TIME ALLOCATION </t>
  </si>
  <si>
    <t>STANDARD OF COMPETENCE</t>
  </si>
  <si>
    <t>BASE COMPETENCE</t>
  </si>
  <si>
    <t>INDICATOR</t>
  </si>
  <si>
    <t>MAIN TOPIC</t>
  </si>
  <si>
    <t>SCOPE</t>
  </si>
  <si>
    <t>C1</t>
  </si>
  <si>
    <t>C2</t>
  </si>
  <si>
    <t>C3</t>
  </si>
  <si>
    <t>C4</t>
  </si>
  <si>
    <t>C5</t>
  </si>
  <si>
    <t>C6</t>
  </si>
  <si>
    <t>REMEDIAL PROGRAM</t>
  </si>
  <si>
    <t>TIME ESTIMATE</t>
  </si>
  <si>
    <t>ENRICHMENT PROGRAM</t>
  </si>
  <si>
    <t xml:space="preserve">LESSON PLAN TABLE </t>
  </si>
  <si>
    <t>NO SC</t>
  </si>
  <si>
    <t>NO BC</t>
  </si>
  <si>
    <t>CORE ACTIVITY</t>
  </si>
  <si>
    <t>ASSIGNMENT</t>
  </si>
  <si>
    <t>RESOURCE</t>
  </si>
  <si>
    <t>ASSESSMENT</t>
  </si>
  <si>
    <t>VALID</t>
  </si>
  <si>
    <t>EXPLORATION</t>
  </si>
  <si>
    <t>ELABORATION</t>
  </si>
  <si>
    <t>CONFIRMATION</t>
  </si>
  <si>
    <t>KIND</t>
  </si>
  <si>
    <t>FORM</t>
  </si>
  <si>
    <t>TYPE</t>
  </si>
  <si>
    <t>Formatif</t>
  </si>
  <si>
    <t>PG</t>
  </si>
  <si>
    <t>PPK</t>
  </si>
  <si>
    <t xml:space="preserve">Mid term </t>
  </si>
  <si>
    <t>Uraian</t>
  </si>
  <si>
    <t>PRK</t>
  </si>
  <si>
    <t>Angket</t>
  </si>
  <si>
    <t>SKP</t>
  </si>
  <si>
    <t>Kualitatif</t>
  </si>
  <si>
    <t>Kuantitatif</t>
  </si>
  <si>
    <t>Responsi</t>
  </si>
  <si>
    <t>Tugas</t>
  </si>
  <si>
    <t>LESSON PLAN</t>
  </si>
  <si>
    <t>Level of Education</t>
  </si>
  <si>
    <t xml:space="preserve">Bukit Sion High School </t>
  </si>
  <si>
    <t>Subject</t>
  </si>
  <si>
    <t>Meeting</t>
  </si>
  <si>
    <t>Standard of Competence</t>
  </si>
  <si>
    <t>Base Competence</t>
  </si>
  <si>
    <t>Indicator</t>
  </si>
  <si>
    <t>Time Allocation</t>
  </si>
  <si>
    <t xml:space="preserve">I. </t>
  </si>
  <si>
    <t>LEARNING OBJECTIVES :</t>
  </si>
  <si>
    <t>After the learning process, students are expected to :</t>
  </si>
  <si>
    <t xml:space="preserve">II. </t>
  </si>
  <si>
    <t>III.</t>
  </si>
  <si>
    <t>LEARNING METHOD :</t>
  </si>
  <si>
    <t xml:space="preserve">IV. </t>
  </si>
  <si>
    <t>DETAILS OF THE LEARNING PROCESS :</t>
  </si>
  <si>
    <t>LEARNING ACTIVITY</t>
  </si>
  <si>
    <t>TIME ALLOCATION (Minute)</t>
  </si>
  <si>
    <t>Introduction</t>
  </si>
  <si>
    <t>•
•
•
•</t>
  </si>
  <si>
    <t>Memberi salam (nilai : bersahabat)
Mengecek kehadiran siswa (nilai : disiplin)
Menanyakan kabar siswa (nilai : peduli sosial)
Disampaikan indikator pembelajaran pada pertemuan hari ini</t>
  </si>
  <si>
    <t>a.</t>
  </si>
  <si>
    <t>Review</t>
  </si>
  <si>
    <t>b.</t>
  </si>
  <si>
    <t>Motivation</t>
  </si>
  <si>
    <t>Peserta didik diberi pertanyaan tentang :</t>
  </si>
  <si>
    <t>Guru menjelaskan tujuan pembelajaran</t>
  </si>
  <si>
    <t>c.</t>
  </si>
  <si>
    <t>Learning guidelines</t>
  </si>
  <si>
    <t>Peserta didik mendengarkan penjelasan guru tentang tujuan akhir dari pembelajaran materi.</t>
  </si>
  <si>
    <t>Core Activity</t>
  </si>
  <si>
    <t xml:space="preserve">a. </t>
  </si>
  <si>
    <t>Exploration</t>
  </si>
  <si>
    <t xml:space="preserve">b. </t>
  </si>
  <si>
    <t>Elaboration</t>
  </si>
  <si>
    <t>Confirmation</t>
  </si>
  <si>
    <t>Closing</t>
  </si>
  <si>
    <t>•</t>
  </si>
  <si>
    <t>Peserta didik dibimbing guru membuat rangkuman tentang :</t>
  </si>
  <si>
    <t>V.</t>
  </si>
  <si>
    <t xml:space="preserve">VI. </t>
  </si>
  <si>
    <t>Kind</t>
  </si>
  <si>
    <t>Form</t>
  </si>
  <si>
    <t>Type</t>
  </si>
  <si>
    <t>Approved by</t>
  </si>
  <si>
    <t>INDIKATOR</t>
  </si>
  <si>
    <t>TIPE</t>
  </si>
  <si>
    <t>Mempersiapkan kelas untuk memulai kegiatan belajar mengajar.</t>
  </si>
  <si>
    <t>PRINCIPAL</t>
  </si>
  <si>
    <t>Wendy Hartono, M.Pd.</t>
  </si>
  <si>
    <t>Grade</t>
  </si>
  <si>
    <t>TB</t>
  </si>
  <si>
    <t>DAYA DUKUNG</t>
  </si>
  <si>
    <t>Alat peraga</t>
  </si>
  <si>
    <t>Perpustakaan</t>
  </si>
  <si>
    <t>Laboratorium</t>
  </si>
  <si>
    <t>Kompetensi Guru</t>
  </si>
  <si>
    <t>KKM KD</t>
  </si>
  <si>
    <t>Jakarta,</t>
  </si>
  <si>
    <t>KKM ANALYSIS TABLE</t>
  </si>
  <si>
    <t>NO SK</t>
  </si>
  <si>
    <t>STANDAR KOMPETENSI</t>
  </si>
  <si>
    <t>NO KD</t>
  </si>
  <si>
    <t>KOMPETENSI DASAR</t>
  </si>
  <si>
    <t>NO IK</t>
  </si>
  <si>
    <t>Kompleksitas</t>
  </si>
  <si>
    <t>KKM IK</t>
  </si>
  <si>
    <t>Rerata 
Daya Dukung</t>
  </si>
  <si>
    <t>Kognitif</t>
  </si>
  <si>
    <t>Psikomotorik</t>
  </si>
  <si>
    <t>Afektif</t>
  </si>
  <si>
    <t>KKM SK</t>
  </si>
  <si>
    <t>ANALISIS KRITERIA KETUNTASAN MINIMAL</t>
  </si>
  <si>
    <t xml:space="preserve">SATUAN PENDIDIKAN </t>
  </si>
  <si>
    <t>SMA BUKIT SION</t>
  </si>
  <si>
    <t xml:space="preserve">TAHUN PELAJARAN </t>
  </si>
  <si>
    <t>No SK</t>
  </si>
  <si>
    <t>No KD</t>
  </si>
  <si>
    <t xml:space="preserve">KELAS </t>
  </si>
  <si>
    <t xml:space="preserve">MATA PELAJARAN </t>
  </si>
  <si>
    <t>SK :</t>
  </si>
  <si>
    <t>KKM KD:</t>
  </si>
  <si>
    <t>TOPIK :</t>
  </si>
  <si>
    <t>No.</t>
  </si>
  <si>
    <t>URAIAN INDIKATOR</t>
  </si>
  <si>
    <t>KOMPLEKSITAS</t>
  </si>
  <si>
    <t>INDEKS</t>
  </si>
  <si>
    <t>RATA-RATA</t>
  </si>
  <si>
    <t>Sangat mudah (100%)</t>
  </si>
  <si>
    <t>Mudah (80%)</t>
  </si>
  <si>
    <t>Sedang (60%)</t>
  </si>
  <si>
    <t>Sulit (40%)</t>
  </si>
  <si>
    <t>Sangat sulit (20%)</t>
  </si>
  <si>
    <t>Rerata =</t>
  </si>
  <si>
    <t>Mengetahui,</t>
  </si>
  <si>
    <t>HIGH</t>
  </si>
  <si>
    <t>MIDDLE</t>
  </si>
  <si>
    <t>LEVEL</t>
  </si>
  <si>
    <t>INDEX  :</t>
  </si>
  <si>
    <t>SMP BUKIT SION</t>
  </si>
  <si>
    <t>KKM MATA PELAJARAN :</t>
  </si>
  <si>
    <t>KKM MATA PELAJARAN:</t>
  </si>
  <si>
    <t>KD :</t>
  </si>
  <si>
    <t>: 1 (one)</t>
  </si>
  <si>
    <t>KKM 
SK</t>
  </si>
  <si>
    <t>KKM 
KD</t>
  </si>
  <si>
    <t>RUANG 
LINGKUP
(SCOPE)</t>
  </si>
  <si>
    <t>High</t>
  </si>
  <si>
    <t>Middle</t>
  </si>
  <si>
    <t>ALLOCATION</t>
  </si>
  <si>
    <t>: 2 (two)</t>
  </si>
  <si>
    <t>Guru Mata Pelajaran</t>
  </si>
  <si>
    <t>Bukit Sion Middle School</t>
  </si>
  <si>
    <t>Dummy</t>
  </si>
  <si>
    <t>DUMMY</t>
  </si>
  <si>
    <t>TOPIC</t>
  </si>
  <si>
    <t>TEACHING MATERIALS (TOPIC):</t>
  </si>
  <si>
    <t>SILABUS</t>
  </si>
  <si>
    <t>Nama Sekolah</t>
  </si>
  <si>
    <t>Mata Pelajaran</t>
  </si>
  <si>
    <t>Kelas</t>
  </si>
  <si>
    <t>Standar Kompetensi</t>
  </si>
  <si>
    <t>Alokasi</t>
  </si>
  <si>
    <t>Kompetensi Dasar</t>
  </si>
  <si>
    <t>Materi Pembelajaran</t>
  </si>
  <si>
    <t>Kegiatan Pembelajaran</t>
  </si>
  <si>
    <t>Indikator</t>
  </si>
  <si>
    <t>Penilaian</t>
  </si>
  <si>
    <t>Alokasi Waktu</t>
  </si>
  <si>
    <t>RUANG LINGKUP</t>
  </si>
  <si>
    <t>WAKTU</t>
  </si>
  <si>
    <t xml:space="preserve">Jenis Tagihan:
Tugas individu,
Quiz
Tugas kelompok,
Ulangan
Bentuk Tagihan:
Uraian
</t>
  </si>
  <si>
    <t>: 1 (satu)</t>
  </si>
  <si>
    <t>Sumber / Bahan/Alat</t>
  </si>
  <si>
    <t>: 2 (dua)</t>
  </si>
  <si>
    <t>Ir. Lucia Lukito</t>
  </si>
  <si>
    <t>Mathematics</t>
  </si>
  <si>
    <t>4.1.</t>
  </si>
  <si>
    <t>Kompleksitas
(0 - 100)</t>
  </si>
  <si>
    <t>Alat peraga
(0 - 100)</t>
  </si>
  <si>
    <t>Perpustakaan
(0 - 100)</t>
  </si>
  <si>
    <t>Laboratorium
(0 - 100)</t>
  </si>
  <si>
    <t>Kompetensi Guru
(0 - 100)</t>
  </si>
  <si>
    <t>Keterangan:</t>
  </si>
  <si>
    <t>Baris 1-6 dan 23 28 hanya di print 1x per semester</t>
  </si>
  <si>
    <t>LEARNING METHOD</t>
  </si>
  <si>
    <t>Discussion</t>
  </si>
  <si>
    <t xml:space="preserve">Lecture </t>
  </si>
  <si>
    <t>Presentation</t>
  </si>
  <si>
    <t>AFA;SLJFD</t>
  </si>
  <si>
    <t>ASDFA;LJ</t>
  </si>
  <si>
    <t>11 Science &amp; Social</t>
  </si>
  <si>
    <t>12 Science &amp; Social</t>
  </si>
  <si>
    <t>KEGIATAN PEMBELAJARAN</t>
  </si>
  <si>
    <t>SUMBER / BAHAN / ALAT</t>
  </si>
  <si>
    <t>Tugas mandiri terstruktur</t>
  </si>
  <si>
    <t>Tugas mandiri tidak terstruktur</t>
  </si>
  <si>
    <t>July 2017</t>
  </si>
  <si>
    <t>2017-2018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</si>
</sst>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 mmmm\ yyyy"/>
    <numFmt numFmtId="165" formatCode="0.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color theme="1"/>
      <name val="Broadway"/>
      <family val="5"/>
    </font>
    <font>
      <sz val="28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8"/>
      <name val="Tahoma"/>
      <family val="2"/>
    </font>
    <font>
      <b/>
      <sz val="11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Arial"/>
      <family val="2"/>
    </font>
    <font>
      <sz val="14"/>
      <color theme="1"/>
      <name val="Calibri"/>
      <family val="2"/>
      <scheme val="minor"/>
    </font>
    <font>
      <b/>
      <sz val="2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2"/>
      <name val="Arial"/>
      <family val="2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b/>
      <sz val="2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555">
    <xf numFmtId="0" fontId="0" fillId="0" borderId="0" xfId="0"/>
    <xf numFmtId="0" fontId="1" fillId="2" borderId="0" xfId="1" applyFill="1" applyProtection="1">
      <protection hidden="1"/>
    </xf>
    <xf numFmtId="0" fontId="1" fillId="2" borderId="0" xfId="1" applyFill="1" applyAlignment="1" applyProtection="1">
      <alignment horizontal="center"/>
      <protection hidden="1"/>
    </xf>
    <xf numFmtId="0" fontId="4" fillId="3" borderId="1" xfId="1" applyFont="1" applyFill="1" applyBorder="1" applyAlignment="1" applyProtection="1">
      <alignment vertical="center"/>
      <protection hidden="1"/>
    </xf>
    <xf numFmtId="0" fontId="4" fillId="3" borderId="2" xfId="1" applyFont="1" applyFill="1" applyBorder="1" applyAlignment="1" applyProtection="1">
      <alignment horizontal="center" vertical="center"/>
      <protection hidden="1"/>
    </xf>
    <xf numFmtId="0" fontId="5" fillId="3" borderId="2" xfId="1" applyFont="1" applyFill="1" applyBorder="1" applyAlignment="1" applyProtection="1">
      <alignment vertical="center"/>
      <protection hidden="1"/>
    </xf>
    <xf numFmtId="0" fontId="5" fillId="3" borderId="3" xfId="1" applyFont="1" applyFill="1" applyBorder="1" applyAlignment="1" applyProtection="1">
      <alignment vertical="center"/>
      <protection hidden="1"/>
    </xf>
    <xf numFmtId="0" fontId="5" fillId="2" borderId="0" xfId="1" applyFont="1" applyFill="1" applyProtection="1">
      <protection hidden="1"/>
    </xf>
    <xf numFmtId="0" fontId="4" fillId="3" borderId="4" xfId="1" applyFont="1" applyFill="1" applyBorder="1" applyAlignment="1" applyProtection="1">
      <alignment vertical="center"/>
      <protection hidden="1"/>
    </xf>
    <xf numFmtId="0" fontId="4" fillId="3" borderId="0" xfId="1" applyFont="1" applyFill="1" applyBorder="1" applyAlignment="1" applyProtection="1">
      <alignment horizontal="center" vertical="center"/>
      <protection hidden="1"/>
    </xf>
    <xf numFmtId="0" fontId="4" fillId="3" borderId="0" xfId="1" applyFont="1" applyFill="1" applyBorder="1" applyAlignment="1" applyProtection="1">
      <alignment vertical="center"/>
      <protection hidden="1"/>
    </xf>
    <xf numFmtId="0" fontId="5" fillId="3" borderId="0" xfId="1" applyFont="1" applyFill="1" applyBorder="1" applyAlignment="1" applyProtection="1">
      <alignment vertical="center"/>
      <protection hidden="1"/>
    </xf>
    <xf numFmtId="0" fontId="5" fillId="3" borderId="5" xfId="1" applyFont="1" applyFill="1" applyBorder="1" applyAlignment="1" applyProtection="1">
      <alignment vertical="center"/>
      <protection hidden="1"/>
    </xf>
    <xf numFmtId="0" fontId="4" fillId="3" borderId="6" xfId="1" applyFont="1" applyFill="1" applyBorder="1" applyAlignment="1" applyProtection="1">
      <alignment vertical="center"/>
      <protection hidden="1"/>
    </xf>
    <xf numFmtId="0" fontId="4" fillId="3" borderId="7" xfId="1" applyFont="1" applyFill="1" applyBorder="1" applyAlignment="1" applyProtection="1">
      <alignment horizontal="center" vertical="center"/>
      <protection hidden="1"/>
    </xf>
    <xf numFmtId="0" fontId="1" fillId="2" borderId="1" xfId="1" applyFill="1" applyBorder="1" applyProtection="1">
      <protection hidden="1"/>
    </xf>
    <xf numFmtId="0" fontId="1" fillId="2" borderId="2" xfId="1" applyFill="1" applyBorder="1" applyAlignment="1" applyProtection="1">
      <alignment horizontal="center"/>
      <protection hidden="1"/>
    </xf>
    <xf numFmtId="0" fontId="1" fillId="2" borderId="2" xfId="1" applyFill="1" applyBorder="1" applyProtection="1">
      <protection hidden="1"/>
    </xf>
    <xf numFmtId="0" fontId="1" fillId="2" borderId="3" xfId="1" applyFill="1" applyBorder="1" applyProtection="1">
      <protection hidden="1"/>
    </xf>
    <xf numFmtId="0" fontId="1" fillId="2" borderId="4" xfId="1" applyFill="1" applyBorder="1" applyProtection="1">
      <protection hidden="1"/>
    </xf>
    <xf numFmtId="0" fontId="1" fillId="2" borderId="0" xfId="1" applyFill="1" applyBorder="1" applyAlignment="1" applyProtection="1">
      <alignment horizontal="center"/>
      <protection hidden="1"/>
    </xf>
    <xf numFmtId="0" fontId="1" fillId="2" borderId="0" xfId="1" applyFill="1" applyBorder="1" applyProtection="1">
      <protection hidden="1"/>
    </xf>
    <xf numFmtId="0" fontId="1" fillId="2" borderId="5" xfId="1" applyFill="1" applyBorder="1" applyProtection="1">
      <protection hidden="1"/>
    </xf>
    <xf numFmtId="0" fontId="1" fillId="2" borderId="6" xfId="1" applyFill="1" applyBorder="1" applyProtection="1">
      <protection hidden="1"/>
    </xf>
    <xf numFmtId="0" fontId="1" fillId="2" borderId="7" xfId="1" applyFill="1" applyBorder="1" applyAlignment="1" applyProtection="1">
      <alignment horizontal="center"/>
      <protection hidden="1"/>
    </xf>
    <xf numFmtId="0" fontId="1" fillId="2" borderId="7" xfId="1" applyFill="1" applyBorder="1" applyProtection="1">
      <protection hidden="1"/>
    </xf>
    <xf numFmtId="0" fontId="1" fillId="2" borderId="8" xfId="1" applyFill="1" applyBorder="1" applyProtection="1">
      <protection hidden="1"/>
    </xf>
    <xf numFmtId="0" fontId="11" fillId="0" borderId="0" xfId="0" applyFont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center" vertical="top"/>
      <protection hidden="1"/>
    </xf>
    <xf numFmtId="0" fontId="0" fillId="0" borderId="0" xfId="0" applyNumberFormat="1" applyProtection="1">
      <protection hidden="1"/>
    </xf>
    <xf numFmtId="0" fontId="0" fillId="0" borderId="0" xfId="0" applyNumberFormat="1" applyAlignment="1" applyProtection="1">
      <alignment horizontal="center" vertical="top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center" wrapText="1"/>
      <protection hidden="1"/>
    </xf>
    <xf numFmtId="0" fontId="10" fillId="6" borderId="9" xfId="0" applyFont="1" applyFill="1" applyBorder="1" applyAlignment="1" applyProtection="1">
      <alignment horizontal="center" vertical="center" wrapText="1"/>
      <protection hidden="1"/>
    </xf>
    <xf numFmtId="0" fontId="1" fillId="0" borderId="9" xfId="0" applyFont="1" applyBorder="1" applyAlignment="1" applyProtection="1">
      <alignment horizontal="center" vertical="top"/>
      <protection hidden="1"/>
    </xf>
    <xf numFmtId="0" fontId="1" fillId="0" borderId="11" xfId="0" applyNumberFormat="1" applyFont="1" applyBorder="1" applyAlignment="1" applyProtection="1">
      <alignment horizontal="center" vertical="top"/>
      <protection locked="0"/>
    </xf>
    <xf numFmtId="0" fontId="1" fillId="0" borderId="9" xfId="0" applyNumberFormat="1" applyFont="1" applyBorder="1" applyAlignment="1" applyProtection="1">
      <alignment horizontal="left" vertical="top" wrapText="1"/>
      <protection hidden="1"/>
    </xf>
    <xf numFmtId="0" fontId="1" fillId="0" borderId="9" xfId="0" applyNumberFormat="1" applyFont="1" applyBorder="1" applyAlignment="1" applyProtection="1">
      <alignment horizontal="center" vertical="top" wrapText="1"/>
      <protection locked="0"/>
    </xf>
    <xf numFmtId="0" fontId="1" fillId="0" borderId="9" xfId="0" applyFont="1" applyBorder="1" applyAlignment="1" applyProtection="1">
      <alignment horizontal="center" vertical="top"/>
      <protection locked="0"/>
    </xf>
    <xf numFmtId="0" fontId="1" fillId="0" borderId="9" xfId="0" applyFont="1" applyBorder="1" applyAlignment="1" applyProtection="1">
      <alignment horizontal="left" vertical="top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3" fillId="0" borderId="9" xfId="0" applyFont="1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1" fillId="0" borderId="9" xfId="0" applyFont="1" applyBorder="1" applyAlignment="1" applyProtection="1">
      <alignment horizontal="center" vertical="top" wrapText="1"/>
      <protection hidden="1"/>
    </xf>
    <xf numFmtId="49" fontId="1" fillId="0" borderId="9" xfId="0" applyNumberFormat="1" applyFont="1" applyBorder="1" applyAlignment="1" applyProtection="1">
      <alignment horizontal="center" vertical="top" wrapText="1"/>
      <protection locked="0"/>
    </xf>
    <xf numFmtId="0" fontId="0" fillId="0" borderId="9" xfId="0" applyBorder="1" applyAlignment="1" applyProtection="1">
      <alignment horizontal="center" vertical="top" wrapText="1"/>
      <protection hidden="1"/>
    </xf>
    <xf numFmtId="49" fontId="0" fillId="0" borderId="9" xfId="0" applyNumberFormat="1" applyBorder="1" applyAlignment="1" applyProtection="1">
      <alignment horizontal="center" vertical="top" wrapText="1"/>
      <protection locked="0"/>
    </xf>
    <xf numFmtId="0" fontId="0" fillId="0" borderId="9" xfId="0" applyNumberFormat="1" applyBorder="1" applyAlignment="1" applyProtection="1">
      <alignment horizontal="center" vertical="top" wrapText="1"/>
      <protection locked="0"/>
    </xf>
    <xf numFmtId="49" fontId="0" fillId="0" borderId="9" xfId="0" applyNumberFormat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vertical="top"/>
      <protection hidden="1"/>
    </xf>
    <xf numFmtId="0" fontId="0" fillId="0" borderId="0" xfId="0" applyNumberFormat="1" applyAlignment="1" applyProtection="1">
      <alignment vertical="top" wrapText="1"/>
      <protection hidden="1"/>
    </xf>
    <xf numFmtId="0" fontId="0" fillId="0" borderId="0" xfId="0" applyNumberFormat="1" applyAlignment="1" applyProtection="1">
      <alignment horizontal="center" vertical="top" wrapText="1"/>
      <protection hidden="1"/>
    </xf>
    <xf numFmtId="0" fontId="0" fillId="0" borderId="0" xfId="0" applyNumberFormat="1" applyAlignment="1" applyProtection="1">
      <alignment horizontal="left" vertical="top" wrapText="1"/>
      <protection hidden="1"/>
    </xf>
    <xf numFmtId="0" fontId="0" fillId="0" borderId="9" xfId="0" applyNumberFormat="1" applyFont="1" applyBorder="1" applyAlignment="1" applyProtection="1">
      <alignment horizontal="center" vertical="top" wrapText="1"/>
      <protection locked="0"/>
    </xf>
    <xf numFmtId="1" fontId="0" fillId="0" borderId="11" xfId="0" applyNumberFormat="1" applyFont="1" applyBorder="1" applyAlignment="1" applyProtection="1">
      <alignment horizontal="center" vertical="top"/>
      <protection locked="0"/>
    </xf>
    <xf numFmtId="1" fontId="0" fillId="0" borderId="0" xfId="0" applyNumberFormat="1" applyBorder="1" applyAlignment="1" applyProtection="1">
      <alignment horizontal="center" vertical="top"/>
      <protection hidden="1"/>
    </xf>
    <xf numFmtId="0" fontId="0" fillId="0" borderId="11" xfId="0" applyNumberFormat="1" applyFont="1" applyBorder="1" applyAlignment="1" applyProtection="1">
      <alignment horizontal="center" vertical="top"/>
      <protection locked="0"/>
    </xf>
    <xf numFmtId="1" fontId="1" fillId="0" borderId="11" xfId="0" applyNumberFormat="1" applyFont="1" applyBorder="1" applyAlignment="1" applyProtection="1">
      <alignment horizontal="center" vertical="top"/>
      <protection locked="0"/>
    </xf>
    <xf numFmtId="1" fontId="0" fillId="0" borderId="9" xfId="0" applyNumberFormat="1" applyBorder="1" applyAlignment="1" applyProtection="1">
      <alignment horizontal="center" vertical="top" wrapText="1"/>
      <protection locked="0"/>
    </xf>
    <xf numFmtId="0" fontId="10" fillId="0" borderId="0" xfId="0" applyFont="1" applyProtection="1">
      <protection hidden="1"/>
    </xf>
    <xf numFmtId="0" fontId="10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0" fillId="0" borderId="9" xfId="0" applyFont="1" applyBorder="1" applyAlignment="1" applyProtection="1">
      <alignment horizontal="left" vertical="top" wrapText="1"/>
      <protection locked="0"/>
    </xf>
    <xf numFmtId="0" fontId="1" fillId="0" borderId="9" xfId="0" applyNumberFormat="1" applyFont="1" applyBorder="1" applyAlignment="1" applyProtection="1">
      <alignment horizontal="left" vertical="top" wrapText="1"/>
      <protection locked="0"/>
    </xf>
    <xf numFmtId="0" fontId="0" fillId="0" borderId="9" xfId="0" applyNumberFormat="1" applyFont="1" applyBorder="1" applyAlignment="1" applyProtection="1">
      <alignment horizontal="left" vertical="top" wrapText="1"/>
      <protection locked="0"/>
    </xf>
    <xf numFmtId="0" fontId="0" fillId="0" borderId="9" xfId="0" quotePrefix="1" applyFont="1" applyBorder="1" applyAlignment="1" applyProtection="1">
      <alignment horizontal="left" vertical="top" wrapText="1"/>
      <protection locked="0"/>
    </xf>
    <xf numFmtId="0" fontId="0" fillId="0" borderId="10" xfId="0" applyFont="1" applyBorder="1" applyAlignment="1" applyProtection="1">
      <alignment horizontal="left" vertical="top" wrapText="1"/>
      <protection locked="0"/>
    </xf>
    <xf numFmtId="0" fontId="0" fillId="0" borderId="9" xfId="0" applyFont="1" applyBorder="1" applyAlignment="1" applyProtection="1">
      <alignment horizontal="center" vertical="top" wrapText="1"/>
      <protection locked="0"/>
    </xf>
    <xf numFmtId="0" fontId="5" fillId="3" borderId="7" xfId="1" applyFont="1" applyFill="1" applyBorder="1" applyAlignment="1" applyProtection="1">
      <alignment vertical="center"/>
      <protection hidden="1"/>
    </xf>
    <xf numFmtId="0" fontId="4" fillId="3" borderId="7" xfId="1" applyFont="1" applyFill="1" applyBorder="1" applyAlignment="1" applyProtection="1">
      <alignment horizontal="right" vertical="center"/>
      <protection hidden="1"/>
    </xf>
    <xf numFmtId="0" fontId="5" fillId="4" borderId="0" xfId="1" applyFont="1" applyFill="1" applyBorder="1" applyAlignment="1" applyProtection="1">
      <alignment horizontal="left" vertical="center"/>
      <protection locked="0" hidden="1"/>
    </xf>
    <xf numFmtId="0" fontId="10" fillId="6" borderId="19" xfId="0" applyNumberFormat="1" applyFont="1" applyFill="1" applyBorder="1" applyAlignment="1" applyProtection="1">
      <alignment horizontal="center" vertical="center"/>
      <protection hidden="1"/>
    </xf>
    <xf numFmtId="0" fontId="10" fillId="6" borderId="9" xfId="0" applyFont="1" applyFill="1" applyBorder="1" applyAlignment="1" applyProtection="1">
      <alignment horizontal="center" vertical="center" wrapText="1"/>
      <protection hidden="1"/>
    </xf>
    <xf numFmtId="0" fontId="10" fillId="0" borderId="12" xfId="0" applyNumberFormat="1" applyFont="1" applyFill="1" applyBorder="1" applyAlignment="1" applyProtection="1">
      <alignment horizontal="center" vertical="center"/>
      <protection hidden="1"/>
    </xf>
    <xf numFmtId="0" fontId="10" fillId="6" borderId="11" xfId="0" applyNumberFormat="1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protection hidden="1"/>
    </xf>
    <xf numFmtId="0" fontId="0" fillId="0" borderId="9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horizontal="center" vertical="top"/>
      <protection locked="0"/>
    </xf>
    <xf numFmtId="0" fontId="0" fillId="0" borderId="9" xfId="0" applyBorder="1" applyAlignment="1" applyProtection="1">
      <alignment vertical="top"/>
      <protection locked="0"/>
    </xf>
    <xf numFmtId="0" fontId="15" fillId="0" borderId="0" xfId="2" applyFont="1" applyBorder="1" applyAlignment="1" applyProtection="1">
      <protection hidden="1"/>
    </xf>
    <xf numFmtId="0" fontId="16" fillId="0" borderId="0" xfId="0" applyFont="1" applyAlignment="1" applyProtection="1">
      <alignment vertical="center"/>
      <protection hidden="1"/>
    </xf>
    <xf numFmtId="0" fontId="16" fillId="0" borderId="0" xfId="0" applyNumberFormat="1" applyFont="1" applyAlignment="1" applyProtection="1">
      <alignment vertical="center"/>
      <protection hidden="1"/>
    </xf>
    <xf numFmtId="0" fontId="1" fillId="0" borderId="9" xfId="0" applyFont="1" applyBorder="1" applyAlignment="1" applyProtection="1">
      <alignment horizontal="left" vertical="top" wrapText="1"/>
      <protection hidden="1"/>
    </xf>
    <xf numFmtId="0" fontId="0" fillId="0" borderId="0" xfId="0" applyBorder="1" applyAlignment="1" applyProtection="1">
      <alignment vertical="top" wrapText="1"/>
      <protection hidden="1"/>
    </xf>
    <xf numFmtId="0" fontId="0" fillId="0" borderId="0" xfId="0" applyNumberFormat="1" applyAlignment="1" applyProtection="1">
      <alignment vertical="top"/>
      <protection hidden="1"/>
    </xf>
    <xf numFmtId="0" fontId="0" fillId="0" borderId="0" xfId="0" applyNumberFormat="1" applyBorder="1" applyProtection="1">
      <protection hidden="1"/>
    </xf>
    <xf numFmtId="0" fontId="8" fillId="0" borderId="0" xfId="2" applyProtection="1">
      <protection hidden="1"/>
    </xf>
    <xf numFmtId="0" fontId="18" fillId="0" borderId="0" xfId="2" applyFont="1" applyAlignment="1" applyProtection="1">
      <alignment horizontal="centerContinuous"/>
      <protection hidden="1"/>
    </xf>
    <xf numFmtId="0" fontId="19" fillId="0" borderId="0" xfId="2" applyFont="1" applyAlignment="1" applyProtection="1">
      <alignment horizontal="centerContinuous"/>
      <protection hidden="1"/>
    </xf>
    <xf numFmtId="0" fontId="20" fillId="0" borderId="0" xfId="2" applyFont="1" applyProtection="1">
      <protection hidden="1"/>
    </xf>
    <xf numFmtId="0" fontId="8" fillId="0" borderId="0" xfId="2" applyAlignment="1" applyProtection="1">
      <alignment horizontal="left"/>
      <protection hidden="1"/>
    </xf>
    <xf numFmtId="0" fontId="21" fillId="0" borderId="0" xfId="2" applyFont="1" applyProtection="1">
      <protection hidden="1"/>
    </xf>
    <xf numFmtId="0" fontId="8" fillId="0" borderId="0" xfId="2" applyFont="1" applyAlignment="1" applyProtection="1">
      <alignment horizontal="left"/>
      <protection hidden="1"/>
    </xf>
    <xf numFmtId="0" fontId="20" fillId="0" borderId="0" xfId="2" applyFont="1" applyBorder="1" applyAlignment="1" applyProtection="1">
      <alignment horizontal="left"/>
      <protection hidden="1"/>
    </xf>
    <xf numFmtId="0" fontId="21" fillId="0" borderId="0" xfId="2" applyFont="1" applyBorder="1" applyProtection="1">
      <protection hidden="1"/>
    </xf>
    <xf numFmtId="0" fontId="8" fillId="8" borderId="9" xfId="2" applyNumberFormat="1" applyFill="1" applyBorder="1" applyAlignment="1" applyProtection="1">
      <alignment horizontal="left"/>
      <protection locked="0"/>
    </xf>
    <xf numFmtId="49" fontId="8" fillId="8" borderId="9" xfId="2" applyNumberFormat="1" applyFill="1" applyBorder="1" applyProtection="1">
      <protection locked="0"/>
    </xf>
    <xf numFmtId="0" fontId="20" fillId="0" borderId="0" xfId="2" applyFont="1" applyFill="1" applyBorder="1" applyAlignment="1" applyProtection="1">
      <alignment horizontal="center" vertical="center"/>
      <protection hidden="1"/>
    </xf>
    <xf numFmtId="0" fontId="8" fillId="0" borderId="0" xfId="2" applyBorder="1" applyProtection="1">
      <protection hidden="1"/>
    </xf>
    <xf numFmtId="0" fontId="20" fillId="0" borderId="0" xfId="2" applyFont="1" applyBorder="1" applyAlignment="1" applyProtection="1">
      <protection hidden="1"/>
    </xf>
    <xf numFmtId="0" fontId="20" fillId="0" borderId="0" xfId="2" applyFont="1" applyBorder="1" applyProtection="1">
      <protection hidden="1"/>
    </xf>
    <xf numFmtId="0" fontId="20" fillId="7" borderId="10" xfId="2" applyFont="1" applyFill="1" applyBorder="1" applyAlignment="1" applyProtection="1">
      <alignment vertical="center"/>
      <protection hidden="1"/>
    </xf>
    <xf numFmtId="1" fontId="20" fillId="7" borderId="21" xfId="2" applyNumberFormat="1" applyFont="1" applyFill="1" applyBorder="1" applyAlignment="1" applyProtection="1">
      <alignment horizontal="left" vertical="center"/>
      <protection hidden="1"/>
    </xf>
    <xf numFmtId="0" fontId="20" fillId="7" borderId="20" xfId="2" applyFont="1" applyFill="1" applyBorder="1" applyAlignment="1" applyProtection="1">
      <alignment vertical="center"/>
      <protection hidden="1"/>
    </xf>
    <xf numFmtId="0" fontId="20" fillId="7" borderId="20" xfId="2" applyFont="1" applyFill="1" applyBorder="1" applyAlignment="1" applyProtection="1">
      <alignment horizontal="right" vertical="center"/>
      <protection hidden="1"/>
    </xf>
    <xf numFmtId="0" fontId="20" fillId="7" borderId="9" xfId="2" applyFont="1" applyFill="1" applyBorder="1" applyAlignment="1" applyProtection="1">
      <alignment horizontal="center" vertical="top" wrapText="1"/>
      <protection hidden="1"/>
    </xf>
    <xf numFmtId="0" fontId="20" fillId="7" borderId="21" xfId="2" applyFont="1" applyFill="1" applyBorder="1" applyAlignment="1" applyProtection="1">
      <alignment horizontal="center" vertical="center"/>
      <protection hidden="1"/>
    </xf>
    <xf numFmtId="0" fontId="20" fillId="7" borderId="9" xfId="2" applyFont="1" applyFill="1" applyBorder="1" applyAlignment="1" applyProtection="1">
      <alignment horizontal="center" vertical="center"/>
      <protection hidden="1"/>
    </xf>
    <xf numFmtId="0" fontId="8" fillId="0" borderId="0" xfId="2" applyFont="1" applyProtection="1">
      <protection hidden="1"/>
    </xf>
    <xf numFmtId="0" fontId="8" fillId="0" borderId="9" xfId="2" applyFont="1" applyBorder="1" applyProtection="1">
      <protection hidden="1"/>
    </xf>
    <xf numFmtId="1" fontId="8" fillId="0" borderId="9" xfId="2" applyNumberFormat="1" applyFont="1" applyBorder="1" applyAlignment="1" applyProtection="1">
      <alignment horizontal="center"/>
      <protection hidden="1"/>
    </xf>
    <xf numFmtId="0" fontId="8" fillId="0" borderId="9" xfId="2" applyFont="1" applyFill="1" applyBorder="1" applyProtection="1">
      <protection hidden="1"/>
    </xf>
    <xf numFmtId="0" fontId="8" fillId="0" borderId="9" xfId="2" applyFont="1" applyBorder="1" applyAlignment="1" applyProtection="1">
      <alignment horizontal="right"/>
      <protection hidden="1"/>
    </xf>
    <xf numFmtId="2" fontId="8" fillId="0" borderId="9" xfId="2" applyNumberFormat="1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vertical="top" wrapText="1"/>
      <protection hidden="1"/>
    </xf>
    <xf numFmtId="0" fontId="8" fillId="0" borderId="0" xfId="0" applyFont="1" applyAlignment="1" applyProtection="1">
      <alignment horizontal="center"/>
      <protection hidden="1"/>
    </xf>
    <xf numFmtId="0" fontId="8" fillId="0" borderId="0" xfId="0" applyFont="1" applyProtection="1"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top"/>
      <protection hidden="1"/>
    </xf>
    <xf numFmtId="0" fontId="8" fillId="0" borderId="0" xfId="0" applyFont="1" applyAlignment="1" applyProtection="1">
      <alignment horizontal="right"/>
      <protection hidden="1"/>
    </xf>
    <xf numFmtId="0" fontId="8" fillId="0" borderId="0" xfId="2" applyFont="1" applyAlignment="1" applyProtection="1">
      <alignment horizontal="center"/>
      <protection hidden="1"/>
    </xf>
    <xf numFmtId="0" fontId="0" fillId="2" borderId="0" xfId="1" applyFont="1" applyFill="1" applyProtection="1">
      <protection hidden="1"/>
    </xf>
    <xf numFmtId="0" fontId="4" fillId="3" borderId="2" xfId="1" applyFont="1" applyFill="1" applyBorder="1" applyAlignment="1" applyProtection="1">
      <alignment vertical="center"/>
      <protection hidden="1"/>
    </xf>
    <xf numFmtId="0" fontId="8" fillId="0" borderId="0" xfId="2" applyFill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protection hidden="1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0" fontId="0" fillId="0" borderId="0" xfId="0" applyNumberFormat="1" applyAlignment="1" applyProtection="1">
      <alignment horizontal="center"/>
      <protection hidden="1"/>
    </xf>
    <xf numFmtId="0" fontId="0" fillId="0" borderId="9" xfId="0" applyNumberFormat="1" applyFont="1" applyFill="1" applyBorder="1" applyAlignment="1" applyProtection="1">
      <alignment horizontal="center" vertical="top" wrapText="1"/>
      <protection hidden="1"/>
    </xf>
    <xf numFmtId="0" fontId="10" fillId="6" borderId="17" xfId="0" applyNumberFormat="1" applyFont="1" applyFill="1" applyBorder="1" applyAlignment="1" applyProtection="1">
      <alignment horizontal="center" vertical="center"/>
      <protection hidden="1"/>
    </xf>
    <xf numFmtId="0" fontId="10" fillId="6" borderId="15" xfId="0" applyNumberFormat="1" applyFont="1" applyFill="1" applyBorder="1" applyAlignment="1" applyProtection="1">
      <alignment horizontal="center" vertical="center"/>
      <protection hidden="1"/>
    </xf>
    <xf numFmtId="0" fontId="1" fillId="0" borderId="10" xfId="0" applyFont="1" applyBorder="1" applyAlignment="1" applyProtection="1">
      <alignment horizontal="center" vertical="top" wrapText="1"/>
      <protection hidden="1"/>
    </xf>
    <xf numFmtId="0" fontId="1" fillId="0" borderId="21" xfId="0" applyFont="1" applyBorder="1" applyAlignment="1" applyProtection="1">
      <alignment horizontal="center" vertical="top" wrapText="1"/>
      <protection hidden="1"/>
    </xf>
    <xf numFmtId="0" fontId="0" fillId="0" borderId="9" xfId="0" applyNumberFormat="1" applyBorder="1" applyAlignment="1" applyProtection="1">
      <alignment horizontal="center"/>
      <protection hidden="1"/>
    </xf>
    <xf numFmtId="0" fontId="21" fillId="5" borderId="20" xfId="2" applyFont="1" applyFill="1" applyBorder="1" applyProtection="1">
      <protection hidden="1"/>
    </xf>
    <xf numFmtId="165" fontId="20" fillId="7" borderId="21" xfId="2" applyNumberFormat="1" applyFont="1" applyFill="1" applyBorder="1" applyAlignment="1" applyProtection="1">
      <alignment horizontal="center" vertical="center"/>
      <protection hidden="1"/>
    </xf>
    <xf numFmtId="0" fontId="14" fillId="0" borderId="0" xfId="0" applyNumberFormat="1" applyFont="1" applyProtection="1">
      <protection hidden="1"/>
    </xf>
    <xf numFmtId="0" fontId="0" fillId="0" borderId="0" xfId="0" applyNumberFormat="1" applyAlignment="1" applyProtection="1">
      <alignment horizontal="left" vertical="top"/>
      <protection hidden="1"/>
    </xf>
    <xf numFmtId="0" fontId="9" fillId="0" borderId="0" xfId="2" applyFont="1" applyAlignment="1" applyProtection="1">
      <alignment horizontal="center"/>
      <protection hidden="1"/>
    </xf>
    <xf numFmtId="164" fontId="8" fillId="0" borderId="0" xfId="0" applyNumberFormat="1" applyFont="1" applyAlignment="1" applyProtection="1">
      <alignment horizontal="center"/>
      <protection hidden="1"/>
    </xf>
    <xf numFmtId="0" fontId="10" fillId="6" borderId="9" xfId="0" applyFont="1" applyFill="1" applyBorder="1" applyAlignment="1" applyProtection="1">
      <alignment horizontal="center" vertical="center" wrapText="1"/>
      <protection hidden="1"/>
    </xf>
    <xf numFmtId="0" fontId="0" fillId="8" borderId="0" xfId="0" applyFill="1" applyAlignment="1" applyProtection="1">
      <alignment horizontal="left"/>
      <protection hidden="1"/>
    </xf>
    <xf numFmtId="0" fontId="26" fillId="0" borderId="0" xfId="2" applyFont="1" applyProtection="1">
      <protection locked="0"/>
    </xf>
    <xf numFmtId="0" fontId="26" fillId="0" borderId="0" xfId="2" applyFont="1" applyProtection="1">
      <protection hidden="1"/>
    </xf>
    <xf numFmtId="0" fontId="26" fillId="0" borderId="0" xfId="2" applyFont="1" applyAlignment="1" applyProtection="1">
      <alignment horizontal="center"/>
      <protection hidden="1"/>
    </xf>
    <xf numFmtId="0" fontId="29" fillId="0" borderId="0" xfId="2" applyFont="1" applyProtection="1">
      <protection hidden="1"/>
    </xf>
    <xf numFmtId="0" fontId="30" fillId="0" borderId="0" xfId="2" applyFont="1" applyAlignment="1" applyProtection="1">
      <protection hidden="1"/>
    </xf>
    <xf numFmtId="0" fontId="29" fillId="0" borderId="0" xfId="2" applyFont="1" applyAlignment="1" applyProtection="1">
      <alignment horizontal="left"/>
      <protection hidden="1"/>
    </xf>
    <xf numFmtId="0" fontId="30" fillId="0" borderId="0" xfId="2" applyFont="1" applyProtection="1">
      <protection hidden="1"/>
    </xf>
    <xf numFmtId="0" fontId="29" fillId="0" borderId="0" xfId="2" applyFont="1" applyBorder="1" applyAlignment="1" applyProtection="1">
      <alignment horizontal="left"/>
      <protection hidden="1"/>
    </xf>
    <xf numFmtId="0" fontId="29" fillId="0" borderId="0" xfId="2" applyFont="1" applyProtection="1">
      <protection locked="0"/>
    </xf>
    <xf numFmtId="0" fontId="29" fillId="0" borderId="0" xfId="2" applyFont="1" applyAlignment="1" applyProtection="1">
      <protection hidden="1"/>
    </xf>
    <xf numFmtId="0" fontId="29" fillId="0" borderId="0" xfId="2" applyFont="1" applyAlignment="1" applyProtection="1">
      <protection hidden="1"/>
    </xf>
    <xf numFmtId="0" fontId="29" fillId="0" borderId="0" xfId="2" applyFont="1" applyAlignment="1" applyProtection="1">
      <alignment vertical="center" wrapText="1"/>
      <protection hidden="1"/>
    </xf>
    <xf numFmtId="0" fontId="30" fillId="5" borderId="9" xfId="2" applyFont="1" applyFill="1" applyBorder="1" applyAlignment="1" applyProtection="1">
      <alignment horizontal="center" vertical="center" wrapText="1"/>
      <protection hidden="1"/>
    </xf>
    <xf numFmtId="0" fontId="30" fillId="5" borderId="9" xfId="2" applyFont="1" applyFill="1" applyBorder="1" applyAlignment="1" applyProtection="1">
      <alignment horizontal="center" vertical="center" wrapText="1"/>
      <protection locked="0"/>
    </xf>
    <xf numFmtId="0" fontId="30" fillId="5" borderId="19" xfId="2" applyFont="1" applyFill="1" applyBorder="1" applyAlignment="1" applyProtection="1">
      <alignment horizontal="center" vertical="center" wrapText="1"/>
      <protection locked="0"/>
    </xf>
    <xf numFmtId="0" fontId="30" fillId="5" borderId="24" xfId="2" applyFont="1" applyFill="1" applyBorder="1" applyAlignment="1" applyProtection="1">
      <alignment horizontal="center" vertical="center" wrapText="1"/>
      <protection locked="0"/>
    </xf>
    <xf numFmtId="0" fontId="30" fillId="5" borderId="21" xfId="2" applyFont="1" applyFill="1" applyBorder="1" applyAlignment="1" applyProtection="1">
      <alignment horizontal="center" vertical="center" wrapText="1"/>
      <protection locked="0"/>
    </xf>
    <xf numFmtId="0" fontId="30" fillId="5" borderId="10" xfId="2" applyFont="1" applyFill="1" applyBorder="1" applyAlignment="1" applyProtection="1">
      <alignment horizontal="center" vertical="center" wrapText="1"/>
      <protection locked="0"/>
    </xf>
    <xf numFmtId="0" fontId="30" fillId="5" borderId="25" xfId="2" applyFont="1" applyFill="1" applyBorder="1" applyAlignment="1" applyProtection="1">
      <alignment horizontal="center" vertical="center" wrapText="1"/>
      <protection locked="0"/>
    </xf>
    <xf numFmtId="0" fontId="29" fillId="0" borderId="0" xfId="2" applyFont="1" applyAlignment="1" applyProtection="1">
      <alignment horizontal="center" vertical="center" wrapText="1"/>
      <protection hidden="1"/>
    </xf>
    <xf numFmtId="0" fontId="29" fillId="0" borderId="0" xfId="2" applyFont="1" applyAlignment="1" applyProtection="1">
      <alignment horizontal="center"/>
      <protection hidden="1"/>
    </xf>
    <xf numFmtId="0" fontId="29" fillId="0" borderId="9" xfId="2" applyFont="1" applyFill="1" applyBorder="1" applyAlignment="1" applyProtection="1">
      <alignment horizontal="center" vertical="top"/>
      <protection locked="0"/>
    </xf>
    <xf numFmtId="0" fontId="29" fillId="0" borderId="9" xfId="2" applyFont="1" applyBorder="1" applyAlignment="1" applyProtection="1">
      <alignment horizontal="center" vertical="center" wrapText="1"/>
      <protection locked="0"/>
    </xf>
    <xf numFmtId="0" fontId="29" fillId="0" borderId="10" xfId="2" applyFont="1" applyFill="1" applyBorder="1" applyAlignment="1" applyProtection="1">
      <alignment horizontal="left" vertical="top" wrapText="1"/>
      <protection locked="0"/>
    </xf>
    <xf numFmtId="0" fontId="29" fillId="0" borderId="0" xfId="2" applyFont="1" applyAlignment="1" applyProtection="1">
      <alignment vertical="center"/>
      <protection hidden="1"/>
    </xf>
    <xf numFmtId="0" fontId="13" fillId="0" borderId="0" xfId="2" applyFont="1" applyAlignment="1" applyProtection="1">
      <alignment horizontal="center"/>
      <protection hidden="1"/>
    </xf>
    <xf numFmtId="0" fontId="29" fillId="0" borderId="0" xfId="2" applyFont="1" applyAlignment="1" applyProtection="1">
      <alignment horizontal="center" vertical="center"/>
      <protection hidden="1"/>
    </xf>
    <xf numFmtId="49" fontId="29" fillId="0" borderId="0" xfId="2" applyNumberFormat="1" applyFont="1" applyProtection="1">
      <protection hidden="1"/>
    </xf>
    <xf numFmtId="0" fontId="29" fillId="0" borderId="0" xfId="2" applyFont="1" applyAlignment="1" applyProtection="1">
      <alignment horizontal="right"/>
      <protection hidden="1"/>
    </xf>
    <xf numFmtId="49" fontId="29" fillId="0" borderId="0" xfId="2" applyNumberFormat="1" applyFont="1" applyAlignment="1" applyProtection="1">
      <alignment horizontal="center"/>
      <protection hidden="1"/>
    </xf>
    <xf numFmtId="0" fontId="30" fillId="0" borderId="0" xfId="2" applyFont="1" applyAlignment="1" applyProtection="1">
      <alignment horizontal="center"/>
      <protection hidden="1"/>
    </xf>
    <xf numFmtId="0" fontId="30" fillId="0" borderId="0" xfId="2" applyFont="1" applyBorder="1" applyAlignment="1" applyProtection="1">
      <alignment horizontal="center"/>
      <protection hidden="1"/>
    </xf>
    <xf numFmtId="0" fontId="29" fillId="0" borderId="0" xfId="2" applyFont="1" applyAlignment="1" applyProtection="1">
      <alignment horizontal="center"/>
      <protection locked="0"/>
    </xf>
    <xf numFmtId="0" fontId="29" fillId="0" borderId="25" xfId="2" applyFont="1" applyBorder="1" applyAlignment="1" applyProtection="1">
      <alignment horizontal="center" vertical="center"/>
      <protection hidden="1"/>
    </xf>
    <xf numFmtId="0" fontId="29" fillId="0" borderId="9" xfId="2" applyFont="1" applyBorder="1" applyAlignment="1" applyProtection="1">
      <alignment horizontal="center" vertical="center" wrapText="1"/>
      <protection hidden="1"/>
    </xf>
    <xf numFmtId="0" fontId="29" fillId="0" borderId="17" xfId="2" applyFont="1" applyBorder="1" applyAlignment="1" applyProtection="1">
      <alignment horizontal="center" vertical="top"/>
      <protection hidden="1"/>
    </xf>
    <xf numFmtId="0" fontId="29" fillId="0" borderId="17" xfId="2" applyFont="1" applyBorder="1" applyAlignment="1" applyProtection="1">
      <alignment horizontal="left" vertical="top" wrapText="1"/>
      <protection hidden="1"/>
    </xf>
    <xf numFmtId="0" fontId="29" fillId="0" borderId="9" xfId="2" applyFont="1" applyBorder="1" applyAlignment="1" applyProtection="1">
      <alignment horizontal="center" vertical="top"/>
      <protection hidden="1"/>
    </xf>
    <xf numFmtId="0" fontId="29" fillId="0" borderId="9" xfId="2" applyFont="1" applyBorder="1" applyAlignment="1" applyProtection="1">
      <alignment horizontal="left" vertical="top"/>
      <protection hidden="1"/>
    </xf>
    <xf numFmtId="0" fontId="29" fillId="0" borderId="9" xfId="2" applyFont="1" applyBorder="1" applyAlignment="1" applyProtection="1">
      <alignment horizontal="center"/>
      <protection hidden="1"/>
    </xf>
    <xf numFmtId="0" fontId="29" fillId="0" borderId="9" xfId="2" applyFont="1" applyBorder="1" applyAlignment="1" applyProtection="1">
      <alignment horizontal="left" vertical="top" wrapText="1"/>
      <protection hidden="1"/>
    </xf>
    <xf numFmtId="0" fontId="29" fillId="0" borderId="9" xfId="2" applyFont="1" applyBorder="1" applyAlignment="1" applyProtection="1">
      <alignment horizontal="center" vertical="top" wrapText="1"/>
      <protection hidden="1"/>
    </xf>
    <xf numFmtId="0" fontId="29" fillId="0" borderId="9" xfId="2" applyFont="1" applyBorder="1" applyAlignment="1" applyProtection="1">
      <alignment horizontal="center" vertical="center"/>
      <protection hidden="1"/>
    </xf>
    <xf numFmtId="49" fontId="29" fillId="0" borderId="0" xfId="2" applyNumberFormat="1" applyFont="1" applyAlignment="1" applyProtection="1">
      <alignment horizontal="left"/>
      <protection hidden="1"/>
    </xf>
    <xf numFmtId="0" fontId="29" fillId="0" borderId="0" xfId="2" applyFont="1" applyAlignment="1" applyProtection="1">
      <alignment horizontal="center"/>
      <protection hidden="1"/>
    </xf>
    <xf numFmtId="0" fontId="30" fillId="0" borderId="0" xfId="2" applyFont="1" applyAlignment="1" applyProtection="1">
      <alignment horizontal="right"/>
      <protection hidden="1"/>
    </xf>
    <xf numFmtId="0" fontId="29" fillId="0" borderId="0" xfId="2" applyFont="1" applyAlignment="1" applyProtection="1">
      <alignment horizontal="right" vertical="center"/>
      <protection hidden="1"/>
    </xf>
    <xf numFmtId="0" fontId="33" fillId="0" borderId="0" xfId="2" applyFont="1" applyProtection="1">
      <protection hidden="1"/>
    </xf>
    <xf numFmtId="0" fontId="28" fillId="0" borderId="0" xfId="2" applyFont="1" applyProtection="1">
      <protection hidden="1"/>
    </xf>
    <xf numFmtId="0" fontId="33" fillId="0" borderId="0" xfId="2" applyFont="1" applyAlignment="1" applyProtection="1">
      <alignment horizontal="left" vertical="top" wrapText="1"/>
      <protection hidden="1"/>
    </xf>
    <xf numFmtId="0" fontId="28" fillId="0" borderId="0" xfId="2" applyFont="1" applyAlignment="1" applyProtection="1">
      <alignment horizontal="center"/>
      <protection hidden="1"/>
    </xf>
    <xf numFmtId="0" fontId="33" fillId="0" borderId="0" xfId="2" applyFont="1" applyAlignment="1" applyProtection="1">
      <alignment vertical="top"/>
      <protection hidden="1"/>
    </xf>
    <xf numFmtId="0" fontId="26" fillId="0" borderId="0" xfId="2" applyFont="1" applyAlignment="1" applyProtection="1">
      <alignment horizontal="left" vertical="top" wrapText="1"/>
      <protection hidden="1"/>
    </xf>
    <xf numFmtId="0" fontId="30" fillId="0" borderId="0" xfId="2" applyFont="1" applyAlignment="1" applyProtection="1">
      <alignment horizontal="left"/>
      <protection hidden="1"/>
    </xf>
    <xf numFmtId="0" fontId="29" fillId="0" borderId="0" xfId="2" applyFont="1" applyBorder="1" applyAlignment="1" applyProtection="1">
      <alignment horizontal="left" vertical="center"/>
      <protection hidden="1"/>
    </xf>
    <xf numFmtId="0" fontId="29" fillId="0" borderId="9" xfId="2" quotePrefix="1" applyFont="1" applyBorder="1" applyAlignment="1" applyProtection="1">
      <alignment horizontal="left" vertical="top" wrapText="1"/>
      <protection locked="0"/>
    </xf>
    <xf numFmtId="0" fontId="29" fillId="0" borderId="9" xfId="2" applyFont="1" applyBorder="1" applyAlignment="1" applyProtection="1">
      <alignment horizontal="left" vertical="top" wrapText="1"/>
      <protection locked="0"/>
    </xf>
    <xf numFmtId="0" fontId="29" fillId="0" borderId="0" xfId="2" applyFont="1" applyAlignment="1" applyProtection="1">
      <alignment horizontal="center" vertical="top" wrapText="1"/>
      <protection hidden="1"/>
    </xf>
    <xf numFmtId="0" fontId="29" fillId="0" borderId="0" xfId="2" applyFont="1" applyAlignment="1" applyProtection="1">
      <alignment horizontal="left" vertical="top" wrapText="1"/>
      <protection hidden="1"/>
    </xf>
    <xf numFmtId="0" fontId="30" fillId="5" borderId="19" xfId="2" applyFont="1" applyFill="1" applyBorder="1" applyAlignment="1" applyProtection="1">
      <alignment horizontal="center" vertical="center"/>
      <protection hidden="1"/>
    </xf>
    <xf numFmtId="0" fontId="30" fillId="5" borderId="19" xfId="2" applyFont="1" applyFill="1" applyBorder="1" applyAlignment="1" applyProtection="1">
      <alignment horizontal="center" vertical="center" wrapText="1"/>
      <protection hidden="1"/>
    </xf>
    <xf numFmtId="49" fontId="29" fillId="0" borderId="9" xfId="2" applyNumberFormat="1" applyFont="1" applyBorder="1" applyAlignment="1" applyProtection="1">
      <alignment horizontal="center" vertical="top"/>
      <protection locked="0"/>
    </xf>
    <xf numFmtId="0" fontId="0" fillId="0" borderId="0" xfId="0" applyFont="1" applyProtection="1">
      <protection hidden="1"/>
    </xf>
    <xf numFmtId="0" fontId="0" fillId="0" borderId="22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Font="1" applyBorder="1" applyAlignment="1" applyProtection="1">
      <alignment horizontal="center" vertical="top" wrapText="1"/>
      <protection hidden="1"/>
    </xf>
    <xf numFmtId="0" fontId="0" fillId="0" borderId="0" xfId="0" applyNumberFormat="1" applyFont="1" applyBorder="1" applyAlignment="1" applyProtection="1">
      <alignment horizontal="center" vertical="top" wrapText="1"/>
      <protection hidden="1"/>
    </xf>
    <xf numFmtId="0" fontId="0" fillId="0" borderId="0" xfId="0" applyFont="1" applyBorder="1" applyAlignment="1" applyProtection="1">
      <alignment horizontal="left" vertical="top" wrapText="1"/>
      <protection hidden="1"/>
    </xf>
    <xf numFmtId="0" fontId="0" fillId="0" borderId="0" xfId="0" applyNumberFormat="1" applyFont="1" applyProtection="1">
      <protection hidden="1"/>
    </xf>
    <xf numFmtId="0" fontId="24" fillId="0" borderId="0" xfId="0" applyFont="1" applyProtection="1">
      <protection hidden="1"/>
    </xf>
    <xf numFmtId="0" fontId="0" fillId="0" borderId="0" xfId="0" applyFont="1" applyAlignment="1" applyProtection="1">
      <alignment horizontal="center" vertical="top"/>
      <protection hidden="1"/>
    </xf>
    <xf numFmtId="0" fontId="0" fillId="0" borderId="0" xfId="0" applyFont="1" applyAlignment="1" applyProtection="1">
      <alignment vertical="top"/>
      <protection hidden="1"/>
    </xf>
    <xf numFmtId="0" fontId="0" fillId="0" borderId="0" xfId="0" applyFont="1" applyAlignment="1" applyProtection="1">
      <alignment horizontal="left" vertical="top"/>
      <protection hidden="1"/>
    </xf>
    <xf numFmtId="0" fontId="0" fillId="0" borderId="0" xfId="0" applyFont="1" applyAlignment="1" applyProtection="1">
      <alignment horizontal="right" vertical="top"/>
      <protection hidden="1"/>
    </xf>
    <xf numFmtId="0" fontId="24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 vertical="top"/>
      <protection hidden="1"/>
    </xf>
    <xf numFmtId="0" fontId="10" fillId="0" borderId="0" xfId="0" applyFont="1" applyAlignment="1" applyProtection="1">
      <alignment horizontal="left" vertical="top"/>
      <protection hidden="1"/>
    </xf>
    <xf numFmtId="0" fontId="10" fillId="5" borderId="9" xfId="0" applyFont="1" applyFill="1" applyBorder="1" applyAlignment="1" applyProtection="1">
      <alignment horizontal="center" vertical="center"/>
      <protection hidden="1"/>
    </xf>
    <xf numFmtId="0" fontId="10" fillId="5" borderId="9" xfId="0" applyFont="1" applyFill="1" applyBorder="1" applyAlignment="1" applyProtection="1">
      <alignment horizontal="center" vertical="center" wrapText="1"/>
      <protection hidden="1"/>
    </xf>
    <xf numFmtId="0" fontId="0" fillId="0" borderId="19" xfId="0" applyFont="1" applyBorder="1" applyAlignment="1" applyProtection="1">
      <alignment horizontal="center" vertical="top"/>
      <protection hidden="1"/>
    </xf>
    <xf numFmtId="0" fontId="0" fillId="0" borderId="12" xfId="0" applyFont="1" applyBorder="1" applyAlignment="1" applyProtection="1">
      <alignment horizontal="center" vertical="top"/>
      <protection hidden="1"/>
    </xf>
    <xf numFmtId="0" fontId="0" fillId="0" borderId="13" xfId="0" applyFont="1" applyBorder="1" applyAlignment="1" applyProtection="1">
      <alignment horizontal="center" vertical="top" wrapText="1"/>
      <protection hidden="1"/>
    </xf>
    <xf numFmtId="0" fontId="0" fillId="0" borderId="14" xfId="0" applyFont="1" applyBorder="1" applyAlignment="1" applyProtection="1">
      <alignment horizontal="left" vertical="top" wrapText="1"/>
      <protection hidden="1"/>
    </xf>
    <xf numFmtId="0" fontId="0" fillId="0" borderId="13" xfId="0" applyFont="1" applyBorder="1" applyAlignment="1" applyProtection="1">
      <alignment horizontal="center" vertical="top"/>
      <protection hidden="1"/>
    </xf>
    <xf numFmtId="0" fontId="35" fillId="0" borderId="14" xfId="0" applyFont="1" applyBorder="1" applyAlignment="1" applyProtection="1">
      <alignment horizontal="left" vertical="top"/>
      <protection hidden="1"/>
    </xf>
    <xf numFmtId="0" fontId="0" fillId="0" borderId="14" xfId="0" applyFont="1" applyBorder="1" applyAlignment="1" applyProtection="1">
      <alignment horizontal="left" vertical="top"/>
      <protection hidden="1"/>
    </xf>
    <xf numFmtId="0" fontId="35" fillId="0" borderId="0" xfId="0" applyFont="1" applyAlignment="1">
      <alignment vertical="center"/>
    </xf>
    <xf numFmtId="0" fontId="0" fillId="0" borderId="11" xfId="0" applyFont="1" applyBorder="1" applyAlignment="1" applyProtection="1">
      <alignment horizontal="center" vertical="top"/>
      <protection hidden="1"/>
    </xf>
    <xf numFmtId="0" fontId="0" fillId="0" borderId="15" xfId="0" applyFont="1" applyBorder="1" applyAlignment="1" applyProtection="1">
      <alignment horizontal="center" vertical="top"/>
      <protection hidden="1"/>
    </xf>
    <xf numFmtId="0" fontId="0" fillId="0" borderId="16" xfId="0" applyFont="1" applyBorder="1" applyAlignment="1" applyProtection="1">
      <alignment horizontal="left" vertical="top" wrapText="1"/>
      <protection hidden="1"/>
    </xf>
    <xf numFmtId="0" fontId="0" fillId="0" borderId="12" xfId="0" applyFont="1" applyBorder="1" applyAlignment="1" applyProtection="1">
      <alignment horizontal="center"/>
      <protection hidden="1"/>
    </xf>
    <xf numFmtId="0" fontId="0" fillId="0" borderId="12" xfId="0" applyFont="1" applyBorder="1" applyProtection="1">
      <protection hidden="1"/>
    </xf>
    <xf numFmtId="0" fontId="0" fillId="0" borderId="16" xfId="0" applyFont="1" applyBorder="1" applyAlignment="1" applyProtection="1">
      <alignment horizontal="left" vertical="top"/>
      <protection hidden="1"/>
    </xf>
    <xf numFmtId="0" fontId="13" fillId="0" borderId="0" xfId="0" applyFont="1" applyAlignment="1" applyProtection="1">
      <alignment horizontal="center" vertical="top"/>
      <protection hidden="1"/>
    </xf>
    <xf numFmtId="0" fontId="0" fillId="0" borderId="0" xfId="0" applyFont="1" applyAlignment="1" applyProtection="1">
      <alignment horizontal="left" vertical="top" wrapText="1"/>
      <protection hidden="1"/>
    </xf>
    <xf numFmtId="0" fontId="0" fillId="0" borderId="0" xfId="0" applyFont="1" applyAlignment="1" applyProtection="1">
      <alignment horizontal="center" vertical="center"/>
      <protection hidden="1"/>
    </xf>
    <xf numFmtId="0" fontId="0" fillId="0" borderId="0" xfId="0" applyFont="1" applyAlignment="1" applyProtection="1">
      <alignment horizontal="right"/>
      <protection hidden="1"/>
    </xf>
    <xf numFmtId="164" fontId="0" fillId="0" borderId="0" xfId="0" applyNumberFormat="1" applyFont="1" applyAlignment="1" applyProtection="1">
      <alignment horizontal="right" shrinkToFit="1"/>
      <protection hidden="1"/>
    </xf>
    <xf numFmtId="0" fontId="10" fillId="0" borderId="0" xfId="0" applyFont="1" applyAlignment="1" applyProtection="1">
      <alignment horizontal="center"/>
      <protection hidden="1"/>
    </xf>
    <xf numFmtId="0" fontId="26" fillId="8" borderId="0" xfId="2" applyFont="1" applyFill="1" applyProtection="1">
      <protection hidden="1"/>
    </xf>
    <xf numFmtId="0" fontId="30" fillId="0" borderId="0" xfId="2" applyFont="1" applyFill="1" applyBorder="1" applyAlignment="1" applyProtection="1">
      <alignment horizontal="center" vertical="center" wrapText="1"/>
      <protection hidden="1"/>
    </xf>
    <xf numFmtId="0" fontId="30" fillId="0" borderId="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hidden="1"/>
    </xf>
    <xf numFmtId="0" fontId="30" fillId="0" borderId="0" xfId="2" applyFont="1" applyFill="1" applyBorder="1" applyAlignment="1" applyProtection="1">
      <alignment vertical="center" wrapText="1"/>
      <protection locked="0"/>
    </xf>
    <xf numFmtId="0" fontId="29" fillId="0" borderId="27" xfId="2" applyFont="1" applyBorder="1" applyAlignment="1" applyProtection="1">
      <alignment horizontal="center" vertical="center"/>
      <protection hidden="1"/>
    </xf>
    <xf numFmtId="0" fontId="29" fillId="0" borderId="13" xfId="2" applyFont="1" applyFill="1" applyBorder="1" applyAlignment="1" applyProtection="1">
      <alignment vertical="center"/>
      <protection locked="0"/>
    </xf>
    <xf numFmtId="0" fontId="29" fillId="0" borderId="0" xfId="2" applyFont="1" applyFill="1" applyBorder="1" applyAlignment="1" applyProtection="1">
      <alignment vertical="center"/>
      <protection locked="0"/>
    </xf>
    <xf numFmtId="0" fontId="29" fillId="0" borderId="0" xfId="2" applyFont="1" applyFill="1" applyBorder="1" applyAlignment="1" applyProtection="1">
      <alignment horizontal="center" vertical="center"/>
      <protection locked="0"/>
    </xf>
    <xf numFmtId="0" fontId="30" fillId="0" borderId="0" xfId="2" applyFont="1" applyFill="1" applyBorder="1" applyAlignment="1" applyProtection="1">
      <alignment vertical="center"/>
      <protection locked="0"/>
    </xf>
    <xf numFmtId="0" fontId="30" fillId="0" borderId="0" xfId="2" applyFont="1" applyFill="1" applyBorder="1" applyAlignment="1" applyProtection="1">
      <alignment vertical="center" textRotation="90"/>
      <protection locked="0"/>
    </xf>
    <xf numFmtId="0" fontId="29" fillId="0" borderId="0" xfId="2" applyFont="1" applyFill="1" applyBorder="1" applyProtection="1">
      <protection hidden="1"/>
    </xf>
    <xf numFmtId="0" fontId="29" fillId="0" borderId="0" xfId="2" applyFont="1" applyFill="1" applyBorder="1" applyAlignment="1" applyProtection="1">
      <alignment horizontal="center" vertical="center" wrapText="1"/>
      <protection locked="0"/>
    </xf>
    <xf numFmtId="0" fontId="30" fillId="0" borderId="13" xfId="2" applyFont="1" applyFill="1" applyBorder="1" applyAlignment="1" applyProtection="1">
      <alignment vertical="center"/>
      <protection locked="0"/>
    </xf>
    <xf numFmtId="0" fontId="29" fillId="0" borderId="0" xfId="2" applyFont="1" applyFill="1" applyBorder="1" applyAlignment="1" applyProtection="1">
      <alignment vertical="center"/>
      <protection hidden="1"/>
    </xf>
    <xf numFmtId="0" fontId="30" fillId="0" borderId="0" xfId="2" applyFont="1" applyFill="1" applyBorder="1" applyAlignment="1" applyProtection="1">
      <alignment horizontal="center" vertical="center" wrapText="1"/>
      <protection hidden="1"/>
    </xf>
    <xf numFmtId="0" fontId="30" fillId="0" borderId="0" xfId="2" applyFont="1" applyFill="1" applyBorder="1" applyAlignment="1" applyProtection="1">
      <alignment vertical="center" textRotation="90"/>
      <protection hidden="1"/>
    </xf>
    <xf numFmtId="0" fontId="29" fillId="0" borderId="0" xfId="2" applyFont="1" applyFill="1" applyBorder="1" applyAlignment="1" applyProtection="1">
      <alignment horizontal="center" vertical="center" wrapText="1"/>
      <protection hidden="1"/>
    </xf>
    <xf numFmtId="0" fontId="29" fillId="0" borderId="0" xfId="2" applyFont="1" applyFill="1" applyBorder="1" applyAlignment="1" applyProtection="1">
      <alignment horizontal="center" vertical="center"/>
      <protection hidden="1"/>
    </xf>
    <xf numFmtId="0" fontId="0" fillId="2" borderId="9" xfId="0" applyNumberFormat="1" applyFont="1" applyFill="1" applyBorder="1" applyAlignment="1" applyProtection="1">
      <alignment horizontal="center" vertical="top" wrapText="1"/>
      <protection hidden="1"/>
    </xf>
    <xf numFmtId="0" fontId="14" fillId="8" borderId="9" xfId="0" applyFont="1" applyFill="1" applyBorder="1" applyAlignment="1" applyProtection="1">
      <alignment horizontal="center" vertical="center"/>
      <protection locked="0"/>
    </xf>
    <xf numFmtId="0" fontId="14" fillId="2" borderId="21" xfId="0" applyNumberFormat="1" applyFont="1" applyFill="1" applyBorder="1" applyAlignment="1" applyProtection="1">
      <alignment horizontal="center" vertical="center"/>
      <protection hidden="1"/>
    </xf>
    <xf numFmtId="0" fontId="14" fillId="0" borderId="10" xfId="0" applyFont="1" applyBorder="1" applyAlignment="1" applyProtection="1">
      <alignment horizontal="center" vertical="center"/>
      <protection hidden="1"/>
    </xf>
    <xf numFmtId="0" fontId="0" fillId="9" borderId="9" xfId="0" applyNumberFormat="1" applyFont="1" applyFill="1" applyBorder="1" applyAlignment="1" applyProtection="1">
      <alignment horizontal="center" vertical="top" wrapText="1"/>
      <protection hidden="1"/>
    </xf>
    <xf numFmtId="0" fontId="0" fillId="2" borderId="9" xfId="0" applyNumberFormat="1" applyFont="1" applyFill="1" applyBorder="1" applyAlignment="1" applyProtection="1">
      <alignment horizontal="left" vertical="top" wrapText="1"/>
      <protection hidden="1"/>
    </xf>
    <xf numFmtId="0" fontId="0" fillId="9" borderId="9" xfId="0" applyNumberFormat="1" applyFont="1" applyFill="1" applyBorder="1" applyAlignment="1" applyProtection="1">
      <alignment horizontal="left" vertical="top" wrapText="1"/>
      <protection hidden="1"/>
    </xf>
    <xf numFmtId="0" fontId="10" fillId="9" borderId="19" xfId="0" applyNumberFormat="1" applyFont="1" applyFill="1" applyBorder="1" applyAlignment="1" applyProtection="1">
      <alignment horizontal="center" vertical="center"/>
      <protection hidden="1"/>
    </xf>
    <xf numFmtId="0" fontId="10" fillId="9" borderId="11" xfId="0" applyNumberFormat="1" applyFont="1" applyFill="1" applyBorder="1" applyAlignment="1" applyProtection="1">
      <alignment horizontal="center" vertical="center"/>
      <protection hidden="1"/>
    </xf>
    <xf numFmtId="0" fontId="10" fillId="9" borderId="1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ill="1" applyBorder="1" applyAlignment="1" applyProtection="1">
      <alignment horizontal="center"/>
      <protection hidden="1"/>
    </xf>
    <xf numFmtId="0" fontId="10" fillId="9" borderId="17" xfId="0" applyNumberFormat="1" applyFont="1" applyFill="1" applyBorder="1" applyAlignment="1" applyProtection="1">
      <alignment horizontal="center" vertical="center"/>
      <protection hidden="1"/>
    </xf>
    <xf numFmtId="0" fontId="10" fillId="9" borderId="1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NumberFormat="1" applyFont="1" applyFill="1" applyBorder="1" applyAlignment="1" applyProtection="1">
      <alignment horizontal="center" vertical="top" wrapText="1"/>
      <protection locked="0"/>
    </xf>
    <xf numFmtId="0" fontId="10" fillId="0" borderId="23" xfId="0" applyNumberFormat="1" applyFont="1" applyFill="1" applyBorder="1" applyAlignment="1" applyProtection="1">
      <alignment horizontal="center" vertical="center"/>
      <protection hidden="1"/>
    </xf>
    <xf numFmtId="0" fontId="10" fillId="0" borderId="26" xfId="0" applyNumberFormat="1" applyFont="1" applyFill="1" applyBorder="1" applyAlignment="1" applyProtection="1">
      <alignment horizontal="center" vertical="center"/>
      <protection hidden="1"/>
    </xf>
    <xf numFmtId="0" fontId="0" fillId="0" borderId="21" xfId="0" applyFont="1" applyBorder="1" applyAlignment="1" applyProtection="1">
      <alignment horizontal="center" vertical="top" wrapText="1"/>
      <protection locked="0"/>
    </xf>
    <xf numFmtId="0" fontId="1" fillId="0" borderId="21" xfId="0" applyFont="1" applyBorder="1" applyAlignment="1" applyProtection="1">
      <alignment horizontal="center" vertical="top" wrapText="1"/>
      <protection locked="0"/>
    </xf>
    <xf numFmtId="0" fontId="10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NumberFormat="1" applyFont="1" applyFill="1" applyBorder="1" applyAlignment="1" applyProtection="1">
      <alignment horizontal="center" vertical="top" wrapText="1"/>
      <protection locked="0"/>
    </xf>
    <xf numFmtId="0" fontId="1" fillId="0" borderId="12" xfId="0" applyFont="1" applyFill="1" applyBorder="1" applyAlignment="1" applyProtection="1">
      <alignment horizontal="center" vertical="top" wrapText="1"/>
      <protection hidden="1"/>
    </xf>
    <xf numFmtId="0" fontId="0" fillId="0" borderId="0" xfId="0" applyNumberFormat="1" applyFill="1" applyBorder="1" applyProtection="1">
      <protection hidden="1"/>
    </xf>
    <xf numFmtId="0" fontId="10" fillId="0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ill="1" applyBorder="1" applyAlignment="1" applyProtection="1">
      <alignment vertical="top" wrapText="1"/>
      <protection hidden="1"/>
    </xf>
    <xf numFmtId="0" fontId="0" fillId="0" borderId="0" xfId="0" applyNumberFormat="1" applyFill="1" applyBorder="1" applyAlignment="1" applyProtection="1">
      <alignment vertical="top"/>
      <protection hidden="1"/>
    </xf>
    <xf numFmtId="0" fontId="0" fillId="0" borderId="0" xfId="0" applyNumberFormat="1" applyFont="1" applyFill="1" applyBorder="1" applyAlignment="1" applyProtection="1">
      <alignment horizontal="left" vertical="top" wrapText="1"/>
      <protection hidden="1"/>
    </xf>
    <xf numFmtId="0" fontId="1" fillId="0" borderId="0" xfId="0" applyNumberFormat="1" applyFont="1" applyFill="1" applyBorder="1" applyAlignment="1" applyProtection="1">
      <alignment horizontal="left" vertical="top" wrapText="1"/>
      <protection hidden="1"/>
    </xf>
    <xf numFmtId="0" fontId="10" fillId="2" borderId="17" xfId="0" applyNumberFormat="1" applyFont="1" applyFill="1" applyBorder="1" applyAlignment="1" applyProtection="1">
      <alignment horizontal="center" vertical="center"/>
      <protection hidden="1"/>
    </xf>
    <xf numFmtId="0" fontId="10" fillId="2" borderId="15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10" xfId="0" applyNumberFormat="1" applyFont="1" applyFill="1" applyBorder="1" applyAlignment="1" applyProtection="1">
      <alignment horizontal="center" vertical="top" wrapText="1"/>
      <protection hidden="1"/>
    </xf>
    <xf numFmtId="0" fontId="10" fillId="0" borderId="17" xfId="0" applyNumberFormat="1" applyFont="1" applyFill="1" applyBorder="1" applyAlignment="1" applyProtection="1">
      <alignment horizontal="center" vertical="center"/>
      <protection hidden="1"/>
    </xf>
    <xf numFmtId="0" fontId="10" fillId="0" borderId="13" xfId="0" applyNumberFormat="1" applyFont="1" applyFill="1" applyBorder="1" applyAlignment="1" applyProtection="1">
      <alignment horizontal="center" vertical="center"/>
      <protection hidden="1"/>
    </xf>
    <xf numFmtId="0" fontId="0" fillId="0" borderId="10" xfId="0" applyNumberFormat="1" applyFont="1" applyFill="1" applyBorder="1" applyAlignment="1" applyProtection="1">
      <alignment horizontal="center" vertical="top" wrapText="1"/>
      <protection hidden="1"/>
    </xf>
    <xf numFmtId="0" fontId="0" fillId="0" borderId="20" xfId="0" applyNumberFormat="1" applyFont="1" applyFill="1" applyBorder="1" applyAlignment="1" applyProtection="1">
      <alignment horizontal="center" vertical="top" wrapText="1"/>
      <protection hidden="1"/>
    </xf>
    <xf numFmtId="0" fontId="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10" fillId="10" borderId="9" xfId="0" applyFont="1" applyFill="1" applyBorder="1" applyAlignment="1" applyProtection="1">
      <alignment horizontal="center" vertical="center" wrapText="1"/>
      <protection hidden="1"/>
    </xf>
    <xf numFmtId="0" fontId="0" fillId="10" borderId="9" xfId="0" applyFill="1" applyBorder="1" applyAlignment="1" applyProtection="1">
      <alignment horizontal="center" vertical="top"/>
      <protection hidden="1"/>
    </xf>
    <xf numFmtId="0" fontId="29" fillId="0" borderId="10" xfId="2" applyFont="1" applyBorder="1" applyAlignment="1" applyProtection="1">
      <alignment horizontal="center" vertical="top"/>
      <protection locked="0"/>
    </xf>
    <xf numFmtId="0" fontId="29" fillId="0" borderId="21" xfId="2" applyFont="1" applyBorder="1" applyAlignment="1" applyProtection="1">
      <alignment horizontal="left" vertical="top" wrapText="1"/>
      <protection hidden="1"/>
    </xf>
    <xf numFmtId="0" fontId="29" fillId="0" borderId="10" xfId="2" applyFont="1" applyBorder="1" applyAlignment="1" applyProtection="1">
      <alignment horizontal="center" vertical="top" wrapText="1"/>
      <protection locked="0"/>
    </xf>
    <xf numFmtId="0" fontId="29" fillId="0" borderId="10" xfId="2" applyFont="1" applyBorder="1" applyAlignment="1" applyProtection="1">
      <alignment horizontal="center" vertical="top"/>
      <protection hidden="1"/>
    </xf>
    <xf numFmtId="0" fontId="29" fillId="0" borderId="10" xfId="2" applyFont="1" applyBorder="1" applyAlignment="1" applyProtection="1">
      <alignment horizontal="center" vertical="top" wrapText="1"/>
      <protection hidden="1"/>
    </xf>
    <xf numFmtId="0" fontId="29" fillId="0" borderId="15" xfId="2" applyFont="1" applyBorder="1" applyAlignment="1" applyProtection="1">
      <alignment horizontal="center" vertical="top" wrapText="1"/>
      <protection hidden="1"/>
    </xf>
    <xf numFmtId="0" fontId="29" fillId="0" borderId="16" xfId="2" applyFont="1" applyBorder="1" applyAlignment="1" applyProtection="1">
      <alignment horizontal="left" vertical="top" wrapText="1"/>
      <protection hidden="1"/>
    </xf>
    <xf numFmtId="1" fontId="0" fillId="0" borderId="11" xfId="0" applyNumberFormat="1" applyFont="1" applyBorder="1" applyAlignment="1" applyProtection="1">
      <alignment horizontal="center" vertical="top"/>
      <protection hidden="1"/>
    </xf>
    <xf numFmtId="0" fontId="29" fillId="0" borderId="9" xfId="2" applyFont="1" applyFill="1" applyBorder="1" applyAlignment="1" applyProtection="1">
      <alignment horizontal="center" vertical="top"/>
      <protection hidden="1"/>
    </xf>
    <xf numFmtId="0" fontId="29" fillId="0" borderId="9" xfId="2" applyFont="1" applyFill="1" applyBorder="1" applyAlignment="1" applyProtection="1">
      <alignment horizontal="left" vertical="top" wrapText="1"/>
      <protection hidden="1"/>
    </xf>
    <xf numFmtId="0" fontId="1" fillId="0" borderId="0" xfId="0" applyFont="1" applyAlignment="1" applyProtection="1">
      <protection hidden="1"/>
    </xf>
    <xf numFmtId="0" fontId="30" fillId="0" borderId="0" xfId="2" applyFont="1" applyFill="1" applyBorder="1" applyAlignment="1" applyProtection="1">
      <alignment vertical="center" wrapText="1"/>
      <protection hidden="1"/>
    </xf>
    <xf numFmtId="0" fontId="29" fillId="0" borderId="9" xfId="2" applyFont="1" applyFill="1" applyBorder="1" applyAlignment="1" applyProtection="1">
      <alignment horizontal="center" vertical="top" wrapText="1"/>
      <protection hidden="1"/>
    </xf>
    <xf numFmtId="0" fontId="29" fillId="0" borderId="10" xfId="2" applyFont="1" applyFill="1" applyBorder="1" applyAlignment="1" applyProtection="1">
      <alignment horizontal="left" vertical="top" wrapText="1"/>
      <protection hidden="1"/>
    </xf>
    <xf numFmtId="0" fontId="10" fillId="6" borderId="1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Border="1" applyAlignment="1" applyProtection="1">
      <alignment horizontal="center" vertical="top" wrapText="1"/>
      <protection hidden="1"/>
    </xf>
    <xf numFmtId="0" fontId="10" fillId="6" borderId="9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Alignment="1" applyProtection="1">
      <alignment horizontal="left" vertical="top"/>
      <protection hidden="1"/>
    </xf>
    <xf numFmtId="0" fontId="0" fillId="0" borderId="0" xfId="0" applyFont="1" applyAlignment="1" applyProtection="1">
      <alignment horizontal="left" vertical="top" wrapText="1"/>
      <protection hidden="1"/>
    </xf>
    <xf numFmtId="0" fontId="10" fillId="0" borderId="0" xfId="0" applyFont="1" applyAlignment="1" applyProtection="1">
      <alignment horizontal="left" vertical="top"/>
      <protection hidden="1"/>
    </xf>
    <xf numFmtId="0" fontId="10" fillId="5" borderId="9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top" wrapText="1"/>
      <protection hidden="1"/>
    </xf>
    <xf numFmtId="1" fontId="0" fillId="0" borderId="0" xfId="0" applyNumberFormat="1" applyBorder="1" applyAlignment="1" applyProtection="1">
      <alignment horizontal="center" vertical="top" wrapText="1"/>
      <protection locked="0"/>
    </xf>
    <xf numFmtId="0" fontId="0" fillId="0" borderId="0" xfId="0" applyNumberFormat="1" applyBorder="1" applyAlignment="1" applyProtection="1">
      <alignment horizontal="center" vertical="top" wrapText="1"/>
      <protection locked="0"/>
    </xf>
    <xf numFmtId="0" fontId="1" fillId="0" borderId="0" xfId="0" applyNumberFormat="1" applyFont="1" applyBorder="1" applyAlignment="1" applyProtection="1">
      <alignment horizontal="left" vertical="top" wrapText="1"/>
      <protection hidden="1"/>
    </xf>
    <xf numFmtId="0" fontId="0" fillId="0" borderId="0" xfId="0" applyNumberFormat="1" applyFont="1" applyBorder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NumberFormat="1" applyFont="1" applyBorder="1" applyAlignment="1" applyProtection="1">
      <alignment horizontal="left" vertical="top" wrapText="1"/>
      <protection locked="0"/>
    </xf>
    <xf numFmtId="49" fontId="0" fillId="0" borderId="0" xfId="0" applyNumberFormat="1" applyBorder="1" applyAlignment="1" applyProtection="1">
      <alignment horizontal="left" vertical="top" wrapText="1"/>
      <protection locked="0"/>
    </xf>
    <xf numFmtId="49" fontId="0" fillId="0" borderId="0" xfId="0" applyNumberFormat="1" applyBorder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13" fillId="0" borderId="0" xfId="0" applyFont="1" applyBorder="1" applyAlignment="1" applyProtection="1">
      <alignment horizontal="center" vertical="top"/>
      <protection hidden="1"/>
    </xf>
    <xf numFmtId="0" fontId="0" fillId="0" borderId="9" xfId="0" applyFont="1" applyFill="1" applyBorder="1" applyAlignment="1" applyProtection="1">
      <alignment horizontal="left" vertical="top" wrapText="1"/>
      <protection locked="0"/>
    </xf>
    <xf numFmtId="0" fontId="1" fillId="0" borderId="9" xfId="0" applyFont="1" applyFill="1" applyBorder="1" applyAlignment="1" applyProtection="1">
      <alignment horizontal="left" vertical="top" wrapText="1"/>
      <protection locked="0"/>
    </xf>
    <xf numFmtId="0" fontId="0" fillId="0" borderId="9" xfId="0" quotePrefix="1" applyBorder="1" applyAlignment="1" applyProtection="1">
      <alignment horizontal="center" vertical="top"/>
      <protection locked="0"/>
    </xf>
    <xf numFmtId="0" fontId="10" fillId="5" borderId="9" xfId="0" applyFont="1" applyFill="1" applyBorder="1" applyAlignment="1" applyProtection="1">
      <alignment horizontal="center" vertical="center" wrapText="1"/>
      <protection hidden="1"/>
    </xf>
    <xf numFmtId="0" fontId="0" fillId="0" borderId="21" xfId="0" applyBorder="1" applyAlignment="1" applyProtection="1">
      <alignment horizontal="left" vertical="top" wrapText="1"/>
      <protection hidden="1"/>
    </xf>
    <xf numFmtId="0" fontId="0" fillId="0" borderId="9" xfId="0" applyBorder="1" applyAlignment="1" applyProtection="1">
      <alignment horizontal="left" vertical="top"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0" fillId="0" borderId="9" xfId="0" applyBorder="1" applyAlignment="1" applyProtection="1">
      <alignment horizontal="left" vertical="top" wrapText="1"/>
      <protection locked="0"/>
    </xf>
    <xf numFmtId="0" fontId="24" fillId="0" borderId="0" xfId="0" applyFont="1" applyAlignment="1" applyProtection="1">
      <alignment vertical="top" wrapText="1"/>
      <protection hidden="1"/>
    </xf>
    <xf numFmtId="0" fontId="0" fillId="8" borderId="9" xfId="0" applyFill="1" applyBorder="1" applyProtection="1">
      <protection hidden="1"/>
    </xf>
    <xf numFmtId="0" fontId="29" fillId="8" borderId="9" xfId="0" applyFont="1" applyFill="1" applyBorder="1" applyProtection="1">
      <protection hidden="1"/>
    </xf>
    <xf numFmtId="0" fontId="29" fillId="8" borderId="9" xfId="0" applyFont="1" applyFill="1" applyBorder="1" applyAlignment="1" applyProtection="1">
      <alignment horizontal="left"/>
      <protection locked="0"/>
    </xf>
    <xf numFmtId="0" fontId="29" fillId="0" borderId="0" xfId="0" applyFont="1" applyProtection="1">
      <protection hidden="1"/>
    </xf>
    <xf numFmtId="0" fontId="0" fillId="8" borderId="9" xfId="0" applyFill="1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center" vertical="top"/>
      <protection hidden="1"/>
    </xf>
    <xf numFmtId="0" fontId="0" fillId="0" borderId="14" xfId="0" applyFont="1" applyBorder="1" applyAlignment="1" applyProtection="1">
      <alignment horizontal="center" vertical="top" wrapText="1"/>
      <protection hidden="1"/>
    </xf>
    <xf numFmtId="0" fontId="0" fillId="0" borderId="10" xfId="0" applyNumberFormat="1" applyFont="1" applyBorder="1" applyAlignment="1" applyProtection="1">
      <alignment horizontal="left" vertical="top" wrapText="1"/>
      <protection locked="0"/>
    </xf>
    <xf numFmtId="0" fontId="0" fillId="0" borderId="9" xfId="0" applyFont="1" applyBorder="1" applyAlignment="1" applyProtection="1">
      <alignment horizontal="center" vertical="top"/>
      <protection locked="0"/>
    </xf>
    <xf numFmtId="0" fontId="0" fillId="0" borderId="9" xfId="0" quotePrefix="1" applyBorder="1" applyAlignment="1" applyProtection="1">
      <alignment horizontal="left" vertical="top" wrapText="1"/>
      <protection locked="0"/>
    </xf>
    <xf numFmtId="49" fontId="29" fillId="0" borderId="9" xfId="2" applyNumberFormat="1" applyFont="1" applyBorder="1" applyAlignment="1" applyProtection="1">
      <alignment horizontal="center" vertical="top" wrapText="1"/>
      <protection locked="0"/>
    </xf>
    <xf numFmtId="0" fontId="37" fillId="2" borderId="0" xfId="1" applyFont="1" applyFill="1" applyAlignment="1" applyProtection="1">
      <alignment horizontal="left"/>
      <protection hidden="1"/>
    </xf>
    <xf numFmtId="0" fontId="37" fillId="2" borderId="0" xfId="1" applyNumberFormat="1" applyFont="1" applyFill="1" applyAlignment="1" applyProtection="1">
      <alignment horizontal="left"/>
      <protection hidden="1"/>
    </xf>
    <xf numFmtId="0" fontId="0" fillId="0" borderId="9" xfId="0" quotePrefix="1" applyNumberFormat="1" applyFont="1" applyFill="1" applyBorder="1" applyAlignment="1" applyProtection="1">
      <alignment horizontal="left" vertical="top" wrapText="1"/>
      <protection locked="0"/>
    </xf>
    <xf numFmtId="0" fontId="0" fillId="0" borderId="9" xfId="0" applyNumberFormat="1" applyFont="1" applyFill="1" applyBorder="1" applyAlignment="1" applyProtection="1">
      <alignment horizontal="left" vertical="top" wrapText="1"/>
      <protection locked="0"/>
    </xf>
    <xf numFmtId="49" fontId="0" fillId="0" borderId="9" xfId="0" applyNumberFormat="1" applyFont="1" applyBorder="1" applyAlignment="1" applyProtection="1">
      <alignment horizontal="left" vertical="top" wrapText="1"/>
      <protection locked="0"/>
    </xf>
    <xf numFmtId="49" fontId="0" fillId="0" borderId="9" xfId="0" applyNumberFormat="1" applyFont="1" applyBorder="1" applyAlignment="1" applyProtection="1">
      <alignment horizontal="center" vertical="top" wrapText="1"/>
      <protection locked="0"/>
    </xf>
    <xf numFmtId="49" fontId="0" fillId="0" borderId="9" xfId="0" quotePrefix="1" applyNumberFormat="1" applyFont="1" applyBorder="1" applyAlignment="1" applyProtection="1">
      <alignment horizontal="left" vertical="top" wrapText="1"/>
      <protection locked="0"/>
    </xf>
    <xf numFmtId="49" fontId="0" fillId="0" borderId="9" xfId="0" quotePrefix="1" applyNumberFormat="1" applyFont="1" applyBorder="1" applyAlignment="1" applyProtection="1">
      <alignment horizontal="center" vertical="top" wrapText="1"/>
      <protection locked="0"/>
    </xf>
    <xf numFmtId="0" fontId="0" fillId="0" borderId="10" xfId="0" quotePrefix="1" applyNumberFormat="1" applyFont="1" applyBorder="1" applyAlignment="1" applyProtection="1">
      <alignment horizontal="left" vertical="top" wrapText="1"/>
      <protection locked="0"/>
    </xf>
    <xf numFmtId="0" fontId="0" fillId="0" borderId="14" xfId="0" applyFont="1" applyBorder="1" applyAlignment="1" applyProtection="1">
      <alignment horizontal="left" vertical="top"/>
      <protection locked="0"/>
    </xf>
    <xf numFmtId="0" fontId="0" fillId="0" borderId="9" xfId="0" quotePrefix="1" applyNumberFormat="1" applyFont="1" applyBorder="1" applyAlignment="1" applyProtection="1">
      <alignment horizontal="left" vertical="top" wrapText="1"/>
      <protection locked="0"/>
    </xf>
    <xf numFmtId="49" fontId="0" fillId="0" borderId="9" xfId="0" quotePrefix="1" applyNumberFormat="1" applyBorder="1" applyAlignment="1" applyProtection="1">
      <alignment horizontal="left" vertical="top" wrapText="1"/>
      <protection locked="0"/>
    </xf>
    <xf numFmtId="49" fontId="0" fillId="0" borderId="9" xfId="0" quotePrefix="1" applyNumberFormat="1" applyBorder="1" applyAlignment="1" applyProtection="1">
      <alignment horizontal="center" vertical="top" wrapText="1"/>
      <protection locked="0"/>
    </xf>
    <xf numFmtId="0" fontId="0" fillId="0" borderId="10" xfId="0" quotePrefix="1" applyFont="1" applyBorder="1" applyAlignment="1" applyProtection="1">
      <alignment horizontal="left" vertical="top" wrapText="1"/>
      <protection locked="0"/>
    </xf>
    <xf numFmtId="0" fontId="5" fillId="4" borderId="7" xfId="1" applyFont="1" applyFill="1" applyBorder="1" applyAlignment="1" applyProtection="1">
      <alignment horizontal="left" vertical="center"/>
      <protection locked="0"/>
    </xf>
    <xf numFmtId="0" fontId="5" fillId="4" borderId="0" xfId="1" applyFont="1" applyFill="1" applyBorder="1" applyAlignment="1" applyProtection="1">
      <alignment horizontal="left" vertical="center"/>
      <protection locked="0" hidden="1"/>
    </xf>
    <xf numFmtId="0" fontId="0" fillId="0" borderId="0" xfId="0" applyAlignment="1" applyProtection="1">
      <alignment horizontal="left" vertical="center"/>
      <protection locked="0" hidden="1"/>
    </xf>
    <xf numFmtId="0" fontId="2" fillId="2" borderId="4" xfId="1" applyFont="1" applyFill="1" applyBorder="1" applyAlignment="1" applyProtection="1">
      <alignment horizontal="center"/>
      <protection hidden="1"/>
    </xf>
    <xf numFmtId="0" fontId="2" fillId="2" borderId="0" xfId="1" applyFont="1" applyFill="1" applyBorder="1" applyAlignment="1" applyProtection="1">
      <alignment horizontal="center"/>
      <protection hidden="1"/>
    </xf>
    <xf numFmtId="0" fontId="2" fillId="2" borderId="5" xfId="1" applyFont="1" applyFill="1" applyBorder="1" applyAlignment="1" applyProtection="1">
      <alignment horizontal="center"/>
      <protection hidden="1"/>
    </xf>
    <xf numFmtId="0" fontId="3" fillId="2" borderId="4" xfId="1" applyFont="1" applyFill="1" applyBorder="1" applyAlignment="1" applyProtection="1">
      <alignment horizontal="center"/>
      <protection hidden="1"/>
    </xf>
    <xf numFmtId="0" fontId="3" fillId="2" borderId="0" xfId="1" applyFont="1" applyFill="1" applyBorder="1" applyAlignment="1" applyProtection="1">
      <alignment horizontal="center"/>
      <protection hidden="1"/>
    </xf>
    <xf numFmtId="0" fontId="3" fillId="2" borderId="5" xfId="1" applyFont="1" applyFill="1" applyBorder="1" applyAlignment="1" applyProtection="1">
      <alignment horizontal="center"/>
      <protection hidden="1"/>
    </xf>
    <xf numFmtId="0" fontId="5" fillId="4" borderId="2" xfId="1" applyFont="1" applyFill="1" applyBorder="1" applyAlignment="1" applyProtection="1">
      <alignment horizontal="left" vertical="center"/>
      <protection locked="0" hidden="1"/>
    </xf>
    <xf numFmtId="49" fontId="5" fillId="4" borderId="0" xfId="1" applyNumberFormat="1" applyFont="1" applyFill="1" applyBorder="1" applyAlignment="1" applyProtection="1">
      <alignment horizontal="left" vertical="center"/>
      <protection locked="0" hidden="1"/>
    </xf>
    <xf numFmtId="0" fontId="5" fillId="0" borderId="7" xfId="1" applyFont="1" applyFill="1" applyBorder="1" applyAlignment="1" applyProtection="1">
      <alignment horizontal="left" vertical="center"/>
      <protection hidden="1"/>
    </xf>
    <xf numFmtId="0" fontId="5" fillId="0" borderId="8" xfId="1" applyFont="1" applyFill="1" applyBorder="1" applyAlignment="1" applyProtection="1">
      <alignment horizontal="left" vertical="center"/>
      <protection hidden="1"/>
    </xf>
    <xf numFmtId="0" fontId="5" fillId="4" borderId="2" xfId="1" applyFont="1" applyFill="1" applyBorder="1" applyAlignment="1" applyProtection="1">
      <alignment horizontal="left" vertical="center"/>
      <protection locked="0"/>
    </xf>
    <xf numFmtId="0" fontId="27" fillId="5" borderId="21" xfId="2" applyFont="1" applyFill="1" applyBorder="1" applyAlignment="1" applyProtection="1">
      <alignment horizontal="center" vertical="center" wrapText="1"/>
      <protection locked="0"/>
    </xf>
    <xf numFmtId="0" fontId="27" fillId="5" borderId="9" xfId="2" applyFont="1" applyFill="1" applyBorder="1" applyAlignment="1" applyProtection="1">
      <alignment horizontal="center" vertical="center" wrapText="1"/>
      <protection locked="0"/>
    </xf>
    <xf numFmtId="0" fontId="27" fillId="5" borderId="10" xfId="2" applyFont="1" applyFill="1" applyBorder="1" applyAlignment="1" applyProtection="1">
      <alignment horizontal="center" vertical="center" wrapText="1"/>
      <protection locked="0"/>
    </xf>
    <xf numFmtId="0" fontId="30" fillId="5" borderId="25" xfId="2" applyFont="1" applyFill="1" applyBorder="1" applyAlignment="1" applyProtection="1">
      <alignment horizontal="center" vertical="center" wrapText="1"/>
      <protection locked="0"/>
    </xf>
    <xf numFmtId="0" fontId="30" fillId="5" borderId="9" xfId="2" applyFont="1" applyFill="1" applyBorder="1" applyAlignment="1" applyProtection="1">
      <alignment horizontal="center" vertical="center" wrapText="1"/>
      <protection locked="0"/>
    </xf>
    <xf numFmtId="0" fontId="29" fillId="0" borderId="0" xfId="2" applyFont="1" applyAlignment="1" applyProtection="1">
      <protection hidden="1"/>
    </xf>
    <xf numFmtId="0" fontId="1" fillId="0" borderId="0" xfId="0" applyFont="1" applyAlignment="1" applyProtection="1">
      <protection hidden="1"/>
    </xf>
    <xf numFmtId="0" fontId="30" fillId="0" borderId="0" xfId="2" applyFont="1" applyFill="1" applyBorder="1" applyAlignment="1" applyProtection="1">
      <alignment horizontal="center" vertical="center" textRotation="90"/>
      <protection locked="0"/>
    </xf>
    <xf numFmtId="0" fontId="25" fillId="0" borderId="0" xfId="2" applyFont="1" applyAlignment="1" applyProtection="1">
      <alignment horizontal="center"/>
      <protection hidden="1"/>
    </xf>
    <xf numFmtId="0" fontId="30" fillId="5" borderId="9" xfId="2" applyFont="1" applyFill="1" applyBorder="1" applyAlignment="1" applyProtection="1">
      <alignment horizontal="center" vertical="center" wrapText="1"/>
      <protection hidden="1"/>
    </xf>
    <xf numFmtId="0" fontId="30" fillId="5" borderId="10" xfId="2" applyFont="1" applyFill="1" applyBorder="1" applyAlignment="1" applyProtection="1">
      <alignment horizontal="center" vertical="center" wrapText="1"/>
      <protection hidden="1"/>
    </xf>
    <xf numFmtId="0" fontId="27" fillId="5" borderId="24" xfId="2" applyFont="1" applyFill="1" applyBorder="1" applyAlignment="1" applyProtection="1">
      <alignment horizontal="center" vertical="center" wrapText="1"/>
      <protection locked="0"/>
    </xf>
    <xf numFmtId="0" fontId="27" fillId="5" borderId="25" xfId="2" applyFont="1" applyFill="1" applyBorder="1" applyAlignment="1" applyProtection="1">
      <alignment horizontal="center" vertical="center" wrapText="1"/>
      <protection locked="0"/>
    </xf>
    <xf numFmtId="0" fontId="30" fillId="5" borderId="21" xfId="2" applyFont="1" applyFill="1" applyBorder="1" applyAlignment="1" applyProtection="1">
      <alignment horizontal="center" vertical="center" wrapText="1"/>
      <protection locked="0"/>
    </xf>
    <xf numFmtId="0" fontId="30" fillId="5" borderId="24" xfId="2" applyFont="1" applyFill="1" applyBorder="1" applyAlignment="1" applyProtection="1">
      <alignment horizontal="center" vertical="center" wrapText="1"/>
      <protection locked="0"/>
    </xf>
    <xf numFmtId="0" fontId="30" fillId="5" borderId="10" xfId="2" applyFont="1" applyFill="1" applyBorder="1" applyAlignment="1" applyProtection="1">
      <alignment horizontal="center" vertical="center" wrapText="1"/>
      <protection locked="0"/>
    </xf>
    <xf numFmtId="0" fontId="30" fillId="0" borderId="0" xfId="2" applyFont="1" applyFill="1" applyBorder="1" applyAlignment="1" applyProtection="1">
      <alignment horizontal="center" vertical="center" wrapText="1"/>
      <protection hidden="1"/>
    </xf>
    <xf numFmtId="0" fontId="30" fillId="0" borderId="0" xfId="2" applyFont="1" applyFill="1" applyBorder="1" applyAlignment="1" applyProtection="1">
      <alignment horizontal="center" vertical="center" wrapText="1"/>
      <protection locked="0"/>
    </xf>
    <xf numFmtId="0" fontId="30" fillId="0" borderId="0" xfId="2" applyFont="1" applyAlignment="1" applyProtection="1">
      <alignment horizontal="left"/>
      <protection hidden="1"/>
    </xf>
    <xf numFmtId="0" fontId="31" fillId="0" borderId="0" xfId="2" applyFont="1" applyAlignment="1" applyProtection="1">
      <alignment horizontal="center"/>
      <protection hidden="1"/>
    </xf>
    <xf numFmtId="0" fontId="30" fillId="0" borderId="0" xfId="2" applyFont="1" applyAlignment="1" applyProtection="1">
      <alignment horizontal="left" vertical="top"/>
      <protection hidden="1"/>
    </xf>
    <xf numFmtId="0" fontId="30" fillId="5" borderId="9" xfId="2" applyFont="1" applyFill="1" applyBorder="1" applyAlignment="1" applyProtection="1">
      <alignment horizontal="center" vertical="center"/>
      <protection hidden="1"/>
    </xf>
    <xf numFmtId="0" fontId="30" fillId="0" borderId="19" xfId="2" applyFont="1" applyBorder="1" applyAlignment="1" applyProtection="1">
      <alignment horizontal="center" vertical="center"/>
      <protection hidden="1"/>
    </xf>
    <xf numFmtId="0" fontId="30" fillId="0" borderId="12" xfId="2" applyFont="1" applyBorder="1" applyAlignment="1" applyProtection="1">
      <alignment horizontal="center" vertical="center"/>
      <protection hidden="1"/>
    </xf>
    <xf numFmtId="0" fontId="30" fillId="0" borderId="11" xfId="2" applyFont="1" applyBorder="1" applyAlignment="1" applyProtection="1">
      <alignment horizontal="center" vertical="center"/>
      <protection hidden="1"/>
    </xf>
    <xf numFmtId="0" fontId="29" fillId="0" borderId="0" xfId="2" applyFont="1" applyAlignment="1" applyProtection="1">
      <alignment horizontal="center"/>
      <protection hidden="1"/>
    </xf>
    <xf numFmtId="0" fontId="30" fillId="0" borderId="0" xfId="2" applyFont="1" applyAlignment="1" applyProtection="1">
      <alignment horizontal="center"/>
      <protection hidden="1"/>
    </xf>
    <xf numFmtId="0" fontId="30" fillId="0" borderId="9" xfId="2" applyFont="1" applyBorder="1" applyAlignment="1" applyProtection="1">
      <alignment horizontal="center"/>
      <protection hidden="1"/>
    </xf>
    <xf numFmtId="0" fontId="30" fillId="0" borderId="17" xfId="2" applyFont="1" applyBorder="1" applyAlignment="1" applyProtection="1">
      <alignment horizontal="center" vertical="center"/>
      <protection hidden="1"/>
    </xf>
    <xf numFmtId="0" fontId="30" fillId="0" borderId="13" xfId="2" applyFont="1" applyBorder="1" applyAlignment="1" applyProtection="1">
      <alignment horizontal="center" vertical="center"/>
      <protection hidden="1"/>
    </xf>
    <xf numFmtId="0" fontId="14" fillId="2" borderId="15" xfId="0" applyNumberFormat="1" applyFont="1" applyFill="1" applyBorder="1" applyAlignment="1" applyProtection="1">
      <alignment horizontal="center" vertical="center" wrapText="1"/>
      <protection hidden="1"/>
    </xf>
    <xf numFmtId="0" fontId="14" fillId="2" borderId="26" xfId="0" applyNumberFormat="1" applyFont="1" applyFill="1" applyBorder="1" applyAlignment="1" applyProtection="1">
      <alignment horizontal="center" vertical="center" wrapText="1"/>
      <protection hidden="1"/>
    </xf>
    <xf numFmtId="0" fontId="10" fillId="6" borderId="19" xfId="0" applyFont="1" applyFill="1" applyBorder="1" applyAlignment="1" applyProtection="1">
      <alignment horizontal="center" vertical="center"/>
      <protection hidden="1"/>
    </xf>
    <xf numFmtId="0" fontId="10" fillId="6" borderId="11" xfId="0" applyFont="1" applyFill="1" applyBorder="1" applyAlignment="1" applyProtection="1">
      <alignment horizontal="center" vertical="center"/>
      <protection hidden="1"/>
    </xf>
    <xf numFmtId="0" fontId="10" fillId="6" borderId="19" xfId="0" applyFont="1" applyFill="1" applyBorder="1" applyAlignment="1" applyProtection="1">
      <alignment horizontal="center" vertical="center" wrapText="1"/>
      <protection hidden="1"/>
    </xf>
    <xf numFmtId="0" fontId="10" fillId="6" borderId="11" xfId="0" applyFont="1" applyFill="1" applyBorder="1" applyAlignment="1" applyProtection="1">
      <alignment horizontal="center" vertical="center" wrapText="1"/>
      <protection hidden="1"/>
    </xf>
    <xf numFmtId="0" fontId="10" fillId="6" borderId="10" xfId="0" applyFont="1" applyFill="1" applyBorder="1" applyAlignment="1" applyProtection="1">
      <alignment horizontal="center" vertical="center" wrapText="1"/>
      <protection hidden="1"/>
    </xf>
    <xf numFmtId="0" fontId="10" fillId="6" borderId="20" xfId="0" applyFont="1" applyFill="1" applyBorder="1" applyAlignment="1" applyProtection="1">
      <alignment horizontal="center" vertical="center" wrapText="1"/>
      <protection hidden="1"/>
    </xf>
    <xf numFmtId="0" fontId="10" fillId="6" borderId="21" xfId="0" applyFont="1" applyFill="1" applyBorder="1" applyAlignment="1" applyProtection="1">
      <alignment horizontal="center" vertical="center" wrapText="1"/>
      <protection hidden="1"/>
    </xf>
    <xf numFmtId="0" fontId="10" fillId="6" borderId="9" xfId="0" applyFont="1" applyFill="1" applyBorder="1" applyAlignment="1" applyProtection="1">
      <alignment horizontal="center" vertical="center" wrapText="1"/>
      <protection hidden="1"/>
    </xf>
    <xf numFmtId="0" fontId="10" fillId="10" borderId="9" xfId="0" applyFont="1" applyFill="1" applyBorder="1" applyAlignment="1" applyProtection="1">
      <alignment horizontal="center" vertical="center" wrapText="1"/>
      <protection hidden="1"/>
    </xf>
    <xf numFmtId="0" fontId="10" fillId="10" borderId="19" xfId="0" applyFont="1" applyFill="1" applyBorder="1" applyAlignment="1" applyProtection="1">
      <alignment horizontal="center" vertical="center"/>
      <protection hidden="1"/>
    </xf>
    <xf numFmtId="0" fontId="10" fillId="10" borderId="11" xfId="0" applyFont="1" applyFill="1" applyBorder="1" applyAlignment="1" applyProtection="1">
      <alignment horizontal="center" vertical="center"/>
      <protection hidden="1"/>
    </xf>
    <xf numFmtId="0" fontId="10" fillId="10" borderId="19" xfId="0" applyFont="1" applyFill="1" applyBorder="1" applyAlignment="1" applyProtection="1">
      <alignment horizontal="center" vertical="center" wrapText="1"/>
      <protection hidden="1"/>
    </xf>
    <xf numFmtId="0" fontId="10" fillId="10" borderId="11" xfId="0" applyFont="1" applyFill="1" applyBorder="1" applyAlignment="1" applyProtection="1">
      <alignment horizontal="center" vertical="center" wrapText="1"/>
      <protection hidden="1"/>
    </xf>
    <xf numFmtId="0" fontId="10" fillId="10" borderId="10" xfId="0" applyFont="1" applyFill="1" applyBorder="1" applyAlignment="1" applyProtection="1">
      <alignment horizontal="center" vertical="center" wrapText="1"/>
      <protection hidden="1"/>
    </xf>
    <xf numFmtId="0" fontId="10" fillId="10" borderId="20" xfId="0" applyFont="1" applyFill="1" applyBorder="1" applyAlignment="1" applyProtection="1">
      <alignment horizontal="center" vertical="center" wrapText="1"/>
      <protection hidden="1"/>
    </xf>
    <xf numFmtId="0" fontId="10" fillId="10" borderId="21" xfId="0" applyFont="1" applyFill="1" applyBorder="1" applyAlignment="1" applyProtection="1">
      <alignment horizontal="center" vertical="center" wrapText="1"/>
      <protection hidden="1"/>
    </xf>
    <xf numFmtId="0" fontId="10" fillId="6" borderId="9" xfId="0" applyFont="1" applyFill="1" applyBorder="1" applyAlignment="1" applyProtection="1">
      <alignment horizontal="center" vertical="center"/>
      <protection hidden="1"/>
    </xf>
    <xf numFmtId="0" fontId="10" fillId="6" borderId="9" xfId="0" applyNumberFormat="1" applyFont="1" applyFill="1" applyBorder="1" applyAlignment="1" applyProtection="1">
      <alignment horizontal="center" vertical="center"/>
      <protection hidden="1"/>
    </xf>
    <xf numFmtId="0" fontId="10" fillId="6" borderId="18" xfId="0" applyNumberFormat="1" applyFont="1" applyFill="1" applyBorder="1" applyAlignment="1" applyProtection="1">
      <alignment horizontal="center" vertical="center" wrapText="1"/>
      <protection hidden="1"/>
    </xf>
    <xf numFmtId="0" fontId="10" fillId="6" borderId="16" xfId="0" applyNumberFormat="1" applyFont="1" applyFill="1" applyBorder="1" applyAlignment="1" applyProtection="1">
      <alignment horizontal="center" vertical="center" wrapText="1"/>
      <protection hidden="1"/>
    </xf>
    <xf numFmtId="0" fontId="10" fillId="6" borderId="19" xfId="0" applyNumberFormat="1" applyFont="1" applyFill="1" applyBorder="1" applyAlignment="1" applyProtection="1">
      <alignment horizontal="center" vertical="center"/>
      <protection hidden="1"/>
    </xf>
    <xf numFmtId="0" fontId="10" fillId="6" borderId="11" xfId="0" applyNumberFormat="1" applyFont="1" applyFill="1" applyBorder="1" applyAlignment="1" applyProtection="1">
      <alignment horizontal="center" vertical="center"/>
      <protection hidden="1"/>
    </xf>
    <xf numFmtId="0" fontId="10" fillId="6" borderId="18" xfId="0" applyNumberFormat="1" applyFont="1" applyFill="1" applyBorder="1" applyAlignment="1" applyProtection="1">
      <alignment horizontal="center" vertical="center"/>
      <protection hidden="1"/>
    </xf>
    <xf numFmtId="0" fontId="10" fillId="6" borderId="16" xfId="0" applyNumberFormat="1" applyFont="1" applyFill="1" applyBorder="1" applyAlignment="1" applyProtection="1">
      <alignment horizontal="center" vertical="center"/>
      <protection hidden="1"/>
    </xf>
    <xf numFmtId="0" fontId="10" fillId="10" borderId="18" xfId="0" applyNumberFormat="1" applyFont="1" applyFill="1" applyBorder="1" applyAlignment="1" applyProtection="1">
      <alignment horizontal="center" vertical="center"/>
      <protection hidden="1"/>
    </xf>
    <xf numFmtId="0" fontId="10" fillId="10" borderId="16" xfId="0" applyNumberFormat="1" applyFont="1" applyFill="1" applyBorder="1" applyAlignment="1" applyProtection="1">
      <alignment horizontal="center" vertical="center"/>
      <protection hidden="1"/>
    </xf>
    <xf numFmtId="0" fontId="10" fillId="10" borderId="9" xfId="0" applyFont="1" applyFill="1" applyBorder="1" applyAlignment="1" applyProtection="1">
      <alignment horizontal="center" vertical="center"/>
      <protection hidden="1"/>
    </xf>
    <xf numFmtId="0" fontId="10" fillId="10" borderId="19" xfId="0" applyNumberFormat="1" applyFont="1" applyFill="1" applyBorder="1" applyAlignment="1" applyProtection="1">
      <alignment horizontal="center" vertical="center"/>
      <protection hidden="1"/>
    </xf>
    <xf numFmtId="0" fontId="10" fillId="10" borderId="11" xfId="0" applyNumberFormat="1" applyFont="1" applyFill="1" applyBorder="1" applyAlignment="1" applyProtection="1">
      <alignment horizontal="center" vertical="center"/>
      <protection hidden="1"/>
    </xf>
    <xf numFmtId="0" fontId="10" fillId="2" borderId="19" xfId="0" applyFont="1" applyFill="1" applyBorder="1" applyAlignment="1" applyProtection="1">
      <alignment horizontal="center" vertical="center"/>
      <protection hidden="1"/>
    </xf>
    <xf numFmtId="0" fontId="10" fillId="2" borderId="11" xfId="0" applyFont="1" applyFill="1" applyBorder="1" applyAlignment="1" applyProtection="1">
      <alignment horizontal="center" vertical="center"/>
      <protection hidden="1"/>
    </xf>
    <xf numFmtId="0" fontId="10" fillId="2" borderId="19" xfId="0" applyNumberFormat="1" applyFont="1" applyFill="1" applyBorder="1" applyAlignment="1" applyProtection="1">
      <alignment horizontal="center" vertical="center"/>
      <protection hidden="1"/>
    </xf>
    <xf numFmtId="0" fontId="10" fillId="2" borderId="11" xfId="0" applyNumberFormat="1" applyFont="1" applyFill="1" applyBorder="1" applyAlignment="1" applyProtection="1">
      <alignment horizontal="center" vertical="center"/>
      <protection hidden="1"/>
    </xf>
    <xf numFmtId="0" fontId="10" fillId="2" borderId="19" xfId="0" applyNumberFormat="1" applyFont="1" applyFill="1" applyBorder="1" applyAlignment="1" applyProtection="1">
      <alignment horizontal="center" vertical="center" wrapText="1"/>
      <protection hidden="1"/>
    </xf>
    <xf numFmtId="0" fontId="10" fillId="2" borderId="11" xfId="0" applyNumberFormat="1" applyFont="1" applyFill="1" applyBorder="1" applyAlignment="1" applyProtection="1">
      <alignment horizontal="center" vertical="center" wrapText="1"/>
      <protection hidden="1"/>
    </xf>
    <xf numFmtId="0" fontId="10" fillId="9" borderId="9" xfId="0" applyFont="1" applyFill="1" applyBorder="1" applyAlignment="1" applyProtection="1">
      <alignment horizontal="center" vertical="center"/>
      <protection hidden="1"/>
    </xf>
    <xf numFmtId="0" fontId="10" fillId="9" borderId="9" xfId="0" applyNumberFormat="1" applyFont="1" applyFill="1" applyBorder="1" applyAlignment="1" applyProtection="1">
      <alignment horizontal="center" vertical="center"/>
      <protection hidden="1"/>
    </xf>
    <xf numFmtId="0" fontId="10" fillId="2" borderId="18" xfId="0" applyNumberFormat="1" applyFont="1" applyFill="1" applyBorder="1" applyAlignment="1" applyProtection="1">
      <alignment horizontal="center" vertical="center" wrapText="1"/>
      <protection hidden="1"/>
    </xf>
    <xf numFmtId="0" fontId="10" fillId="2" borderId="16" xfId="0" applyNumberFormat="1" applyFont="1" applyFill="1" applyBorder="1" applyAlignment="1" applyProtection="1">
      <alignment horizontal="center" vertical="center" wrapText="1"/>
      <protection hidden="1"/>
    </xf>
    <xf numFmtId="0" fontId="10" fillId="2" borderId="9" xfId="0" applyNumberFormat="1" applyFont="1" applyFill="1" applyBorder="1" applyAlignment="1" applyProtection="1">
      <alignment horizontal="center" vertical="center"/>
      <protection hidden="1"/>
    </xf>
    <xf numFmtId="0" fontId="20" fillId="7" borderId="9" xfId="2" applyFont="1" applyFill="1" applyBorder="1" applyAlignment="1" applyProtection="1">
      <alignment horizontal="right" vertical="center"/>
      <protection hidden="1"/>
    </xf>
    <xf numFmtId="0" fontId="20" fillId="7" borderId="10" xfId="2" applyFont="1" applyFill="1" applyBorder="1" applyAlignment="1" applyProtection="1">
      <alignment horizontal="right" vertical="center"/>
      <protection hidden="1"/>
    </xf>
    <xf numFmtId="2" fontId="8" fillId="0" borderId="19" xfId="2" applyNumberFormat="1" applyFont="1" applyFill="1" applyBorder="1" applyAlignment="1" applyProtection="1">
      <alignment horizontal="center" vertical="center"/>
      <protection hidden="1"/>
    </xf>
    <xf numFmtId="2" fontId="8" fillId="0" borderId="12" xfId="2" applyNumberFormat="1" applyFont="1" applyFill="1" applyBorder="1" applyAlignment="1" applyProtection="1">
      <alignment horizontal="center" vertical="center"/>
      <protection hidden="1"/>
    </xf>
    <xf numFmtId="2" fontId="8" fillId="0" borderId="11" xfId="2" applyNumberFormat="1" applyFont="1" applyFill="1" applyBorder="1" applyAlignment="1" applyProtection="1">
      <alignment horizontal="center" vertical="center"/>
      <protection hidden="1"/>
    </xf>
    <xf numFmtId="2" fontId="8" fillId="0" borderId="17" xfId="2" applyNumberFormat="1" applyFont="1" applyBorder="1" applyAlignment="1" applyProtection="1">
      <alignment horizontal="center" vertical="center"/>
      <protection hidden="1"/>
    </xf>
    <xf numFmtId="2" fontId="8" fillId="0" borderId="18" xfId="2" applyNumberFormat="1" applyFont="1" applyBorder="1" applyAlignment="1" applyProtection="1">
      <alignment horizontal="center" vertical="center"/>
      <protection hidden="1"/>
    </xf>
    <xf numFmtId="2" fontId="8" fillId="0" borderId="13" xfId="2" applyNumberFormat="1" applyFont="1" applyBorder="1" applyAlignment="1" applyProtection="1">
      <alignment horizontal="center" vertical="center"/>
      <protection hidden="1"/>
    </xf>
    <xf numFmtId="2" fontId="8" fillId="0" borderId="14" xfId="2" applyNumberFormat="1" applyFont="1" applyBorder="1" applyAlignment="1" applyProtection="1">
      <alignment horizontal="center" vertical="center"/>
      <protection hidden="1"/>
    </xf>
    <xf numFmtId="2" fontId="8" fillId="0" borderId="15" xfId="2" applyNumberFormat="1" applyFont="1" applyBorder="1" applyAlignment="1" applyProtection="1">
      <alignment horizontal="center" vertical="center"/>
      <protection hidden="1"/>
    </xf>
    <xf numFmtId="2" fontId="8" fillId="0" borderId="16" xfId="2" applyNumberFormat="1" applyFont="1" applyBorder="1" applyAlignment="1" applyProtection="1">
      <alignment horizontal="center" vertical="center"/>
      <protection hidden="1"/>
    </xf>
    <xf numFmtId="0" fontId="15" fillId="0" borderId="19" xfId="2" applyFont="1" applyBorder="1" applyAlignment="1" applyProtection="1">
      <alignment horizontal="center" vertical="center"/>
      <protection hidden="1"/>
    </xf>
    <xf numFmtId="0" fontId="15" fillId="0" borderId="11" xfId="2" applyFont="1" applyBorder="1" applyAlignment="1" applyProtection="1">
      <alignment horizontal="center" vertical="center"/>
      <protection hidden="1"/>
    </xf>
    <xf numFmtId="0" fontId="23" fillId="0" borderId="19" xfId="2" applyFont="1" applyFill="1" applyBorder="1" applyAlignment="1" applyProtection="1">
      <alignment horizontal="center" vertical="center"/>
      <protection hidden="1"/>
    </xf>
    <xf numFmtId="0" fontId="15" fillId="0" borderId="11" xfId="2" applyFont="1" applyFill="1" applyBorder="1" applyAlignment="1" applyProtection="1">
      <alignment horizontal="center" vertical="center"/>
      <protection hidden="1"/>
    </xf>
    <xf numFmtId="0" fontId="15" fillId="0" borderId="19" xfId="2" applyFont="1" applyFill="1" applyBorder="1" applyAlignment="1" applyProtection="1">
      <alignment horizontal="center" vertical="center"/>
      <protection hidden="1"/>
    </xf>
    <xf numFmtId="0" fontId="22" fillId="0" borderId="19" xfId="2" applyFont="1" applyBorder="1" applyAlignment="1" applyProtection="1">
      <alignment horizontal="center" vertical="top"/>
      <protection hidden="1"/>
    </xf>
    <xf numFmtId="0" fontId="22" fillId="0" borderId="12" xfId="2" applyFont="1" applyBorder="1" applyAlignment="1" applyProtection="1">
      <alignment horizontal="center" vertical="top"/>
      <protection hidden="1"/>
    </xf>
    <xf numFmtId="0" fontId="22" fillId="0" borderId="11" xfId="2" applyFont="1" applyBorder="1" applyAlignment="1" applyProtection="1">
      <alignment horizontal="center" vertical="top"/>
      <protection hidden="1"/>
    </xf>
    <xf numFmtId="0" fontId="8" fillId="0" borderId="9" xfId="2" applyBorder="1" applyAlignment="1" applyProtection="1">
      <alignment horizontal="left" vertical="top" wrapText="1"/>
      <protection hidden="1"/>
    </xf>
    <xf numFmtId="0" fontId="8" fillId="0" borderId="9" xfId="2" applyBorder="1" applyAlignment="1" applyProtection="1">
      <alignment horizontal="center" vertical="top"/>
      <protection hidden="1"/>
    </xf>
    <xf numFmtId="1" fontId="8" fillId="0" borderId="19" xfId="2" applyNumberFormat="1" applyFont="1" applyBorder="1" applyAlignment="1" applyProtection="1">
      <alignment horizontal="center" vertical="center"/>
      <protection hidden="1"/>
    </xf>
    <xf numFmtId="1" fontId="8" fillId="0" borderId="12" xfId="2" applyNumberFormat="1" applyFont="1" applyBorder="1" applyAlignment="1" applyProtection="1">
      <alignment horizontal="center" vertical="center"/>
      <protection hidden="1"/>
    </xf>
    <xf numFmtId="1" fontId="8" fillId="0" borderId="11" xfId="2" applyNumberFormat="1" applyFont="1" applyBorder="1" applyAlignment="1" applyProtection="1">
      <alignment horizontal="center" vertical="center"/>
      <protection hidden="1"/>
    </xf>
    <xf numFmtId="0" fontId="8" fillId="0" borderId="0" xfId="2" applyAlignment="1" applyProtection="1">
      <alignment horizontal="left" vertical="top" wrapText="1"/>
      <protection hidden="1"/>
    </xf>
    <xf numFmtId="0" fontId="17" fillId="0" borderId="0" xfId="2" applyFont="1" applyAlignment="1" applyProtection="1">
      <alignment horizontal="center"/>
      <protection hidden="1"/>
    </xf>
    <xf numFmtId="1" fontId="20" fillId="7" borderId="18" xfId="2" applyNumberFormat="1" applyFont="1" applyFill="1" applyBorder="1" applyAlignment="1" applyProtection="1">
      <alignment horizontal="center" vertical="center"/>
      <protection hidden="1"/>
    </xf>
    <xf numFmtId="1" fontId="20" fillId="7" borderId="14" xfId="2" applyNumberFormat="1" applyFont="1" applyFill="1" applyBorder="1" applyAlignment="1" applyProtection="1">
      <alignment horizontal="center" vertical="center"/>
      <protection hidden="1"/>
    </xf>
    <xf numFmtId="1" fontId="20" fillId="7" borderId="16" xfId="2" applyNumberFormat="1" applyFont="1" applyFill="1" applyBorder="1" applyAlignment="1" applyProtection="1">
      <alignment horizontal="center" vertical="center"/>
      <protection hidden="1"/>
    </xf>
    <xf numFmtId="49" fontId="20" fillId="7" borderId="20" xfId="2" applyNumberFormat="1" applyFont="1" applyFill="1" applyBorder="1" applyAlignment="1" applyProtection="1">
      <alignment vertical="center"/>
      <protection hidden="1"/>
    </xf>
    <xf numFmtId="0" fontId="0" fillId="0" borderId="20" xfId="0" applyBorder="1" applyAlignment="1" applyProtection="1">
      <protection hidden="1"/>
    </xf>
    <xf numFmtId="0" fontId="8" fillId="0" borderId="13" xfId="2" applyFont="1" applyBorder="1" applyAlignment="1" applyProtection="1">
      <alignment vertical="top" wrapText="1"/>
      <protection hidden="1"/>
    </xf>
    <xf numFmtId="0" fontId="8" fillId="0" borderId="0" xfId="2" applyFont="1" applyBorder="1" applyAlignment="1" applyProtection="1">
      <alignment vertical="top" wrapText="1"/>
      <protection hidden="1"/>
    </xf>
    <xf numFmtId="0" fontId="0" fillId="0" borderId="14" xfId="0" applyBorder="1" applyAlignment="1" applyProtection="1">
      <alignment wrapText="1"/>
      <protection hidden="1"/>
    </xf>
    <xf numFmtId="0" fontId="8" fillId="0" borderId="15" xfId="2" applyFont="1" applyBorder="1" applyAlignment="1" applyProtection="1">
      <alignment vertical="top" wrapText="1"/>
      <protection hidden="1"/>
    </xf>
    <xf numFmtId="0" fontId="8" fillId="0" borderId="26" xfId="2" applyFont="1" applyBorder="1" applyAlignment="1" applyProtection="1">
      <alignment vertical="top" wrapText="1"/>
      <protection hidden="1"/>
    </xf>
    <xf numFmtId="0" fontId="0" fillId="0" borderId="16" xfId="0" applyBorder="1" applyAlignment="1" applyProtection="1">
      <alignment wrapText="1"/>
      <protection hidden="1"/>
    </xf>
    <xf numFmtId="0" fontId="8" fillId="0" borderId="17" xfId="2" applyFont="1" applyBorder="1" applyAlignment="1" applyProtection="1">
      <alignment horizontal="left" vertical="top" wrapText="1"/>
      <protection hidden="1"/>
    </xf>
    <xf numFmtId="0" fontId="8" fillId="0" borderId="23" xfId="2" applyFont="1" applyBorder="1" applyAlignment="1" applyProtection="1">
      <alignment horizontal="left" vertical="top" wrapText="1"/>
      <protection hidden="1"/>
    </xf>
    <xf numFmtId="0" fontId="8" fillId="0" borderId="18" xfId="2" applyFont="1" applyBorder="1" applyAlignment="1" applyProtection="1">
      <alignment horizontal="left" vertical="top" wrapText="1"/>
      <protection hidden="1"/>
    </xf>
    <xf numFmtId="0" fontId="8" fillId="0" borderId="13" xfId="2" applyFont="1" applyBorder="1" applyAlignment="1" applyProtection="1">
      <alignment horizontal="left" vertical="top" wrapText="1"/>
      <protection hidden="1"/>
    </xf>
    <xf numFmtId="0" fontId="8" fillId="0" borderId="0" xfId="2" applyFont="1" applyBorder="1" applyAlignment="1" applyProtection="1">
      <alignment horizontal="left" vertical="top" wrapText="1"/>
      <protection hidden="1"/>
    </xf>
    <xf numFmtId="0" fontId="8" fillId="0" borderId="14" xfId="2" applyFont="1" applyBorder="1" applyAlignment="1" applyProtection="1">
      <alignment horizontal="left" vertical="top" wrapText="1"/>
      <protection hidden="1"/>
    </xf>
    <xf numFmtId="0" fontId="8" fillId="0" borderId="15" xfId="2" applyFont="1" applyBorder="1" applyAlignment="1" applyProtection="1">
      <alignment horizontal="left" vertical="top" wrapText="1"/>
      <protection hidden="1"/>
    </xf>
    <xf numFmtId="0" fontId="8" fillId="0" borderId="26" xfId="2" applyFont="1" applyBorder="1" applyAlignment="1" applyProtection="1">
      <alignment horizontal="left" vertical="top" wrapText="1"/>
      <protection hidden="1"/>
    </xf>
    <xf numFmtId="0" fontId="8" fillId="0" borderId="16" xfId="2" applyFont="1" applyBorder="1" applyAlignment="1" applyProtection="1">
      <alignment horizontal="left" vertical="top" wrapText="1"/>
      <protection hidden="1"/>
    </xf>
    <xf numFmtId="0" fontId="8" fillId="0" borderId="9" xfId="2" applyFont="1" applyBorder="1" applyAlignment="1" applyProtection="1">
      <alignment horizontal="left" vertical="top" wrapText="1"/>
      <protection hidden="1"/>
    </xf>
    <xf numFmtId="0" fontId="8" fillId="0" borderId="19" xfId="2" applyFont="1" applyBorder="1" applyAlignment="1" applyProtection="1">
      <alignment horizontal="center" vertical="center" wrapText="1"/>
      <protection hidden="1"/>
    </xf>
    <xf numFmtId="0" fontId="8" fillId="0" borderId="12" xfId="2" applyFont="1" applyBorder="1" applyAlignment="1" applyProtection="1">
      <alignment horizontal="center" vertical="center" wrapText="1"/>
      <protection hidden="1"/>
    </xf>
    <xf numFmtId="0" fontId="8" fillId="0" borderId="11" xfId="2" applyFont="1" applyBorder="1" applyAlignment="1" applyProtection="1">
      <alignment horizontal="center" vertical="center" wrapText="1"/>
      <protection hidden="1"/>
    </xf>
    <xf numFmtId="0" fontId="20" fillId="7" borderId="10" xfId="2" applyFont="1" applyFill="1" applyBorder="1" applyAlignment="1" applyProtection="1">
      <alignment horizontal="center" vertical="center"/>
      <protection hidden="1"/>
    </xf>
    <xf numFmtId="0" fontId="20" fillId="7" borderId="21" xfId="2" applyFont="1" applyFill="1" applyBorder="1" applyAlignment="1" applyProtection="1">
      <alignment horizontal="center" vertical="center"/>
      <protection hidden="1"/>
    </xf>
    <xf numFmtId="0" fontId="20" fillId="7" borderId="9" xfId="2" applyFont="1" applyFill="1" applyBorder="1" applyAlignment="1" applyProtection="1">
      <alignment horizontal="center" vertical="center"/>
      <protection hidden="1"/>
    </xf>
    <xf numFmtId="0" fontId="32" fillId="0" borderId="0" xfId="2" applyFont="1" applyAlignment="1" applyProtection="1">
      <alignment horizontal="center" vertical="center"/>
      <protection hidden="1"/>
    </xf>
    <xf numFmtId="0" fontId="30" fillId="5" borderId="17" xfId="2" applyFont="1" applyFill="1" applyBorder="1" applyAlignment="1" applyProtection="1">
      <alignment horizontal="center" vertical="center" wrapText="1"/>
      <protection hidden="1"/>
    </xf>
    <xf numFmtId="0" fontId="30" fillId="5" borderId="18" xfId="2" applyFont="1" applyFill="1" applyBorder="1" applyAlignment="1" applyProtection="1">
      <alignment horizontal="center" vertical="center" wrapText="1"/>
      <protection hidden="1"/>
    </xf>
    <xf numFmtId="0" fontId="10" fillId="5" borderId="9" xfId="0" applyFont="1" applyFill="1" applyBorder="1" applyAlignment="1" applyProtection="1">
      <alignment horizontal="center" vertical="center" wrapText="1"/>
      <protection hidden="1"/>
    </xf>
    <xf numFmtId="0" fontId="36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left" wrapText="1"/>
      <protection hidden="1"/>
    </xf>
    <xf numFmtId="0" fontId="24" fillId="0" borderId="0" xfId="0" applyFont="1" applyAlignment="1" applyProtection="1">
      <alignment horizontal="left" vertical="top" wrapText="1"/>
      <protection hidden="1"/>
    </xf>
    <xf numFmtId="0" fontId="29" fillId="0" borderId="0" xfId="2" applyNumberFormat="1" applyFont="1" applyAlignment="1" applyProtection="1">
      <alignment horizontal="center"/>
      <protection hidden="1"/>
    </xf>
    <xf numFmtId="0" fontId="30" fillId="5" borderId="21" xfId="2" applyFont="1" applyFill="1" applyBorder="1" applyAlignment="1" applyProtection="1">
      <alignment horizontal="center" vertical="center" wrapText="1"/>
      <protection hidden="1"/>
    </xf>
    <xf numFmtId="0" fontId="10" fillId="6" borderId="10" xfId="0" applyFont="1" applyFill="1" applyBorder="1" applyAlignment="1" applyProtection="1">
      <alignment horizontal="center"/>
      <protection hidden="1"/>
    </xf>
    <xf numFmtId="0" fontId="10" fillId="6" borderId="21" xfId="0" applyFont="1" applyFill="1" applyBorder="1" applyAlignment="1" applyProtection="1">
      <alignment horizontal="center"/>
      <protection hidden="1"/>
    </xf>
    <xf numFmtId="0" fontId="10" fillId="6" borderId="20" xfId="0" applyFont="1" applyFill="1" applyBorder="1" applyAlignment="1" applyProtection="1">
      <alignment horizontal="center"/>
      <protection hidden="1"/>
    </xf>
    <xf numFmtId="0" fontId="10" fillId="6" borderId="9" xfId="0" applyFont="1" applyFill="1" applyBorder="1" applyAlignment="1" applyProtection="1">
      <alignment horizontal="center"/>
      <protection hidden="1"/>
    </xf>
    <xf numFmtId="0" fontId="12" fillId="6" borderId="19" xfId="0" applyFont="1" applyFill="1" applyBorder="1" applyAlignment="1" applyProtection="1">
      <alignment horizontal="center" vertical="center" wrapText="1"/>
      <protection hidden="1"/>
    </xf>
    <xf numFmtId="0" fontId="12" fillId="6" borderId="11" xfId="0" applyFont="1" applyFill="1" applyBorder="1" applyAlignment="1" applyProtection="1">
      <alignment horizontal="center" vertical="center" wrapText="1"/>
      <protection hidden="1"/>
    </xf>
    <xf numFmtId="0" fontId="10" fillId="6" borderId="19" xfId="0" applyNumberFormat="1" applyFont="1" applyFill="1" applyBorder="1" applyAlignment="1" applyProtection="1">
      <alignment horizontal="center" vertical="center" wrapText="1"/>
      <protection hidden="1"/>
    </xf>
    <xf numFmtId="0" fontId="10" fillId="6" borderId="1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7" xfId="0" applyFont="1" applyBorder="1" applyAlignment="1" applyProtection="1">
      <alignment horizontal="left" vertical="top"/>
      <protection hidden="1"/>
    </xf>
    <xf numFmtId="0" fontId="10" fillId="0" borderId="18" xfId="0" applyFont="1" applyBorder="1" applyAlignment="1" applyProtection="1">
      <alignment horizontal="left" vertical="top"/>
      <protection hidden="1"/>
    </xf>
    <xf numFmtId="0" fontId="34" fillId="0" borderId="0" xfId="0" applyFont="1" applyAlignment="1" applyProtection="1">
      <alignment horizontal="center" vertical="top"/>
      <protection hidden="1"/>
    </xf>
    <xf numFmtId="0" fontId="0" fillId="0" borderId="0" xfId="0" applyFont="1" applyAlignment="1" applyProtection="1">
      <alignment horizontal="left" vertical="top"/>
      <protection hidden="1"/>
    </xf>
    <xf numFmtId="0" fontId="0" fillId="0" borderId="0" xfId="0" applyFont="1" applyAlignment="1" applyProtection="1">
      <alignment horizontal="left" vertical="top" wrapText="1"/>
      <protection hidden="1"/>
    </xf>
    <xf numFmtId="0" fontId="0" fillId="0" borderId="0" xfId="0" applyFont="1" applyAlignment="1">
      <alignment vertical="top" wrapText="1"/>
    </xf>
    <xf numFmtId="0" fontId="10" fillId="0" borderId="0" xfId="0" applyFont="1" applyAlignment="1" applyProtection="1">
      <alignment horizontal="left" vertical="top"/>
      <protection hidden="1"/>
    </xf>
    <xf numFmtId="0" fontId="10" fillId="5" borderId="9" xfId="0" applyFont="1" applyFill="1" applyBorder="1" applyAlignment="1" applyProtection="1">
      <alignment horizontal="center" vertical="center"/>
      <protection hidden="1"/>
    </xf>
    <xf numFmtId="0" fontId="30" fillId="0" borderId="10" xfId="2" applyFont="1" applyFill="1" applyBorder="1" applyAlignment="1" applyProtection="1">
      <alignment vertical="center"/>
      <protection hidden="1"/>
    </xf>
    <xf numFmtId="0" fontId="29" fillId="0" borderId="9" xfId="2" applyFont="1" applyFill="1" applyBorder="1" applyAlignment="1" applyProtection="1">
      <alignment vertical="center"/>
      <protection hidden="1"/>
    </xf>
    <xf numFmtId="0" fontId="29" fillId="0" borderId="21" xfId="2" applyFont="1" applyFill="1" applyBorder="1" applyAlignment="1" applyProtection="1">
      <alignment horizontal="center" vertical="center"/>
      <protection hidden="1"/>
    </xf>
    <xf numFmtId="0" fontId="29" fillId="0" borderId="24" xfId="2" applyFont="1" applyFill="1" applyBorder="1" applyAlignment="1" applyProtection="1">
      <alignment horizontal="center" vertical="center"/>
      <protection locked="0"/>
    </xf>
    <xf numFmtId="0" fontId="29" fillId="0" borderId="21" xfId="2" applyFont="1" applyFill="1" applyBorder="1" applyAlignment="1" applyProtection="1">
      <alignment horizontal="center" vertical="center"/>
      <protection locked="0"/>
    </xf>
    <xf numFmtId="0" fontId="29" fillId="0" borderId="9" xfId="2" applyFont="1" applyFill="1" applyBorder="1" applyAlignment="1" applyProtection="1">
      <alignment horizontal="center" vertical="center"/>
      <protection locked="0"/>
    </xf>
    <xf numFmtId="0" fontId="30" fillId="0" borderId="24" xfId="2" applyFont="1" applyFill="1" applyBorder="1" applyAlignment="1" applyProtection="1">
      <alignment vertical="center"/>
      <protection hidden="1"/>
    </xf>
    <xf numFmtId="0" fontId="30" fillId="0" borderId="24" xfId="2" applyFont="1" applyFill="1" applyBorder="1" applyAlignment="1" applyProtection="1">
      <alignment vertical="center"/>
      <protection locked="0"/>
    </xf>
    <xf numFmtId="0" fontId="30" fillId="0" borderId="9" xfId="2" applyFont="1" applyFill="1" applyBorder="1" applyAlignment="1" applyProtection="1">
      <alignment vertical="center"/>
      <protection locked="0"/>
    </xf>
    <xf numFmtId="0" fontId="29" fillId="0" borderId="25" xfId="2" applyFont="1" applyFill="1" applyBorder="1" applyAlignment="1" applyProtection="1">
      <alignment horizontal="center" vertical="center"/>
      <protection locked="0"/>
    </xf>
    <xf numFmtId="0" fontId="30" fillId="0" borderId="11" xfId="2" applyFont="1" applyFill="1" applyBorder="1" applyAlignment="1" applyProtection="1">
      <alignment vertical="center"/>
      <protection hidden="1"/>
    </xf>
    <xf numFmtId="0" fontId="30" fillId="0" borderId="9" xfId="2" applyFont="1" applyFill="1" applyBorder="1" applyAlignment="1" applyProtection="1">
      <alignment vertical="center"/>
      <protection hidden="1"/>
    </xf>
    <xf numFmtId="0" fontId="29" fillId="0" borderId="9" xfId="2" applyFont="1" applyFill="1" applyBorder="1" applyAlignment="1" applyProtection="1">
      <alignment horizontal="center" vertical="center"/>
      <protection hidden="1"/>
    </xf>
    <xf numFmtId="0" fontId="30" fillId="0" borderId="25" xfId="2" applyFont="1" applyFill="1" applyBorder="1" applyAlignment="1" applyProtection="1">
      <alignment horizontal="center" vertical="center" textRotation="90"/>
      <protection hidden="1"/>
    </xf>
    <xf numFmtId="0" fontId="30" fillId="0" borderId="9" xfId="2" applyFont="1" applyFill="1" applyBorder="1" applyAlignment="1" applyProtection="1">
      <alignment horizontal="center" vertical="center" textRotation="90"/>
      <protection hidden="1"/>
    </xf>
    <xf numFmtId="0" fontId="29" fillId="0" borderId="24" xfId="2" applyFont="1" applyFill="1" applyBorder="1" applyAlignment="1" applyProtection="1">
      <alignment horizontal="center" vertical="center"/>
      <protection hidden="1"/>
    </xf>
    <xf numFmtId="0" fontId="29" fillId="0" borderId="25" xfId="2" applyFont="1" applyFill="1" applyBorder="1" applyAlignment="1" applyProtection="1">
      <alignment horizontal="center" vertical="center"/>
      <protection hidden="1"/>
    </xf>
    <xf numFmtId="0" fontId="29" fillId="0" borderId="11" xfId="2" applyFont="1" applyFill="1" applyBorder="1" applyAlignment="1" applyProtection="1">
      <alignment horizontal="center" vertical="center"/>
      <protection locked="0"/>
    </xf>
    <xf numFmtId="0" fontId="29" fillId="0" borderId="16" xfId="2" applyFont="1" applyFill="1" applyBorder="1" applyAlignment="1" applyProtection="1">
      <alignment horizontal="center" vertical="center"/>
      <protection locked="0"/>
    </xf>
    <xf numFmtId="0" fontId="30" fillId="0" borderId="9" xfId="2" applyFont="1" applyFill="1" applyBorder="1" applyAlignment="1" applyProtection="1">
      <alignment horizontal="center" vertical="center" textRotation="90"/>
      <protection locked="0"/>
    </xf>
    <xf numFmtId="0" fontId="30" fillId="0" borderId="25" xfId="2" applyFont="1" applyFill="1" applyBorder="1" applyAlignment="1" applyProtection="1">
      <alignment horizontal="center" vertical="center" textRotation="90"/>
      <protection locked="0"/>
    </xf>
    <xf numFmtId="0" fontId="30" fillId="0" borderId="24" xfId="2" applyFont="1" applyFill="1" applyBorder="1" applyAlignment="1" applyProtection="1">
      <alignment vertical="center" textRotation="90"/>
      <protection locked="0"/>
    </xf>
  </cellXfs>
  <cellStyles count="3">
    <cellStyle name="Normal" xfId="0" builtinId="0"/>
    <cellStyle name="Normal 2" xfId="2"/>
    <cellStyle name="Normal 3" xfId="1"/>
  </cellStyles>
  <dxfs count="19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</dxfs>
  <tableStyles count="0" defaultTableStyle="TableStyleMedium2" defaultPivotStyle="PivotStyleMedium9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'ProSem 1'!A1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hyperlink" Target="#'Remedial Sem 2'!A1"/><Relationship Id="rId2" Type="http://schemas.openxmlformats.org/officeDocument/2006/relationships/hyperlink" Target="#'Remedial Sem 1'!Print_Area"/><Relationship Id="rId1" Type="http://schemas.openxmlformats.org/officeDocument/2006/relationships/hyperlink" Target="#'Enrichment Sem 1'!A1"/><Relationship Id="rId4" Type="http://schemas.openxmlformats.org/officeDocument/2006/relationships/hyperlink" Target="#'LP Table Sem 1'!A1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hyperlink" Target="#'LP Tabel Sem 1'!A1"/><Relationship Id="rId1" Type="http://schemas.openxmlformats.org/officeDocument/2006/relationships/hyperlink" Target="#'LP Tabel Sem 2'!A1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hyperlink" Target="#Enrichment!A1"/><Relationship Id="rId2" Type="http://schemas.openxmlformats.org/officeDocument/2006/relationships/hyperlink" Target="#'LP Print Sem 1'!A1"/><Relationship Id="rId1" Type="http://schemas.openxmlformats.org/officeDocument/2006/relationships/hyperlink" Target="#MENU!A1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hyperlink" Target="#'LP Table Sem 2'!A1"/><Relationship Id="rId1" Type="http://schemas.openxmlformats.org/officeDocument/2006/relationships/hyperlink" Target="#'LP Tabel Sem 1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ProSem 2'!A1"/><Relationship Id="rId1" Type="http://schemas.openxmlformats.org/officeDocument/2006/relationships/hyperlink" Target="#Input!Print_Area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'ProSem 1'!A1"/><Relationship Id="rId1" Type="http://schemas.openxmlformats.org/officeDocument/2006/relationships/hyperlink" Target="#ProTa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'ProSem 2'!A1"/><Relationship Id="rId1" Type="http://schemas.openxmlformats.org/officeDocument/2006/relationships/hyperlink" Target="#KKM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hyperlink" Target="#ProTa!A1"/><Relationship Id="rId1" Type="http://schemas.openxmlformats.org/officeDocument/2006/relationships/hyperlink" Target="#'Pemetaan Sem 2'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'Pemetaan Sem 1'!A1"/><Relationship Id="rId1" Type="http://schemas.openxmlformats.org/officeDocument/2006/relationships/hyperlink" Target="#'Remedial Sem 1'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hyperlink" Target="#'Pemetaan Sem 2'!A1"/><Relationship Id="rId1" Type="http://schemas.openxmlformats.org/officeDocument/2006/relationships/hyperlink" Target="#'Remedial Sem 2'!A1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#'Pemetaan Sem 2'!A1"/><Relationship Id="rId2" Type="http://schemas.openxmlformats.org/officeDocument/2006/relationships/hyperlink" Target="#'Remedial Sem 2'!A1"/><Relationship Id="rId1" Type="http://schemas.openxmlformats.org/officeDocument/2006/relationships/hyperlink" Target="#'Remedial Sem 1'!Print_Area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hyperlink" Target="#'Enrichment Sem 2'!A1"/><Relationship Id="rId1" Type="http://schemas.openxmlformats.org/officeDocument/2006/relationships/hyperlink" Target="#'Remedial Sem 2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285750</xdr:colOff>
      <xdr:row>26</xdr:row>
      <xdr:rowOff>66676</xdr:rowOff>
    </xdr:from>
    <xdr:to>
      <xdr:col>12</xdr:col>
      <xdr:colOff>361950</xdr:colOff>
      <xdr:row>29</xdr:row>
      <xdr:rowOff>28576</xdr:rowOff>
    </xdr:to>
    <xdr:sp macro="" textlink="">
      <xdr:nvSpPr>
        <xdr:cNvPr id="3" name="Right Arrow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877175" y="6534151"/>
          <a:ext cx="685800" cy="5334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  <xdr:twoCellAnchor editAs="oneCell">
    <xdr:from>
      <xdr:col>5</xdr:col>
      <xdr:colOff>47625</xdr:colOff>
      <xdr:row>5</xdr:row>
      <xdr:rowOff>38100</xdr:rowOff>
    </xdr:from>
    <xdr:to>
      <xdr:col>7</xdr:col>
      <xdr:colOff>256996</xdr:colOff>
      <xdr:row>11</xdr:row>
      <xdr:rowOff>209386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27006FD-739E-4C2A-AFD1-A240DB9E89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9525" y="1485900"/>
          <a:ext cx="1428571" cy="131428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104775</xdr:rowOff>
    </xdr:from>
    <xdr:to>
      <xdr:col>1</xdr:col>
      <xdr:colOff>3358</xdr:colOff>
      <xdr:row>6</xdr:row>
      <xdr:rowOff>45485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304800" y="771525"/>
          <a:ext cx="3358" cy="702710"/>
          <a:chOff x="2238375" y="438150"/>
          <a:chExt cx="222433" cy="588410"/>
        </a:xfrm>
      </xdr:grpSpPr>
      <xdr:sp macro="" textlink="">
        <xdr:nvSpPr>
          <xdr:cNvPr id="3" name="TextBox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SpPr txBox="1"/>
        </xdr:nvSpPr>
        <xdr:spPr>
          <a:xfrm>
            <a:off x="2238375" y="43815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2238375" y="76200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 txBox="1"/>
        </xdr:nvSpPr>
        <xdr:spPr>
          <a:xfrm>
            <a:off x="2238375" y="6000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3</xdr:col>
      <xdr:colOff>0</xdr:colOff>
      <xdr:row>2</xdr:row>
      <xdr:rowOff>95250</xdr:rowOff>
    </xdr:from>
    <xdr:to>
      <xdr:col>3</xdr:col>
      <xdr:colOff>3358</xdr:colOff>
      <xdr:row>5</xdr:row>
      <xdr:rowOff>42554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D00-000007000000}"/>
            </a:ext>
          </a:extLst>
        </xdr:cNvPr>
        <xdr:cNvGrpSpPr/>
      </xdr:nvGrpSpPr>
      <xdr:grpSpPr>
        <a:xfrm>
          <a:off x="3133725" y="762000"/>
          <a:ext cx="3358" cy="518804"/>
          <a:chOff x="9372600" y="428625"/>
          <a:chExt cx="222433" cy="433079"/>
        </a:xfrm>
      </xdr:grpSpPr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00000000-0008-0000-0D00-000008000000}"/>
              </a:ext>
            </a:extLst>
          </xdr:cNvPr>
          <xdr:cNvSpPr txBox="1"/>
        </xdr:nvSpPr>
        <xdr:spPr>
          <a:xfrm>
            <a:off x="9372600" y="597144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00000000-0008-0000-0D00-000009000000}"/>
              </a:ext>
            </a:extLst>
          </xdr:cNvPr>
          <xdr:cNvSpPr txBox="1"/>
        </xdr:nvSpPr>
        <xdr:spPr>
          <a:xfrm>
            <a:off x="9372600" y="42862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3</xdr:col>
      <xdr:colOff>0</xdr:colOff>
      <xdr:row>2</xdr:row>
      <xdr:rowOff>95250</xdr:rowOff>
    </xdr:from>
    <xdr:to>
      <xdr:col>3</xdr:col>
      <xdr:colOff>0</xdr:colOff>
      <xdr:row>5</xdr:row>
      <xdr:rowOff>42554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00000000-0008-0000-0D00-00000A000000}"/>
            </a:ext>
          </a:extLst>
        </xdr:cNvPr>
        <xdr:cNvGrpSpPr/>
      </xdr:nvGrpSpPr>
      <xdr:grpSpPr>
        <a:xfrm>
          <a:off x="3133725" y="762000"/>
          <a:ext cx="0" cy="518804"/>
          <a:chOff x="9372600" y="428625"/>
          <a:chExt cx="222433" cy="433079"/>
        </a:xfrm>
      </xdr:grpSpPr>
      <xdr:sp macro="" textlink="">
        <xdr:nvSpPr>
          <xdr:cNvPr id="11" name="TextBox 10">
            <a:extLst>
              <a:ext uri="{FF2B5EF4-FFF2-40B4-BE49-F238E27FC236}">
                <a16:creationId xmlns:a16="http://schemas.microsoft.com/office/drawing/2014/main" id="{00000000-0008-0000-0D00-00000B000000}"/>
              </a:ext>
            </a:extLst>
          </xdr:cNvPr>
          <xdr:cNvSpPr txBox="1"/>
        </xdr:nvSpPr>
        <xdr:spPr>
          <a:xfrm>
            <a:off x="9372600" y="597144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2" name="TextBox 11">
            <a:extLst>
              <a:ext uri="{FF2B5EF4-FFF2-40B4-BE49-F238E27FC236}">
                <a16:creationId xmlns:a16="http://schemas.microsoft.com/office/drawing/2014/main" id="{00000000-0008-0000-0D00-00000C000000}"/>
              </a:ext>
            </a:extLst>
          </xdr:cNvPr>
          <xdr:cNvSpPr txBox="1"/>
        </xdr:nvSpPr>
        <xdr:spPr>
          <a:xfrm>
            <a:off x="9372600" y="42862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2</xdr:col>
      <xdr:colOff>590550</xdr:colOff>
      <xdr:row>59</xdr:row>
      <xdr:rowOff>85726</xdr:rowOff>
    </xdr:from>
    <xdr:to>
      <xdr:col>2</xdr:col>
      <xdr:colOff>1257300</xdr:colOff>
      <xdr:row>62</xdr:row>
      <xdr:rowOff>123825</xdr:rowOff>
    </xdr:to>
    <xdr:sp macro="" textlink="">
      <xdr:nvSpPr>
        <xdr:cNvPr id="15" name="Left Arrow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F000000}"/>
            </a:ext>
          </a:extLst>
        </xdr:cNvPr>
        <xdr:cNvSpPr/>
      </xdr:nvSpPr>
      <xdr:spPr>
        <a:xfrm>
          <a:off x="5753100" y="14658976"/>
          <a:ext cx="66675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  <xdr:twoCellAnchor>
    <xdr:from>
      <xdr:col>0</xdr:col>
      <xdr:colOff>1514475</xdr:colOff>
      <xdr:row>2</xdr:row>
      <xdr:rowOff>114300</xdr:rowOff>
    </xdr:from>
    <xdr:to>
      <xdr:col>1</xdr:col>
      <xdr:colOff>9525</xdr:colOff>
      <xdr:row>7</xdr:row>
      <xdr:rowOff>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D00-000010000000}"/>
            </a:ext>
          </a:extLst>
        </xdr:cNvPr>
        <xdr:cNvSpPr txBox="1"/>
      </xdr:nvSpPr>
      <xdr:spPr>
        <a:xfrm>
          <a:off x="1514475" y="762000"/>
          <a:ext cx="276225" cy="695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</xdr:txBody>
    </xdr:sp>
    <xdr:clientData/>
  </xdr:twoCellAnchor>
  <xdr:twoCellAnchor>
    <xdr:from>
      <xdr:col>1</xdr:col>
      <xdr:colOff>0</xdr:colOff>
      <xdr:row>2</xdr:row>
      <xdr:rowOff>104775</xdr:rowOff>
    </xdr:from>
    <xdr:to>
      <xdr:col>1</xdr:col>
      <xdr:colOff>3358</xdr:colOff>
      <xdr:row>6</xdr:row>
      <xdr:rowOff>45485</xdr:rowOff>
    </xdr:to>
    <xdr:grpSp>
      <xdr:nvGrpSpPr>
        <xdr:cNvPr id="17" name="Group 16">
          <a:extLst>
            <a:ext uri="{FF2B5EF4-FFF2-40B4-BE49-F238E27FC236}">
              <a16:creationId xmlns:a16="http://schemas.microsoft.com/office/drawing/2014/main" id="{00000000-0008-0000-0D00-000011000000}"/>
            </a:ext>
          </a:extLst>
        </xdr:cNvPr>
        <xdr:cNvGrpSpPr/>
      </xdr:nvGrpSpPr>
      <xdr:grpSpPr>
        <a:xfrm>
          <a:off x="304800" y="771525"/>
          <a:ext cx="3358" cy="702710"/>
          <a:chOff x="2238375" y="438150"/>
          <a:chExt cx="222433" cy="588410"/>
        </a:xfrm>
      </xdr:grpSpPr>
      <xdr:sp macro="" textlink="">
        <xdr:nvSpPr>
          <xdr:cNvPr id="18" name="TextBox 17">
            <a:extLst>
              <a:ext uri="{FF2B5EF4-FFF2-40B4-BE49-F238E27FC236}">
                <a16:creationId xmlns:a16="http://schemas.microsoft.com/office/drawing/2014/main" id="{00000000-0008-0000-0D00-000012000000}"/>
              </a:ext>
            </a:extLst>
          </xdr:cNvPr>
          <xdr:cNvSpPr txBox="1"/>
        </xdr:nvSpPr>
        <xdr:spPr>
          <a:xfrm>
            <a:off x="2238375" y="43815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9" name="TextBox 18">
            <a:extLst>
              <a:ext uri="{FF2B5EF4-FFF2-40B4-BE49-F238E27FC236}">
                <a16:creationId xmlns:a16="http://schemas.microsoft.com/office/drawing/2014/main" id="{00000000-0008-0000-0D00-000013000000}"/>
              </a:ext>
            </a:extLst>
          </xdr:cNvPr>
          <xdr:cNvSpPr txBox="1"/>
        </xdr:nvSpPr>
        <xdr:spPr>
          <a:xfrm>
            <a:off x="2238375" y="76200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20" name="TextBox 19">
            <a:extLst>
              <a:ext uri="{FF2B5EF4-FFF2-40B4-BE49-F238E27FC236}">
                <a16:creationId xmlns:a16="http://schemas.microsoft.com/office/drawing/2014/main" id="{00000000-0008-0000-0D00-000014000000}"/>
              </a:ext>
            </a:extLst>
          </xdr:cNvPr>
          <xdr:cNvSpPr txBox="1"/>
        </xdr:nvSpPr>
        <xdr:spPr>
          <a:xfrm>
            <a:off x="2238375" y="6000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0</xdr:col>
      <xdr:colOff>1514475</xdr:colOff>
      <xdr:row>2</xdr:row>
      <xdr:rowOff>114300</xdr:rowOff>
    </xdr:from>
    <xdr:to>
      <xdr:col>1</xdr:col>
      <xdr:colOff>9525</xdr:colOff>
      <xdr:row>7</xdr:row>
      <xdr:rowOff>0</xdr:rowOff>
    </xdr:to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D00-000015000000}"/>
            </a:ext>
          </a:extLst>
        </xdr:cNvPr>
        <xdr:cNvSpPr txBox="1"/>
      </xdr:nvSpPr>
      <xdr:spPr>
        <a:xfrm>
          <a:off x="1514475" y="762000"/>
          <a:ext cx="276225" cy="695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</xdr:txBody>
    </xdr:sp>
    <xdr:clientData/>
  </xdr:twoCellAnchor>
  <xdr:twoCellAnchor>
    <xdr:from>
      <xdr:col>1</xdr:col>
      <xdr:colOff>0</xdr:colOff>
      <xdr:row>2</xdr:row>
      <xdr:rowOff>104775</xdr:rowOff>
    </xdr:from>
    <xdr:to>
      <xdr:col>1</xdr:col>
      <xdr:colOff>3358</xdr:colOff>
      <xdr:row>6</xdr:row>
      <xdr:rowOff>45485</xdr:rowOff>
    </xdr:to>
    <xdr:grpSp>
      <xdr:nvGrpSpPr>
        <xdr:cNvPr id="22" name="Group 21">
          <a:extLst>
            <a:ext uri="{FF2B5EF4-FFF2-40B4-BE49-F238E27FC236}">
              <a16:creationId xmlns:a16="http://schemas.microsoft.com/office/drawing/2014/main" id="{00000000-0008-0000-0D00-000016000000}"/>
            </a:ext>
          </a:extLst>
        </xdr:cNvPr>
        <xdr:cNvGrpSpPr/>
      </xdr:nvGrpSpPr>
      <xdr:grpSpPr>
        <a:xfrm>
          <a:off x="304800" y="771525"/>
          <a:ext cx="3358" cy="702710"/>
          <a:chOff x="2238375" y="438150"/>
          <a:chExt cx="222433" cy="588410"/>
        </a:xfrm>
      </xdr:grpSpPr>
      <xdr:sp macro="" textlink="">
        <xdr:nvSpPr>
          <xdr:cNvPr id="23" name="TextBox 22">
            <a:extLst>
              <a:ext uri="{FF2B5EF4-FFF2-40B4-BE49-F238E27FC236}">
                <a16:creationId xmlns:a16="http://schemas.microsoft.com/office/drawing/2014/main" id="{00000000-0008-0000-0D00-000017000000}"/>
              </a:ext>
            </a:extLst>
          </xdr:cNvPr>
          <xdr:cNvSpPr txBox="1"/>
        </xdr:nvSpPr>
        <xdr:spPr>
          <a:xfrm>
            <a:off x="2238375" y="43815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24" name="TextBox 23">
            <a:extLst>
              <a:ext uri="{FF2B5EF4-FFF2-40B4-BE49-F238E27FC236}">
                <a16:creationId xmlns:a16="http://schemas.microsoft.com/office/drawing/2014/main" id="{00000000-0008-0000-0D00-000018000000}"/>
              </a:ext>
            </a:extLst>
          </xdr:cNvPr>
          <xdr:cNvSpPr txBox="1"/>
        </xdr:nvSpPr>
        <xdr:spPr>
          <a:xfrm>
            <a:off x="2238375" y="76200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25" name="TextBox 24">
            <a:extLst>
              <a:ext uri="{FF2B5EF4-FFF2-40B4-BE49-F238E27FC236}">
                <a16:creationId xmlns:a16="http://schemas.microsoft.com/office/drawing/2014/main" id="{00000000-0008-0000-0D00-000019000000}"/>
              </a:ext>
            </a:extLst>
          </xdr:cNvPr>
          <xdr:cNvSpPr txBox="1"/>
        </xdr:nvSpPr>
        <xdr:spPr>
          <a:xfrm>
            <a:off x="2238375" y="6000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0</xdr:col>
      <xdr:colOff>1514475</xdr:colOff>
      <xdr:row>2</xdr:row>
      <xdr:rowOff>114300</xdr:rowOff>
    </xdr:from>
    <xdr:to>
      <xdr:col>1</xdr:col>
      <xdr:colOff>9525</xdr:colOff>
      <xdr:row>7</xdr:row>
      <xdr:rowOff>0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D00-00001A000000}"/>
            </a:ext>
          </a:extLst>
        </xdr:cNvPr>
        <xdr:cNvSpPr txBox="1"/>
      </xdr:nvSpPr>
      <xdr:spPr>
        <a:xfrm>
          <a:off x="1514475" y="762000"/>
          <a:ext cx="276225" cy="695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</xdr:txBody>
    </xdr:sp>
    <xdr:clientData/>
  </xdr:twoCellAnchor>
  <xdr:twoCellAnchor>
    <xdr:from>
      <xdr:col>2</xdr:col>
      <xdr:colOff>1276350</xdr:colOff>
      <xdr:row>2</xdr:row>
      <xdr:rowOff>104775</xdr:rowOff>
    </xdr:from>
    <xdr:to>
      <xdr:col>3</xdr:col>
      <xdr:colOff>0</xdr:colOff>
      <xdr:row>5</xdr:row>
      <xdr:rowOff>47625</xdr:rowOff>
    </xdr:to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D00-00001B000000}"/>
            </a:ext>
          </a:extLst>
        </xdr:cNvPr>
        <xdr:cNvSpPr txBox="1"/>
      </xdr:nvSpPr>
      <xdr:spPr>
        <a:xfrm>
          <a:off x="6438900" y="752475"/>
          <a:ext cx="276225" cy="428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</xdr:txBody>
    </xdr:sp>
    <xdr:clientData/>
  </xdr:twoCellAnchor>
  <xdr:twoCellAnchor>
    <xdr:from>
      <xdr:col>1</xdr:col>
      <xdr:colOff>0</xdr:colOff>
      <xdr:row>2</xdr:row>
      <xdr:rowOff>104775</xdr:rowOff>
    </xdr:from>
    <xdr:to>
      <xdr:col>1</xdr:col>
      <xdr:colOff>3358</xdr:colOff>
      <xdr:row>6</xdr:row>
      <xdr:rowOff>45485</xdr:rowOff>
    </xdr:to>
    <xdr:grpSp>
      <xdr:nvGrpSpPr>
        <xdr:cNvPr id="28" name="Group 27">
          <a:extLst>
            <a:ext uri="{FF2B5EF4-FFF2-40B4-BE49-F238E27FC236}">
              <a16:creationId xmlns:a16="http://schemas.microsoft.com/office/drawing/2014/main" id="{00000000-0008-0000-0D00-00001C000000}"/>
            </a:ext>
          </a:extLst>
        </xdr:cNvPr>
        <xdr:cNvGrpSpPr/>
      </xdr:nvGrpSpPr>
      <xdr:grpSpPr>
        <a:xfrm>
          <a:off x="304800" y="771525"/>
          <a:ext cx="3358" cy="702710"/>
          <a:chOff x="2238375" y="438150"/>
          <a:chExt cx="222433" cy="588410"/>
        </a:xfrm>
      </xdr:grpSpPr>
      <xdr:sp macro="" textlink="">
        <xdr:nvSpPr>
          <xdr:cNvPr id="29" name="TextBox 28">
            <a:extLst>
              <a:ext uri="{FF2B5EF4-FFF2-40B4-BE49-F238E27FC236}">
                <a16:creationId xmlns:a16="http://schemas.microsoft.com/office/drawing/2014/main" id="{00000000-0008-0000-0D00-00001D000000}"/>
              </a:ext>
            </a:extLst>
          </xdr:cNvPr>
          <xdr:cNvSpPr txBox="1"/>
        </xdr:nvSpPr>
        <xdr:spPr>
          <a:xfrm>
            <a:off x="2238375" y="43815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30" name="TextBox 29">
            <a:extLst>
              <a:ext uri="{FF2B5EF4-FFF2-40B4-BE49-F238E27FC236}">
                <a16:creationId xmlns:a16="http://schemas.microsoft.com/office/drawing/2014/main" id="{00000000-0008-0000-0D00-00001E000000}"/>
              </a:ext>
            </a:extLst>
          </xdr:cNvPr>
          <xdr:cNvSpPr txBox="1"/>
        </xdr:nvSpPr>
        <xdr:spPr>
          <a:xfrm>
            <a:off x="2238375" y="76200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31" name="TextBox 30">
            <a:extLst>
              <a:ext uri="{FF2B5EF4-FFF2-40B4-BE49-F238E27FC236}">
                <a16:creationId xmlns:a16="http://schemas.microsoft.com/office/drawing/2014/main" id="{00000000-0008-0000-0D00-00001F000000}"/>
              </a:ext>
            </a:extLst>
          </xdr:cNvPr>
          <xdr:cNvSpPr txBox="1"/>
        </xdr:nvSpPr>
        <xdr:spPr>
          <a:xfrm>
            <a:off x="2238375" y="6000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3</xdr:col>
      <xdr:colOff>0</xdr:colOff>
      <xdr:row>2</xdr:row>
      <xdr:rowOff>95250</xdr:rowOff>
    </xdr:from>
    <xdr:to>
      <xdr:col>3</xdr:col>
      <xdr:colOff>0</xdr:colOff>
      <xdr:row>5</xdr:row>
      <xdr:rowOff>42554</xdr:rowOff>
    </xdr:to>
    <xdr:grpSp>
      <xdr:nvGrpSpPr>
        <xdr:cNvPr id="32" name="Group 31">
          <a:extLst>
            <a:ext uri="{FF2B5EF4-FFF2-40B4-BE49-F238E27FC236}">
              <a16:creationId xmlns:a16="http://schemas.microsoft.com/office/drawing/2014/main" id="{00000000-0008-0000-0D00-000020000000}"/>
            </a:ext>
          </a:extLst>
        </xdr:cNvPr>
        <xdr:cNvGrpSpPr/>
      </xdr:nvGrpSpPr>
      <xdr:grpSpPr>
        <a:xfrm>
          <a:off x="3133725" y="762000"/>
          <a:ext cx="0" cy="518804"/>
          <a:chOff x="9372600" y="428625"/>
          <a:chExt cx="222433" cy="433079"/>
        </a:xfrm>
      </xdr:grpSpPr>
      <xdr:sp macro="" textlink="">
        <xdr:nvSpPr>
          <xdr:cNvPr id="33" name="TextBox 32">
            <a:extLst>
              <a:ext uri="{FF2B5EF4-FFF2-40B4-BE49-F238E27FC236}">
                <a16:creationId xmlns:a16="http://schemas.microsoft.com/office/drawing/2014/main" id="{00000000-0008-0000-0D00-000021000000}"/>
              </a:ext>
            </a:extLst>
          </xdr:cNvPr>
          <xdr:cNvSpPr txBox="1"/>
        </xdr:nvSpPr>
        <xdr:spPr>
          <a:xfrm>
            <a:off x="9372600" y="597144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34" name="TextBox 33">
            <a:extLst>
              <a:ext uri="{FF2B5EF4-FFF2-40B4-BE49-F238E27FC236}">
                <a16:creationId xmlns:a16="http://schemas.microsoft.com/office/drawing/2014/main" id="{00000000-0008-0000-0D00-000022000000}"/>
              </a:ext>
            </a:extLst>
          </xdr:cNvPr>
          <xdr:cNvSpPr txBox="1"/>
        </xdr:nvSpPr>
        <xdr:spPr>
          <a:xfrm>
            <a:off x="9372600" y="42862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2</xdr:col>
      <xdr:colOff>590550</xdr:colOff>
      <xdr:row>59</xdr:row>
      <xdr:rowOff>85726</xdr:rowOff>
    </xdr:from>
    <xdr:to>
      <xdr:col>2</xdr:col>
      <xdr:colOff>1257300</xdr:colOff>
      <xdr:row>62</xdr:row>
      <xdr:rowOff>123825</xdr:rowOff>
    </xdr:to>
    <xdr:sp macro="" textlink="">
      <xdr:nvSpPr>
        <xdr:cNvPr id="35" name="Left Arrow 3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D00-000023000000}"/>
            </a:ext>
          </a:extLst>
        </xdr:cNvPr>
        <xdr:cNvSpPr/>
      </xdr:nvSpPr>
      <xdr:spPr>
        <a:xfrm>
          <a:off x="3305175" y="15373351"/>
          <a:ext cx="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  <xdr:twoCellAnchor>
    <xdr:from>
      <xdr:col>0</xdr:col>
      <xdr:colOff>1514475</xdr:colOff>
      <xdr:row>2</xdr:row>
      <xdr:rowOff>114300</xdr:rowOff>
    </xdr:from>
    <xdr:to>
      <xdr:col>1</xdr:col>
      <xdr:colOff>9525</xdr:colOff>
      <xdr:row>7</xdr:row>
      <xdr:rowOff>0</xdr:rowOff>
    </xdr:to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D00-000024000000}"/>
            </a:ext>
          </a:extLst>
        </xdr:cNvPr>
        <xdr:cNvSpPr txBox="1"/>
      </xdr:nvSpPr>
      <xdr:spPr>
        <a:xfrm>
          <a:off x="409575" y="762000"/>
          <a:ext cx="9525" cy="695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</xdr:txBody>
    </xdr:sp>
    <xdr:clientData/>
  </xdr:twoCellAnchor>
  <xdr:twoCellAnchor>
    <xdr:from>
      <xdr:col>1</xdr:col>
      <xdr:colOff>0</xdr:colOff>
      <xdr:row>2</xdr:row>
      <xdr:rowOff>104775</xdr:rowOff>
    </xdr:from>
    <xdr:to>
      <xdr:col>1</xdr:col>
      <xdr:colOff>3358</xdr:colOff>
      <xdr:row>6</xdr:row>
      <xdr:rowOff>45485</xdr:rowOff>
    </xdr:to>
    <xdr:grpSp>
      <xdr:nvGrpSpPr>
        <xdr:cNvPr id="37" name="Group 36">
          <a:extLst>
            <a:ext uri="{FF2B5EF4-FFF2-40B4-BE49-F238E27FC236}">
              <a16:creationId xmlns:a16="http://schemas.microsoft.com/office/drawing/2014/main" id="{00000000-0008-0000-0D00-000025000000}"/>
            </a:ext>
          </a:extLst>
        </xdr:cNvPr>
        <xdr:cNvGrpSpPr/>
      </xdr:nvGrpSpPr>
      <xdr:grpSpPr>
        <a:xfrm>
          <a:off x="304800" y="771525"/>
          <a:ext cx="3358" cy="702710"/>
          <a:chOff x="2238375" y="438150"/>
          <a:chExt cx="222433" cy="588410"/>
        </a:xfrm>
      </xdr:grpSpPr>
      <xdr:sp macro="" textlink="">
        <xdr:nvSpPr>
          <xdr:cNvPr id="38" name="TextBox 37">
            <a:extLst>
              <a:ext uri="{FF2B5EF4-FFF2-40B4-BE49-F238E27FC236}">
                <a16:creationId xmlns:a16="http://schemas.microsoft.com/office/drawing/2014/main" id="{00000000-0008-0000-0D00-000026000000}"/>
              </a:ext>
            </a:extLst>
          </xdr:cNvPr>
          <xdr:cNvSpPr txBox="1"/>
        </xdr:nvSpPr>
        <xdr:spPr>
          <a:xfrm>
            <a:off x="2238375" y="43815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39" name="TextBox 38">
            <a:extLst>
              <a:ext uri="{FF2B5EF4-FFF2-40B4-BE49-F238E27FC236}">
                <a16:creationId xmlns:a16="http://schemas.microsoft.com/office/drawing/2014/main" id="{00000000-0008-0000-0D00-000027000000}"/>
              </a:ext>
            </a:extLst>
          </xdr:cNvPr>
          <xdr:cNvSpPr txBox="1"/>
        </xdr:nvSpPr>
        <xdr:spPr>
          <a:xfrm>
            <a:off x="2238375" y="76200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40" name="TextBox 39">
            <a:extLst>
              <a:ext uri="{FF2B5EF4-FFF2-40B4-BE49-F238E27FC236}">
                <a16:creationId xmlns:a16="http://schemas.microsoft.com/office/drawing/2014/main" id="{00000000-0008-0000-0D00-000028000000}"/>
              </a:ext>
            </a:extLst>
          </xdr:cNvPr>
          <xdr:cNvSpPr txBox="1"/>
        </xdr:nvSpPr>
        <xdr:spPr>
          <a:xfrm>
            <a:off x="2238375" y="6000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0</xdr:col>
      <xdr:colOff>1514475</xdr:colOff>
      <xdr:row>2</xdr:row>
      <xdr:rowOff>114300</xdr:rowOff>
    </xdr:from>
    <xdr:to>
      <xdr:col>1</xdr:col>
      <xdr:colOff>9525</xdr:colOff>
      <xdr:row>7</xdr:row>
      <xdr:rowOff>0</xdr:rowOff>
    </xdr:to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D00-000029000000}"/>
            </a:ext>
          </a:extLst>
        </xdr:cNvPr>
        <xdr:cNvSpPr txBox="1"/>
      </xdr:nvSpPr>
      <xdr:spPr>
        <a:xfrm>
          <a:off x="409575" y="762000"/>
          <a:ext cx="9525" cy="695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</xdr:txBody>
    </xdr:sp>
    <xdr:clientData/>
  </xdr:twoCellAnchor>
  <xdr:twoCellAnchor>
    <xdr:from>
      <xdr:col>1</xdr:col>
      <xdr:colOff>0</xdr:colOff>
      <xdr:row>2</xdr:row>
      <xdr:rowOff>104775</xdr:rowOff>
    </xdr:from>
    <xdr:to>
      <xdr:col>1</xdr:col>
      <xdr:colOff>3358</xdr:colOff>
      <xdr:row>6</xdr:row>
      <xdr:rowOff>45485</xdr:rowOff>
    </xdr:to>
    <xdr:grpSp>
      <xdr:nvGrpSpPr>
        <xdr:cNvPr id="42" name="Group 41">
          <a:extLst>
            <a:ext uri="{FF2B5EF4-FFF2-40B4-BE49-F238E27FC236}">
              <a16:creationId xmlns:a16="http://schemas.microsoft.com/office/drawing/2014/main" id="{00000000-0008-0000-0D00-00002A000000}"/>
            </a:ext>
          </a:extLst>
        </xdr:cNvPr>
        <xdr:cNvGrpSpPr/>
      </xdr:nvGrpSpPr>
      <xdr:grpSpPr>
        <a:xfrm>
          <a:off x="304800" y="771525"/>
          <a:ext cx="3358" cy="702710"/>
          <a:chOff x="2238375" y="438150"/>
          <a:chExt cx="222433" cy="588410"/>
        </a:xfrm>
      </xdr:grpSpPr>
      <xdr:sp macro="" textlink="">
        <xdr:nvSpPr>
          <xdr:cNvPr id="43" name="TextBox 42">
            <a:extLst>
              <a:ext uri="{FF2B5EF4-FFF2-40B4-BE49-F238E27FC236}">
                <a16:creationId xmlns:a16="http://schemas.microsoft.com/office/drawing/2014/main" id="{00000000-0008-0000-0D00-00002B000000}"/>
              </a:ext>
            </a:extLst>
          </xdr:cNvPr>
          <xdr:cNvSpPr txBox="1"/>
        </xdr:nvSpPr>
        <xdr:spPr>
          <a:xfrm>
            <a:off x="2238375" y="43815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44" name="TextBox 43">
            <a:extLst>
              <a:ext uri="{FF2B5EF4-FFF2-40B4-BE49-F238E27FC236}">
                <a16:creationId xmlns:a16="http://schemas.microsoft.com/office/drawing/2014/main" id="{00000000-0008-0000-0D00-00002C000000}"/>
              </a:ext>
            </a:extLst>
          </xdr:cNvPr>
          <xdr:cNvSpPr txBox="1"/>
        </xdr:nvSpPr>
        <xdr:spPr>
          <a:xfrm>
            <a:off x="2238375" y="76200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45" name="TextBox 44">
            <a:extLst>
              <a:ext uri="{FF2B5EF4-FFF2-40B4-BE49-F238E27FC236}">
                <a16:creationId xmlns:a16="http://schemas.microsoft.com/office/drawing/2014/main" id="{00000000-0008-0000-0D00-00002D000000}"/>
              </a:ext>
            </a:extLst>
          </xdr:cNvPr>
          <xdr:cNvSpPr txBox="1"/>
        </xdr:nvSpPr>
        <xdr:spPr>
          <a:xfrm>
            <a:off x="2238375" y="6000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0</xdr:col>
      <xdr:colOff>1514475</xdr:colOff>
      <xdr:row>2</xdr:row>
      <xdr:rowOff>114300</xdr:rowOff>
    </xdr:from>
    <xdr:to>
      <xdr:col>1</xdr:col>
      <xdr:colOff>9525</xdr:colOff>
      <xdr:row>7</xdr:row>
      <xdr:rowOff>0</xdr:rowOff>
    </xdr:to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D00-00002E000000}"/>
            </a:ext>
          </a:extLst>
        </xdr:cNvPr>
        <xdr:cNvSpPr txBox="1"/>
      </xdr:nvSpPr>
      <xdr:spPr>
        <a:xfrm>
          <a:off x="409575" y="762000"/>
          <a:ext cx="9525" cy="695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</xdr:txBody>
    </xdr:sp>
    <xdr:clientData/>
  </xdr:twoCellAnchor>
  <xdr:twoCellAnchor>
    <xdr:from>
      <xdr:col>2</xdr:col>
      <xdr:colOff>1276350</xdr:colOff>
      <xdr:row>2</xdr:row>
      <xdr:rowOff>104775</xdr:rowOff>
    </xdr:from>
    <xdr:to>
      <xdr:col>3</xdr:col>
      <xdr:colOff>0</xdr:colOff>
      <xdr:row>5</xdr:row>
      <xdr:rowOff>47625</xdr:rowOff>
    </xdr:to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D00-00002F000000}"/>
            </a:ext>
          </a:extLst>
        </xdr:cNvPr>
        <xdr:cNvSpPr txBox="1"/>
      </xdr:nvSpPr>
      <xdr:spPr>
        <a:xfrm>
          <a:off x="3305175" y="752475"/>
          <a:ext cx="0" cy="428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</xdr:txBody>
    </xdr:sp>
    <xdr:clientData/>
  </xdr:twoCellAnchor>
  <xdr:twoCellAnchor>
    <xdr:from>
      <xdr:col>2</xdr:col>
      <xdr:colOff>0</xdr:colOff>
      <xdr:row>2</xdr:row>
      <xdr:rowOff>104775</xdr:rowOff>
    </xdr:from>
    <xdr:to>
      <xdr:col>2</xdr:col>
      <xdr:colOff>3358</xdr:colOff>
      <xdr:row>6</xdr:row>
      <xdr:rowOff>45485</xdr:rowOff>
    </xdr:to>
    <xdr:grpSp>
      <xdr:nvGrpSpPr>
        <xdr:cNvPr id="48" name="Group 47">
          <a:extLst>
            <a:ext uri="{FF2B5EF4-FFF2-40B4-BE49-F238E27FC236}">
              <a16:creationId xmlns:a16="http://schemas.microsoft.com/office/drawing/2014/main" id="{00000000-0008-0000-0D00-000030000000}"/>
            </a:ext>
          </a:extLst>
        </xdr:cNvPr>
        <xdr:cNvGrpSpPr/>
      </xdr:nvGrpSpPr>
      <xdr:grpSpPr>
        <a:xfrm>
          <a:off x="2733675" y="771525"/>
          <a:ext cx="3358" cy="702710"/>
          <a:chOff x="2238375" y="438150"/>
          <a:chExt cx="222433" cy="588410"/>
        </a:xfrm>
      </xdr:grpSpPr>
      <xdr:sp macro="" textlink="">
        <xdr:nvSpPr>
          <xdr:cNvPr id="49" name="TextBox 48">
            <a:extLst>
              <a:ext uri="{FF2B5EF4-FFF2-40B4-BE49-F238E27FC236}">
                <a16:creationId xmlns:a16="http://schemas.microsoft.com/office/drawing/2014/main" id="{00000000-0008-0000-0D00-000031000000}"/>
              </a:ext>
            </a:extLst>
          </xdr:cNvPr>
          <xdr:cNvSpPr txBox="1"/>
        </xdr:nvSpPr>
        <xdr:spPr>
          <a:xfrm>
            <a:off x="2238375" y="43815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0" name="TextBox 49">
            <a:extLst>
              <a:ext uri="{FF2B5EF4-FFF2-40B4-BE49-F238E27FC236}">
                <a16:creationId xmlns:a16="http://schemas.microsoft.com/office/drawing/2014/main" id="{00000000-0008-0000-0D00-000032000000}"/>
              </a:ext>
            </a:extLst>
          </xdr:cNvPr>
          <xdr:cNvSpPr txBox="1"/>
        </xdr:nvSpPr>
        <xdr:spPr>
          <a:xfrm>
            <a:off x="2238375" y="76200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1" name="TextBox 50">
            <a:extLst>
              <a:ext uri="{FF2B5EF4-FFF2-40B4-BE49-F238E27FC236}">
                <a16:creationId xmlns:a16="http://schemas.microsoft.com/office/drawing/2014/main" id="{00000000-0008-0000-0D00-000033000000}"/>
              </a:ext>
            </a:extLst>
          </xdr:cNvPr>
          <xdr:cNvSpPr txBox="1"/>
        </xdr:nvSpPr>
        <xdr:spPr>
          <a:xfrm>
            <a:off x="2238375" y="6000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0</xdr:colOff>
      <xdr:row>2</xdr:row>
      <xdr:rowOff>104775</xdr:rowOff>
    </xdr:from>
    <xdr:to>
      <xdr:col>1</xdr:col>
      <xdr:colOff>3358</xdr:colOff>
      <xdr:row>6</xdr:row>
      <xdr:rowOff>45485</xdr:rowOff>
    </xdr:to>
    <xdr:grpSp>
      <xdr:nvGrpSpPr>
        <xdr:cNvPr id="52" name="Group 51">
          <a:extLst>
            <a:ext uri="{FF2B5EF4-FFF2-40B4-BE49-F238E27FC236}">
              <a16:creationId xmlns:a16="http://schemas.microsoft.com/office/drawing/2014/main" id="{00000000-0008-0000-0D00-000034000000}"/>
            </a:ext>
          </a:extLst>
        </xdr:cNvPr>
        <xdr:cNvGrpSpPr/>
      </xdr:nvGrpSpPr>
      <xdr:grpSpPr>
        <a:xfrm>
          <a:off x="304800" y="771525"/>
          <a:ext cx="3358" cy="702710"/>
          <a:chOff x="2238375" y="438150"/>
          <a:chExt cx="222433" cy="588410"/>
        </a:xfrm>
      </xdr:grpSpPr>
      <xdr:sp macro="" textlink="">
        <xdr:nvSpPr>
          <xdr:cNvPr id="53" name="TextBox 52">
            <a:extLst>
              <a:ext uri="{FF2B5EF4-FFF2-40B4-BE49-F238E27FC236}">
                <a16:creationId xmlns:a16="http://schemas.microsoft.com/office/drawing/2014/main" id="{00000000-0008-0000-0D00-000035000000}"/>
              </a:ext>
            </a:extLst>
          </xdr:cNvPr>
          <xdr:cNvSpPr txBox="1"/>
        </xdr:nvSpPr>
        <xdr:spPr>
          <a:xfrm>
            <a:off x="2238375" y="43815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4" name="TextBox 53">
            <a:extLst>
              <a:ext uri="{FF2B5EF4-FFF2-40B4-BE49-F238E27FC236}">
                <a16:creationId xmlns:a16="http://schemas.microsoft.com/office/drawing/2014/main" id="{00000000-0008-0000-0D00-000036000000}"/>
              </a:ext>
            </a:extLst>
          </xdr:cNvPr>
          <xdr:cNvSpPr txBox="1"/>
        </xdr:nvSpPr>
        <xdr:spPr>
          <a:xfrm>
            <a:off x="2238375" y="76200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5" name="TextBox 54">
            <a:extLst>
              <a:ext uri="{FF2B5EF4-FFF2-40B4-BE49-F238E27FC236}">
                <a16:creationId xmlns:a16="http://schemas.microsoft.com/office/drawing/2014/main" id="{00000000-0008-0000-0D00-000037000000}"/>
              </a:ext>
            </a:extLst>
          </xdr:cNvPr>
          <xdr:cNvSpPr txBox="1"/>
        </xdr:nvSpPr>
        <xdr:spPr>
          <a:xfrm>
            <a:off x="2238375" y="6000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3</xdr:col>
      <xdr:colOff>0</xdr:colOff>
      <xdr:row>2</xdr:row>
      <xdr:rowOff>95250</xdr:rowOff>
    </xdr:from>
    <xdr:to>
      <xdr:col>3</xdr:col>
      <xdr:colOff>0</xdr:colOff>
      <xdr:row>5</xdr:row>
      <xdr:rowOff>42554</xdr:rowOff>
    </xdr:to>
    <xdr:grpSp>
      <xdr:nvGrpSpPr>
        <xdr:cNvPr id="56" name="Group 55">
          <a:extLst>
            <a:ext uri="{FF2B5EF4-FFF2-40B4-BE49-F238E27FC236}">
              <a16:creationId xmlns:a16="http://schemas.microsoft.com/office/drawing/2014/main" id="{00000000-0008-0000-0D00-000038000000}"/>
            </a:ext>
          </a:extLst>
        </xdr:cNvPr>
        <xdr:cNvGrpSpPr/>
      </xdr:nvGrpSpPr>
      <xdr:grpSpPr>
        <a:xfrm>
          <a:off x="3133725" y="762000"/>
          <a:ext cx="0" cy="518804"/>
          <a:chOff x="9372600" y="428625"/>
          <a:chExt cx="222433" cy="433079"/>
        </a:xfrm>
      </xdr:grpSpPr>
      <xdr:sp macro="" textlink="">
        <xdr:nvSpPr>
          <xdr:cNvPr id="57" name="TextBox 56">
            <a:extLst>
              <a:ext uri="{FF2B5EF4-FFF2-40B4-BE49-F238E27FC236}">
                <a16:creationId xmlns:a16="http://schemas.microsoft.com/office/drawing/2014/main" id="{00000000-0008-0000-0D00-000039000000}"/>
              </a:ext>
            </a:extLst>
          </xdr:cNvPr>
          <xdr:cNvSpPr txBox="1"/>
        </xdr:nvSpPr>
        <xdr:spPr>
          <a:xfrm>
            <a:off x="9372600" y="597144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8" name="TextBox 57">
            <a:extLst>
              <a:ext uri="{FF2B5EF4-FFF2-40B4-BE49-F238E27FC236}">
                <a16:creationId xmlns:a16="http://schemas.microsoft.com/office/drawing/2014/main" id="{00000000-0008-0000-0D00-00003A000000}"/>
              </a:ext>
            </a:extLst>
          </xdr:cNvPr>
          <xdr:cNvSpPr txBox="1"/>
        </xdr:nvSpPr>
        <xdr:spPr>
          <a:xfrm>
            <a:off x="9372600" y="42862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2</xdr:col>
      <xdr:colOff>590550</xdr:colOff>
      <xdr:row>61</xdr:row>
      <xdr:rowOff>85726</xdr:rowOff>
    </xdr:from>
    <xdr:to>
      <xdr:col>2</xdr:col>
      <xdr:colOff>1257300</xdr:colOff>
      <xdr:row>64</xdr:row>
      <xdr:rowOff>123825</xdr:rowOff>
    </xdr:to>
    <xdr:sp macro="" textlink="">
      <xdr:nvSpPr>
        <xdr:cNvPr id="60" name="Left Arrow 59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D00-00003C000000}"/>
            </a:ext>
          </a:extLst>
        </xdr:cNvPr>
        <xdr:cNvSpPr/>
      </xdr:nvSpPr>
      <xdr:spPr>
        <a:xfrm>
          <a:off x="3305175" y="18087976"/>
          <a:ext cx="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  <xdr:twoCellAnchor>
    <xdr:from>
      <xdr:col>0</xdr:col>
      <xdr:colOff>1514475</xdr:colOff>
      <xdr:row>2</xdr:row>
      <xdr:rowOff>114300</xdr:rowOff>
    </xdr:from>
    <xdr:to>
      <xdr:col>1</xdr:col>
      <xdr:colOff>9525</xdr:colOff>
      <xdr:row>7</xdr:row>
      <xdr:rowOff>0</xdr:rowOff>
    </xdr:to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D00-00003D000000}"/>
            </a:ext>
          </a:extLst>
        </xdr:cNvPr>
        <xdr:cNvSpPr txBox="1"/>
      </xdr:nvSpPr>
      <xdr:spPr>
        <a:xfrm>
          <a:off x="409575" y="781050"/>
          <a:ext cx="9525" cy="838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</xdr:txBody>
    </xdr:sp>
    <xdr:clientData/>
  </xdr:twoCellAnchor>
  <xdr:twoCellAnchor>
    <xdr:from>
      <xdr:col>2</xdr:col>
      <xdr:colOff>1285875</xdr:colOff>
      <xdr:row>2</xdr:row>
      <xdr:rowOff>114300</xdr:rowOff>
    </xdr:from>
    <xdr:to>
      <xdr:col>3</xdr:col>
      <xdr:colOff>9525</xdr:colOff>
      <xdr:row>5</xdr:row>
      <xdr:rowOff>57150</xdr:rowOff>
    </xdr:to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D00-00003E000000}"/>
            </a:ext>
          </a:extLst>
        </xdr:cNvPr>
        <xdr:cNvSpPr txBox="1"/>
      </xdr:nvSpPr>
      <xdr:spPr>
        <a:xfrm>
          <a:off x="3305175" y="781050"/>
          <a:ext cx="9525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</xdr:txBody>
    </xdr:sp>
    <xdr:clientData/>
  </xdr:twoCellAnchor>
  <xdr:twoCellAnchor>
    <xdr:from>
      <xdr:col>2</xdr:col>
      <xdr:colOff>0</xdr:colOff>
      <xdr:row>2</xdr:row>
      <xdr:rowOff>104775</xdr:rowOff>
    </xdr:from>
    <xdr:to>
      <xdr:col>2</xdr:col>
      <xdr:colOff>3358</xdr:colOff>
      <xdr:row>6</xdr:row>
      <xdr:rowOff>45485</xdr:rowOff>
    </xdr:to>
    <xdr:grpSp>
      <xdr:nvGrpSpPr>
        <xdr:cNvPr id="63" name="Group 62">
          <a:extLst>
            <a:ext uri="{FF2B5EF4-FFF2-40B4-BE49-F238E27FC236}">
              <a16:creationId xmlns:a16="http://schemas.microsoft.com/office/drawing/2014/main" id="{00000000-0008-0000-0D00-00003F000000}"/>
            </a:ext>
          </a:extLst>
        </xdr:cNvPr>
        <xdr:cNvGrpSpPr/>
      </xdr:nvGrpSpPr>
      <xdr:grpSpPr>
        <a:xfrm>
          <a:off x="2733675" y="771525"/>
          <a:ext cx="3358" cy="702710"/>
          <a:chOff x="2238375" y="438150"/>
          <a:chExt cx="222433" cy="588410"/>
        </a:xfrm>
      </xdr:grpSpPr>
      <xdr:sp macro="" textlink="">
        <xdr:nvSpPr>
          <xdr:cNvPr id="64" name="TextBox 63">
            <a:extLst>
              <a:ext uri="{FF2B5EF4-FFF2-40B4-BE49-F238E27FC236}">
                <a16:creationId xmlns:a16="http://schemas.microsoft.com/office/drawing/2014/main" id="{00000000-0008-0000-0D00-000040000000}"/>
              </a:ext>
            </a:extLst>
          </xdr:cNvPr>
          <xdr:cNvSpPr txBox="1"/>
        </xdr:nvSpPr>
        <xdr:spPr>
          <a:xfrm>
            <a:off x="2238375" y="43815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5" name="TextBox 64">
            <a:extLst>
              <a:ext uri="{FF2B5EF4-FFF2-40B4-BE49-F238E27FC236}">
                <a16:creationId xmlns:a16="http://schemas.microsoft.com/office/drawing/2014/main" id="{00000000-0008-0000-0D00-000041000000}"/>
              </a:ext>
            </a:extLst>
          </xdr:cNvPr>
          <xdr:cNvSpPr txBox="1"/>
        </xdr:nvSpPr>
        <xdr:spPr>
          <a:xfrm>
            <a:off x="2238375" y="76200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6" name="TextBox 65">
            <a:extLst>
              <a:ext uri="{FF2B5EF4-FFF2-40B4-BE49-F238E27FC236}">
                <a16:creationId xmlns:a16="http://schemas.microsoft.com/office/drawing/2014/main" id="{00000000-0008-0000-0D00-000042000000}"/>
              </a:ext>
            </a:extLst>
          </xdr:cNvPr>
          <xdr:cNvSpPr txBox="1"/>
        </xdr:nvSpPr>
        <xdr:spPr>
          <a:xfrm>
            <a:off x="2238375" y="6000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4</xdr:col>
      <xdr:colOff>1371600</xdr:colOff>
      <xdr:row>60</xdr:row>
      <xdr:rowOff>76200</xdr:rowOff>
    </xdr:from>
    <xdr:to>
      <xdr:col>5</xdr:col>
      <xdr:colOff>276225</xdr:colOff>
      <xdr:row>63</xdr:row>
      <xdr:rowOff>123825</xdr:rowOff>
    </xdr:to>
    <xdr:sp macro="" textlink="">
      <xdr:nvSpPr>
        <xdr:cNvPr id="67" name="Right Arrow 6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D00-000043000000}"/>
            </a:ext>
          </a:extLst>
        </xdr:cNvPr>
        <xdr:cNvSpPr/>
      </xdr:nvSpPr>
      <xdr:spPr>
        <a:xfrm>
          <a:off x="7315200" y="16392525"/>
          <a:ext cx="666750" cy="5334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  <xdr:twoCellAnchor>
    <xdr:from>
      <xdr:col>4</xdr:col>
      <xdr:colOff>590550</xdr:colOff>
      <xdr:row>60</xdr:row>
      <xdr:rowOff>85726</xdr:rowOff>
    </xdr:from>
    <xdr:to>
      <xdr:col>4</xdr:col>
      <xdr:colOff>1257300</xdr:colOff>
      <xdr:row>63</xdr:row>
      <xdr:rowOff>123825</xdr:rowOff>
    </xdr:to>
    <xdr:sp macro="" textlink="">
      <xdr:nvSpPr>
        <xdr:cNvPr id="68" name="Left Arrow 6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44000000}"/>
            </a:ext>
          </a:extLst>
        </xdr:cNvPr>
        <xdr:cNvSpPr/>
      </xdr:nvSpPr>
      <xdr:spPr>
        <a:xfrm>
          <a:off x="6705600" y="17926051"/>
          <a:ext cx="66675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  <xdr:twoCellAnchor>
    <xdr:from>
      <xdr:col>1</xdr:col>
      <xdr:colOff>0</xdr:colOff>
      <xdr:row>2</xdr:row>
      <xdr:rowOff>104775</xdr:rowOff>
    </xdr:from>
    <xdr:to>
      <xdr:col>1</xdr:col>
      <xdr:colOff>3358</xdr:colOff>
      <xdr:row>6</xdr:row>
      <xdr:rowOff>45485</xdr:rowOff>
    </xdr:to>
    <xdr:grpSp>
      <xdr:nvGrpSpPr>
        <xdr:cNvPr id="69" name="Group 68">
          <a:extLst>
            <a:ext uri="{FF2B5EF4-FFF2-40B4-BE49-F238E27FC236}">
              <a16:creationId xmlns:a16="http://schemas.microsoft.com/office/drawing/2014/main" id="{00000000-0008-0000-0D00-000045000000}"/>
            </a:ext>
          </a:extLst>
        </xdr:cNvPr>
        <xdr:cNvGrpSpPr/>
      </xdr:nvGrpSpPr>
      <xdr:grpSpPr>
        <a:xfrm>
          <a:off x="304800" y="771525"/>
          <a:ext cx="3358" cy="702710"/>
          <a:chOff x="2238375" y="438150"/>
          <a:chExt cx="222433" cy="588410"/>
        </a:xfrm>
      </xdr:grpSpPr>
      <xdr:sp macro="" textlink="">
        <xdr:nvSpPr>
          <xdr:cNvPr id="70" name="TextBox 69">
            <a:extLst>
              <a:ext uri="{FF2B5EF4-FFF2-40B4-BE49-F238E27FC236}">
                <a16:creationId xmlns:a16="http://schemas.microsoft.com/office/drawing/2014/main" id="{00000000-0008-0000-0D00-000046000000}"/>
              </a:ext>
            </a:extLst>
          </xdr:cNvPr>
          <xdr:cNvSpPr txBox="1"/>
        </xdr:nvSpPr>
        <xdr:spPr>
          <a:xfrm>
            <a:off x="2238375" y="43815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71" name="TextBox 70">
            <a:extLst>
              <a:ext uri="{FF2B5EF4-FFF2-40B4-BE49-F238E27FC236}">
                <a16:creationId xmlns:a16="http://schemas.microsoft.com/office/drawing/2014/main" id="{00000000-0008-0000-0D00-000047000000}"/>
              </a:ext>
            </a:extLst>
          </xdr:cNvPr>
          <xdr:cNvSpPr txBox="1"/>
        </xdr:nvSpPr>
        <xdr:spPr>
          <a:xfrm>
            <a:off x="2238375" y="76200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72" name="TextBox 71">
            <a:extLst>
              <a:ext uri="{FF2B5EF4-FFF2-40B4-BE49-F238E27FC236}">
                <a16:creationId xmlns:a16="http://schemas.microsoft.com/office/drawing/2014/main" id="{00000000-0008-0000-0D00-000048000000}"/>
              </a:ext>
            </a:extLst>
          </xdr:cNvPr>
          <xdr:cNvSpPr txBox="1"/>
        </xdr:nvSpPr>
        <xdr:spPr>
          <a:xfrm>
            <a:off x="2238375" y="6000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3</xdr:col>
      <xdr:colOff>0</xdr:colOff>
      <xdr:row>2</xdr:row>
      <xdr:rowOff>95250</xdr:rowOff>
    </xdr:from>
    <xdr:to>
      <xdr:col>3</xdr:col>
      <xdr:colOff>0</xdr:colOff>
      <xdr:row>5</xdr:row>
      <xdr:rowOff>42554</xdr:rowOff>
    </xdr:to>
    <xdr:grpSp>
      <xdr:nvGrpSpPr>
        <xdr:cNvPr id="73" name="Group 72">
          <a:extLst>
            <a:ext uri="{FF2B5EF4-FFF2-40B4-BE49-F238E27FC236}">
              <a16:creationId xmlns:a16="http://schemas.microsoft.com/office/drawing/2014/main" id="{00000000-0008-0000-0D00-000049000000}"/>
            </a:ext>
          </a:extLst>
        </xdr:cNvPr>
        <xdr:cNvGrpSpPr/>
      </xdr:nvGrpSpPr>
      <xdr:grpSpPr>
        <a:xfrm>
          <a:off x="3133725" y="762000"/>
          <a:ext cx="0" cy="518804"/>
          <a:chOff x="9372600" y="428625"/>
          <a:chExt cx="222433" cy="433079"/>
        </a:xfrm>
      </xdr:grpSpPr>
      <xdr:sp macro="" textlink="">
        <xdr:nvSpPr>
          <xdr:cNvPr id="74" name="TextBox 73">
            <a:extLst>
              <a:ext uri="{FF2B5EF4-FFF2-40B4-BE49-F238E27FC236}">
                <a16:creationId xmlns:a16="http://schemas.microsoft.com/office/drawing/2014/main" id="{00000000-0008-0000-0D00-00004A000000}"/>
              </a:ext>
            </a:extLst>
          </xdr:cNvPr>
          <xdr:cNvSpPr txBox="1"/>
        </xdr:nvSpPr>
        <xdr:spPr>
          <a:xfrm>
            <a:off x="9372600" y="597144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75" name="TextBox 74">
            <a:extLst>
              <a:ext uri="{FF2B5EF4-FFF2-40B4-BE49-F238E27FC236}">
                <a16:creationId xmlns:a16="http://schemas.microsoft.com/office/drawing/2014/main" id="{00000000-0008-0000-0D00-00004B000000}"/>
              </a:ext>
            </a:extLst>
          </xdr:cNvPr>
          <xdr:cNvSpPr txBox="1"/>
        </xdr:nvSpPr>
        <xdr:spPr>
          <a:xfrm>
            <a:off x="9372600" y="42862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2</xdr:col>
      <xdr:colOff>590550</xdr:colOff>
      <xdr:row>61</xdr:row>
      <xdr:rowOff>85726</xdr:rowOff>
    </xdr:from>
    <xdr:to>
      <xdr:col>2</xdr:col>
      <xdr:colOff>1257300</xdr:colOff>
      <xdr:row>64</xdr:row>
      <xdr:rowOff>123825</xdr:rowOff>
    </xdr:to>
    <xdr:sp macro="" textlink="">
      <xdr:nvSpPr>
        <xdr:cNvPr id="76" name="Left Arrow 7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D00-00004C000000}"/>
            </a:ext>
          </a:extLst>
        </xdr:cNvPr>
        <xdr:cNvSpPr/>
      </xdr:nvSpPr>
      <xdr:spPr>
        <a:xfrm>
          <a:off x="3133725" y="16563976"/>
          <a:ext cx="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  <xdr:twoCellAnchor>
    <xdr:from>
      <xdr:col>0</xdr:col>
      <xdr:colOff>1514475</xdr:colOff>
      <xdr:row>2</xdr:row>
      <xdr:rowOff>114300</xdr:rowOff>
    </xdr:from>
    <xdr:to>
      <xdr:col>1</xdr:col>
      <xdr:colOff>9525</xdr:colOff>
      <xdr:row>7</xdr:row>
      <xdr:rowOff>0</xdr:rowOff>
    </xdr:to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D00-00004D000000}"/>
            </a:ext>
          </a:extLst>
        </xdr:cNvPr>
        <xdr:cNvSpPr txBox="1"/>
      </xdr:nvSpPr>
      <xdr:spPr>
        <a:xfrm>
          <a:off x="304800" y="781050"/>
          <a:ext cx="9525" cy="838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</xdr:txBody>
    </xdr:sp>
    <xdr:clientData/>
  </xdr:twoCellAnchor>
  <xdr:twoCellAnchor>
    <xdr:from>
      <xdr:col>2</xdr:col>
      <xdr:colOff>1285875</xdr:colOff>
      <xdr:row>2</xdr:row>
      <xdr:rowOff>114300</xdr:rowOff>
    </xdr:from>
    <xdr:to>
      <xdr:col>3</xdr:col>
      <xdr:colOff>9525</xdr:colOff>
      <xdr:row>5</xdr:row>
      <xdr:rowOff>57150</xdr:rowOff>
    </xdr:to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D00-00004E000000}"/>
            </a:ext>
          </a:extLst>
        </xdr:cNvPr>
        <xdr:cNvSpPr txBox="1"/>
      </xdr:nvSpPr>
      <xdr:spPr>
        <a:xfrm>
          <a:off x="3133725" y="781050"/>
          <a:ext cx="9525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</xdr:txBody>
    </xdr:sp>
    <xdr:clientData/>
  </xdr:twoCellAnchor>
  <xdr:twoCellAnchor>
    <xdr:from>
      <xdr:col>2</xdr:col>
      <xdr:colOff>0</xdr:colOff>
      <xdr:row>2</xdr:row>
      <xdr:rowOff>104775</xdr:rowOff>
    </xdr:from>
    <xdr:to>
      <xdr:col>2</xdr:col>
      <xdr:colOff>3358</xdr:colOff>
      <xdr:row>6</xdr:row>
      <xdr:rowOff>45485</xdr:rowOff>
    </xdr:to>
    <xdr:grpSp>
      <xdr:nvGrpSpPr>
        <xdr:cNvPr id="79" name="Group 78">
          <a:extLst>
            <a:ext uri="{FF2B5EF4-FFF2-40B4-BE49-F238E27FC236}">
              <a16:creationId xmlns:a16="http://schemas.microsoft.com/office/drawing/2014/main" id="{00000000-0008-0000-0D00-00004F000000}"/>
            </a:ext>
          </a:extLst>
        </xdr:cNvPr>
        <xdr:cNvGrpSpPr/>
      </xdr:nvGrpSpPr>
      <xdr:grpSpPr>
        <a:xfrm>
          <a:off x="2733675" y="771525"/>
          <a:ext cx="3358" cy="702710"/>
          <a:chOff x="2238375" y="438150"/>
          <a:chExt cx="222433" cy="588410"/>
        </a:xfrm>
      </xdr:grpSpPr>
      <xdr:sp macro="" textlink="">
        <xdr:nvSpPr>
          <xdr:cNvPr id="80" name="TextBox 79">
            <a:extLst>
              <a:ext uri="{FF2B5EF4-FFF2-40B4-BE49-F238E27FC236}">
                <a16:creationId xmlns:a16="http://schemas.microsoft.com/office/drawing/2014/main" id="{00000000-0008-0000-0D00-000050000000}"/>
              </a:ext>
            </a:extLst>
          </xdr:cNvPr>
          <xdr:cNvSpPr txBox="1"/>
        </xdr:nvSpPr>
        <xdr:spPr>
          <a:xfrm>
            <a:off x="2238375" y="43815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81" name="TextBox 80">
            <a:extLst>
              <a:ext uri="{FF2B5EF4-FFF2-40B4-BE49-F238E27FC236}">
                <a16:creationId xmlns:a16="http://schemas.microsoft.com/office/drawing/2014/main" id="{00000000-0008-0000-0D00-000051000000}"/>
              </a:ext>
            </a:extLst>
          </xdr:cNvPr>
          <xdr:cNvSpPr txBox="1"/>
        </xdr:nvSpPr>
        <xdr:spPr>
          <a:xfrm>
            <a:off x="2238375" y="76200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82" name="TextBox 81">
            <a:extLst>
              <a:ext uri="{FF2B5EF4-FFF2-40B4-BE49-F238E27FC236}">
                <a16:creationId xmlns:a16="http://schemas.microsoft.com/office/drawing/2014/main" id="{00000000-0008-0000-0D00-000052000000}"/>
              </a:ext>
            </a:extLst>
          </xdr:cNvPr>
          <xdr:cNvSpPr txBox="1"/>
        </xdr:nvSpPr>
        <xdr:spPr>
          <a:xfrm>
            <a:off x="2238375" y="6000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3552825</xdr:colOff>
      <xdr:row>75</xdr:row>
      <xdr:rowOff>171450</xdr:rowOff>
    </xdr:from>
    <xdr:to>
      <xdr:col>4</xdr:col>
      <xdr:colOff>628650</xdr:colOff>
      <xdr:row>78</xdr:row>
      <xdr:rowOff>133350</xdr:rowOff>
    </xdr:to>
    <xdr:sp macro="" textlink="">
      <xdr:nvSpPr>
        <xdr:cNvPr id="4" name="Right Arrow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/>
      </xdr:nvSpPr>
      <xdr:spPr>
        <a:xfrm>
          <a:off x="5372100" y="14144625"/>
          <a:ext cx="685800" cy="5334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  <xdr:twoCellAnchor>
    <xdr:from>
      <xdr:col>3</xdr:col>
      <xdr:colOff>2743200</xdr:colOff>
      <xdr:row>75</xdr:row>
      <xdr:rowOff>180976</xdr:rowOff>
    </xdr:from>
    <xdr:to>
      <xdr:col>3</xdr:col>
      <xdr:colOff>3409950</xdr:colOff>
      <xdr:row>78</xdr:row>
      <xdr:rowOff>133350</xdr:rowOff>
    </xdr:to>
    <xdr:sp macro="" textlink="">
      <xdr:nvSpPr>
        <xdr:cNvPr id="5" name="Left Arrow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/>
      </xdr:nvSpPr>
      <xdr:spPr>
        <a:xfrm>
          <a:off x="4562475" y="19707226"/>
          <a:ext cx="66675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561975</xdr:colOff>
      <xdr:row>89</xdr:row>
      <xdr:rowOff>0</xdr:rowOff>
    </xdr:from>
    <xdr:to>
      <xdr:col>19</xdr:col>
      <xdr:colOff>485775</xdr:colOff>
      <xdr:row>89</xdr:row>
      <xdr:rowOff>9525</xdr:rowOff>
    </xdr:to>
    <xdr:sp macro="" textlink="">
      <xdr:nvSpPr>
        <xdr:cNvPr id="2" name="Rounded 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/>
      </xdr:nvSpPr>
      <xdr:spPr>
        <a:xfrm>
          <a:off x="17773650" y="24022050"/>
          <a:ext cx="638175" cy="9525"/>
        </a:xfrm>
        <a:prstGeom prst="round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HOME</a:t>
          </a:r>
        </a:p>
      </xdr:txBody>
    </xdr:sp>
    <xdr:clientData/>
  </xdr:twoCellAnchor>
  <xdr:twoCellAnchor>
    <xdr:from>
      <xdr:col>19</xdr:col>
      <xdr:colOff>552450</xdr:colOff>
      <xdr:row>89</xdr:row>
      <xdr:rowOff>0</xdr:rowOff>
    </xdr:from>
    <xdr:to>
      <xdr:col>20</xdr:col>
      <xdr:colOff>523875</xdr:colOff>
      <xdr:row>89</xdr:row>
      <xdr:rowOff>133350</xdr:rowOff>
    </xdr:to>
    <xdr:sp macro="" textlink="">
      <xdr:nvSpPr>
        <xdr:cNvPr id="3" name="Right Arrow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/>
      </xdr:nvSpPr>
      <xdr:spPr>
        <a:xfrm>
          <a:off x="18478500" y="24022050"/>
          <a:ext cx="685800" cy="13335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  <xdr:twoCellAnchor>
    <xdr:from>
      <xdr:col>17</xdr:col>
      <xdr:colOff>523875</xdr:colOff>
      <xdr:row>89</xdr:row>
      <xdr:rowOff>0</xdr:rowOff>
    </xdr:from>
    <xdr:to>
      <xdr:col>18</xdr:col>
      <xdr:colOff>476250</xdr:colOff>
      <xdr:row>89</xdr:row>
      <xdr:rowOff>133350</xdr:rowOff>
    </xdr:to>
    <xdr:sp macro="" textlink="">
      <xdr:nvSpPr>
        <xdr:cNvPr id="4" name="Left Arrow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/>
      </xdr:nvSpPr>
      <xdr:spPr>
        <a:xfrm>
          <a:off x="17021175" y="24022050"/>
          <a:ext cx="666750" cy="133350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  <xdr:twoCellAnchor>
    <xdr:from>
      <xdr:col>18</xdr:col>
      <xdr:colOff>561975</xdr:colOff>
      <xdr:row>89</xdr:row>
      <xdr:rowOff>0</xdr:rowOff>
    </xdr:from>
    <xdr:to>
      <xdr:col>19</xdr:col>
      <xdr:colOff>485775</xdr:colOff>
      <xdr:row>89</xdr:row>
      <xdr:rowOff>9525</xdr:rowOff>
    </xdr:to>
    <xdr:sp macro="" textlink="">
      <xdr:nvSpPr>
        <xdr:cNvPr id="5" name="Rounded Rectangl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/>
      </xdr:nvSpPr>
      <xdr:spPr>
        <a:xfrm>
          <a:off x="17773650" y="24022050"/>
          <a:ext cx="638175" cy="9525"/>
        </a:xfrm>
        <a:prstGeom prst="round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HOME</a:t>
          </a:r>
        </a:p>
      </xdr:txBody>
    </xdr:sp>
    <xdr:clientData/>
  </xdr:twoCellAnchor>
  <xdr:twoCellAnchor>
    <xdr:from>
      <xdr:col>19</xdr:col>
      <xdr:colOff>552450</xdr:colOff>
      <xdr:row>89</xdr:row>
      <xdr:rowOff>0</xdr:rowOff>
    </xdr:from>
    <xdr:to>
      <xdr:col>20</xdr:col>
      <xdr:colOff>523875</xdr:colOff>
      <xdr:row>89</xdr:row>
      <xdr:rowOff>133350</xdr:rowOff>
    </xdr:to>
    <xdr:sp macro="" textlink="">
      <xdr:nvSpPr>
        <xdr:cNvPr id="6" name="Right Arrow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SpPr/>
      </xdr:nvSpPr>
      <xdr:spPr>
        <a:xfrm>
          <a:off x="18478500" y="24022050"/>
          <a:ext cx="685800" cy="13335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  <xdr:twoCellAnchor>
    <xdr:from>
      <xdr:col>17</xdr:col>
      <xdr:colOff>523875</xdr:colOff>
      <xdr:row>89</xdr:row>
      <xdr:rowOff>0</xdr:rowOff>
    </xdr:from>
    <xdr:to>
      <xdr:col>18</xdr:col>
      <xdr:colOff>476250</xdr:colOff>
      <xdr:row>89</xdr:row>
      <xdr:rowOff>133350</xdr:rowOff>
    </xdr:to>
    <xdr:sp macro="" textlink="">
      <xdr:nvSpPr>
        <xdr:cNvPr id="7" name="Left Arrow 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1000-000007000000}"/>
            </a:ext>
          </a:extLst>
        </xdr:cNvPr>
        <xdr:cNvSpPr/>
      </xdr:nvSpPr>
      <xdr:spPr>
        <a:xfrm>
          <a:off x="17021175" y="24022050"/>
          <a:ext cx="666750" cy="133350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2743200</xdr:colOff>
      <xdr:row>75</xdr:row>
      <xdr:rowOff>180976</xdr:rowOff>
    </xdr:from>
    <xdr:to>
      <xdr:col>3</xdr:col>
      <xdr:colOff>3409950</xdr:colOff>
      <xdr:row>78</xdr:row>
      <xdr:rowOff>133350</xdr:rowOff>
    </xdr:to>
    <xdr:sp macro="" textlink="">
      <xdr:nvSpPr>
        <xdr:cNvPr id="4" name="Left Arrow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SpPr/>
      </xdr:nvSpPr>
      <xdr:spPr>
        <a:xfrm>
          <a:off x="4562475" y="14154151"/>
          <a:ext cx="66675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  <xdr:twoCellAnchor>
    <xdr:from>
      <xdr:col>3</xdr:col>
      <xdr:colOff>2743200</xdr:colOff>
      <xdr:row>75</xdr:row>
      <xdr:rowOff>180976</xdr:rowOff>
    </xdr:from>
    <xdr:to>
      <xdr:col>3</xdr:col>
      <xdr:colOff>3409950</xdr:colOff>
      <xdr:row>78</xdr:row>
      <xdr:rowOff>133350</xdr:rowOff>
    </xdr:to>
    <xdr:sp macro="" textlink="">
      <xdr:nvSpPr>
        <xdr:cNvPr id="17" name="Left Arrow 1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1100-000011000000}"/>
            </a:ext>
          </a:extLst>
        </xdr:cNvPr>
        <xdr:cNvSpPr/>
      </xdr:nvSpPr>
      <xdr:spPr>
        <a:xfrm>
          <a:off x="4562475" y="30032326"/>
          <a:ext cx="66675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  <xdr:twoCellAnchor>
    <xdr:from>
      <xdr:col>3</xdr:col>
      <xdr:colOff>2743200</xdr:colOff>
      <xdr:row>75</xdr:row>
      <xdr:rowOff>180976</xdr:rowOff>
    </xdr:from>
    <xdr:to>
      <xdr:col>3</xdr:col>
      <xdr:colOff>3409950</xdr:colOff>
      <xdr:row>78</xdr:row>
      <xdr:rowOff>133350</xdr:rowOff>
    </xdr:to>
    <xdr:sp macro="" textlink="">
      <xdr:nvSpPr>
        <xdr:cNvPr id="16" name="Left Arrow 1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1100-000010000000}"/>
            </a:ext>
          </a:extLst>
        </xdr:cNvPr>
        <xdr:cNvSpPr/>
      </xdr:nvSpPr>
      <xdr:spPr>
        <a:xfrm>
          <a:off x="4562475" y="33004126"/>
          <a:ext cx="66675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  <xdr:twoCellAnchor>
    <xdr:from>
      <xdr:col>3</xdr:col>
      <xdr:colOff>2743200</xdr:colOff>
      <xdr:row>75</xdr:row>
      <xdr:rowOff>180976</xdr:rowOff>
    </xdr:from>
    <xdr:to>
      <xdr:col>3</xdr:col>
      <xdr:colOff>3409950</xdr:colOff>
      <xdr:row>78</xdr:row>
      <xdr:rowOff>133350</xdr:rowOff>
    </xdr:to>
    <xdr:sp macro="" textlink="">
      <xdr:nvSpPr>
        <xdr:cNvPr id="6" name="Left Arrow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SpPr/>
      </xdr:nvSpPr>
      <xdr:spPr>
        <a:xfrm>
          <a:off x="4619625" y="17383126"/>
          <a:ext cx="66675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19049</xdr:colOff>
      <xdr:row>64</xdr:row>
      <xdr:rowOff>76201</xdr:rowOff>
    </xdr:from>
    <xdr:to>
      <xdr:col>32</xdr:col>
      <xdr:colOff>152399</xdr:colOff>
      <xdr:row>67</xdr:row>
      <xdr:rowOff>114300</xdr:rowOff>
    </xdr:to>
    <xdr:sp macro="" textlink="">
      <xdr:nvSpPr>
        <xdr:cNvPr id="20" name="Left Arrow 1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6515099" y="8953501"/>
          <a:ext cx="847725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  <xdr:twoCellAnchor>
    <xdr:from>
      <xdr:col>32</xdr:col>
      <xdr:colOff>266700</xdr:colOff>
      <xdr:row>64</xdr:row>
      <xdr:rowOff>66675</xdr:rowOff>
    </xdr:from>
    <xdr:to>
      <xdr:col>33</xdr:col>
      <xdr:colOff>104775</xdr:colOff>
      <xdr:row>67</xdr:row>
      <xdr:rowOff>114300</xdr:rowOff>
    </xdr:to>
    <xdr:sp macro="" textlink="">
      <xdr:nvSpPr>
        <xdr:cNvPr id="11" name="Right Arrow 10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7477125" y="10563225"/>
          <a:ext cx="685800" cy="5334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581025</xdr:colOff>
      <xdr:row>61</xdr:row>
      <xdr:rowOff>76200</xdr:rowOff>
    </xdr:from>
    <xdr:to>
      <xdr:col>33</xdr:col>
      <xdr:colOff>1266825</xdr:colOff>
      <xdr:row>64</xdr:row>
      <xdr:rowOff>123825</xdr:rowOff>
    </xdr:to>
    <xdr:sp macro="" textlink="">
      <xdr:nvSpPr>
        <xdr:cNvPr id="11" name="Right Arrow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10134600" y="16859250"/>
          <a:ext cx="685800" cy="5334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  <xdr:twoCellAnchor>
    <xdr:from>
      <xdr:col>27</xdr:col>
      <xdr:colOff>0</xdr:colOff>
      <xdr:row>61</xdr:row>
      <xdr:rowOff>85726</xdr:rowOff>
    </xdr:from>
    <xdr:to>
      <xdr:col>32</xdr:col>
      <xdr:colOff>200025</xdr:colOff>
      <xdr:row>64</xdr:row>
      <xdr:rowOff>123825</xdr:rowOff>
    </xdr:to>
    <xdr:sp macro="" textlink="">
      <xdr:nvSpPr>
        <xdr:cNvPr id="12" name="Left Arrow 11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6496050" y="9124951"/>
          <a:ext cx="91440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  <xdr:twoCellAnchor>
    <xdr:from>
      <xdr:col>31</xdr:col>
      <xdr:colOff>47625</xdr:colOff>
      <xdr:row>2</xdr:row>
      <xdr:rowOff>104775</xdr:rowOff>
    </xdr:from>
    <xdr:to>
      <xdr:col>31</xdr:col>
      <xdr:colOff>136708</xdr:colOff>
      <xdr:row>5</xdr:row>
      <xdr:rowOff>42554</xdr:rowOff>
    </xdr:to>
    <xdr:grpSp>
      <xdr:nvGrpSpPr>
        <xdr:cNvPr id="17" name="Group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GrpSpPr/>
      </xdr:nvGrpSpPr>
      <xdr:grpSpPr>
        <a:xfrm>
          <a:off x="7115175" y="581025"/>
          <a:ext cx="89083" cy="480704"/>
          <a:chOff x="10306050" y="561975"/>
          <a:chExt cx="222433" cy="423554"/>
        </a:xfrm>
      </xdr:grpSpPr>
      <xdr:sp macro="" textlink="">
        <xdr:nvSpPr>
          <xdr:cNvPr id="18" name="TextBox 17">
            <a:extLst>
              <a:ext uri="{FF2B5EF4-FFF2-40B4-BE49-F238E27FC236}">
                <a16:creationId xmlns:a16="http://schemas.microsoft.com/office/drawing/2014/main" id="{00000000-0008-0000-0200-000012000000}"/>
              </a:ext>
            </a:extLst>
          </xdr:cNvPr>
          <xdr:cNvSpPr txBox="1"/>
        </xdr:nvSpPr>
        <xdr:spPr>
          <a:xfrm>
            <a:off x="10306050" y="720969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9" name="TextBox 18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 txBox="1"/>
        </xdr:nvSpPr>
        <xdr:spPr>
          <a:xfrm>
            <a:off x="10306050" y="5619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32</xdr:col>
      <xdr:colOff>285750</xdr:colOff>
      <xdr:row>61</xdr:row>
      <xdr:rowOff>76200</xdr:rowOff>
    </xdr:from>
    <xdr:to>
      <xdr:col>33</xdr:col>
      <xdr:colOff>123825</xdr:colOff>
      <xdr:row>64</xdr:row>
      <xdr:rowOff>123825</xdr:rowOff>
    </xdr:to>
    <xdr:sp macro="" textlink="">
      <xdr:nvSpPr>
        <xdr:cNvPr id="26" name="Right Arrow 2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7496175" y="15592425"/>
          <a:ext cx="685800" cy="5334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514350</xdr:colOff>
      <xdr:row>101</xdr:row>
      <xdr:rowOff>114300</xdr:rowOff>
    </xdr:from>
    <xdr:to>
      <xdr:col>7</xdr:col>
      <xdr:colOff>590550</xdr:colOff>
      <xdr:row>105</xdr:row>
      <xdr:rowOff>0</xdr:rowOff>
    </xdr:to>
    <xdr:sp macro="" textlink="">
      <xdr:nvSpPr>
        <xdr:cNvPr id="7" name="Right Arrow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7515225" y="21012150"/>
          <a:ext cx="685800" cy="5334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  <xdr:twoCellAnchor>
    <xdr:from>
      <xdr:col>5</xdr:col>
      <xdr:colOff>361950</xdr:colOff>
      <xdr:row>101</xdr:row>
      <xdr:rowOff>114301</xdr:rowOff>
    </xdr:from>
    <xdr:to>
      <xdr:col>6</xdr:col>
      <xdr:colOff>419100</xdr:colOff>
      <xdr:row>104</xdr:row>
      <xdr:rowOff>152400</xdr:rowOff>
    </xdr:to>
    <xdr:sp macro="" textlink="">
      <xdr:nvSpPr>
        <xdr:cNvPr id="8" name="Left Arrow 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7629525" y="12420601"/>
          <a:ext cx="66675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219076</xdr:colOff>
      <xdr:row>58</xdr:row>
      <xdr:rowOff>57151</xdr:rowOff>
    </xdr:from>
    <xdr:to>
      <xdr:col>7</xdr:col>
      <xdr:colOff>838200</xdr:colOff>
      <xdr:row>62</xdr:row>
      <xdr:rowOff>19051</xdr:rowOff>
    </xdr:to>
    <xdr:sp macro="" textlink="">
      <xdr:nvSpPr>
        <xdr:cNvPr id="11" name="Right Arrow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/>
      </xdr:nvSpPr>
      <xdr:spPr>
        <a:xfrm>
          <a:off x="7096126" y="8067676"/>
          <a:ext cx="619124" cy="4953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  <xdr:twoCellAnchor>
    <xdr:from>
      <xdr:col>6</xdr:col>
      <xdr:colOff>600075</xdr:colOff>
      <xdr:row>58</xdr:row>
      <xdr:rowOff>85726</xdr:rowOff>
    </xdr:from>
    <xdr:to>
      <xdr:col>7</xdr:col>
      <xdr:colOff>114300</xdr:colOff>
      <xdr:row>62</xdr:row>
      <xdr:rowOff>9525</xdr:rowOff>
    </xdr:to>
    <xdr:sp macro="" textlink="">
      <xdr:nvSpPr>
        <xdr:cNvPr id="12" name="Left Arrow 11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/>
      </xdr:nvSpPr>
      <xdr:spPr>
        <a:xfrm>
          <a:off x="6324600" y="8096251"/>
          <a:ext cx="666750" cy="457199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304799</xdr:colOff>
      <xdr:row>59</xdr:row>
      <xdr:rowOff>76200</xdr:rowOff>
    </xdr:from>
    <xdr:to>
      <xdr:col>8</xdr:col>
      <xdr:colOff>333375</xdr:colOff>
      <xdr:row>62</xdr:row>
      <xdr:rowOff>123825</xdr:rowOff>
    </xdr:to>
    <xdr:sp macro="" textlink="">
      <xdr:nvSpPr>
        <xdr:cNvPr id="11" name="Right Arrow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/>
      </xdr:nvSpPr>
      <xdr:spPr>
        <a:xfrm>
          <a:off x="7648574" y="26174700"/>
          <a:ext cx="762001" cy="47625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  <xdr:twoCellAnchor>
    <xdr:from>
      <xdr:col>6</xdr:col>
      <xdr:colOff>781050</xdr:colOff>
      <xdr:row>59</xdr:row>
      <xdr:rowOff>85726</xdr:rowOff>
    </xdr:from>
    <xdr:to>
      <xdr:col>7</xdr:col>
      <xdr:colOff>180975</xdr:colOff>
      <xdr:row>62</xdr:row>
      <xdr:rowOff>123825</xdr:rowOff>
    </xdr:to>
    <xdr:sp macro="" textlink="">
      <xdr:nvSpPr>
        <xdr:cNvPr id="12" name="Left Arrow 11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/>
      </xdr:nvSpPr>
      <xdr:spPr>
        <a:xfrm>
          <a:off x="6696075" y="26184226"/>
          <a:ext cx="828675" cy="46672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1371600</xdr:colOff>
      <xdr:row>60</xdr:row>
      <xdr:rowOff>76200</xdr:rowOff>
    </xdr:from>
    <xdr:to>
      <xdr:col>5</xdr:col>
      <xdr:colOff>504825</xdr:colOff>
      <xdr:row>63</xdr:row>
      <xdr:rowOff>123825</xdr:rowOff>
    </xdr:to>
    <xdr:sp macro="" textlink="">
      <xdr:nvSpPr>
        <xdr:cNvPr id="22" name="Right Arrow 2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16000000}"/>
            </a:ext>
          </a:extLst>
        </xdr:cNvPr>
        <xdr:cNvSpPr/>
      </xdr:nvSpPr>
      <xdr:spPr>
        <a:xfrm>
          <a:off x="6534150" y="10277475"/>
          <a:ext cx="685800" cy="5334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  <xdr:twoCellAnchor>
    <xdr:from>
      <xdr:col>4</xdr:col>
      <xdr:colOff>590550</xdr:colOff>
      <xdr:row>60</xdr:row>
      <xdr:rowOff>85726</xdr:rowOff>
    </xdr:from>
    <xdr:to>
      <xdr:col>4</xdr:col>
      <xdr:colOff>1257300</xdr:colOff>
      <xdr:row>63</xdr:row>
      <xdr:rowOff>123825</xdr:rowOff>
    </xdr:to>
    <xdr:sp macro="" textlink="">
      <xdr:nvSpPr>
        <xdr:cNvPr id="23" name="Left Arrow 2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A00-000017000000}"/>
            </a:ext>
          </a:extLst>
        </xdr:cNvPr>
        <xdr:cNvSpPr/>
      </xdr:nvSpPr>
      <xdr:spPr>
        <a:xfrm>
          <a:off x="5753100" y="21783676"/>
          <a:ext cx="66675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104775</xdr:rowOff>
    </xdr:from>
    <xdr:to>
      <xdr:col>1</xdr:col>
      <xdr:colOff>3358</xdr:colOff>
      <xdr:row>6</xdr:row>
      <xdr:rowOff>45485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GrpSpPr/>
      </xdr:nvGrpSpPr>
      <xdr:grpSpPr>
        <a:xfrm>
          <a:off x="304800" y="771525"/>
          <a:ext cx="3358" cy="702710"/>
          <a:chOff x="2238375" y="438150"/>
          <a:chExt cx="222433" cy="588410"/>
        </a:xfrm>
      </xdr:grpSpPr>
      <xdr:sp macro="" textlink="">
        <xdr:nvSpPr>
          <xdr:cNvPr id="11" name="TextBox 10">
            <a:extLst>
              <a:ext uri="{FF2B5EF4-FFF2-40B4-BE49-F238E27FC236}">
                <a16:creationId xmlns:a16="http://schemas.microsoft.com/office/drawing/2014/main" id="{00000000-0008-0000-0B00-00000B000000}"/>
              </a:ext>
            </a:extLst>
          </xdr:cNvPr>
          <xdr:cNvSpPr txBox="1"/>
        </xdr:nvSpPr>
        <xdr:spPr>
          <a:xfrm>
            <a:off x="2238375" y="43815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2" name="TextBox 11">
            <a:extLst>
              <a:ext uri="{FF2B5EF4-FFF2-40B4-BE49-F238E27FC236}">
                <a16:creationId xmlns:a16="http://schemas.microsoft.com/office/drawing/2014/main" id="{00000000-0008-0000-0B00-00000C000000}"/>
              </a:ext>
            </a:extLst>
          </xdr:cNvPr>
          <xdr:cNvSpPr txBox="1"/>
        </xdr:nvSpPr>
        <xdr:spPr>
          <a:xfrm>
            <a:off x="2238375" y="76200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3" name="TextBox 12">
            <a:extLst>
              <a:ext uri="{FF2B5EF4-FFF2-40B4-BE49-F238E27FC236}">
                <a16:creationId xmlns:a16="http://schemas.microsoft.com/office/drawing/2014/main" id="{00000000-0008-0000-0B00-00000D000000}"/>
              </a:ext>
            </a:extLst>
          </xdr:cNvPr>
          <xdr:cNvSpPr txBox="1"/>
        </xdr:nvSpPr>
        <xdr:spPr>
          <a:xfrm>
            <a:off x="2238375" y="6000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3</xdr:col>
      <xdr:colOff>0</xdr:colOff>
      <xdr:row>2</xdr:row>
      <xdr:rowOff>95250</xdr:rowOff>
    </xdr:from>
    <xdr:to>
      <xdr:col>3</xdr:col>
      <xdr:colOff>0</xdr:colOff>
      <xdr:row>5</xdr:row>
      <xdr:rowOff>42554</xdr:rowOff>
    </xdr:to>
    <xdr:grpSp>
      <xdr:nvGrpSpPr>
        <xdr:cNvPr id="18" name="Group 17">
          <a:extLst>
            <a:ext uri="{FF2B5EF4-FFF2-40B4-BE49-F238E27FC236}">
              <a16:creationId xmlns:a16="http://schemas.microsoft.com/office/drawing/2014/main" id="{00000000-0008-0000-0B00-000012000000}"/>
            </a:ext>
          </a:extLst>
        </xdr:cNvPr>
        <xdr:cNvGrpSpPr/>
      </xdr:nvGrpSpPr>
      <xdr:grpSpPr>
        <a:xfrm>
          <a:off x="3133725" y="762000"/>
          <a:ext cx="0" cy="518804"/>
          <a:chOff x="9372600" y="428625"/>
          <a:chExt cx="222433" cy="433079"/>
        </a:xfrm>
      </xdr:grpSpPr>
      <xdr:sp macro="" textlink="">
        <xdr:nvSpPr>
          <xdr:cNvPr id="19" name="TextBox 18">
            <a:extLst>
              <a:ext uri="{FF2B5EF4-FFF2-40B4-BE49-F238E27FC236}">
                <a16:creationId xmlns:a16="http://schemas.microsoft.com/office/drawing/2014/main" id="{00000000-0008-0000-0B00-000013000000}"/>
              </a:ext>
            </a:extLst>
          </xdr:cNvPr>
          <xdr:cNvSpPr txBox="1"/>
        </xdr:nvSpPr>
        <xdr:spPr>
          <a:xfrm>
            <a:off x="9372600" y="597144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20" name="TextBox 19">
            <a:extLst>
              <a:ext uri="{FF2B5EF4-FFF2-40B4-BE49-F238E27FC236}">
                <a16:creationId xmlns:a16="http://schemas.microsoft.com/office/drawing/2014/main" id="{00000000-0008-0000-0B00-000014000000}"/>
              </a:ext>
            </a:extLst>
          </xdr:cNvPr>
          <xdr:cNvSpPr txBox="1"/>
        </xdr:nvSpPr>
        <xdr:spPr>
          <a:xfrm>
            <a:off x="9372600" y="42862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2</xdr:col>
      <xdr:colOff>590550</xdr:colOff>
      <xdr:row>59</xdr:row>
      <xdr:rowOff>85726</xdr:rowOff>
    </xdr:from>
    <xdr:to>
      <xdr:col>2</xdr:col>
      <xdr:colOff>1257300</xdr:colOff>
      <xdr:row>62</xdr:row>
      <xdr:rowOff>123825</xdr:rowOff>
    </xdr:to>
    <xdr:sp macro="" textlink="">
      <xdr:nvSpPr>
        <xdr:cNvPr id="23" name="Left Arrow 2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17000000}"/>
            </a:ext>
          </a:extLst>
        </xdr:cNvPr>
        <xdr:cNvSpPr/>
      </xdr:nvSpPr>
      <xdr:spPr>
        <a:xfrm>
          <a:off x="5753100" y="24212551"/>
          <a:ext cx="66675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  <xdr:twoCellAnchor>
    <xdr:from>
      <xdr:col>0</xdr:col>
      <xdr:colOff>1514475</xdr:colOff>
      <xdr:row>2</xdr:row>
      <xdr:rowOff>114300</xdr:rowOff>
    </xdr:from>
    <xdr:to>
      <xdr:col>1</xdr:col>
      <xdr:colOff>9525</xdr:colOff>
      <xdr:row>7</xdr:row>
      <xdr:rowOff>0</xdr:rowOff>
    </xdr:to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B00-000018000000}"/>
            </a:ext>
          </a:extLst>
        </xdr:cNvPr>
        <xdr:cNvSpPr txBox="1"/>
      </xdr:nvSpPr>
      <xdr:spPr>
        <a:xfrm>
          <a:off x="1514475" y="762000"/>
          <a:ext cx="276225" cy="695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</xdr:txBody>
    </xdr:sp>
    <xdr:clientData/>
  </xdr:twoCellAnchor>
  <xdr:twoCellAnchor>
    <xdr:from>
      <xdr:col>1</xdr:col>
      <xdr:colOff>0</xdr:colOff>
      <xdr:row>2</xdr:row>
      <xdr:rowOff>104775</xdr:rowOff>
    </xdr:from>
    <xdr:to>
      <xdr:col>1</xdr:col>
      <xdr:colOff>3358</xdr:colOff>
      <xdr:row>6</xdr:row>
      <xdr:rowOff>45485</xdr:rowOff>
    </xdr:to>
    <xdr:grpSp>
      <xdr:nvGrpSpPr>
        <xdr:cNvPr id="25" name="Group 24">
          <a:extLst>
            <a:ext uri="{FF2B5EF4-FFF2-40B4-BE49-F238E27FC236}">
              <a16:creationId xmlns:a16="http://schemas.microsoft.com/office/drawing/2014/main" id="{00000000-0008-0000-0B00-000019000000}"/>
            </a:ext>
          </a:extLst>
        </xdr:cNvPr>
        <xdr:cNvGrpSpPr/>
      </xdr:nvGrpSpPr>
      <xdr:grpSpPr>
        <a:xfrm>
          <a:off x="304800" y="771525"/>
          <a:ext cx="3358" cy="702710"/>
          <a:chOff x="2238375" y="438150"/>
          <a:chExt cx="222433" cy="588410"/>
        </a:xfrm>
      </xdr:grpSpPr>
      <xdr:sp macro="" textlink="">
        <xdr:nvSpPr>
          <xdr:cNvPr id="26" name="TextBox 25">
            <a:extLst>
              <a:ext uri="{FF2B5EF4-FFF2-40B4-BE49-F238E27FC236}">
                <a16:creationId xmlns:a16="http://schemas.microsoft.com/office/drawing/2014/main" id="{00000000-0008-0000-0B00-00001A000000}"/>
              </a:ext>
            </a:extLst>
          </xdr:cNvPr>
          <xdr:cNvSpPr txBox="1"/>
        </xdr:nvSpPr>
        <xdr:spPr>
          <a:xfrm>
            <a:off x="2238375" y="43815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27" name="TextBox 26">
            <a:extLst>
              <a:ext uri="{FF2B5EF4-FFF2-40B4-BE49-F238E27FC236}">
                <a16:creationId xmlns:a16="http://schemas.microsoft.com/office/drawing/2014/main" id="{00000000-0008-0000-0B00-00001B000000}"/>
              </a:ext>
            </a:extLst>
          </xdr:cNvPr>
          <xdr:cNvSpPr txBox="1"/>
        </xdr:nvSpPr>
        <xdr:spPr>
          <a:xfrm>
            <a:off x="2238375" y="76200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28" name="TextBox 27">
            <a:extLst>
              <a:ext uri="{FF2B5EF4-FFF2-40B4-BE49-F238E27FC236}">
                <a16:creationId xmlns:a16="http://schemas.microsoft.com/office/drawing/2014/main" id="{00000000-0008-0000-0B00-00001C000000}"/>
              </a:ext>
            </a:extLst>
          </xdr:cNvPr>
          <xdr:cNvSpPr txBox="1"/>
        </xdr:nvSpPr>
        <xdr:spPr>
          <a:xfrm>
            <a:off x="2238375" y="6000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0</xdr:col>
      <xdr:colOff>1514475</xdr:colOff>
      <xdr:row>2</xdr:row>
      <xdr:rowOff>114300</xdr:rowOff>
    </xdr:from>
    <xdr:to>
      <xdr:col>1</xdr:col>
      <xdr:colOff>9525</xdr:colOff>
      <xdr:row>7</xdr:row>
      <xdr:rowOff>0</xdr:rowOff>
    </xdr:to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B00-00001E000000}"/>
            </a:ext>
          </a:extLst>
        </xdr:cNvPr>
        <xdr:cNvSpPr txBox="1"/>
      </xdr:nvSpPr>
      <xdr:spPr>
        <a:xfrm>
          <a:off x="1514475" y="762000"/>
          <a:ext cx="276225" cy="695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</xdr:txBody>
    </xdr:sp>
    <xdr:clientData/>
  </xdr:twoCellAnchor>
  <xdr:twoCellAnchor>
    <xdr:from>
      <xdr:col>1</xdr:col>
      <xdr:colOff>0</xdr:colOff>
      <xdr:row>2</xdr:row>
      <xdr:rowOff>104775</xdr:rowOff>
    </xdr:from>
    <xdr:to>
      <xdr:col>1</xdr:col>
      <xdr:colOff>3358</xdr:colOff>
      <xdr:row>6</xdr:row>
      <xdr:rowOff>45485</xdr:rowOff>
    </xdr:to>
    <xdr:grpSp>
      <xdr:nvGrpSpPr>
        <xdr:cNvPr id="31" name="Group 30">
          <a:extLst>
            <a:ext uri="{FF2B5EF4-FFF2-40B4-BE49-F238E27FC236}">
              <a16:creationId xmlns:a16="http://schemas.microsoft.com/office/drawing/2014/main" id="{00000000-0008-0000-0B00-00001F000000}"/>
            </a:ext>
          </a:extLst>
        </xdr:cNvPr>
        <xdr:cNvGrpSpPr/>
      </xdr:nvGrpSpPr>
      <xdr:grpSpPr>
        <a:xfrm>
          <a:off x="304800" y="771525"/>
          <a:ext cx="3358" cy="702710"/>
          <a:chOff x="2238375" y="438150"/>
          <a:chExt cx="222433" cy="588410"/>
        </a:xfrm>
      </xdr:grpSpPr>
      <xdr:sp macro="" textlink="">
        <xdr:nvSpPr>
          <xdr:cNvPr id="32" name="TextBox 31">
            <a:extLst>
              <a:ext uri="{FF2B5EF4-FFF2-40B4-BE49-F238E27FC236}">
                <a16:creationId xmlns:a16="http://schemas.microsoft.com/office/drawing/2014/main" id="{00000000-0008-0000-0B00-000020000000}"/>
              </a:ext>
            </a:extLst>
          </xdr:cNvPr>
          <xdr:cNvSpPr txBox="1"/>
        </xdr:nvSpPr>
        <xdr:spPr>
          <a:xfrm>
            <a:off x="2238375" y="43815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33" name="TextBox 32">
            <a:extLst>
              <a:ext uri="{FF2B5EF4-FFF2-40B4-BE49-F238E27FC236}">
                <a16:creationId xmlns:a16="http://schemas.microsoft.com/office/drawing/2014/main" id="{00000000-0008-0000-0B00-000021000000}"/>
              </a:ext>
            </a:extLst>
          </xdr:cNvPr>
          <xdr:cNvSpPr txBox="1"/>
        </xdr:nvSpPr>
        <xdr:spPr>
          <a:xfrm>
            <a:off x="2238375" y="76200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34" name="TextBox 33">
            <a:extLst>
              <a:ext uri="{FF2B5EF4-FFF2-40B4-BE49-F238E27FC236}">
                <a16:creationId xmlns:a16="http://schemas.microsoft.com/office/drawing/2014/main" id="{00000000-0008-0000-0B00-000022000000}"/>
              </a:ext>
            </a:extLst>
          </xdr:cNvPr>
          <xdr:cNvSpPr txBox="1"/>
        </xdr:nvSpPr>
        <xdr:spPr>
          <a:xfrm>
            <a:off x="2238375" y="6000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0</xdr:col>
      <xdr:colOff>1514475</xdr:colOff>
      <xdr:row>2</xdr:row>
      <xdr:rowOff>114300</xdr:rowOff>
    </xdr:from>
    <xdr:to>
      <xdr:col>1</xdr:col>
      <xdr:colOff>9525</xdr:colOff>
      <xdr:row>7</xdr:row>
      <xdr:rowOff>0</xdr:rowOff>
    </xdr:to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B00-000024000000}"/>
            </a:ext>
          </a:extLst>
        </xdr:cNvPr>
        <xdr:cNvSpPr txBox="1"/>
      </xdr:nvSpPr>
      <xdr:spPr>
        <a:xfrm>
          <a:off x="1514475" y="762000"/>
          <a:ext cx="276225" cy="695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</xdr:txBody>
    </xdr:sp>
    <xdr:clientData/>
  </xdr:twoCellAnchor>
  <xdr:twoCellAnchor>
    <xdr:from>
      <xdr:col>2</xdr:col>
      <xdr:colOff>1276350</xdr:colOff>
      <xdr:row>2</xdr:row>
      <xdr:rowOff>104775</xdr:rowOff>
    </xdr:from>
    <xdr:to>
      <xdr:col>3</xdr:col>
      <xdr:colOff>0</xdr:colOff>
      <xdr:row>5</xdr:row>
      <xdr:rowOff>47625</xdr:rowOff>
    </xdr:to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B00-000025000000}"/>
            </a:ext>
          </a:extLst>
        </xdr:cNvPr>
        <xdr:cNvSpPr txBox="1"/>
      </xdr:nvSpPr>
      <xdr:spPr>
        <a:xfrm>
          <a:off x="6438900" y="752475"/>
          <a:ext cx="276225" cy="428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</xdr:txBody>
    </xdr:sp>
    <xdr:clientData/>
  </xdr:twoCellAnchor>
  <xdr:twoCellAnchor>
    <xdr:from>
      <xdr:col>2</xdr:col>
      <xdr:colOff>0</xdr:colOff>
      <xdr:row>2</xdr:row>
      <xdr:rowOff>104775</xdr:rowOff>
    </xdr:from>
    <xdr:to>
      <xdr:col>2</xdr:col>
      <xdr:colOff>3358</xdr:colOff>
      <xdr:row>6</xdr:row>
      <xdr:rowOff>45485</xdr:rowOff>
    </xdr:to>
    <xdr:grpSp>
      <xdr:nvGrpSpPr>
        <xdr:cNvPr id="29" name="Group 28">
          <a:extLst>
            <a:ext uri="{FF2B5EF4-FFF2-40B4-BE49-F238E27FC236}">
              <a16:creationId xmlns:a16="http://schemas.microsoft.com/office/drawing/2014/main" id="{00000000-0008-0000-0B00-00001D000000}"/>
            </a:ext>
          </a:extLst>
        </xdr:cNvPr>
        <xdr:cNvGrpSpPr/>
      </xdr:nvGrpSpPr>
      <xdr:grpSpPr>
        <a:xfrm>
          <a:off x="2733675" y="771525"/>
          <a:ext cx="3358" cy="702710"/>
          <a:chOff x="2238375" y="438150"/>
          <a:chExt cx="222433" cy="588410"/>
        </a:xfrm>
      </xdr:grpSpPr>
      <xdr:sp macro="" textlink="">
        <xdr:nvSpPr>
          <xdr:cNvPr id="35" name="TextBox 34">
            <a:extLst>
              <a:ext uri="{FF2B5EF4-FFF2-40B4-BE49-F238E27FC236}">
                <a16:creationId xmlns:a16="http://schemas.microsoft.com/office/drawing/2014/main" id="{00000000-0008-0000-0B00-000023000000}"/>
              </a:ext>
            </a:extLst>
          </xdr:cNvPr>
          <xdr:cNvSpPr txBox="1"/>
        </xdr:nvSpPr>
        <xdr:spPr>
          <a:xfrm>
            <a:off x="2238375" y="43815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38" name="TextBox 37">
            <a:extLst>
              <a:ext uri="{FF2B5EF4-FFF2-40B4-BE49-F238E27FC236}">
                <a16:creationId xmlns:a16="http://schemas.microsoft.com/office/drawing/2014/main" id="{00000000-0008-0000-0B00-000026000000}"/>
              </a:ext>
            </a:extLst>
          </xdr:cNvPr>
          <xdr:cNvSpPr txBox="1"/>
        </xdr:nvSpPr>
        <xdr:spPr>
          <a:xfrm>
            <a:off x="2238375" y="76200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39" name="TextBox 38">
            <a:extLst>
              <a:ext uri="{FF2B5EF4-FFF2-40B4-BE49-F238E27FC236}">
                <a16:creationId xmlns:a16="http://schemas.microsoft.com/office/drawing/2014/main" id="{00000000-0008-0000-0B00-000027000000}"/>
              </a:ext>
            </a:extLst>
          </xdr:cNvPr>
          <xdr:cNvSpPr txBox="1"/>
        </xdr:nvSpPr>
        <xdr:spPr>
          <a:xfrm>
            <a:off x="2238375" y="6000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4</xdr:col>
      <xdr:colOff>1371600</xdr:colOff>
      <xdr:row>60</xdr:row>
      <xdr:rowOff>76200</xdr:rowOff>
    </xdr:from>
    <xdr:to>
      <xdr:col>5</xdr:col>
      <xdr:colOff>504825</xdr:colOff>
      <xdr:row>63</xdr:row>
      <xdr:rowOff>123825</xdr:rowOff>
    </xdr:to>
    <xdr:sp macro="" textlink="">
      <xdr:nvSpPr>
        <xdr:cNvPr id="40" name="Right Arrow 39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B00-000028000000}"/>
            </a:ext>
          </a:extLst>
        </xdr:cNvPr>
        <xdr:cNvSpPr/>
      </xdr:nvSpPr>
      <xdr:spPr>
        <a:xfrm>
          <a:off x="7315200" y="16392525"/>
          <a:ext cx="895350" cy="5334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  <xdr:twoCellAnchor>
    <xdr:from>
      <xdr:col>4</xdr:col>
      <xdr:colOff>590550</xdr:colOff>
      <xdr:row>60</xdr:row>
      <xdr:rowOff>85726</xdr:rowOff>
    </xdr:from>
    <xdr:to>
      <xdr:col>4</xdr:col>
      <xdr:colOff>1257300</xdr:colOff>
      <xdr:row>63</xdr:row>
      <xdr:rowOff>123825</xdr:rowOff>
    </xdr:to>
    <xdr:sp macro="" textlink="">
      <xdr:nvSpPr>
        <xdr:cNvPr id="41" name="Left Arrow 40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B00-000029000000}"/>
            </a:ext>
          </a:extLst>
        </xdr:cNvPr>
        <xdr:cNvSpPr/>
      </xdr:nvSpPr>
      <xdr:spPr>
        <a:xfrm>
          <a:off x="6534150" y="16402051"/>
          <a:ext cx="66675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104775</xdr:rowOff>
    </xdr:from>
    <xdr:to>
      <xdr:col>1</xdr:col>
      <xdr:colOff>3358</xdr:colOff>
      <xdr:row>6</xdr:row>
      <xdr:rowOff>45485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304800" y="771525"/>
          <a:ext cx="3358" cy="702710"/>
          <a:chOff x="2238375" y="438150"/>
          <a:chExt cx="222433" cy="588410"/>
        </a:xfrm>
      </xdr:grpSpPr>
      <xdr:sp macro="" textlink="">
        <xdr:nvSpPr>
          <xdr:cNvPr id="3" name="TextBox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SpPr txBox="1"/>
        </xdr:nvSpPr>
        <xdr:spPr>
          <a:xfrm>
            <a:off x="2238375" y="43815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2238375" y="76200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00000000-0008-0000-0C00-000005000000}"/>
              </a:ext>
            </a:extLst>
          </xdr:cNvPr>
          <xdr:cNvSpPr txBox="1"/>
        </xdr:nvSpPr>
        <xdr:spPr>
          <a:xfrm>
            <a:off x="2238375" y="6000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3</xdr:col>
      <xdr:colOff>0</xdr:colOff>
      <xdr:row>2</xdr:row>
      <xdr:rowOff>95250</xdr:rowOff>
    </xdr:from>
    <xdr:to>
      <xdr:col>3</xdr:col>
      <xdr:colOff>0</xdr:colOff>
      <xdr:row>5</xdr:row>
      <xdr:rowOff>42554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GrpSpPr/>
      </xdr:nvGrpSpPr>
      <xdr:grpSpPr>
        <a:xfrm>
          <a:off x="3133725" y="762000"/>
          <a:ext cx="0" cy="518804"/>
          <a:chOff x="9372600" y="428625"/>
          <a:chExt cx="222433" cy="433079"/>
        </a:xfrm>
      </xdr:grpSpPr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00000000-0008-0000-0C00-000008000000}"/>
              </a:ext>
            </a:extLst>
          </xdr:cNvPr>
          <xdr:cNvSpPr txBox="1"/>
        </xdr:nvSpPr>
        <xdr:spPr>
          <a:xfrm>
            <a:off x="9372600" y="597144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00000000-0008-0000-0C00-000009000000}"/>
              </a:ext>
            </a:extLst>
          </xdr:cNvPr>
          <xdr:cNvSpPr txBox="1"/>
        </xdr:nvSpPr>
        <xdr:spPr>
          <a:xfrm>
            <a:off x="9372600" y="42862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2</xdr:col>
      <xdr:colOff>590550</xdr:colOff>
      <xdr:row>61</xdr:row>
      <xdr:rowOff>85726</xdr:rowOff>
    </xdr:from>
    <xdr:to>
      <xdr:col>2</xdr:col>
      <xdr:colOff>1257300</xdr:colOff>
      <xdr:row>64</xdr:row>
      <xdr:rowOff>123825</xdr:rowOff>
    </xdr:to>
    <xdr:sp macro="" textlink="">
      <xdr:nvSpPr>
        <xdr:cNvPr id="12" name="Left Arrow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SpPr/>
      </xdr:nvSpPr>
      <xdr:spPr>
        <a:xfrm>
          <a:off x="5753100" y="10287001"/>
          <a:ext cx="666750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  <xdr:twoCellAnchor>
    <xdr:from>
      <xdr:col>0</xdr:col>
      <xdr:colOff>1514475</xdr:colOff>
      <xdr:row>2</xdr:row>
      <xdr:rowOff>114300</xdr:rowOff>
    </xdr:from>
    <xdr:to>
      <xdr:col>1</xdr:col>
      <xdr:colOff>9525</xdr:colOff>
      <xdr:row>7</xdr:row>
      <xdr:rowOff>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SpPr txBox="1"/>
      </xdr:nvSpPr>
      <xdr:spPr>
        <a:xfrm>
          <a:off x="1514475" y="762000"/>
          <a:ext cx="276225" cy="695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</xdr:txBody>
    </xdr:sp>
    <xdr:clientData/>
  </xdr:twoCellAnchor>
  <xdr:twoCellAnchor>
    <xdr:from>
      <xdr:col>2</xdr:col>
      <xdr:colOff>1285875</xdr:colOff>
      <xdr:row>2</xdr:row>
      <xdr:rowOff>114300</xdr:rowOff>
    </xdr:from>
    <xdr:to>
      <xdr:col>3</xdr:col>
      <xdr:colOff>9525</xdr:colOff>
      <xdr:row>5</xdr:row>
      <xdr:rowOff>57150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C00-00000E000000}"/>
            </a:ext>
          </a:extLst>
        </xdr:cNvPr>
        <xdr:cNvSpPr txBox="1"/>
      </xdr:nvSpPr>
      <xdr:spPr>
        <a:xfrm>
          <a:off x="6448425" y="762000"/>
          <a:ext cx="276225" cy="428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  <a:p>
          <a:r>
            <a:rPr lang="en-US" sz="1000">
              <a:latin typeface="Tahoma" pitchFamily="34" charset="0"/>
              <a:ea typeface="Tahoma" pitchFamily="34" charset="0"/>
              <a:cs typeface="Tahoma" pitchFamily="34" charset="0"/>
            </a:rPr>
            <a:t>:</a:t>
          </a:r>
        </a:p>
      </xdr:txBody>
    </xdr:sp>
    <xdr:clientData/>
  </xdr:twoCellAnchor>
  <xdr:twoCellAnchor>
    <xdr:from>
      <xdr:col>2</xdr:col>
      <xdr:colOff>0</xdr:colOff>
      <xdr:row>2</xdr:row>
      <xdr:rowOff>104775</xdr:rowOff>
    </xdr:from>
    <xdr:to>
      <xdr:col>2</xdr:col>
      <xdr:colOff>3358</xdr:colOff>
      <xdr:row>6</xdr:row>
      <xdr:rowOff>45485</xdr:rowOff>
    </xdr:to>
    <xdr:grpSp>
      <xdr:nvGrpSpPr>
        <xdr:cNvPr id="15" name="Group 14">
          <a:extLst>
            <a:ext uri="{FF2B5EF4-FFF2-40B4-BE49-F238E27FC236}">
              <a16:creationId xmlns:a16="http://schemas.microsoft.com/office/drawing/2014/main" id="{00000000-0008-0000-0C00-00000F000000}"/>
            </a:ext>
          </a:extLst>
        </xdr:cNvPr>
        <xdr:cNvGrpSpPr/>
      </xdr:nvGrpSpPr>
      <xdr:grpSpPr>
        <a:xfrm>
          <a:off x="2733675" y="771525"/>
          <a:ext cx="3358" cy="702710"/>
          <a:chOff x="2238375" y="438150"/>
          <a:chExt cx="222433" cy="588410"/>
        </a:xfrm>
      </xdr:grpSpPr>
      <xdr:sp macro="" textlink="">
        <xdr:nvSpPr>
          <xdr:cNvPr id="16" name="TextBox 15">
            <a:extLst>
              <a:ext uri="{FF2B5EF4-FFF2-40B4-BE49-F238E27FC236}">
                <a16:creationId xmlns:a16="http://schemas.microsoft.com/office/drawing/2014/main" id="{00000000-0008-0000-0C00-000010000000}"/>
              </a:ext>
            </a:extLst>
          </xdr:cNvPr>
          <xdr:cNvSpPr txBox="1"/>
        </xdr:nvSpPr>
        <xdr:spPr>
          <a:xfrm>
            <a:off x="2238375" y="43815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7" name="TextBox 16">
            <a:extLst>
              <a:ext uri="{FF2B5EF4-FFF2-40B4-BE49-F238E27FC236}">
                <a16:creationId xmlns:a16="http://schemas.microsoft.com/office/drawing/2014/main" id="{00000000-0008-0000-0C00-000011000000}"/>
              </a:ext>
            </a:extLst>
          </xdr:cNvPr>
          <xdr:cNvSpPr txBox="1"/>
        </xdr:nvSpPr>
        <xdr:spPr>
          <a:xfrm>
            <a:off x="2238375" y="762000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8" name="TextBox 17">
            <a:extLst>
              <a:ext uri="{FF2B5EF4-FFF2-40B4-BE49-F238E27FC236}">
                <a16:creationId xmlns:a16="http://schemas.microsoft.com/office/drawing/2014/main" id="{00000000-0008-0000-0C00-000012000000}"/>
              </a:ext>
            </a:extLst>
          </xdr:cNvPr>
          <xdr:cNvSpPr txBox="1"/>
        </xdr:nvSpPr>
        <xdr:spPr>
          <a:xfrm>
            <a:off x="2238375" y="600075"/>
            <a:ext cx="22243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4</xdr:col>
      <xdr:colOff>1371600</xdr:colOff>
      <xdr:row>60</xdr:row>
      <xdr:rowOff>76200</xdr:rowOff>
    </xdr:from>
    <xdr:to>
      <xdr:col>5</xdr:col>
      <xdr:colOff>304800</xdr:colOff>
      <xdr:row>63</xdr:row>
      <xdr:rowOff>123825</xdr:rowOff>
    </xdr:to>
    <xdr:sp macro="" textlink="">
      <xdr:nvSpPr>
        <xdr:cNvPr id="21" name="Right Arrow 20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C00-000015000000}"/>
            </a:ext>
          </a:extLst>
        </xdr:cNvPr>
        <xdr:cNvSpPr/>
      </xdr:nvSpPr>
      <xdr:spPr>
        <a:xfrm>
          <a:off x="7315200" y="16392525"/>
          <a:ext cx="695325" cy="533400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/>
            <a:t>NEXT</a:t>
          </a:r>
        </a:p>
      </xdr:txBody>
    </xdr:sp>
    <xdr:clientData/>
  </xdr:twoCellAnchor>
  <xdr:twoCellAnchor>
    <xdr:from>
      <xdr:col>4</xdr:col>
      <xdr:colOff>457199</xdr:colOff>
      <xdr:row>60</xdr:row>
      <xdr:rowOff>95251</xdr:rowOff>
    </xdr:from>
    <xdr:to>
      <xdr:col>4</xdr:col>
      <xdr:colOff>1152524</xdr:colOff>
      <xdr:row>63</xdr:row>
      <xdr:rowOff>133350</xdr:rowOff>
    </xdr:to>
    <xdr:sp macro="" textlink="">
      <xdr:nvSpPr>
        <xdr:cNvPr id="22" name="Left Arrow 2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16000000}"/>
            </a:ext>
          </a:extLst>
        </xdr:cNvPr>
        <xdr:cNvSpPr/>
      </xdr:nvSpPr>
      <xdr:spPr>
        <a:xfrm>
          <a:off x="6400799" y="16411576"/>
          <a:ext cx="695325" cy="523874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BACK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5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S28"/>
  <sheetViews>
    <sheetView tabSelected="1" workbookViewId="0">
      <selection activeCell="H24" sqref="H24"/>
    </sheetView>
  </sheetViews>
  <sheetFormatPr defaultRowHeight="15" x14ac:dyDescent="0.25"/>
  <cols>
    <col min="1" max="1" width="25.5703125" style="1" customWidth="1"/>
    <col min="2" max="2" width="3.5703125" style="2" customWidth="1"/>
    <col min="3" max="7" width="9.140625" style="1"/>
    <col min="8" max="8" width="11.5703125" style="1" customWidth="1"/>
    <col min="9" max="12" width="9.140625" style="1"/>
    <col min="13" max="13" width="15" style="1" customWidth="1"/>
    <col min="14" max="15" width="9.140625" style="1"/>
    <col min="16" max="16" width="2" style="1" hidden="1" customWidth="1"/>
    <col min="17" max="17" width="16.42578125" style="1" hidden="1" customWidth="1"/>
    <col min="18" max="19" width="9.140625" style="1" hidden="1" customWidth="1"/>
    <col min="20" max="16384" width="9.140625" style="1"/>
  </cols>
  <sheetData>
    <row r="1" spans="1:19" x14ac:dyDescent="0.25">
      <c r="A1" s="15"/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  <c r="M1" s="18"/>
    </row>
    <row r="2" spans="1:19" ht="34.5" x14ac:dyDescent="0.45">
      <c r="A2" s="372" t="s">
        <v>0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4"/>
    </row>
    <row r="3" spans="1:19" ht="34.5" x14ac:dyDescent="0.45">
      <c r="A3" s="375" t="str">
        <f>"BUKIT SION "&amp;J15&amp;" SCHOOL "</f>
        <v xml:space="preserve">BUKIT SION HIGH SCHOOL </v>
      </c>
      <c r="B3" s="376"/>
      <c r="C3" s="376"/>
      <c r="D3" s="376"/>
      <c r="E3" s="376"/>
      <c r="F3" s="376"/>
      <c r="G3" s="376"/>
      <c r="H3" s="376"/>
      <c r="I3" s="376"/>
      <c r="J3" s="376"/>
      <c r="K3" s="376"/>
      <c r="L3" s="376"/>
      <c r="M3" s="377"/>
    </row>
    <row r="4" spans="1:19" x14ac:dyDescent="0.25">
      <c r="A4" s="19"/>
      <c r="B4" s="20"/>
      <c r="C4" s="21"/>
      <c r="D4" s="21"/>
      <c r="E4" s="21"/>
      <c r="F4" s="21"/>
      <c r="G4" s="21"/>
      <c r="H4" s="21"/>
      <c r="I4" s="21"/>
      <c r="J4" s="21"/>
      <c r="K4" s="21"/>
      <c r="L4" s="21"/>
      <c r="M4" s="22"/>
    </row>
    <row r="5" spans="1:19" x14ac:dyDescent="0.25">
      <c r="A5" s="19"/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22"/>
    </row>
    <row r="6" spans="1:19" x14ac:dyDescent="0.25">
      <c r="A6" s="19"/>
      <c r="B6" s="20"/>
      <c r="C6" s="21"/>
      <c r="D6" s="21"/>
      <c r="E6" s="21"/>
      <c r="F6" s="21"/>
      <c r="G6" s="21"/>
      <c r="H6" s="21"/>
      <c r="I6" s="21"/>
      <c r="J6" s="21"/>
      <c r="K6" s="21"/>
      <c r="L6" s="21"/>
      <c r="M6" s="22"/>
    </row>
    <row r="7" spans="1:19" x14ac:dyDescent="0.25">
      <c r="A7" s="19"/>
      <c r="B7" s="20"/>
      <c r="C7" s="21"/>
      <c r="D7" s="21"/>
      <c r="E7" s="21"/>
      <c r="F7" s="21"/>
      <c r="G7" s="21"/>
      <c r="H7" s="21"/>
      <c r="I7" s="21"/>
      <c r="J7" s="21"/>
      <c r="K7" s="21"/>
      <c r="L7" s="21"/>
      <c r="M7" s="22"/>
    </row>
    <row r="8" spans="1:19" x14ac:dyDescent="0.25">
      <c r="A8" s="19"/>
      <c r="B8" s="20"/>
      <c r="C8" s="21"/>
      <c r="D8" s="21"/>
      <c r="E8" s="21"/>
      <c r="F8" s="21"/>
      <c r="G8" s="21"/>
      <c r="H8" s="21"/>
      <c r="I8" s="21"/>
      <c r="J8" s="21"/>
      <c r="K8" s="21"/>
      <c r="L8" s="21"/>
      <c r="M8" s="22"/>
    </row>
    <row r="9" spans="1:19" x14ac:dyDescent="0.25">
      <c r="A9" s="19"/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2"/>
    </row>
    <row r="10" spans="1:19" x14ac:dyDescent="0.25">
      <c r="A10" s="19"/>
      <c r="B10" s="20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2"/>
    </row>
    <row r="11" spans="1:19" x14ac:dyDescent="0.25">
      <c r="A11" s="19"/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2"/>
      <c r="R11" s="124" t="s">
        <v>180</v>
      </c>
      <c r="S11" s="124" t="s">
        <v>181</v>
      </c>
    </row>
    <row r="12" spans="1:19" ht="23.25" x14ac:dyDescent="0.35">
      <c r="A12" s="19"/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2"/>
      <c r="R12" s="7" t="s">
        <v>32</v>
      </c>
      <c r="S12" s="7" t="s">
        <v>134</v>
      </c>
    </row>
    <row r="13" spans="1:19" x14ac:dyDescent="0.25">
      <c r="A13" s="19"/>
      <c r="B13" s="20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2"/>
      <c r="R13" s="1">
        <v>45</v>
      </c>
      <c r="S13" s="1">
        <v>40</v>
      </c>
    </row>
    <row r="14" spans="1:19" ht="15.75" thickBot="1" x14ac:dyDescent="0.3">
      <c r="A14" s="19"/>
      <c r="B14" s="20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2"/>
      <c r="R14" s="124" t="s">
        <v>159</v>
      </c>
      <c r="S14" s="124" t="s">
        <v>184</v>
      </c>
    </row>
    <row r="15" spans="1:19" s="7" customFormat="1" ht="23.25" x14ac:dyDescent="0.35">
      <c r="A15" s="3" t="s">
        <v>1</v>
      </c>
      <c r="B15" s="4" t="s">
        <v>2</v>
      </c>
      <c r="C15" s="378" t="s">
        <v>220</v>
      </c>
      <c r="D15" s="378"/>
      <c r="E15" s="378"/>
      <c r="F15" s="378"/>
      <c r="G15" s="378"/>
      <c r="H15" s="125" t="s">
        <v>182</v>
      </c>
      <c r="I15" s="4" t="s">
        <v>2</v>
      </c>
      <c r="J15" s="382" t="s">
        <v>180</v>
      </c>
      <c r="K15" s="382"/>
      <c r="L15" s="5"/>
      <c r="M15" s="6"/>
      <c r="R15" s="7" t="s">
        <v>192</v>
      </c>
      <c r="S15" s="7" t="s">
        <v>193</v>
      </c>
    </row>
    <row r="16" spans="1:19" s="7" customFormat="1" ht="23.25" x14ac:dyDescent="0.35">
      <c r="A16" s="8" t="s">
        <v>3</v>
      </c>
      <c r="B16" s="9" t="s">
        <v>2</v>
      </c>
      <c r="C16" s="370" t="s">
        <v>221</v>
      </c>
      <c r="D16" s="370"/>
      <c r="E16" s="370"/>
      <c r="F16" s="370"/>
      <c r="G16" s="370"/>
      <c r="H16" s="10" t="s">
        <v>4</v>
      </c>
      <c r="I16" s="9" t="s">
        <v>2</v>
      </c>
      <c r="J16" s="370">
        <v>10</v>
      </c>
      <c r="K16" s="371"/>
      <c r="L16" s="371"/>
      <c r="M16" s="12"/>
      <c r="R16" s="7" t="s">
        <v>86</v>
      </c>
      <c r="S16" s="7" t="s">
        <v>197</v>
      </c>
    </row>
    <row r="17" spans="1:19" s="7" customFormat="1" ht="23.25" x14ac:dyDescent="0.35">
      <c r="A17" s="8" t="s">
        <v>5</v>
      </c>
      <c r="B17" s="9" t="s">
        <v>2</v>
      </c>
      <c r="C17" s="379" t="s">
        <v>242</v>
      </c>
      <c r="D17" s="379"/>
      <c r="E17" s="379"/>
      <c r="F17" s="379"/>
      <c r="G17" s="11"/>
      <c r="H17" s="10" t="s">
        <v>6</v>
      </c>
      <c r="I17" s="9" t="s">
        <v>2</v>
      </c>
      <c r="J17" s="73">
        <v>5</v>
      </c>
      <c r="K17" s="11" t="str">
        <f>" x "&amp;HLOOKUP(J15,R11:S13,3,FALSE)&amp;" minutes"</f>
        <v xml:space="preserve"> x 45 minutes</v>
      </c>
      <c r="L17" s="11"/>
      <c r="M17" s="12"/>
    </row>
    <row r="18" spans="1:19" s="7" customFormat="1" ht="24" thickBot="1" x14ac:dyDescent="0.4">
      <c r="A18" s="13" t="s">
        <v>7</v>
      </c>
      <c r="B18" s="14" t="s">
        <v>2</v>
      </c>
      <c r="C18" s="369" t="s">
        <v>243</v>
      </c>
      <c r="D18" s="369"/>
      <c r="E18" s="369"/>
      <c r="F18" s="369"/>
      <c r="G18" s="71"/>
      <c r="H18" s="72" t="s">
        <v>133</v>
      </c>
      <c r="I18" s="14" t="s">
        <v>2</v>
      </c>
      <c r="J18" s="380" t="str">
        <f>HLOOKUP(J15,R11:S13,2,FALSE)</f>
        <v>Agustinus Siahaan, S.Si.</v>
      </c>
      <c r="K18" s="380"/>
      <c r="L18" s="380"/>
      <c r="M18" s="381"/>
    </row>
    <row r="19" spans="1:19" x14ac:dyDescent="0.25">
      <c r="A19" s="19"/>
      <c r="B19" s="20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2"/>
    </row>
    <row r="20" spans="1:19" x14ac:dyDescent="0.25">
      <c r="A20" s="19"/>
      <c r="B20" s="20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2"/>
    </row>
    <row r="21" spans="1:19" x14ac:dyDescent="0.25">
      <c r="A21" s="19"/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2"/>
    </row>
    <row r="22" spans="1:19" x14ac:dyDescent="0.25">
      <c r="A22" s="19"/>
      <c r="B22" s="20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2"/>
      <c r="P22" s="356">
        <v>7</v>
      </c>
      <c r="Q22" s="356">
        <v>10</v>
      </c>
      <c r="R22" s="356">
        <f>IF(J$15="MIDDLE",P22,Q22)</f>
        <v>10</v>
      </c>
      <c r="S22" s="355"/>
    </row>
    <row r="23" spans="1:19" x14ac:dyDescent="0.25">
      <c r="A23" s="19"/>
      <c r="B23" s="20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2"/>
      <c r="P23" s="356">
        <v>8</v>
      </c>
      <c r="Q23" s="356" t="s">
        <v>236</v>
      </c>
      <c r="R23" s="356" t="str">
        <f t="shared" ref="R23:R28" si="0">IF(J$15="MIDDLE",P23,Q23)</f>
        <v>11 Science &amp; Social</v>
      </c>
      <c r="S23" s="355"/>
    </row>
    <row r="24" spans="1:19" x14ac:dyDescent="0.25">
      <c r="A24" s="19"/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2"/>
      <c r="P24" s="356">
        <v>9</v>
      </c>
      <c r="Q24" s="356" t="s">
        <v>35</v>
      </c>
      <c r="R24" s="356" t="str">
        <f t="shared" si="0"/>
        <v>11 Science</v>
      </c>
      <c r="S24" s="355"/>
    </row>
    <row r="25" spans="1:19" ht="15.75" thickBot="1" x14ac:dyDescent="0.3">
      <c r="A25" s="23"/>
      <c r="B25" s="24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6"/>
      <c r="P25" s="356" t="str">
        <f>""</f>
        <v/>
      </c>
      <c r="Q25" s="356" t="s">
        <v>33</v>
      </c>
      <c r="R25" s="356" t="str">
        <f t="shared" si="0"/>
        <v>11 Social</v>
      </c>
      <c r="S25" s="355"/>
    </row>
    <row r="26" spans="1:19" x14ac:dyDescent="0.25">
      <c r="P26" s="356" t="str">
        <f>""</f>
        <v/>
      </c>
      <c r="Q26" s="356" t="s">
        <v>237</v>
      </c>
      <c r="R26" s="356" t="str">
        <f t="shared" si="0"/>
        <v>12 Science &amp; Social</v>
      </c>
      <c r="S26" s="355"/>
    </row>
    <row r="27" spans="1:19" x14ac:dyDescent="0.25">
      <c r="P27" s="356" t="str">
        <f>""</f>
        <v/>
      </c>
      <c r="Q27" s="356" t="s">
        <v>36</v>
      </c>
      <c r="R27" s="356" t="str">
        <f t="shared" si="0"/>
        <v>12 Science</v>
      </c>
      <c r="S27" s="355"/>
    </row>
    <row r="28" spans="1:19" x14ac:dyDescent="0.25">
      <c r="P28" s="356" t="str">
        <f>""</f>
        <v/>
      </c>
      <c r="Q28" s="356" t="s">
        <v>34</v>
      </c>
      <c r="R28" s="356" t="str">
        <f t="shared" si="0"/>
        <v>12 Social</v>
      </c>
      <c r="S28" s="355"/>
    </row>
  </sheetData>
  <sheetProtection selectLockedCells="1"/>
  <dataConsolidate/>
  <mergeCells count="9">
    <mergeCell ref="C18:F18"/>
    <mergeCell ref="J16:L16"/>
    <mergeCell ref="A2:M2"/>
    <mergeCell ref="A3:M3"/>
    <mergeCell ref="C15:G15"/>
    <mergeCell ref="C16:G16"/>
    <mergeCell ref="C17:F17"/>
    <mergeCell ref="J18:M18"/>
    <mergeCell ref="J15:K15"/>
  </mergeCells>
  <dataValidations count="2">
    <dataValidation type="list" allowBlank="1" showInputMessage="1" showErrorMessage="1" sqref="J15">
      <formula1>$R$11:$S$11</formula1>
    </dataValidation>
    <dataValidation type="list" showInputMessage="1" showErrorMessage="1" sqref="J16:L16">
      <formula1>$R$22:$R$28</formula1>
    </dataValidation>
  </dataValidations>
  <printOptions horizontalCentered="1" verticalCentered="1"/>
  <pageMargins left="0" right="0" top="0.75" bottom="0.75" header="0.3" footer="0.3"/>
  <pageSetup paperSize="9" orientation="landscape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6"/>
  <sheetViews>
    <sheetView topLeftCell="A6" zoomScale="80" zoomScaleNormal="80" workbookViewId="0">
      <selection activeCell="A15" sqref="A15:A21"/>
    </sheetView>
  </sheetViews>
  <sheetFormatPr defaultRowHeight="15" x14ac:dyDescent="0.25"/>
  <cols>
    <col min="1" max="1" width="5.5703125" style="32" customWidth="1"/>
    <col min="2" max="2" width="14.140625" style="32" customWidth="1"/>
    <col min="3" max="3" width="15.7109375" style="32" customWidth="1"/>
    <col min="4" max="4" width="34.140625" style="32" customWidth="1"/>
    <col min="5" max="5" width="30.42578125" style="32" customWidth="1"/>
    <col min="6" max="6" width="14" style="32" customWidth="1"/>
    <col min="7" max="7" width="10.140625" style="32" customWidth="1"/>
    <col min="8" max="8" width="12.42578125" style="32" customWidth="1"/>
    <col min="9" max="16384" width="9.140625" style="32"/>
  </cols>
  <sheetData>
    <row r="1" spans="1:11" ht="18.75" x14ac:dyDescent="0.3">
      <c r="A1" s="512" t="s">
        <v>202</v>
      </c>
      <c r="B1" s="512"/>
      <c r="C1" s="512"/>
      <c r="D1" s="512"/>
      <c r="E1" s="512"/>
      <c r="F1" s="512"/>
      <c r="G1" s="512"/>
      <c r="H1" s="512"/>
      <c r="I1" s="344" t="s">
        <v>145</v>
      </c>
      <c r="J1" s="348">
        <v>6</v>
      </c>
    </row>
    <row r="2" spans="1:11" x14ac:dyDescent="0.25">
      <c r="A2" s="62"/>
      <c r="B2" s="62"/>
      <c r="C2" s="62"/>
      <c r="D2" s="62"/>
      <c r="E2" s="62"/>
      <c r="F2" s="62"/>
      <c r="G2" s="62"/>
      <c r="H2" s="62"/>
      <c r="I2" s="32" t="str">
        <f>IF(COUNTIF('ProSem 2'!A104:A143,"="&amp;J1)=0,"NOMOR SK TIDAK DITEMUKAN","")</f>
        <v>NOMOR SK TIDAK DITEMUKAN</v>
      </c>
    </row>
    <row r="3" spans="1:11" x14ac:dyDescent="0.25">
      <c r="A3" s="62" t="s">
        <v>203</v>
      </c>
      <c r="B3" s="62"/>
      <c r="C3" s="62" t="str">
        <f>": "&amp;HLOOKUP(Input!J15,Input!R11:S14,4,FALSE)</f>
        <v>: SMA BUKIT SION</v>
      </c>
      <c r="D3" s="62"/>
      <c r="E3" s="62"/>
      <c r="F3" s="62"/>
      <c r="G3" s="62"/>
      <c r="H3" s="62"/>
      <c r="I3" s="216"/>
      <c r="J3" s="216"/>
    </row>
    <row r="4" spans="1:11" x14ac:dyDescent="0.25">
      <c r="A4" s="62" t="s">
        <v>204</v>
      </c>
      <c r="B4" s="62"/>
      <c r="C4" s="62" t="str">
        <f>": "&amp;Input!C16</f>
        <v>: Mathematics</v>
      </c>
      <c r="D4" s="62"/>
      <c r="E4" s="62"/>
      <c r="F4" s="62"/>
      <c r="G4" s="62"/>
      <c r="H4" s="62"/>
      <c r="I4" s="343"/>
      <c r="J4" s="343"/>
      <c r="K4" s="343"/>
    </row>
    <row r="5" spans="1:11" x14ac:dyDescent="0.25">
      <c r="A5" s="62" t="s">
        <v>205</v>
      </c>
      <c r="B5" s="62"/>
      <c r="C5" s="62" t="str">
        <f>": "&amp;Input!J16</f>
        <v>: 10</v>
      </c>
      <c r="D5" s="62"/>
      <c r="E5" s="62"/>
      <c r="F5" s="62"/>
      <c r="G5" s="62"/>
      <c r="H5" s="62"/>
      <c r="I5" s="343"/>
      <c r="J5" s="343"/>
      <c r="K5" s="343"/>
    </row>
    <row r="6" spans="1:11" x14ac:dyDescent="0.25">
      <c r="A6" s="62" t="s">
        <v>42</v>
      </c>
      <c r="B6" s="62"/>
      <c r="C6" s="62" t="s">
        <v>219</v>
      </c>
      <c r="D6" s="62"/>
      <c r="E6" s="62"/>
      <c r="F6" s="62"/>
      <c r="G6" s="62"/>
      <c r="H6" s="62"/>
    </row>
    <row r="7" spans="1:11" x14ac:dyDescent="0.25">
      <c r="A7" s="62"/>
      <c r="B7" s="62"/>
      <c r="C7" s="62"/>
      <c r="D7" s="62"/>
      <c r="E7" s="62"/>
      <c r="F7" s="62"/>
      <c r="G7" s="62"/>
      <c r="H7" s="62"/>
      <c r="I7" s="216" t="s">
        <v>228</v>
      </c>
      <c r="J7" s="216"/>
    </row>
    <row r="8" spans="1:11" x14ac:dyDescent="0.25">
      <c r="A8" s="62" t="s">
        <v>206</v>
      </c>
      <c r="B8" s="62"/>
      <c r="C8" s="513" t="e">
        <f>": "&amp;J1&amp;". "&amp;VLOOKUP(J1,KKM!A307:B386,2,FALSE)</f>
        <v>#N/A</v>
      </c>
      <c r="D8" s="513"/>
      <c r="E8" s="513"/>
      <c r="F8" s="513"/>
      <c r="G8" s="513"/>
      <c r="H8" s="513"/>
      <c r="I8" s="514" t="s">
        <v>229</v>
      </c>
      <c r="J8" s="514"/>
      <c r="K8" s="514"/>
    </row>
    <row r="9" spans="1:11" x14ac:dyDescent="0.25">
      <c r="A9" s="62" t="s">
        <v>207</v>
      </c>
      <c r="B9" s="62"/>
      <c r="C9" s="62" t="e">
        <f>": "&amp;VLOOKUP(J1,KKM!A307:F386,6,FALSE)&amp;Input!K17</f>
        <v>#N/A</v>
      </c>
      <c r="D9" s="62"/>
      <c r="E9" s="62"/>
      <c r="F9" s="62"/>
      <c r="G9" s="62"/>
      <c r="H9" s="62"/>
      <c r="I9" s="514"/>
      <c r="J9" s="514"/>
      <c r="K9" s="514"/>
    </row>
    <row r="11" spans="1:11" ht="30" x14ac:dyDescent="0.25">
      <c r="A11" s="511" t="s">
        <v>208</v>
      </c>
      <c r="B11" s="511"/>
      <c r="C11" s="225" t="s">
        <v>209</v>
      </c>
      <c r="D11" s="225" t="s">
        <v>210</v>
      </c>
      <c r="E11" s="225" t="s">
        <v>211</v>
      </c>
      <c r="F11" s="225" t="s">
        <v>212</v>
      </c>
      <c r="G11" s="225" t="s">
        <v>213</v>
      </c>
      <c r="H11" s="225" t="s">
        <v>218</v>
      </c>
    </row>
    <row r="12" spans="1:11" ht="180" x14ac:dyDescent="0.25">
      <c r="A12" s="349"/>
      <c r="B12" s="338" t="str">
        <f>IFERROR(VLOOKUP(A12,'Pemetaan Sem 2'!C$9:D$48,2,FALSE),"")</f>
        <v/>
      </c>
      <c r="C12" s="339">
        <f>IFERROR(VLOOKUP(A12,KKM!G$307:K$386,5,FALSE),"")</f>
        <v>0</v>
      </c>
      <c r="D12" s="339">
        <f>IFERROR(VLOOKUP(A12,KKM!G$307:M$386,7,FALSE),"")</f>
        <v>0</v>
      </c>
      <c r="E12" s="339" t="str">
        <f>IFERROR(VLOOKUP(A12,'Pemetaan Sem 2'!C$9:F$48,4,FALSE),"")</f>
        <v/>
      </c>
      <c r="F12" s="339" t="s">
        <v>216</v>
      </c>
      <c r="G12" s="48" t="str">
        <f>IFERROR(VLOOKUP(A12,'Pemetaan Sem 2'!C$9:I$48,7,FALSE)&amp;Input!$K$17,"")</f>
        <v/>
      </c>
      <c r="H12" s="339">
        <f>IFERROR(VLOOKUP(A12,KKM!G$307:N$386,8,FALSE),"")</f>
        <v>0</v>
      </c>
    </row>
    <row r="13" spans="1:11" ht="180" x14ac:dyDescent="0.25">
      <c r="A13" s="349"/>
      <c r="B13" s="338" t="str">
        <f>IFERROR(VLOOKUP(A13,'Pemetaan Sem 2'!C$9:D$48,2,FALSE),"")</f>
        <v/>
      </c>
      <c r="C13" s="339">
        <f>IFERROR(VLOOKUP(A13,KKM!G$307:K$386,5,FALSE),"")</f>
        <v>0</v>
      </c>
      <c r="D13" s="339">
        <f>IFERROR(VLOOKUP(A13,KKM!G$307:M$386,7,FALSE),"")</f>
        <v>0</v>
      </c>
      <c r="E13" s="339" t="str">
        <f>IFERROR(VLOOKUP(A13,'Pemetaan Sem 2'!C$9:F$48,4,FALSE),"")</f>
        <v/>
      </c>
      <c r="F13" s="339" t="s">
        <v>216</v>
      </c>
      <c r="G13" s="48" t="str">
        <f>IFERROR(VLOOKUP(A13,'Pemetaan Sem 2'!C$9:I$48,7,FALSE)&amp;Input!$K$17,"")</f>
        <v/>
      </c>
      <c r="H13" s="339">
        <f>IFERROR(VLOOKUP(A13,KKM!G$307:N$386,8,FALSE),"")</f>
        <v>0</v>
      </c>
    </row>
    <row r="14" spans="1:11" ht="225" x14ac:dyDescent="0.25">
      <c r="A14" s="349"/>
      <c r="B14" s="338" t="str">
        <f>IFERROR(VLOOKUP(A14,'Pemetaan Sem 2'!C$9:D$48,2,FALSE),"")</f>
        <v/>
      </c>
      <c r="C14" s="339">
        <f>IFERROR(VLOOKUP(A14,KKM!G$307:K$386,5,FALSE),"")</f>
        <v>0</v>
      </c>
      <c r="D14" s="339">
        <f>IFERROR(VLOOKUP(A14,KKM!G$307:M$386,7,FALSE),"")</f>
        <v>0</v>
      </c>
      <c r="E14" s="339" t="str">
        <f>IFERROR(VLOOKUP(A14,'Pemetaan Sem 2'!C$9:F$48,4,FALSE),"")</f>
        <v/>
      </c>
      <c r="F14" s="339" t="s">
        <v>216</v>
      </c>
      <c r="G14" s="48" t="str">
        <f>IFERROR(VLOOKUP(A14,'Pemetaan Sem 2'!C$9:I$48,7,FALSE)&amp;Input!$K$17,"")</f>
        <v/>
      </c>
      <c r="H14" s="339">
        <f>IFERROR(VLOOKUP(A14,KKM!G$307:N$386,8,FALSE),"")</f>
        <v>0</v>
      </c>
    </row>
    <row r="15" spans="1:11" ht="180" x14ac:dyDescent="0.25">
      <c r="A15" s="349"/>
      <c r="B15" s="338" t="str">
        <f>IFERROR(VLOOKUP(A15,'Pemetaan Sem 2'!C$9:D$48,2,FALSE),"")</f>
        <v/>
      </c>
      <c r="C15" s="339">
        <f>IFERROR(VLOOKUP(A15,KKM!G$307:K$386,5,FALSE),"")</f>
        <v>0</v>
      </c>
      <c r="D15" s="339">
        <f>IFERROR(VLOOKUP(A15,KKM!G$307:M$386,7,FALSE),"")</f>
        <v>0</v>
      </c>
      <c r="E15" s="339" t="str">
        <f>IFERROR(VLOOKUP(A15,'Pemetaan Sem 2'!C$9:F$48,4,FALSE),"")</f>
        <v/>
      </c>
      <c r="F15" s="339" t="s">
        <v>216</v>
      </c>
      <c r="G15" s="48" t="str">
        <f>IFERROR(VLOOKUP(A15,'Pemetaan Sem 2'!C$9:I$48,7,FALSE)&amp;Input!$K$17,"")</f>
        <v/>
      </c>
      <c r="H15" s="339">
        <f>IFERROR(VLOOKUP(A15,KKM!G$307:N$386,8,FALSE),"")</f>
        <v>0</v>
      </c>
    </row>
    <row r="16" spans="1:11" ht="180" x14ac:dyDescent="0.25">
      <c r="A16" s="349"/>
      <c r="B16" s="338" t="str">
        <f>IFERROR(VLOOKUP(A16,'Pemetaan Sem 2'!C$9:D$48,2,FALSE),"")</f>
        <v/>
      </c>
      <c r="C16" s="339">
        <f>IFERROR(VLOOKUP(A16,KKM!G$307:K$386,5,FALSE),"")</f>
        <v>0</v>
      </c>
      <c r="D16" s="339">
        <f>IFERROR(VLOOKUP(A16,KKM!G$307:M$386,7,FALSE),"")</f>
        <v>0</v>
      </c>
      <c r="E16" s="339" t="str">
        <f>IFERROR(VLOOKUP(A16,'Pemetaan Sem 2'!C$9:F$48,4,FALSE),"")</f>
        <v/>
      </c>
      <c r="F16" s="339" t="s">
        <v>216</v>
      </c>
      <c r="G16" s="48" t="str">
        <f>IFERROR(VLOOKUP(A16,'Pemetaan Sem 2'!C$9:I$48,7,FALSE)&amp;Input!$K$17,"")</f>
        <v/>
      </c>
      <c r="H16" s="339">
        <f>IFERROR(VLOOKUP(A16,KKM!G$307:N$386,8,FALSE),"")</f>
        <v>0</v>
      </c>
    </row>
    <row r="17" spans="1:8" ht="180" x14ac:dyDescent="0.25">
      <c r="A17" s="349"/>
      <c r="B17" s="338" t="str">
        <f>IFERROR(VLOOKUP(A17,'Pemetaan Sem 2'!C$9:D$48,2,FALSE),"")</f>
        <v/>
      </c>
      <c r="C17" s="339">
        <f>IFERROR(VLOOKUP(A17,KKM!G$307:K$386,5,FALSE),"")</f>
        <v>0</v>
      </c>
      <c r="D17" s="339">
        <f>IFERROR(VLOOKUP(A17,KKM!G$307:M$386,7,FALSE),"")</f>
        <v>0</v>
      </c>
      <c r="E17" s="339" t="str">
        <f>IFERROR(VLOOKUP(A17,'Pemetaan Sem 2'!C$9:F$48,4,FALSE),"")</f>
        <v/>
      </c>
      <c r="F17" s="339" t="s">
        <v>216</v>
      </c>
      <c r="G17" s="48" t="str">
        <f>IFERROR(VLOOKUP(A17,'Pemetaan Sem 2'!C$9:I$48,7,FALSE)&amp;Input!$K$17,"")</f>
        <v/>
      </c>
      <c r="H17" s="339">
        <f>IFERROR(VLOOKUP(A17,KKM!G$307:N$386,8,FALSE),"")</f>
        <v>0</v>
      </c>
    </row>
    <row r="18" spans="1:8" ht="180" x14ac:dyDescent="0.25">
      <c r="A18" s="349"/>
      <c r="B18" s="338" t="str">
        <f>IFERROR(VLOOKUP(A18,'Pemetaan Sem 2'!C$9:D$48,2,FALSE),"")</f>
        <v/>
      </c>
      <c r="C18" s="339">
        <f>IFERROR(VLOOKUP(A18,KKM!G$307:K$386,5,FALSE),"")</f>
        <v>0</v>
      </c>
      <c r="D18" s="339">
        <f>IFERROR(VLOOKUP(A18,KKM!G$307:M$386,7,FALSE),"")</f>
        <v>0</v>
      </c>
      <c r="E18" s="339" t="str">
        <f>IFERROR(VLOOKUP(A18,'Pemetaan Sem 2'!C$9:F$48,4,FALSE),"")</f>
        <v/>
      </c>
      <c r="F18" s="339" t="s">
        <v>216</v>
      </c>
      <c r="G18" s="48" t="str">
        <f>IFERROR(VLOOKUP(A18,'Pemetaan Sem 2'!C$9:I$48,7,FALSE)&amp;Input!$K$17,"")</f>
        <v/>
      </c>
      <c r="H18" s="339">
        <f>IFERROR(VLOOKUP(A18,KKM!G$307:N$386,8,FALSE),"")</f>
        <v>0</v>
      </c>
    </row>
    <row r="19" spans="1:8" ht="180" x14ac:dyDescent="0.25">
      <c r="A19" s="349"/>
      <c r="B19" s="338" t="str">
        <f>IFERROR(VLOOKUP(A19,'Pemetaan Sem 2'!C$9:D$48,2,FALSE),"")</f>
        <v/>
      </c>
      <c r="C19" s="339">
        <f>IFERROR(VLOOKUP(A19,KKM!G$307:K$386,5,FALSE),"")</f>
        <v>0</v>
      </c>
      <c r="D19" s="339">
        <f>IFERROR(VLOOKUP(A19,KKM!G$307:M$386,7,FALSE),"")</f>
        <v>0</v>
      </c>
      <c r="E19" s="339" t="str">
        <f>IFERROR(VLOOKUP(A19,'Pemetaan Sem 2'!C$9:F$48,4,FALSE),"")</f>
        <v/>
      </c>
      <c r="F19" s="339" t="s">
        <v>216</v>
      </c>
      <c r="G19" s="48" t="str">
        <f>IFERROR(VLOOKUP(A19,'Pemetaan Sem 2'!C$9:I$48,7,FALSE)&amp;Input!$K$17,"")</f>
        <v/>
      </c>
      <c r="H19" s="339">
        <f>IFERROR(VLOOKUP(A19,KKM!G$307:N$386,8,FALSE),"")</f>
        <v>0</v>
      </c>
    </row>
    <row r="20" spans="1:8" ht="180" x14ac:dyDescent="0.25">
      <c r="A20" s="349"/>
      <c r="B20" s="338" t="str">
        <f>IFERROR(VLOOKUP(A20,'Pemetaan Sem 2'!C$9:D$48,2,FALSE),"")</f>
        <v/>
      </c>
      <c r="C20" s="339">
        <f>IFERROR(VLOOKUP(A20,KKM!G$307:K$386,5,FALSE),"")</f>
        <v>0</v>
      </c>
      <c r="D20" s="339">
        <f>IFERROR(VLOOKUP(A20,KKM!G$307:M$386,7,FALSE),"")</f>
        <v>0</v>
      </c>
      <c r="E20" s="339" t="str">
        <f>IFERROR(VLOOKUP(A20,'Pemetaan Sem 2'!C$9:F$48,4,FALSE),"")</f>
        <v/>
      </c>
      <c r="F20" s="339" t="s">
        <v>216</v>
      </c>
      <c r="G20" s="48" t="str">
        <f>IFERROR(VLOOKUP(A20,'Pemetaan Sem 2'!C$9:I$48,7,FALSE)&amp;Input!$K$17,"")</f>
        <v/>
      </c>
      <c r="H20" s="339">
        <f>IFERROR(VLOOKUP(A20,KKM!G$307:N$386,8,FALSE),"")</f>
        <v>0</v>
      </c>
    </row>
    <row r="21" spans="1:8" ht="180" x14ac:dyDescent="0.25">
      <c r="A21" s="349"/>
      <c r="B21" s="338" t="str">
        <f>IFERROR(VLOOKUP(A21,'Pemetaan Sem 2'!C$9:D$48,2,FALSE),"")</f>
        <v/>
      </c>
      <c r="C21" s="339">
        <f>IFERROR(VLOOKUP(A21,KKM!G$307:K$386,5,FALSE),"")</f>
        <v>0</v>
      </c>
      <c r="D21" s="339">
        <f>IFERROR(VLOOKUP(A21,KKM!G$307:M$386,7,FALSE),"")</f>
        <v>0</v>
      </c>
      <c r="E21" s="339" t="str">
        <f>IFERROR(VLOOKUP(A21,'Pemetaan Sem 2'!C$9:F$48,4,FALSE),"")</f>
        <v/>
      </c>
      <c r="F21" s="339" t="s">
        <v>216</v>
      </c>
      <c r="G21" s="48" t="str">
        <f>IFERROR(VLOOKUP(A21,'Pemetaan Sem 2'!C$9:I$48,7,FALSE)&amp;Input!$K$17,"")</f>
        <v/>
      </c>
      <c r="H21" s="339">
        <f>IFERROR(VLOOKUP(A21,KKM!G$307:N$386,8,FALSE),"")</f>
        <v>0</v>
      </c>
    </row>
    <row r="22" spans="1:8" x14ac:dyDescent="0.25">
      <c r="B22" s="340"/>
      <c r="C22" s="340"/>
      <c r="D22" s="340"/>
      <c r="E22" s="340"/>
      <c r="F22" s="340"/>
      <c r="G22" s="340"/>
      <c r="H22" s="340"/>
    </row>
    <row r="23" spans="1:8" x14ac:dyDescent="0.25">
      <c r="B23" s="340"/>
      <c r="C23" s="341" t="s">
        <v>179</v>
      </c>
      <c r="D23" s="340"/>
      <c r="E23" s="340"/>
      <c r="F23" s="28" t="str">
        <f>"Jakarta, "&amp;Input!C17</f>
        <v>Jakarta, July 2017</v>
      </c>
      <c r="G23" s="340"/>
      <c r="H23" s="340"/>
    </row>
    <row r="24" spans="1:8" x14ac:dyDescent="0.25">
      <c r="B24" s="340"/>
      <c r="C24" s="28" t="str">
        <f>"Kepala "&amp;HLOOKUP(Input!J15,Input!R11:S14,4,FALSE)</f>
        <v>Kepala SMA BUKIT SION</v>
      </c>
      <c r="D24" s="340"/>
      <c r="E24" s="340"/>
      <c r="F24" s="28" t="s">
        <v>196</v>
      </c>
      <c r="G24" s="340"/>
      <c r="H24" s="340"/>
    </row>
    <row r="25" spans="1:8" x14ac:dyDescent="0.25">
      <c r="B25" s="340"/>
      <c r="C25" s="340"/>
      <c r="D25" s="340"/>
      <c r="E25" s="340"/>
      <c r="F25" s="340"/>
      <c r="G25" s="340"/>
      <c r="H25" s="340"/>
    </row>
    <row r="26" spans="1:8" x14ac:dyDescent="0.25">
      <c r="B26" s="340"/>
      <c r="C26" s="340"/>
      <c r="D26" s="340"/>
      <c r="E26" s="340"/>
      <c r="F26" s="340"/>
      <c r="G26" s="340"/>
      <c r="H26" s="340"/>
    </row>
    <row r="27" spans="1:8" x14ac:dyDescent="0.25">
      <c r="B27" s="340"/>
      <c r="C27" s="340"/>
      <c r="D27" s="340"/>
      <c r="E27" s="340"/>
      <c r="F27" s="340"/>
      <c r="G27" s="340"/>
      <c r="H27" s="340"/>
    </row>
    <row r="28" spans="1:8" x14ac:dyDescent="0.25">
      <c r="B28" s="340"/>
      <c r="C28" s="28" t="str">
        <f>Input!J18</f>
        <v>Agustinus Siahaan, S.Si.</v>
      </c>
      <c r="D28" s="340"/>
      <c r="E28" s="340"/>
      <c r="F28" s="28" t="str">
        <f>Input!C15</f>
        <v>Ir. Lucia Lukito</v>
      </c>
      <c r="G28" s="340"/>
      <c r="H28" s="340"/>
    </row>
    <row r="29" spans="1:8" x14ac:dyDescent="0.25">
      <c r="B29" s="340"/>
      <c r="C29" s="340"/>
      <c r="D29" s="340"/>
      <c r="E29" s="340"/>
      <c r="F29" s="340"/>
      <c r="G29" s="340"/>
      <c r="H29" s="340"/>
    </row>
    <row r="30" spans="1:8" x14ac:dyDescent="0.25">
      <c r="B30" s="340"/>
      <c r="C30" s="340"/>
      <c r="D30" s="340"/>
      <c r="E30" s="340"/>
      <c r="F30" s="340"/>
      <c r="G30" s="340"/>
      <c r="H30" s="340"/>
    </row>
    <row r="31" spans="1:8" x14ac:dyDescent="0.25">
      <c r="B31" s="340"/>
      <c r="C31" s="340"/>
      <c r="D31" s="340"/>
      <c r="E31" s="340"/>
      <c r="F31" s="340"/>
      <c r="G31" s="340"/>
      <c r="H31" s="340"/>
    </row>
    <row r="32" spans="1:8" x14ac:dyDescent="0.25">
      <c r="B32" s="340"/>
      <c r="C32" s="340"/>
      <c r="D32" s="340"/>
      <c r="E32" s="340"/>
      <c r="F32" s="340"/>
      <c r="G32" s="340"/>
      <c r="H32" s="340"/>
    </row>
    <row r="33" spans="2:8" x14ac:dyDescent="0.25">
      <c r="B33" s="340"/>
      <c r="C33" s="340"/>
      <c r="D33" s="340"/>
      <c r="E33" s="340"/>
      <c r="F33" s="340"/>
      <c r="G33" s="340"/>
      <c r="H33" s="340"/>
    </row>
    <row r="34" spans="2:8" x14ac:dyDescent="0.25">
      <c r="B34" s="340"/>
      <c r="C34" s="340"/>
      <c r="D34" s="340"/>
      <c r="E34" s="340"/>
      <c r="F34" s="340"/>
      <c r="G34" s="340"/>
      <c r="H34" s="340"/>
    </row>
    <row r="35" spans="2:8" x14ac:dyDescent="0.25">
      <c r="B35" s="340"/>
      <c r="C35" s="340"/>
      <c r="D35" s="340"/>
      <c r="E35" s="340"/>
      <c r="F35" s="340"/>
      <c r="G35" s="340"/>
      <c r="H35" s="340"/>
    </row>
    <row r="36" spans="2:8" x14ac:dyDescent="0.25">
      <c r="B36" s="340"/>
      <c r="C36" s="340"/>
      <c r="D36" s="340"/>
      <c r="E36" s="340"/>
      <c r="F36" s="340"/>
      <c r="G36" s="340"/>
      <c r="H36" s="340"/>
    </row>
    <row r="37" spans="2:8" x14ac:dyDescent="0.25">
      <c r="B37" s="340"/>
      <c r="C37" s="340"/>
      <c r="D37" s="340"/>
      <c r="E37" s="340"/>
      <c r="F37" s="340"/>
      <c r="G37" s="340"/>
      <c r="H37" s="340"/>
    </row>
    <row r="38" spans="2:8" x14ac:dyDescent="0.25">
      <c r="B38" s="340"/>
      <c r="C38" s="340"/>
      <c r="D38" s="340"/>
      <c r="E38" s="340"/>
      <c r="F38" s="340"/>
      <c r="G38" s="340"/>
      <c r="H38" s="340"/>
    </row>
    <row r="39" spans="2:8" x14ac:dyDescent="0.25">
      <c r="B39" s="340"/>
      <c r="C39" s="340"/>
      <c r="D39" s="340"/>
      <c r="E39" s="340"/>
      <c r="F39" s="340"/>
      <c r="G39" s="340"/>
      <c r="H39" s="340"/>
    </row>
    <row r="40" spans="2:8" x14ac:dyDescent="0.25">
      <c r="B40" s="340"/>
      <c r="C40" s="340"/>
      <c r="D40" s="340"/>
      <c r="E40" s="340"/>
      <c r="F40" s="340"/>
      <c r="G40" s="340"/>
      <c r="H40" s="340"/>
    </row>
    <row r="41" spans="2:8" x14ac:dyDescent="0.25">
      <c r="B41" s="340"/>
      <c r="C41" s="340"/>
      <c r="D41" s="340"/>
      <c r="E41" s="340"/>
      <c r="F41" s="340"/>
      <c r="G41" s="340"/>
      <c r="H41" s="340"/>
    </row>
    <row r="42" spans="2:8" x14ac:dyDescent="0.25">
      <c r="B42" s="340"/>
      <c r="C42" s="340"/>
      <c r="D42" s="340"/>
      <c r="E42" s="340"/>
      <c r="F42" s="340"/>
      <c r="G42" s="340"/>
      <c r="H42" s="340"/>
    </row>
    <row r="43" spans="2:8" x14ac:dyDescent="0.25">
      <c r="B43" s="340"/>
      <c r="C43" s="340"/>
      <c r="D43" s="340"/>
      <c r="E43" s="340"/>
      <c r="F43" s="340"/>
      <c r="G43" s="340"/>
      <c r="H43" s="340"/>
    </row>
    <row r="44" spans="2:8" x14ac:dyDescent="0.25">
      <c r="B44" s="340"/>
      <c r="C44" s="340"/>
      <c r="D44" s="340"/>
      <c r="E44" s="340"/>
      <c r="F44" s="340"/>
      <c r="G44" s="340"/>
      <c r="H44" s="340"/>
    </row>
    <row r="45" spans="2:8" x14ac:dyDescent="0.25">
      <c r="B45" s="340"/>
      <c r="C45" s="340"/>
      <c r="D45" s="340"/>
      <c r="E45" s="340"/>
      <c r="F45" s="340"/>
      <c r="G45" s="340"/>
      <c r="H45" s="340"/>
    </row>
    <row r="46" spans="2:8" x14ac:dyDescent="0.25">
      <c r="B46" s="340"/>
      <c r="C46" s="340"/>
      <c r="D46" s="340"/>
      <c r="E46" s="340"/>
      <c r="F46" s="340"/>
      <c r="G46" s="340"/>
      <c r="H46" s="340"/>
    </row>
    <row r="47" spans="2:8" x14ac:dyDescent="0.25">
      <c r="B47" s="340"/>
      <c r="C47" s="340"/>
      <c r="D47" s="340"/>
      <c r="E47" s="340"/>
      <c r="F47" s="340"/>
      <c r="G47" s="340"/>
      <c r="H47" s="340"/>
    </row>
    <row r="48" spans="2:8" x14ac:dyDescent="0.25">
      <c r="B48" s="340"/>
      <c r="C48" s="340"/>
      <c r="D48" s="340"/>
      <c r="E48" s="340"/>
      <c r="F48" s="340"/>
      <c r="G48" s="340"/>
      <c r="H48" s="340"/>
    </row>
    <row r="49" spans="2:8" x14ac:dyDescent="0.25">
      <c r="B49" s="340"/>
      <c r="C49" s="340"/>
      <c r="D49" s="340"/>
      <c r="E49" s="340"/>
      <c r="F49" s="340"/>
      <c r="G49" s="340"/>
      <c r="H49" s="340"/>
    </row>
    <row r="50" spans="2:8" x14ac:dyDescent="0.25">
      <c r="B50" s="340"/>
      <c r="C50" s="340"/>
      <c r="D50" s="340"/>
      <c r="E50" s="340"/>
      <c r="F50" s="340"/>
      <c r="G50" s="340"/>
      <c r="H50" s="340"/>
    </row>
    <row r="51" spans="2:8" x14ac:dyDescent="0.25">
      <c r="B51" s="340"/>
      <c r="C51" s="340"/>
      <c r="D51" s="340"/>
      <c r="E51" s="340"/>
      <c r="F51" s="340"/>
      <c r="G51" s="340"/>
      <c r="H51" s="340"/>
    </row>
    <row r="52" spans="2:8" x14ac:dyDescent="0.25">
      <c r="B52" s="340"/>
      <c r="C52" s="340"/>
      <c r="D52" s="340"/>
      <c r="E52" s="340"/>
      <c r="F52" s="340"/>
      <c r="G52" s="340"/>
      <c r="H52" s="340"/>
    </row>
    <row r="53" spans="2:8" x14ac:dyDescent="0.25">
      <c r="B53" s="340"/>
      <c r="C53" s="340"/>
      <c r="D53" s="340"/>
      <c r="E53" s="340"/>
      <c r="F53" s="340"/>
      <c r="G53" s="340"/>
      <c r="H53" s="340"/>
    </row>
    <row r="54" spans="2:8" x14ac:dyDescent="0.25">
      <c r="B54" s="340"/>
      <c r="C54" s="340"/>
      <c r="D54" s="340"/>
      <c r="E54" s="340"/>
      <c r="F54" s="340"/>
      <c r="G54" s="340"/>
      <c r="H54" s="340"/>
    </row>
    <row r="55" spans="2:8" x14ac:dyDescent="0.25">
      <c r="B55" s="340"/>
      <c r="C55" s="340"/>
      <c r="D55" s="340"/>
      <c r="E55" s="340"/>
      <c r="F55" s="340"/>
      <c r="G55" s="340"/>
      <c r="H55" s="340"/>
    </row>
    <row r="56" spans="2:8" x14ac:dyDescent="0.25">
      <c r="B56" s="340"/>
      <c r="C56" s="340"/>
      <c r="D56" s="340"/>
      <c r="E56" s="340"/>
      <c r="F56" s="340"/>
      <c r="G56" s="340"/>
      <c r="H56" s="340"/>
    </row>
    <row r="57" spans="2:8" x14ac:dyDescent="0.25">
      <c r="B57" s="340"/>
      <c r="C57" s="340"/>
      <c r="D57" s="340"/>
      <c r="E57" s="340"/>
      <c r="F57" s="340"/>
      <c r="G57" s="340"/>
      <c r="H57" s="340"/>
    </row>
    <row r="58" spans="2:8" x14ac:dyDescent="0.25">
      <c r="B58" s="340"/>
      <c r="C58" s="340"/>
      <c r="D58" s="340"/>
      <c r="E58" s="340"/>
      <c r="F58" s="340"/>
      <c r="G58" s="340"/>
      <c r="H58" s="340"/>
    </row>
    <row r="59" spans="2:8" x14ac:dyDescent="0.25">
      <c r="B59" s="340"/>
      <c r="C59" s="340"/>
      <c r="D59" s="340"/>
      <c r="E59" s="340"/>
      <c r="F59" s="340"/>
      <c r="G59" s="340"/>
      <c r="H59" s="340"/>
    </row>
    <row r="60" spans="2:8" x14ac:dyDescent="0.25">
      <c r="B60" s="340"/>
      <c r="C60" s="340"/>
      <c r="D60" s="340"/>
      <c r="E60" s="340"/>
      <c r="F60" s="340"/>
      <c r="G60" s="340"/>
      <c r="H60" s="340"/>
    </row>
    <row r="61" spans="2:8" x14ac:dyDescent="0.25">
      <c r="B61" s="340"/>
      <c r="C61" s="340"/>
      <c r="D61" s="340"/>
      <c r="E61" s="340"/>
      <c r="F61" s="340"/>
      <c r="G61" s="340"/>
      <c r="H61" s="340"/>
    </row>
    <row r="62" spans="2:8" x14ac:dyDescent="0.25">
      <c r="B62" s="340"/>
      <c r="C62" s="340"/>
      <c r="D62" s="340"/>
      <c r="E62" s="340"/>
      <c r="F62" s="340"/>
      <c r="G62" s="340"/>
      <c r="H62" s="340"/>
    </row>
    <row r="63" spans="2:8" x14ac:dyDescent="0.25">
      <c r="B63" s="340"/>
      <c r="C63" s="340"/>
      <c r="D63" s="340"/>
      <c r="E63" s="340"/>
      <c r="F63" s="340"/>
      <c r="G63" s="340"/>
      <c r="H63" s="340"/>
    </row>
    <row r="64" spans="2:8" x14ac:dyDescent="0.25">
      <c r="B64" s="340"/>
      <c r="C64" s="340"/>
      <c r="D64" s="340"/>
      <c r="E64" s="340"/>
      <c r="F64" s="340"/>
      <c r="G64" s="340"/>
      <c r="H64" s="340"/>
    </row>
    <row r="65" spans="2:8" x14ac:dyDescent="0.25">
      <c r="B65" s="340"/>
      <c r="C65" s="340"/>
      <c r="D65" s="340"/>
      <c r="E65" s="340"/>
      <c r="F65" s="340"/>
      <c r="G65" s="340"/>
      <c r="H65" s="340"/>
    </row>
    <row r="66" spans="2:8" x14ac:dyDescent="0.25">
      <c r="B66" s="340"/>
      <c r="C66" s="340"/>
      <c r="D66" s="340"/>
      <c r="E66" s="340"/>
      <c r="F66" s="340"/>
      <c r="G66" s="340"/>
      <c r="H66" s="340"/>
    </row>
    <row r="67" spans="2:8" x14ac:dyDescent="0.25">
      <c r="B67" s="340"/>
      <c r="C67" s="340"/>
      <c r="D67" s="340"/>
      <c r="E67" s="340"/>
      <c r="F67" s="340"/>
      <c r="G67" s="340"/>
      <c r="H67" s="340"/>
    </row>
    <row r="68" spans="2:8" x14ac:dyDescent="0.25">
      <c r="B68" s="340"/>
      <c r="C68" s="340"/>
      <c r="D68" s="340"/>
      <c r="E68" s="340"/>
      <c r="F68" s="340"/>
      <c r="G68" s="340"/>
      <c r="H68" s="340"/>
    </row>
    <row r="69" spans="2:8" x14ac:dyDescent="0.25">
      <c r="B69" s="340"/>
      <c r="C69" s="340"/>
      <c r="D69" s="340"/>
      <c r="E69" s="340"/>
      <c r="F69" s="340"/>
      <c r="G69" s="340"/>
      <c r="H69" s="340"/>
    </row>
    <row r="70" spans="2:8" x14ac:dyDescent="0.25">
      <c r="B70" s="340"/>
      <c r="C70" s="340"/>
      <c r="D70" s="340"/>
      <c r="E70" s="340"/>
      <c r="F70" s="340"/>
      <c r="G70" s="340"/>
      <c r="H70" s="340"/>
    </row>
    <row r="71" spans="2:8" x14ac:dyDescent="0.25">
      <c r="B71" s="340"/>
      <c r="C71" s="340"/>
      <c r="D71" s="340"/>
      <c r="E71" s="340"/>
      <c r="F71" s="340"/>
      <c r="G71" s="340"/>
      <c r="H71" s="340"/>
    </row>
    <row r="72" spans="2:8" x14ac:dyDescent="0.25">
      <c r="B72" s="340"/>
      <c r="C72" s="340"/>
      <c r="D72" s="340"/>
      <c r="E72" s="340"/>
      <c r="F72" s="340"/>
      <c r="G72" s="340"/>
      <c r="H72" s="340"/>
    </row>
    <row r="73" spans="2:8" x14ac:dyDescent="0.25">
      <c r="B73" s="340"/>
      <c r="C73" s="340"/>
      <c r="D73" s="340"/>
      <c r="E73" s="340"/>
      <c r="F73" s="340"/>
      <c r="G73" s="340"/>
      <c r="H73" s="340"/>
    </row>
    <row r="74" spans="2:8" x14ac:dyDescent="0.25">
      <c r="B74" s="340"/>
      <c r="C74" s="340"/>
      <c r="D74" s="340"/>
      <c r="E74" s="340"/>
      <c r="F74" s="340"/>
      <c r="G74" s="340"/>
      <c r="H74" s="340"/>
    </row>
    <row r="75" spans="2:8" x14ac:dyDescent="0.25">
      <c r="B75" s="340"/>
      <c r="C75" s="340"/>
      <c r="D75" s="340"/>
      <c r="E75" s="340"/>
      <c r="F75" s="340"/>
      <c r="G75" s="340"/>
      <c r="H75" s="340"/>
    </row>
    <row r="76" spans="2:8" x14ac:dyDescent="0.25">
      <c r="B76" s="340"/>
      <c r="C76" s="340"/>
      <c r="D76" s="340"/>
      <c r="E76" s="340"/>
      <c r="F76" s="340"/>
      <c r="G76" s="340"/>
      <c r="H76" s="340"/>
    </row>
    <row r="77" spans="2:8" x14ac:dyDescent="0.25">
      <c r="B77" s="340"/>
      <c r="C77" s="340"/>
      <c r="D77" s="340"/>
      <c r="E77" s="340"/>
      <c r="F77" s="340"/>
      <c r="G77" s="340"/>
      <c r="H77" s="340"/>
    </row>
    <row r="78" spans="2:8" x14ac:dyDescent="0.25">
      <c r="B78" s="340"/>
      <c r="C78" s="340"/>
      <c r="D78" s="340"/>
      <c r="E78" s="340"/>
      <c r="F78" s="340"/>
      <c r="G78" s="340"/>
      <c r="H78" s="340"/>
    </row>
    <row r="79" spans="2:8" x14ac:dyDescent="0.25">
      <c r="B79" s="340"/>
      <c r="C79" s="340"/>
      <c r="D79" s="340"/>
      <c r="E79" s="340"/>
      <c r="F79" s="340"/>
      <c r="G79" s="340"/>
      <c r="H79" s="340"/>
    </row>
    <row r="80" spans="2:8" x14ac:dyDescent="0.25">
      <c r="B80" s="340"/>
      <c r="C80" s="340"/>
      <c r="D80" s="340"/>
      <c r="E80" s="340"/>
      <c r="F80" s="340"/>
      <c r="G80" s="340"/>
      <c r="H80" s="340"/>
    </row>
    <row r="81" spans="2:8" x14ac:dyDescent="0.25">
      <c r="B81" s="340"/>
      <c r="C81" s="340"/>
      <c r="D81" s="340"/>
      <c r="E81" s="340"/>
      <c r="F81" s="340"/>
      <c r="G81" s="340"/>
      <c r="H81" s="340"/>
    </row>
    <row r="82" spans="2:8" x14ac:dyDescent="0.25">
      <c r="B82" s="340"/>
      <c r="C82" s="340"/>
      <c r="D82" s="340"/>
      <c r="E82" s="340"/>
      <c r="F82" s="340"/>
      <c r="G82" s="340"/>
      <c r="H82" s="340"/>
    </row>
    <row r="83" spans="2:8" x14ac:dyDescent="0.25">
      <c r="B83" s="340"/>
      <c r="C83" s="340"/>
      <c r="D83" s="340"/>
      <c r="E83" s="340"/>
      <c r="F83" s="340"/>
      <c r="G83" s="340"/>
      <c r="H83" s="340"/>
    </row>
    <row r="84" spans="2:8" x14ac:dyDescent="0.25">
      <c r="B84" s="340"/>
      <c r="C84" s="340"/>
      <c r="D84" s="340"/>
      <c r="E84" s="340"/>
      <c r="F84" s="340"/>
      <c r="G84" s="340"/>
      <c r="H84" s="340"/>
    </row>
    <row r="85" spans="2:8" x14ac:dyDescent="0.25">
      <c r="B85" s="340"/>
      <c r="C85" s="340"/>
      <c r="D85" s="340"/>
      <c r="E85" s="340"/>
      <c r="F85" s="340"/>
      <c r="G85" s="340"/>
      <c r="H85" s="340"/>
    </row>
    <row r="86" spans="2:8" x14ac:dyDescent="0.25">
      <c r="B86" s="340"/>
      <c r="C86" s="340"/>
      <c r="D86" s="340"/>
      <c r="E86" s="340"/>
      <c r="F86" s="340"/>
      <c r="G86" s="340"/>
      <c r="H86" s="340"/>
    </row>
    <row r="87" spans="2:8" x14ac:dyDescent="0.25">
      <c r="B87" s="340"/>
      <c r="C87" s="340"/>
      <c r="D87" s="340"/>
      <c r="E87" s="340"/>
      <c r="F87" s="340"/>
      <c r="G87" s="340"/>
      <c r="H87" s="340"/>
    </row>
    <row r="88" spans="2:8" x14ac:dyDescent="0.25">
      <c r="B88" s="340"/>
      <c r="C88" s="340"/>
      <c r="D88" s="340"/>
      <c r="E88" s="340"/>
      <c r="F88" s="340"/>
      <c r="G88" s="340"/>
      <c r="H88" s="340"/>
    </row>
    <row r="89" spans="2:8" x14ac:dyDescent="0.25">
      <c r="B89" s="340"/>
      <c r="C89" s="340"/>
      <c r="D89" s="340"/>
      <c r="E89" s="340"/>
      <c r="F89" s="340"/>
      <c r="G89" s="340"/>
      <c r="H89" s="340"/>
    </row>
    <row r="90" spans="2:8" x14ac:dyDescent="0.25">
      <c r="B90" s="340"/>
      <c r="C90" s="340"/>
      <c r="D90" s="340"/>
      <c r="E90" s="340"/>
      <c r="F90" s="340"/>
      <c r="G90" s="340"/>
      <c r="H90" s="340"/>
    </row>
    <row r="91" spans="2:8" x14ac:dyDescent="0.25">
      <c r="B91" s="340"/>
      <c r="C91" s="340"/>
      <c r="D91" s="340"/>
      <c r="E91" s="340"/>
      <c r="F91" s="340"/>
      <c r="G91" s="340"/>
      <c r="H91" s="340"/>
    </row>
    <row r="92" spans="2:8" x14ac:dyDescent="0.25">
      <c r="B92" s="340"/>
      <c r="C92" s="340"/>
      <c r="D92" s="340"/>
      <c r="E92" s="340"/>
      <c r="F92" s="340"/>
      <c r="G92" s="340"/>
      <c r="H92" s="340"/>
    </row>
    <row r="93" spans="2:8" x14ac:dyDescent="0.25">
      <c r="B93" s="340"/>
      <c r="C93" s="340"/>
      <c r="D93" s="340"/>
      <c r="E93" s="340"/>
      <c r="F93" s="340"/>
      <c r="G93" s="340"/>
      <c r="H93" s="340"/>
    </row>
    <row r="94" spans="2:8" x14ac:dyDescent="0.25">
      <c r="B94" s="340"/>
      <c r="C94" s="340"/>
      <c r="D94" s="340"/>
      <c r="E94" s="340"/>
      <c r="F94" s="340"/>
      <c r="G94" s="340"/>
      <c r="H94" s="340"/>
    </row>
    <row r="95" spans="2:8" x14ac:dyDescent="0.25">
      <c r="B95" s="340"/>
      <c r="C95" s="340"/>
      <c r="D95" s="340"/>
      <c r="E95" s="340"/>
      <c r="F95" s="340"/>
      <c r="G95" s="340"/>
      <c r="H95" s="340"/>
    </row>
    <row r="96" spans="2:8" x14ac:dyDescent="0.25">
      <c r="B96" s="340"/>
      <c r="C96" s="340"/>
      <c r="D96" s="340"/>
      <c r="E96" s="340"/>
      <c r="F96" s="340"/>
      <c r="G96" s="340"/>
      <c r="H96" s="340"/>
    </row>
    <row r="97" spans="2:8" x14ac:dyDescent="0.25">
      <c r="B97" s="340"/>
      <c r="C97" s="340"/>
      <c r="D97" s="340"/>
      <c r="E97" s="340"/>
      <c r="F97" s="340"/>
      <c r="G97" s="340"/>
      <c r="H97" s="340"/>
    </row>
    <row r="98" spans="2:8" x14ac:dyDescent="0.25">
      <c r="B98" s="340"/>
      <c r="C98" s="340"/>
      <c r="D98" s="340"/>
      <c r="E98" s="340"/>
      <c r="F98" s="340"/>
      <c r="G98" s="340"/>
      <c r="H98" s="340"/>
    </row>
    <row r="99" spans="2:8" x14ac:dyDescent="0.25">
      <c r="B99" s="340"/>
      <c r="C99" s="340"/>
      <c r="D99" s="340"/>
      <c r="E99" s="340"/>
      <c r="F99" s="340"/>
      <c r="G99" s="340"/>
      <c r="H99" s="340"/>
    </row>
    <row r="100" spans="2:8" x14ac:dyDescent="0.25">
      <c r="B100" s="340"/>
      <c r="C100" s="340"/>
      <c r="D100" s="340"/>
      <c r="E100" s="340"/>
      <c r="F100" s="340"/>
      <c r="G100" s="340"/>
      <c r="H100" s="340"/>
    </row>
    <row r="101" spans="2:8" x14ac:dyDescent="0.25">
      <c r="B101" s="340"/>
      <c r="C101" s="340"/>
      <c r="D101" s="340"/>
      <c r="E101" s="340"/>
      <c r="F101" s="340"/>
      <c r="G101" s="340"/>
      <c r="H101" s="340"/>
    </row>
    <row r="102" spans="2:8" x14ac:dyDescent="0.25">
      <c r="B102" s="340"/>
      <c r="C102" s="340"/>
      <c r="D102" s="340"/>
      <c r="E102" s="340"/>
      <c r="F102" s="340"/>
      <c r="G102" s="340"/>
      <c r="H102" s="340"/>
    </row>
    <row r="103" spans="2:8" x14ac:dyDescent="0.25">
      <c r="B103" s="340"/>
      <c r="C103" s="340"/>
      <c r="D103" s="340"/>
      <c r="E103" s="340"/>
      <c r="F103" s="340"/>
      <c r="G103" s="340"/>
      <c r="H103" s="340"/>
    </row>
    <row r="104" spans="2:8" x14ac:dyDescent="0.25">
      <c r="B104" s="340"/>
      <c r="C104" s="340"/>
      <c r="D104" s="340"/>
      <c r="E104" s="340"/>
      <c r="F104" s="340"/>
      <c r="G104" s="340"/>
      <c r="H104" s="340"/>
    </row>
    <row r="105" spans="2:8" x14ac:dyDescent="0.25">
      <c r="B105" s="340"/>
      <c r="C105" s="340"/>
      <c r="D105" s="340"/>
      <c r="E105" s="340"/>
      <c r="F105" s="340"/>
      <c r="G105" s="340"/>
      <c r="H105" s="340"/>
    </row>
    <row r="106" spans="2:8" x14ac:dyDescent="0.25">
      <c r="B106" s="340"/>
      <c r="C106" s="340"/>
      <c r="D106" s="340"/>
      <c r="E106" s="340"/>
      <c r="F106" s="340"/>
      <c r="G106" s="340"/>
      <c r="H106" s="340"/>
    </row>
    <row r="107" spans="2:8" x14ac:dyDescent="0.25">
      <c r="B107" s="340"/>
      <c r="C107" s="340"/>
      <c r="D107" s="340"/>
      <c r="E107" s="340"/>
      <c r="F107" s="340"/>
      <c r="G107" s="340"/>
      <c r="H107" s="340"/>
    </row>
    <row r="108" spans="2:8" x14ac:dyDescent="0.25">
      <c r="B108" s="340"/>
      <c r="C108" s="340"/>
      <c r="D108" s="340"/>
      <c r="E108" s="340"/>
      <c r="F108" s="340"/>
      <c r="G108" s="340"/>
      <c r="H108" s="340"/>
    </row>
    <row r="109" spans="2:8" x14ac:dyDescent="0.25">
      <c r="B109" s="340"/>
      <c r="C109" s="340"/>
      <c r="D109" s="340"/>
      <c r="E109" s="340"/>
      <c r="F109" s="340"/>
      <c r="G109" s="340"/>
      <c r="H109" s="340"/>
    </row>
    <row r="110" spans="2:8" x14ac:dyDescent="0.25">
      <c r="B110" s="340"/>
      <c r="C110" s="340"/>
      <c r="D110" s="340"/>
      <c r="E110" s="340"/>
      <c r="F110" s="340"/>
      <c r="G110" s="340"/>
      <c r="H110" s="340"/>
    </row>
    <row r="111" spans="2:8" x14ac:dyDescent="0.25">
      <c r="B111" s="340"/>
      <c r="C111" s="340"/>
      <c r="D111" s="340"/>
      <c r="E111" s="340"/>
      <c r="F111" s="340"/>
      <c r="G111" s="340"/>
      <c r="H111" s="340"/>
    </row>
    <row r="112" spans="2:8" x14ac:dyDescent="0.25">
      <c r="B112" s="340"/>
      <c r="C112" s="340"/>
      <c r="D112" s="340"/>
      <c r="E112" s="340"/>
      <c r="F112" s="340"/>
      <c r="G112" s="340"/>
      <c r="H112" s="340"/>
    </row>
    <row r="113" spans="2:8" x14ac:dyDescent="0.25">
      <c r="B113" s="340"/>
      <c r="C113" s="340"/>
      <c r="D113" s="340"/>
      <c r="E113" s="340"/>
      <c r="F113" s="340"/>
      <c r="G113" s="340"/>
      <c r="H113" s="340"/>
    </row>
    <row r="114" spans="2:8" x14ac:dyDescent="0.25">
      <c r="B114" s="340"/>
      <c r="C114" s="340"/>
      <c r="D114" s="340"/>
      <c r="E114" s="340"/>
      <c r="F114" s="340"/>
      <c r="G114" s="340"/>
      <c r="H114" s="340"/>
    </row>
    <row r="115" spans="2:8" x14ac:dyDescent="0.25">
      <c r="B115" s="340"/>
      <c r="C115" s="340"/>
      <c r="D115" s="340"/>
      <c r="E115" s="340"/>
      <c r="F115" s="340"/>
      <c r="G115" s="340"/>
      <c r="H115" s="340"/>
    </row>
    <row r="116" spans="2:8" x14ac:dyDescent="0.25">
      <c r="B116" s="340"/>
      <c r="C116" s="340"/>
      <c r="D116" s="340"/>
      <c r="E116" s="340"/>
      <c r="F116" s="340"/>
      <c r="G116" s="340"/>
      <c r="H116" s="340"/>
    </row>
    <row r="117" spans="2:8" x14ac:dyDescent="0.25">
      <c r="B117" s="340"/>
      <c r="C117" s="340"/>
      <c r="D117" s="340"/>
      <c r="E117" s="340"/>
      <c r="F117" s="340"/>
      <c r="G117" s="340"/>
      <c r="H117" s="340"/>
    </row>
    <row r="118" spans="2:8" x14ac:dyDescent="0.25">
      <c r="B118" s="340"/>
      <c r="C118" s="340"/>
      <c r="D118" s="340"/>
      <c r="E118" s="340"/>
      <c r="F118" s="340"/>
      <c r="G118" s="340"/>
      <c r="H118" s="340"/>
    </row>
    <row r="119" spans="2:8" x14ac:dyDescent="0.25">
      <c r="B119" s="340"/>
      <c r="C119" s="340"/>
      <c r="D119" s="340"/>
      <c r="E119" s="340"/>
      <c r="F119" s="340"/>
      <c r="G119" s="340"/>
      <c r="H119" s="340"/>
    </row>
    <row r="120" spans="2:8" x14ac:dyDescent="0.25">
      <c r="B120" s="340"/>
      <c r="C120" s="340"/>
      <c r="D120" s="340"/>
      <c r="E120" s="340"/>
      <c r="F120" s="340"/>
      <c r="G120" s="340"/>
      <c r="H120" s="340"/>
    </row>
    <row r="121" spans="2:8" x14ac:dyDescent="0.25">
      <c r="B121" s="340"/>
      <c r="C121" s="340"/>
      <c r="D121" s="340"/>
      <c r="E121" s="340"/>
      <c r="F121" s="340"/>
      <c r="G121" s="340"/>
      <c r="H121" s="340"/>
    </row>
    <row r="122" spans="2:8" x14ac:dyDescent="0.25">
      <c r="B122" s="340"/>
      <c r="C122" s="340"/>
      <c r="D122" s="340"/>
      <c r="E122" s="340"/>
      <c r="F122" s="340"/>
      <c r="G122" s="340"/>
      <c r="H122" s="340"/>
    </row>
    <row r="123" spans="2:8" x14ac:dyDescent="0.25">
      <c r="B123" s="340"/>
      <c r="C123" s="340"/>
      <c r="D123" s="340"/>
      <c r="E123" s="340"/>
      <c r="F123" s="340"/>
      <c r="G123" s="340"/>
      <c r="H123" s="340"/>
    </row>
    <row r="124" spans="2:8" x14ac:dyDescent="0.25">
      <c r="B124" s="340"/>
      <c r="C124" s="340"/>
      <c r="D124" s="340"/>
      <c r="E124" s="340"/>
      <c r="F124" s="340"/>
      <c r="G124" s="340"/>
      <c r="H124" s="340"/>
    </row>
    <row r="125" spans="2:8" x14ac:dyDescent="0.25">
      <c r="B125" s="340"/>
      <c r="C125" s="340"/>
      <c r="D125" s="340"/>
      <c r="E125" s="340"/>
      <c r="F125" s="340"/>
      <c r="G125" s="340"/>
      <c r="H125" s="340"/>
    </row>
    <row r="126" spans="2:8" x14ac:dyDescent="0.25">
      <c r="B126" s="340"/>
      <c r="C126" s="340"/>
      <c r="D126" s="340"/>
      <c r="E126" s="340"/>
      <c r="F126" s="340"/>
      <c r="G126" s="340"/>
      <c r="H126" s="340"/>
    </row>
    <row r="127" spans="2:8" x14ac:dyDescent="0.25">
      <c r="B127" s="340"/>
      <c r="C127" s="340"/>
      <c r="D127" s="340"/>
      <c r="E127" s="340"/>
      <c r="F127" s="340"/>
      <c r="G127" s="340"/>
      <c r="H127" s="340"/>
    </row>
    <row r="128" spans="2:8" x14ac:dyDescent="0.25">
      <c r="B128" s="340"/>
      <c r="C128" s="340"/>
      <c r="D128" s="340"/>
      <c r="E128" s="340"/>
      <c r="F128" s="340"/>
      <c r="G128" s="340"/>
      <c r="H128" s="340"/>
    </row>
    <row r="129" spans="2:8" x14ac:dyDescent="0.25">
      <c r="B129" s="340"/>
      <c r="C129" s="340"/>
      <c r="D129" s="340"/>
      <c r="E129" s="340"/>
      <c r="F129" s="340"/>
      <c r="G129" s="340"/>
      <c r="H129" s="340"/>
    </row>
    <row r="130" spans="2:8" x14ac:dyDescent="0.25">
      <c r="B130" s="340"/>
      <c r="C130" s="340"/>
      <c r="D130" s="340"/>
      <c r="E130" s="340"/>
      <c r="F130" s="340"/>
      <c r="G130" s="340"/>
      <c r="H130" s="340"/>
    </row>
    <row r="131" spans="2:8" x14ac:dyDescent="0.25">
      <c r="B131" s="340"/>
      <c r="C131" s="340"/>
      <c r="D131" s="340"/>
      <c r="E131" s="340"/>
      <c r="F131" s="340"/>
      <c r="G131" s="340"/>
      <c r="H131" s="340"/>
    </row>
    <row r="132" spans="2:8" x14ac:dyDescent="0.25">
      <c r="B132" s="340"/>
      <c r="C132" s="340"/>
      <c r="D132" s="340"/>
      <c r="E132" s="340"/>
      <c r="F132" s="340"/>
      <c r="G132" s="340"/>
      <c r="H132" s="340"/>
    </row>
    <row r="133" spans="2:8" x14ac:dyDescent="0.25">
      <c r="B133" s="340"/>
      <c r="C133" s="340"/>
      <c r="D133" s="340"/>
      <c r="E133" s="340"/>
      <c r="F133" s="340"/>
      <c r="G133" s="340"/>
      <c r="H133" s="340"/>
    </row>
    <row r="134" spans="2:8" x14ac:dyDescent="0.25">
      <c r="B134" s="340"/>
      <c r="C134" s="340"/>
      <c r="D134" s="340"/>
      <c r="E134" s="340"/>
      <c r="F134" s="340"/>
      <c r="G134" s="340"/>
      <c r="H134" s="340"/>
    </row>
    <row r="135" spans="2:8" x14ac:dyDescent="0.25">
      <c r="B135" s="340"/>
      <c r="C135" s="340"/>
      <c r="D135" s="340"/>
      <c r="E135" s="340"/>
      <c r="F135" s="340"/>
      <c r="G135" s="340"/>
      <c r="H135" s="340"/>
    </row>
    <row r="136" spans="2:8" x14ac:dyDescent="0.25">
      <c r="B136" s="340"/>
      <c r="C136" s="340"/>
      <c r="D136" s="340"/>
      <c r="E136" s="340"/>
      <c r="F136" s="340"/>
      <c r="G136" s="340"/>
      <c r="H136" s="340"/>
    </row>
    <row r="137" spans="2:8" x14ac:dyDescent="0.25">
      <c r="B137" s="340"/>
      <c r="C137" s="340"/>
      <c r="D137" s="340"/>
      <c r="E137" s="340"/>
      <c r="F137" s="340"/>
      <c r="G137" s="340"/>
      <c r="H137" s="340"/>
    </row>
    <row r="138" spans="2:8" x14ac:dyDescent="0.25">
      <c r="B138" s="340"/>
      <c r="C138" s="340"/>
      <c r="D138" s="340"/>
      <c r="E138" s="340"/>
      <c r="F138" s="340"/>
      <c r="G138" s="340"/>
      <c r="H138" s="340"/>
    </row>
    <row r="139" spans="2:8" x14ac:dyDescent="0.25">
      <c r="B139" s="340"/>
      <c r="C139" s="340"/>
      <c r="D139" s="340"/>
      <c r="E139" s="340"/>
      <c r="F139" s="340"/>
      <c r="G139" s="340"/>
      <c r="H139" s="340"/>
    </row>
    <row r="140" spans="2:8" x14ac:dyDescent="0.25">
      <c r="B140" s="340"/>
      <c r="C140" s="340"/>
      <c r="D140" s="340"/>
      <c r="E140" s="340"/>
      <c r="F140" s="340"/>
      <c r="G140" s="340"/>
      <c r="H140" s="340"/>
    </row>
    <row r="141" spans="2:8" x14ac:dyDescent="0.25">
      <c r="B141" s="340"/>
      <c r="C141" s="340"/>
      <c r="D141" s="340"/>
      <c r="E141" s="340"/>
      <c r="F141" s="340"/>
      <c r="G141" s="340"/>
      <c r="H141" s="340"/>
    </row>
    <row r="142" spans="2:8" x14ac:dyDescent="0.25">
      <c r="B142" s="340"/>
      <c r="C142" s="340"/>
      <c r="D142" s="340"/>
      <c r="E142" s="340"/>
      <c r="F142" s="340"/>
      <c r="G142" s="340"/>
      <c r="H142" s="340"/>
    </row>
    <row r="143" spans="2:8" x14ac:dyDescent="0.25">
      <c r="B143" s="340"/>
      <c r="C143" s="340"/>
      <c r="D143" s="340"/>
      <c r="E143" s="340"/>
      <c r="F143" s="340"/>
      <c r="G143" s="340"/>
      <c r="H143" s="340"/>
    </row>
    <row r="144" spans="2:8" x14ac:dyDescent="0.25">
      <c r="B144" s="340"/>
      <c r="C144" s="340"/>
      <c r="D144" s="340"/>
      <c r="E144" s="340"/>
      <c r="F144" s="340"/>
      <c r="G144" s="340"/>
      <c r="H144" s="340"/>
    </row>
    <row r="145" spans="2:8" x14ac:dyDescent="0.25">
      <c r="B145" s="340"/>
      <c r="C145" s="340"/>
      <c r="D145" s="340"/>
      <c r="E145" s="340"/>
      <c r="F145" s="340"/>
      <c r="G145" s="340"/>
      <c r="H145" s="340"/>
    </row>
    <row r="146" spans="2:8" x14ac:dyDescent="0.25">
      <c r="B146" s="340"/>
      <c r="C146" s="340"/>
      <c r="D146" s="340"/>
      <c r="E146" s="340"/>
      <c r="F146" s="340"/>
      <c r="G146" s="340"/>
      <c r="H146" s="340"/>
    </row>
    <row r="147" spans="2:8" x14ac:dyDescent="0.25">
      <c r="B147" s="340"/>
      <c r="C147" s="340"/>
      <c r="D147" s="340"/>
      <c r="E147" s="340"/>
      <c r="F147" s="340"/>
      <c r="G147" s="340"/>
      <c r="H147" s="340"/>
    </row>
    <row r="148" spans="2:8" x14ac:dyDescent="0.25">
      <c r="B148" s="340"/>
      <c r="C148" s="340"/>
      <c r="D148" s="340"/>
      <c r="E148" s="340"/>
      <c r="F148" s="340"/>
      <c r="G148" s="340"/>
      <c r="H148" s="340"/>
    </row>
    <row r="149" spans="2:8" x14ac:dyDescent="0.25">
      <c r="B149" s="340"/>
      <c r="C149" s="340"/>
      <c r="D149" s="340"/>
      <c r="E149" s="340"/>
      <c r="F149" s="340"/>
      <c r="G149" s="340"/>
      <c r="H149" s="340"/>
    </row>
    <row r="150" spans="2:8" x14ac:dyDescent="0.25">
      <c r="B150" s="340"/>
      <c r="C150" s="340"/>
      <c r="D150" s="340"/>
      <c r="E150" s="340"/>
      <c r="F150" s="340"/>
      <c r="G150" s="340"/>
      <c r="H150" s="340"/>
    </row>
    <row r="151" spans="2:8" x14ac:dyDescent="0.25">
      <c r="B151" s="340"/>
      <c r="C151" s="340"/>
      <c r="D151" s="340"/>
      <c r="E151" s="340"/>
      <c r="F151" s="340"/>
      <c r="G151" s="340"/>
      <c r="H151" s="340"/>
    </row>
    <row r="152" spans="2:8" x14ac:dyDescent="0.25">
      <c r="B152" s="340"/>
      <c r="C152" s="340"/>
      <c r="D152" s="340"/>
      <c r="E152" s="340"/>
      <c r="F152" s="340"/>
      <c r="G152" s="340"/>
      <c r="H152" s="340"/>
    </row>
    <row r="153" spans="2:8" x14ac:dyDescent="0.25">
      <c r="B153" s="340"/>
      <c r="C153" s="340"/>
      <c r="D153" s="340"/>
      <c r="E153" s="340"/>
      <c r="F153" s="340"/>
      <c r="G153" s="340"/>
      <c r="H153" s="340"/>
    </row>
    <row r="154" spans="2:8" x14ac:dyDescent="0.25">
      <c r="B154" s="340"/>
      <c r="C154" s="340"/>
      <c r="D154" s="340"/>
      <c r="E154" s="340"/>
      <c r="F154" s="340"/>
      <c r="G154" s="340"/>
      <c r="H154" s="340"/>
    </row>
    <row r="155" spans="2:8" x14ac:dyDescent="0.25">
      <c r="B155" s="340"/>
      <c r="C155" s="340"/>
      <c r="D155" s="340"/>
      <c r="E155" s="340"/>
      <c r="F155" s="340"/>
      <c r="G155" s="340"/>
      <c r="H155" s="340"/>
    </row>
    <row r="156" spans="2:8" x14ac:dyDescent="0.25">
      <c r="B156" s="340"/>
      <c r="C156" s="340"/>
      <c r="D156" s="340"/>
      <c r="E156" s="340"/>
      <c r="F156" s="340"/>
      <c r="G156" s="340"/>
      <c r="H156" s="340"/>
    </row>
    <row r="157" spans="2:8" x14ac:dyDescent="0.25">
      <c r="B157" s="340"/>
      <c r="C157" s="340"/>
      <c r="D157" s="340"/>
      <c r="E157" s="340"/>
      <c r="F157" s="340"/>
      <c r="G157" s="340"/>
      <c r="H157" s="340"/>
    </row>
    <row r="158" spans="2:8" x14ac:dyDescent="0.25">
      <c r="B158" s="340"/>
      <c r="C158" s="340"/>
      <c r="D158" s="340"/>
      <c r="E158" s="340"/>
      <c r="F158" s="340"/>
      <c r="G158" s="340"/>
      <c r="H158" s="340"/>
    </row>
    <row r="159" spans="2:8" x14ac:dyDescent="0.25">
      <c r="B159" s="340"/>
      <c r="C159" s="340"/>
      <c r="D159" s="340"/>
      <c r="E159" s="340"/>
      <c r="F159" s="340"/>
      <c r="G159" s="340"/>
      <c r="H159" s="340"/>
    </row>
    <row r="160" spans="2:8" x14ac:dyDescent="0.25">
      <c r="B160" s="340"/>
      <c r="C160" s="340"/>
      <c r="D160" s="340"/>
      <c r="E160" s="340"/>
      <c r="F160" s="340"/>
      <c r="G160" s="340"/>
      <c r="H160" s="340"/>
    </row>
    <row r="161" spans="2:8" x14ac:dyDescent="0.25">
      <c r="B161" s="340"/>
      <c r="C161" s="340"/>
      <c r="D161" s="340"/>
      <c r="E161" s="340"/>
      <c r="F161" s="340"/>
      <c r="G161" s="340"/>
      <c r="H161" s="340"/>
    </row>
    <row r="162" spans="2:8" x14ac:dyDescent="0.25">
      <c r="B162" s="340"/>
      <c r="C162" s="340"/>
      <c r="D162" s="340"/>
      <c r="E162" s="340"/>
      <c r="F162" s="340"/>
      <c r="G162" s="340"/>
      <c r="H162" s="340"/>
    </row>
    <row r="163" spans="2:8" x14ac:dyDescent="0.25">
      <c r="B163" s="340"/>
      <c r="C163" s="340"/>
      <c r="D163" s="340"/>
      <c r="E163" s="340"/>
      <c r="F163" s="340"/>
      <c r="G163" s="340"/>
      <c r="H163" s="340"/>
    </row>
    <row r="164" spans="2:8" x14ac:dyDescent="0.25">
      <c r="B164" s="340"/>
      <c r="C164" s="340"/>
      <c r="D164" s="340"/>
      <c r="E164" s="340"/>
      <c r="F164" s="340"/>
      <c r="G164" s="340"/>
      <c r="H164" s="340"/>
    </row>
    <row r="165" spans="2:8" x14ac:dyDescent="0.25">
      <c r="B165" s="340"/>
      <c r="C165" s="340"/>
      <c r="D165" s="340"/>
      <c r="E165" s="340"/>
      <c r="F165" s="340"/>
      <c r="G165" s="340"/>
      <c r="H165" s="340"/>
    </row>
    <row r="166" spans="2:8" x14ac:dyDescent="0.25">
      <c r="B166" s="340"/>
      <c r="C166" s="340"/>
      <c r="D166" s="340"/>
      <c r="E166" s="340"/>
      <c r="F166" s="340"/>
      <c r="G166" s="340"/>
      <c r="H166" s="340"/>
    </row>
    <row r="167" spans="2:8" x14ac:dyDescent="0.25">
      <c r="B167" s="340"/>
      <c r="C167" s="340"/>
      <c r="D167" s="340"/>
      <c r="E167" s="340"/>
      <c r="F167" s="340"/>
      <c r="G167" s="340"/>
      <c r="H167" s="340"/>
    </row>
    <row r="168" spans="2:8" x14ac:dyDescent="0.25">
      <c r="B168" s="340"/>
      <c r="C168" s="340"/>
      <c r="D168" s="340"/>
      <c r="E168" s="340"/>
      <c r="F168" s="340"/>
      <c r="G168" s="340"/>
      <c r="H168" s="340"/>
    </row>
    <row r="169" spans="2:8" x14ac:dyDescent="0.25">
      <c r="B169" s="340"/>
      <c r="C169" s="340"/>
      <c r="D169" s="340"/>
      <c r="E169" s="340"/>
      <c r="F169" s="340"/>
      <c r="G169" s="340"/>
      <c r="H169" s="340"/>
    </row>
    <row r="170" spans="2:8" x14ac:dyDescent="0.25">
      <c r="B170" s="340"/>
      <c r="C170" s="340"/>
      <c r="D170" s="340"/>
      <c r="E170" s="340"/>
      <c r="F170" s="340"/>
      <c r="G170" s="340"/>
      <c r="H170" s="340"/>
    </row>
    <row r="171" spans="2:8" x14ac:dyDescent="0.25">
      <c r="B171" s="340"/>
      <c r="C171" s="340"/>
      <c r="D171" s="340"/>
      <c r="E171" s="340"/>
      <c r="F171" s="340"/>
      <c r="G171" s="340"/>
      <c r="H171" s="340"/>
    </row>
    <row r="172" spans="2:8" x14ac:dyDescent="0.25">
      <c r="B172" s="340"/>
      <c r="C172" s="340"/>
      <c r="D172" s="340"/>
      <c r="E172" s="340"/>
      <c r="F172" s="340"/>
      <c r="G172" s="340"/>
      <c r="H172" s="340"/>
    </row>
    <row r="173" spans="2:8" x14ac:dyDescent="0.25">
      <c r="B173" s="340"/>
      <c r="C173" s="340"/>
      <c r="D173" s="340"/>
      <c r="E173" s="340"/>
      <c r="F173" s="340"/>
      <c r="G173" s="340"/>
      <c r="H173" s="340"/>
    </row>
    <row r="174" spans="2:8" x14ac:dyDescent="0.25">
      <c r="B174" s="340"/>
      <c r="C174" s="340"/>
      <c r="D174" s="340"/>
      <c r="E174" s="340"/>
      <c r="F174" s="340"/>
      <c r="G174" s="340"/>
      <c r="H174" s="340"/>
    </row>
    <row r="175" spans="2:8" x14ac:dyDescent="0.25">
      <c r="B175" s="340"/>
      <c r="C175" s="340"/>
      <c r="D175" s="340"/>
      <c r="E175" s="340"/>
      <c r="F175" s="340"/>
      <c r="G175" s="340"/>
      <c r="H175" s="340"/>
    </row>
    <row r="176" spans="2:8" x14ac:dyDescent="0.25">
      <c r="B176" s="340"/>
      <c r="C176" s="340"/>
      <c r="D176" s="340"/>
      <c r="E176" s="340"/>
      <c r="F176" s="340"/>
      <c r="G176" s="340"/>
      <c r="H176" s="340"/>
    </row>
    <row r="177" spans="2:8" x14ac:dyDescent="0.25">
      <c r="B177" s="340"/>
      <c r="C177" s="340"/>
      <c r="D177" s="340"/>
      <c r="E177" s="340"/>
      <c r="F177" s="340"/>
      <c r="G177" s="340"/>
      <c r="H177" s="340"/>
    </row>
    <row r="178" spans="2:8" x14ac:dyDescent="0.25">
      <c r="B178" s="340"/>
      <c r="C178" s="340"/>
      <c r="D178" s="340"/>
      <c r="E178" s="340"/>
      <c r="F178" s="340"/>
      <c r="G178" s="340"/>
      <c r="H178" s="340"/>
    </row>
    <row r="179" spans="2:8" x14ac:dyDescent="0.25">
      <c r="B179" s="340"/>
      <c r="C179" s="340"/>
      <c r="D179" s="340"/>
      <c r="E179" s="340"/>
      <c r="F179" s="340"/>
      <c r="G179" s="340"/>
      <c r="H179" s="340"/>
    </row>
    <row r="180" spans="2:8" x14ac:dyDescent="0.25">
      <c r="B180" s="340"/>
      <c r="C180" s="340"/>
      <c r="D180" s="340"/>
      <c r="E180" s="340"/>
      <c r="F180" s="340"/>
      <c r="G180" s="340"/>
      <c r="H180" s="340"/>
    </row>
    <row r="181" spans="2:8" x14ac:dyDescent="0.25">
      <c r="B181" s="340"/>
      <c r="C181" s="340"/>
      <c r="D181" s="340"/>
      <c r="E181" s="340"/>
      <c r="F181" s="340"/>
      <c r="G181" s="340"/>
      <c r="H181" s="340"/>
    </row>
    <row r="182" spans="2:8" x14ac:dyDescent="0.25">
      <c r="B182" s="340"/>
      <c r="C182" s="340"/>
      <c r="D182" s="340"/>
      <c r="E182" s="340"/>
      <c r="F182" s="340"/>
      <c r="G182" s="340"/>
      <c r="H182" s="340"/>
    </row>
    <row r="183" spans="2:8" x14ac:dyDescent="0.25">
      <c r="B183" s="340"/>
      <c r="C183" s="340"/>
      <c r="D183" s="340"/>
      <c r="E183" s="340"/>
      <c r="F183" s="340"/>
      <c r="G183" s="340"/>
      <c r="H183" s="340"/>
    </row>
    <row r="184" spans="2:8" x14ac:dyDescent="0.25">
      <c r="B184" s="340"/>
      <c r="C184" s="340"/>
      <c r="D184" s="340"/>
      <c r="E184" s="340"/>
      <c r="F184" s="340"/>
      <c r="G184" s="340"/>
      <c r="H184" s="340"/>
    </row>
    <row r="185" spans="2:8" x14ac:dyDescent="0.25">
      <c r="B185" s="340"/>
      <c r="C185" s="340"/>
      <c r="D185" s="340"/>
      <c r="E185" s="340"/>
      <c r="F185" s="340"/>
      <c r="G185" s="340"/>
      <c r="H185" s="340"/>
    </row>
    <row r="186" spans="2:8" x14ac:dyDescent="0.25">
      <c r="B186" s="340"/>
      <c r="C186" s="340"/>
      <c r="D186" s="340"/>
      <c r="E186" s="340"/>
      <c r="F186" s="340"/>
      <c r="G186" s="340"/>
      <c r="H186" s="340"/>
    </row>
    <row r="187" spans="2:8" x14ac:dyDescent="0.25">
      <c r="B187" s="340"/>
      <c r="C187" s="340"/>
      <c r="D187" s="340"/>
      <c r="E187" s="340"/>
      <c r="F187" s="340"/>
      <c r="G187" s="340"/>
      <c r="H187" s="340"/>
    </row>
    <row r="188" spans="2:8" x14ac:dyDescent="0.25">
      <c r="B188" s="340"/>
      <c r="C188" s="340"/>
      <c r="D188" s="340"/>
      <c r="E188" s="340"/>
      <c r="F188" s="340"/>
      <c r="G188" s="340"/>
      <c r="H188" s="340"/>
    </row>
    <row r="189" spans="2:8" x14ac:dyDescent="0.25">
      <c r="B189" s="340"/>
      <c r="C189" s="340"/>
      <c r="D189" s="340"/>
      <c r="E189" s="340"/>
      <c r="F189" s="340"/>
      <c r="G189" s="340"/>
      <c r="H189" s="340"/>
    </row>
    <row r="190" spans="2:8" x14ac:dyDescent="0.25">
      <c r="B190" s="340"/>
      <c r="C190" s="340"/>
      <c r="D190" s="340"/>
      <c r="E190" s="340"/>
      <c r="F190" s="340"/>
      <c r="G190" s="340"/>
      <c r="H190" s="340"/>
    </row>
    <row r="191" spans="2:8" x14ac:dyDescent="0.25">
      <c r="B191" s="340"/>
      <c r="C191" s="340"/>
      <c r="D191" s="340"/>
      <c r="E191" s="340"/>
      <c r="F191" s="340"/>
      <c r="G191" s="340"/>
      <c r="H191" s="340"/>
    </row>
    <row r="192" spans="2:8" x14ac:dyDescent="0.25">
      <c r="B192" s="340"/>
      <c r="C192" s="340"/>
      <c r="D192" s="340"/>
      <c r="E192" s="340"/>
      <c r="F192" s="340"/>
      <c r="G192" s="340"/>
      <c r="H192" s="340"/>
    </row>
    <row r="193" spans="2:8" x14ac:dyDescent="0.25">
      <c r="B193" s="340"/>
      <c r="C193" s="340"/>
      <c r="D193" s="340"/>
      <c r="E193" s="340"/>
      <c r="F193" s="340"/>
      <c r="G193" s="340"/>
      <c r="H193" s="340"/>
    </row>
    <row r="194" spans="2:8" x14ac:dyDescent="0.25">
      <c r="B194" s="340"/>
      <c r="C194" s="340"/>
      <c r="D194" s="340"/>
      <c r="E194" s="340"/>
      <c r="F194" s="340"/>
      <c r="G194" s="340"/>
      <c r="H194" s="340"/>
    </row>
    <row r="195" spans="2:8" x14ac:dyDescent="0.25">
      <c r="B195" s="340"/>
      <c r="C195" s="340"/>
      <c r="D195" s="340"/>
      <c r="E195" s="340"/>
      <c r="F195" s="340"/>
      <c r="G195" s="340"/>
      <c r="H195" s="340"/>
    </row>
    <row r="196" spans="2:8" x14ac:dyDescent="0.25">
      <c r="B196" s="340"/>
      <c r="C196" s="340"/>
      <c r="D196" s="340"/>
      <c r="E196" s="340"/>
      <c r="F196" s="340"/>
      <c r="G196" s="340"/>
      <c r="H196" s="340"/>
    </row>
    <row r="197" spans="2:8" x14ac:dyDescent="0.25">
      <c r="B197" s="340"/>
      <c r="C197" s="340"/>
      <c r="D197" s="340"/>
      <c r="E197" s="340"/>
      <c r="F197" s="340"/>
      <c r="G197" s="340"/>
      <c r="H197" s="340"/>
    </row>
    <row r="198" spans="2:8" x14ac:dyDescent="0.25">
      <c r="B198" s="340"/>
      <c r="C198" s="340"/>
      <c r="D198" s="340"/>
      <c r="E198" s="340"/>
      <c r="F198" s="340"/>
      <c r="G198" s="340"/>
      <c r="H198" s="340"/>
    </row>
    <row r="199" spans="2:8" x14ac:dyDescent="0.25">
      <c r="B199" s="340"/>
      <c r="C199" s="340"/>
      <c r="D199" s="340"/>
      <c r="E199" s="340"/>
      <c r="F199" s="340"/>
      <c r="G199" s="340"/>
      <c r="H199" s="340"/>
    </row>
    <row r="200" spans="2:8" x14ac:dyDescent="0.25">
      <c r="B200" s="340"/>
      <c r="C200" s="340"/>
      <c r="D200" s="340"/>
      <c r="E200" s="340"/>
      <c r="F200" s="340"/>
      <c r="G200" s="340"/>
      <c r="H200" s="340"/>
    </row>
    <row r="201" spans="2:8" x14ac:dyDescent="0.25">
      <c r="B201" s="340"/>
      <c r="C201" s="340"/>
      <c r="D201" s="340"/>
      <c r="E201" s="340"/>
      <c r="F201" s="340"/>
      <c r="G201" s="340"/>
      <c r="H201" s="340"/>
    </row>
    <row r="202" spans="2:8" x14ac:dyDescent="0.25">
      <c r="B202" s="340"/>
      <c r="C202" s="340"/>
      <c r="D202" s="340"/>
      <c r="E202" s="340"/>
      <c r="F202" s="340"/>
      <c r="G202" s="340"/>
      <c r="H202" s="340"/>
    </row>
    <row r="203" spans="2:8" x14ac:dyDescent="0.25">
      <c r="B203" s="340"/>
      <c r="C203" s="340"/>
      <c r="D203" s="340"/>
      <c r="E203" s="340"/>
      <c r="F203" s="340"/>
      <c r="G203" s="340"/>
      <c r="H203" s="340"/>
    </row>
    <row r="204" spans="2:8" x14ac:dyDescent="0.25">
      <c r="B204" s="340"/>
      <c r="C204" s="340"/>
      <c r="D204" s="340"/>
      <c r="E204" s="340"/>
      <c r="F204" s="340"/>
      <c r="G204" s="340"/>
      <c r="H204" s="340"/>
    </row>
    <row r="205" spans="2:8" x14ac:dyDescent="0.25">
      <c r="B205" s="340"/>
      <c r="C205" s="340"/>
      <c r="D205" s="340"/>
      <c r="E205" s="340"/>
      <c r="F205" s="340"/>
      <c r="G205" s="340"/>
      <c r="H205" s="340"/>
    </row>
    <row r="206" spans="2:8" x14ac:dyDescent="0.25">
      <c r="B206" s="340"/>
      <c r="C206" s="340"/>
      <c r="D206" s="340"/>
      <c r="E206" s="340"/>
      <c r="F206" s="340"/>
      <c r="G206" s="340"/>
      <c r="H206" s="340"/>
    </row>
    <row r="207" spans="2:8" x14ac:dyDescent="0.25">
      <c r="B207" s="340"/>
      <c r="C207" s="340"/>
      <c r="D207" s="340"/>
      <c r="E207" s="340"/>
      <c r="F207" s="340"/>
      <c r="G207" s="340"/>
      <c r="H207" s="340"/>
    </row>
    <row r="208" spans="2:8" x14ac:dyDescent="0.25">
      <c r="B208" s="340"/>
      <c r="C208" s="340"/>
      <c r="D208" s="340"/>
      <c r="E208" s="340"/>
      <c r="F208" s="340"/>
      <c r="G208" s="340"/>
      <c r="H208" s="340"/>
    </row>
    <row r="209" spans="2:8" x14ac:dyDescent="0.25">
      <c r="B209" s="340"/>
      <c r="C209" s="340"/>
      <c r="D209" s="340"/>
      <c r="E209" s="340"/>
      <c r="F209" s="340"/>
      <c r="G209" s="340"/>
      <c r="H209" s="340"/>
    </row>
    <row r="210" spans="2:8" x14ac:dyDescent="0.25">
      <c r="B210" s="340"/>
      <c r="C210" s="340"/>
      <c r="D210" s="340"/>
      <c r="E210" s="340"/>
      <c r="F210" s="340"/>
      <c r="G210" s="340"/>
      <c r="H210" s="340"/>
    </row>
    <row r="211" spans="2:8" x14ac:dyDescent="0.25">
      <c r="B211" s="340"/>
      <c r="C211" s="340"/>
      <c r="D211" s="340"/>
      <c r="E211" s="340"/>
      <c r="F211" s="340"/>
      <c r="G211" s="340"/>
      <c r="H211" s="340"/>
    </row>
    <row r="212" spans="2:8" x14ac:dyDescent="0.25">
      <c r="B212" s="340"/>
      <c r="C212" s="340"/>
      <c r="D212" s="340"/>
      <c r="E212" s="340"/>
      <c r="F212" s="340"/>
      <c r="G212" s="340"/>
      <c r="H212" s="340"/>
    </row>
    <row r="213" spans="2:8" x14ac:dyDescent="0.25">
      <c r="B213" s="340"/>
      <c r="C213" s="340"/>
      <c r="D213" s="340"/>
      <c r="E213" s="340"/>
      <c r="F213" s="340"/>
      <c r="G213" s="340"/>
      <c r="H213" s="340"/>
    </row>
    <row r="214" spans="2:8" x14ac:dyDescent="0.25">
      <c r="B214" s="340"/>
      <c r="C214" s="340"/>
      <c r="D214" s="340"/>
      <c r="E214" s="340"/>
      <c r="F214" s="340"/>
      <c r="G214" s="340"/>
      <c r="H214" s="340"/>
    </row>
    <row r="215" spans="2:8" x14ac:dyDescent="0.25">
      <c r="B215" s="340"/>
      <c r="C215" s="340"/>
      <c r="D215" s="340"/>
      <c r="E215" s="340"/>
      <c r="F215" s="340"/>
      <c r="G215" s="340"/>
      <c r="H215" s="340"/>
    </row>
    <row r="216" spans="2:8" x14ac:dyDescent="0.25">
      <c r="B216" s="340"/>
      <c r="C216" s="340"/>
      <c r="D216" s="340"/>
      <c r="E216" s="340"/>
      <c r="F216" s="340"/>
      <c r="G216" s="340"/>
      <c r="H216" s="340"/>
    </row>
    <row r="217" spans="2:8" x14ac:dyDescent="0.25">
      <c r="B217" s="340"/>
      <c r="C217" s="340"/>
      <c r="D217" s="340"/>
      <c r="E217" s="340"/>
      <c r="F217" s="340"/>
      <c r="G217" s="340"/>
      <c r="H217" s="340"/>
    </row>
    <row r="218" spans="2:8" x14ac:dyDescent="0.25">
      <c r="B218" s="340"/>
      <c r="C218" s="340"/>
      <c r="D218" s="340"/>
      <c r="E218" s="340"/>
      <c r="F218" s="340"/>
      <c r="G218" s="340"/>
      <c r="H218" s="340"/>
    </row>
    <row r="219" spans="2:8" x14ac:dyDescent="0.25">
      <c r="B219" s="340"/>
      <c r="C219" s="340"/>
      <c r="D219" s="340"/>
      <c r="E219" s="340"/>
      <c r="F219" s="340"/>
      <c r="G219" s="340"/>
      <c r="H219" s="340"/>
    </row>
    <row r="220" spans="2:8" x14ac:dyDescent="0.25">
      <c r="B220" s="340"/>
      <c r="C220" s="340"/>
      <c r="D220" s="340"/>
      <c r="E220" s="340"/>
      <c r="F220" s="340"/>
      <c r="G220" s="340"/>
      <c r="H220" s="340"/>
    </row>
    <row r="221" spans="2:8" x14ac:dyDescent="0.25">
      <c r="B221" s="340"/>
      <c r="C221" s="340"/>
      <c r="D221" s="340"/>
      <c r="E221" s="340"/>
      <c r="F221" s="340"/>
      <c r="G221" s="340"/>
      <c r="H221" s="340"/>
    </row>
    <row r="222" spans="2:8" x14ac:dyDescent="0.25">
      <c r="B222" s="340"/>
      <c r="C222" s="340"/>
      <c r="D222" s="340"/>
      <c r="E222" s="340"/>
      <c r="F222" s="340"/>
      <c r="G222" s="340"/>
      <c r="H222" s="340"/>
    </row>
    <row r="223" spans="2:8" x14ac:dyDescent="0.25">
      <c r="B223" s="340"/>
      <c r="C223" s="340"/>
      <c r="D223" s="340"/>
      <c r="E223" s="340"/>
      <c r="F223" s="340"/>
      <c r="G223" s="340"/>
      <c r="H223" s="340"/>
    </row>
    <row r="224" spans="2:8" x14ac:dyDescent="0.25">
      <c r="B224" s="340"/>
      <c r="C224" s="340"/>
      <c r="D224" s="340"/>
      <c r="E224" s="340"/>
      <c r="F224" s="340"/>
      <c r="G224" s="340"/>
      <c r="H224" s="340"/>
    </row>
    <row r="225" spans="2:8" x14ac:dyDescent="0.25">
      <c r="B225" s="340"/>
      <c r="C225" s="340"/>
      <c r="D225" s="340"/>
      <c r="E225" s="340"/>
      <c r="F225" s="340"/>
      <c r="G225" s="340"/>
      <c r="H225" s="340"/>
    </row>
    <row r="226" spans="2:8" x14ac:dyDescent="0.25">
      <c r="B226" s="340"/>
      <c r="C226" s="340"/>
      <c r="D226" s="340"/>
      <c r="E226" s="340"/>
      <c r="F226" s="340"/>
      <c r="G226" s="340"/>
      <c r="H226" s="340"/>
    </row>
    <row r="227" spans="2:8" x14ac:dyDescent="0.25">
      <c r="B227" s="340"/>
      <c r="C227" s="340"/>
      <c r="D227" s="340"/>
      <c r="E227" s="340"/>
      <c r="F227" s="340"/>
      <c r="G227" s="340"/>
      <c r="H227" s="340"/>
    </row>
    <row r="228" spans="2:8" x14ac:dyDescent="0.25">
      <c r="B228" s="340"/>
      <c r="C228" s="340"/>
      <c r="D228" s="340"/>
      <c r="E228" s="340"/>
      <c r="F228" s="340"/>
      <c r="G228" s="340"/>
      <c r="H228" s="340"/>
    </row>
    <row r="229" spans="2:8" x14ac:dyDescent="0.25">
      <c r="B229" s="340"/>
      <c r="C229" s="340"/>
      <c r="D229" s="340"/>
      <c r="E229" s="340"/>
      <c r="F229" s="340"/>
      <c r="G229" s="340"/>
      <c r="H229" s="340"/>
    </row>
    <row r="230" spans="2:8" x14ac:dyDescent="0.25">
      <c r="B230" s="340"/>
      <c r="C230" s="340"/>
      <c r="D230" s="340"/>
      <c r="E230" s="340"/>
      <c r="F230" s="340"/>
      <c r="G230" s="340"/>
      <c r="H230" s="340"/>
    </row>
    <row r="231" spans="2:8" x14ac:dyDescent="0.25">
      <c r="B231" s="340"/>
      <c r="C231" s="340"/>
      <c r="D231" s="340"/>
      <c r="E231" s="340"/>
      <c r="F231" s="340"/>
      <c r="G231" s="340"/>
      <c r="H231" s="340"/>
    </row>
    <row r="232" spans="2:8" x14ac:dyDescent="0.25">
      <c r="B232" s="340"/>
      <c r="C232" s="340"/>
      <c r="D232" s="340"/>
      <c r="E232" s="340"/>
      <c r="F232" s="340"/>
      <c r="G232" s="340"/>
      <c r="H232" s="340"/>
    </row>
    <row r="233" spans="2:8" x14ac:dyDescent="0.25">
      <c r="B233" s="340"/>
      <c r="C233" s="340"/>
      <c r="D233" s="340"/>
      <c r="E233" s="340"/>
      <c r="F233" s="340"/>
      <c r="G233" s="340"/>
      <c r="H233" s="340"/>
    </row>
    <row r="234" spans="2:8" x14ac:dyDescent="0.25">
      <c r="B234" s="340"/>
      <c r="C234" s="340"/>
      <c r="D234" s="340"/>
      <c r="E234" s="340"/>
      <c r="F234" s="340"/>
      <c r="G234" s="340"/>
      <c r="H234" s="340"/>
    </row>
    <row r="235" spans="2:8" x14ac:dyDescent="0.25">
      <c r="B235" s="340"/>
      <c r="C235" s="340"/>
      <c r="D235" s="340"/>
      <c r="E235" s="340"/>
      <c r="F235" s="340"/>
      <c r="G235" s="340"/>
      <c r="H235" s="340"/>
    </row>
    <row r="236" spans="2:8" x14ac:dyDescent="0.25">
      <c r="B236" s="340"/>
      <c r="C236" s="340"/>
      <c r="D236" s="340"/>
      <c r="E236" s="340"/>
      <c r="F236" s="340"/>
      <c r="G236" s="340"/>
      <c r="H236" s="340"/>
    </row>
    <row r="237" spans="2:8" x14ac:dyDescent="0.25">
      <c r="B237" s="340"/>
      <c r="C237" s="340"/>
      <c r="D237" s="340"/>
      <c r="E237" s="340"/>
      <c r="F237" s="340"/>
      <c r="G237" s="340"/>
      <c r="H237" s="340"/>
    </row>
    <row r="238" spans="2:8" x14ac:dyDescent="0.25">
      <c r="B238" s="340"/>
      <c r="C238" s="340"/>
      <c r="D238" s="340"/>
      <c r="E238" s="340"/>
      <c r="F238" s="340"/>
      <c r="G238" s="340"/>
      <c r="H238" s="340"/>
    </row>
    <row r="239" spans="2:8" x14ac:dyDescent="0.25">
      <c r="B239" s="340"/>
      <c r="C239" s="340"/>
      <c r="D239" s="340"/>
      <c r="E239" s="340"/>
      <c r="F239" s="340"/>
      <c r="G239" s="340"/>
      <c r="H239" s="340"/>
    </row>
    <row r="240" spans="2:8" x14ac:dyDescent="0.25">
      <c r="B240" s="340"/>
      <c r="C240" s="340"/>
      <c r="D240" s="340"/>
      <c r="E240" s="340"/>
      <c r="F240" s="340"/>
      <c r="G240" s="340"/>
      <c r="H240" s="340"/>
    </row>
    <row r="241" spans="2:8" x14ac:dyDescent="0.25">
      <c r="B241" s="340"/>
      <c r="C241" s="340"/>
      <c r="D241" s="340"/>
      <c r="E241" s="340"/>
      <c r="F241" s="340"/>
      <c r="G241" s="340"/>
      <c r="H241" s="340"/>
    </row>
    <row r="242" spans="2:8" x14ac:dyDescent="0.25">
      <c r="B242" s="340"/>
      <c r="C242" s="340"/>
      <c r="D242" s="340"/>
      <c r="E242" s="340"/>
      <c r="F242" s="340"/>
      <c r="G242" s="340"/>
      <c r="H242" s="340"/>
    </row>
    <row r="243" spans="2:8" x14ac:dyDescent="0.25">
      <c r="B243" s="340"/>
      <c r="C243" s="340"/>
      <c r="D243" s="340"/>
      <c r="E243" s="340"/>
      <c r="F243" s="340"/>
      <c r="G243" s="340"/>
      <c r="H243" s="340"/>
    </row>
    <row r="244" spans="2:8" x14ac:dyDescent="0.25">
      <c r="B244" s="340"/>
      <c r="C244" s="340"/>
      <c r="D244" s="340"/>
      <c r="E244" s="340"/>
      <c r="F244" s="340"/>
      <c r="G244" s="340"/>
      <c r="H244" s="340"/>
    </row>
    <row r="245" spans="2:8" x14ac:dyDescent="0.25">
      <c r="B245" s="340"/>
      <c r="C245" s="340"/>
      <c r="D245" s="340"/>
      <c r="E245" s="340"/>
      <c r="F245" s="340"/>
      <c r="G245" s="340"/>
      <c r="H245" s="340"/>
    </row>
    <row r="246" spans="2:8" x14ac:dyDescent="0.25">
      <c r="B246" s="340"/>
      <c r="C246" s="340"/>
      <c r="D246" s="340"/>
      <c r="E246" s="340"/>
      <c r="F246" s="340"/>
      <c r="G246" s="340"/>
      <c r="H246" s="340"/>
    </row>
    <row r="247" spans="2:8" x14ac:dyDescent="0.25">
      <c r="B247" s="340"/>
      <c r="C247" s="340"/>
      <c r="D247" s="340"/>
      <c r="E247" s="340"/>
      <c r="F247" s="340"/>
      <c r="G247" s="340"/>
      <c r="H247" s="340"/>
    </row>
    <row r="248" spans="2:8" x14ac:dyDescent="0.25">
      <c r="B248" s="340"/>
      <c r="C248" s="340"/>
      <c r="D248" s="340"/>
      <c r="E248" s="340"/>
      <c r="F248" s="340"/>
      <c r="G248" s="340"/>
      <c r="H248" s="340"/>
    </row>
    <row r="249" spans="2:8" x14ac:dyDescent="0.25">
      <c r="B249" s="340"/>
      <c r="C249" s="340"/>
      <c r="D249" s="340"/>
      <c r="E249" s="340"/>
      <c r="F249" s="340"/>
      <c r="G249" s="340"/>
      <c r="H249" s="340"/>
    </row>
    <row r="250" spans="2:8" x14ac:dyDescent="0.25">
      <c r="B250" s="340"/>
      <c r="C250" s="340"/>
      <c r="D250" s="340"/>
      <c r="E250" s="340"/>
      <c r="F250" s="340"/>
      <c r="G250" s="340"/>
      <c r="H250" s="340"/>
    </row>
    <row r="251" spans="2:8" x14ac:dyDescent="0.25">
      <c r="B251" s="340"/>
      <c r="C251" s="340"/>
      <c r="D251" s="340"/>
      <c r="E251" s="340"/>
      <c r="F251" s="340"/>
      <c r="G251" s="340"/>
      <c r="H251" s="340"/>
    </row>
    <row r="252" spans="2:8" x14ac:dyDescent="0.25">
      <c r="B252" s="340"/>
      <c r="C252" s="340"/>
      <c r="D252" s="340"/>
      <c r="E252" s="340"/>
      <c r="F252" s="340"/>
      <c r="G252" s="340"/>
      <c r="H252" s="340"/>
    </row>
    <row r="253" spans="2:8" x14ac:dyDescent="0.25">
      <c r="B253" s="340"/>
      <c r="C253" s="340"/>
      <c r="D253" s="340"/>
      <c r="E253" s="340"/>
      <c r="F253" s="340"/>
      <c r="G253" s="340"/>
      <c r="H253" s="340"/>
    </row>
    <row r="254" spans="2:8" x14ac:dyDescent="0.25">
      <c r="B254" s="340"/>
      <c r="C254" s="340"/>
      <c r="D254" s="340"/>
      <c r="E254" s="340"/>
      <c r="F254" s="340"/>
      <c r="G254" s="340"/>
      <c r="H254" s="340"/>
    </row>
    <row r="255" spans="2:8" x14ac:dyDescent="0.25">
      <c r="B255" s="340"/>
      <c r="C255" s="340"/>
      <c r="D255" s="340"/>
      <c r="E255" s="340"/>
      <c r="F255" s="340"/>
      <c r="G255" s="340"/>
      <c r="H255" s="340"/>
    </row>
    <row r="256" spans="2:8" x14ac:dyDescent="0.25">
      <c r="B256" s="340"/>
      <c r="C256" s="340"/>
      <c r="D256" s="340"/>
      <c r="E256" s="340"/>
      <c r="F256" s="340"/>
      <c r="G256" s="340"/>
      <c r="H256" s="340"/>
    </row>
    <row r="257" spans="2:8" x14ac:dyDescent="0.25">
      <c r="B257" s="340"/>
      <c r="C257" s="340"/>
      <c r="D257" s="340"/>
      <c r="E257" s="340"/>
      <c r="F257" s="340"/>
      <c r="G257" s="340"/>
      <c r="H257" s="340"/>
    </row>
    <row r="258" spans="2:8" x14ac:dyDescent="0.25">
      <c r="B258" s="340"/>
      <c r="C258" s="340"/>
      <c r="D258" s="340"/>
      <c r="E258" s="340"/>
      <c r="F258" s="340"/>
      <c r="G258" s="340"/>
      <c r="H258" s="340"/>
    </row>
    <row r="259" spans="2:8" x14ac:dyDescent="0.25">
      <c r="B259" s="340"/>
      <c r="C259" s="340"/>
      <c r="D259" s="340"/>
      <c r="E259" s="340"/>
      <c r="F259" s="340"/>
      <c r="G259" s="340"/>
      <c r="H259" s="340"/>
    </row>
    <row r="260" spans="2:8" x14ac:dyDescent="0.25">
      <c r="B260" s="340"/>
      <c r="C260" s="340"/>
      <c r="D260" s="340"/>
      <c r="E260" s="340"/>
      <c r="F260" s="340"/>
      <c r="G260" s="340"/>
      <c r="H260" s="340"/>
    </row>
    <row r="261" spans="2:8" x14ac:dyDescent="0.25">
      <c r="B261" s="340"/>
      <c r="C261" s="340"/>
      <c r="D261" s="340"/>
      <c r="E261" s="340"/>
      <c r="F261" s="340"/>
      <c r="G261" s="340"/>
      <c r="H261" s="340"/>
    </row>
    <row r="262" spans="2:8" x14ac:dyDescent="0.25">
      <c r="B262" s="340"/>
      <c r="C262" s="340"/>
      <c r="D262" s="340"/>
      <c r="E262" s="340"/>
      <c r="F262" s="340"/>
      <c r="G262" s="340"/>
      <c r="H262" s="340"/>
    </row>
    <row r="263" spans="2:8" x14ac:dyDescent="0.25">
      <c r="B263" s="340"/>
      <c r="C263" s="340"/>
      <c r="D263" s="340"/>
      <c r="E263" s="340"/>
      <c r="F263" s="340"/>
      <c r="G263" s="340"/>
      <c r="H263" s="340"/>
    </row>
    <row r="264" spans="2:8" x14ac:dyDescent="0.25">
      <c r="B264" s="340"/>
      <c r="C264" s="340"/>
      <c r="D264" s="340"/>
      <c r="E264" s="340"/>
      <c r="F264" s="340"/>
      <c r="G264" s="340"/>
      <c r="H264" s="340"/>
    </row>
    <row r="265" spans="2:8" x14ac:dyDescent="0.25">
      <c r="B265" s="340"/>
      <c r="C265" s="340"/>
      <c r="D265" s="340"/>
      <c r="E265" s="340"/>
      <c r="F265" s="340"/>
      <c r="G265" s="340"/>
      <c r="H265" s="340"/>
    </row>
    <row r="266" spans="2:8" x14ac:dyDescent="0.25">
      <c r="B266" s="340"/>
      <c r="C266" s="340"/>
      <c r="D266" s="340"/>
      <c r="E266" s="340"/>
      <c r="F266" s="340"/>
      <c r="G266" s="340"/>
      <c r="H266" s="340"/>
    </row>
    <row r="267" spans="2:8" x14ac:dyDescent="0.25">
      <c r="B267" s="340"/>
      <c r="C267" s="340"/>
      <c r="D267" s="340"/>
      <c r="E267" s="340"/>
      <c r="F267" s="340"/>
      <c r="G267" s="340"/>
      <c r="H267" s="340"/>
    </row>
    <row r="268" spans="2:8" x14ac:dyDescent="0.25">
      <c r="B268" s="340"/>
      <c r="C268" s="340"/>
      <c r="D268" s="340"/>
      <c r="E268" s="340"/>
      <c r="F268" s="340"/>
      <c r="G268" s="340"/>
      <c r="H268" s="340"/>
    </row>
    <row r="269" spans="2:8" x14ac:dyDescent="0.25">
      <c r="B269" s="340"/>
      <c r="C269" s="340"/>
      <c r="D269" s="340"/>
      <c r="E269" s="340"/>
      <c r="F269" s="340"/>
      <c r="G269" s="340"/>
      <c r="H269" s="340"/>
    </row>
    <row r="270" spans="2:8" x14ac:dyDescent="0.25">
      <c r="B270" s="340"/>
      <c r="C270" s="340"/>
      <c r="D270" s="340"/>
      <c r="E270" s="340"/>
      <c r="F270" s="340"/>
      <c r="G270" s="340"/>
      <c r="H270" s="340"/>
    </row>
    <row r="271" spans="2:8" x14ac:dyDescent="0.25">
      <c r="B271" s="340"/>
      <c r="C271" s="340"/>
      <c r="D271" s="340"/>
      <c r="E271" s="340"/>
      <c r="F271" s="340"/>
      <c r="G271" s="340"/>
      <c r="H271" s="340"/>
    </row>
    <row r="272" spans="2:8" x14ac:dyDescent="0.25">
      <c r="B272" s="340"/>
      <c r="C272" s="340"/>
      <c r="D272" s="340"/>
      <c r="E272" s="340"/>
      <c r="F272" s="340"/>
      <c r="G272" s="340"/>
      <c r="H272" s="340"/>
    </row>
    <row r="273" spans="2:8" x14ac:dyDescent="0.25">
      <c r="B273" s="340"/>
      <c r="C273" s="340"/>
      <c r="D273" s="340"/>
      <c r="E273" s="340"/>
      <c r="F273" s="340"/>
      <c r="G273" s="340"/>
      <c r="H273" s="340"/>
    </row>
    <row r="274" spans="2:8" x14ac:dyDescent="0.25">
      <c r="B274" s="340"/>
      <c r="C274" s="340"/>
      <c r="D274" s="340"/>
      <c r="E274" s="340"/>
      <c r="F274" s="340"/>
      <c r="G274" s="340"/>
      <c r="H274" s="340"/>
    </row>
    <row r="275" spans="2:8" x14ac:dyDescent="0.25">
      <c r="B275" s="340"/>
      <c r="C275" s="340"/>
      <c r="D275" s="340"/>
      <c r="E275" s="340"/>
      <c r="F275" s="340"/>
      <c r="G275" s="340"/>
      <c r="H275" s="340"/>
    </row>
    <row r="276" spans="2:8" x14ac:dyDescent="0.25">
      <c r="B276" s="340"/>
      <c r="C276" s="340"/>
      <c r="D276" s="340"/>
      <c r="E276" s="340"/>
      <c r="F276" s="340"/>
      <c r="G276" s="340"/>
      <c r="H276" s="340"/>
    </row>
    <row r="277" spans="2:8" x14ac:dyDescent="0.25">
      <c r="B277" s="340"/>
      <c r="C277" s="340"/>
      <c r="D277" s="340"/>
      <c r="E277" s="340"/>
      <c r="F277" s="340"/>
      <c r="G277" s="340"/>
      <c r="H277" s="340"/>
    </row>
    <row r="278" spans="2:8" x14ac:dyDescent="0.25">
      <c r="B278" s="340"/>
      <c r="C278" s="340"/>
      <c r="D278" s="340"/>
      <c r="E278" s="340"/>
      <c r="F278" s="340"/>
      <c r="G278" s="340"/>
      <c r="H278" s="340"/>
    </row>
    <row r="279" spans="2:8" x14ac:dyDescent="0.25">
      <c r="B279" s="340"/>
      <c r="C279" s="340"/>
      <c r="D279" s="340"/>
      <c r="E279" s="340"/>
      <c r="F279" s="340"/>
      <c r="G279" s="340"/>
      <c r="H279" s="340"/>
    </row>
    <row r="280" spans="2:8" x14ac:dyDescent="0.25">
      <c r="B280" s="340"/>
      <c r="C280" s="340"/>
      <c r="D280" s="340"/>
      <c r="E280" s="340"/>
      <c r="F280" s="340"/>
      <c r="G280" s="340"/>
      <c r="H280" s="340"/>
    </row>
    <row r="281" spans="2:8" x14ac:dyDescent="0.25">
      <c r="B281" s="340"/>
      <c r="C281" s="340"/>
      <c r="D281" s="340"/>
      <c r="E281" s="340"/>
      <c r="F281" s="340"/>
      <c r="G281" s="340"/>
      <c r="H281" s="340"/>
    </row>
    <row r="282" spans="2:8" x14ac:dyDescent="0.25">
      <c r="B282" s="340"/>
      <c r="C282" s="340"/>
      <c r="D282" s="340"/>
      <c r="E282" s="340"/>
      <c r="F282" s="340"/>
      <c r="G282" s="340"/>
      <c r="H282" s="340"/>
    </row>
    <row r="283" spans="2:8" x14ac:dyDescent="0.25">
      <c r="B283" s="340"/>
      <c r="C283" s="340"/>
      <c r="D283" s="340"/>
      <c r="E283" s="340"/>
      <c r="F283" s="340"/>
      <c r="G283" s="340"/>
      <c r="H283" s="340"/>
    </row>
    <row r="284" spans="2:8" x14ac:dyDescent="0.25">
      <c r="B284" s="340"/>
      <c r="C284" s="340"/>
      <c r="D284" s="340"/>
      <c r="E284" s="340"/>
      <c r="F284" s="340"/>
      <c r="G284" s="340"/>
      <c r="H284" s="340"/>
    </row>
    <row r="285" spans="2:8" x14ac:dyDescent="0.25">
      <c r="B285" s="340"/>
      <c r="C285" s="340"/>
      <c r="D285" s="340"/>
      <c r="E285" s="340"/>
      <c r="F285" s="340"/>
      <c r="G285" s="340"/>
      <c r="H285" s="340"/>
    </row>
    <row r="286" spans="2:8" x14ac:dyDescent="0.25">
      <c r="B286" s="340"/>
      <c r="C286" s="340"/>
      <c r="D286" s="340"/>
      <c r="E286" s="340"/>
      <c r="F286" s="340"/>
      <c r="G286" s="340"/>
      <c r="H286" s="340"/>
    </row>
    <row r="287" spans="2:8" x14ac:dyDescent="0.25">
      <c r="B287" s="340"/>
      <c r="C287" s="340"/>
      <c r="D287" s="340"/>
      <c r="E287" s="340"/>
      <c r="F287" s="340"/>
      <c r="G287" s="340"/>
      <c r="H287" s="340"/>
    </row>
    <row r="288" spans="2:8" x14ac:dyDescent="0.25">
      <c r="B288" s="340"/>
      <c r="C288" s="340"/>
      <c r="D288" s="340"/>
      <c r="E288" s="340"/>
      <c r="F288" s="340"/>
      <c r="G288" s="340"/>
      <c r="H288" s="340"/>
    </row>
    <row r="289" spans="2:8" x14ac:dyDescent="0.25">
      <c r="B289" s="340"/>
      <c r="C289" s="340"/>
      <c r="D289" s="340"/>
      <c r="E289" s="340"/>
      <c r="F289" s="340"/>
      <c r="G289" s="340"/>
      <c r="H289" s="340"/>
    </row>
    <row r="290" spans="2:8" x14ac:dyDescent="0.25">
      <c r="B290" s="340"/>
      <c r="C290" s="340"/>
      <c r="D290" s="340"/>
      <c r="E290" s="340"/>
      <c r="F290" s="340"/>
      <c r="G290" s="340"/>
      <c r="H290" s="340"/>
    </row>
    <row r="291" spans="2:8" x14ac:dyDescent="0.25">
      <c r="B291" s="340"/>
      <c r="C291" s="340"/>
      <c r="D291" s="340"/>
      <c r="E291" s="340"/>
      <c r="F291" s="340"/>
      <c r="G291" s="340"/>
      <c r="H291" s="340"/>
    </row>
    <row r="292" spans="2:8" x14ac:dyDescent="0.25">
      <c r="B292" s="340"/>
      <c r="C292" s="340"/>
      <c r="D292" s="340"/>
      <c r="E292" s="340"/>
      <c r="F292" s="340"/>
      <c r="G292" s="340"/>
      <c r="H292" s="340"/>
    </row>
    <row r="293" spans="2:8" x14ac:dyDescent="0.25">
      <c r="B293" s="340"/>
      <c r="C293" s="340"/>
      <c r="D293" s="340"/>
      <c r="E293" s="340"/>
      <c r="F293" s="340"/>
      <c r="G293" s="340"/>
      <c r="H293" s="340"/>
    </row>
    <row r="294" spans="2:8" x14ac:dyDescent="0.25">
      <c r="B294" s="340"/>
      <c r="C294" s="340"/>
      <c r="D294" s="340"/>
      <c r="E294" s="340"/>
      <c r="F294" s="340"/>
      <c r="G294" s="340"/>
      <c r="H294" s="340"/>
    </row>
    <row r="295" spans="2:8" x14ac:dyDescent="0.25">
      <c r="B295" s="340"/>
      <c r="C295" s="340"/>
      <c r="D295" s="340"/>
      <c r="E295" s="340"/>
      <c r="F295" s="340"/>
      <c r="G295" s="340"/>
      <c r="H295" s="340"/>
    </row>
    <row r="296" spans="2:8" x14ac:dyDescent="0.25">
      <c r="B296" s="340"/>
      <c r="C296" s="340"/>
      <c r="D296" s="340"/>
      <c r="E296" s="340"/>
      <c r="F296" s="340"/>
      <c r="G296" s="340"/>
      <c r="H296" s="340"/>
    </row>
    <row r="297" spans="2:8" x14ac:dyDescent="0.25">
      <c r="B297" s="340"/>
      <c r="C297" s="340"/>
      <c r="D297" s="340"/>
      <c r="E297" s="340"/>
      <c r="F297" s="340"/>
      <c r="G297" s="340"/>
      <c r="H297" s="340"/>
    </row>
    <row r="298" spans="2:8" x14ac:dyDescent="0.25">
      <c r="B298" s="340"/>
      <c r="C298" s="340"/>
      <c r="D298" s="340"/>
      <c r="E298" s="340"/>
      <c r="F298" s="340"/>
      <c r="G298" s="340"/>
      <c r="H298" s="340"/>
    </row>
    <row r="299" spans="2:8" x14ac:dyDescent="0.25">
      <c r="B299" s="340"/>
      <c r="C299" s="340"/>
      <c r="D299" s="340"/>
      <c r="E299" s="340"/>
      <c r="F299" s="340"/>
      <c r="G299" s="340"/>
      <c r="H299" s="340"/>
    </row>
    <row r="300" spans="2:8" x14ac:dyDescent="0.25">
      <c r="B300" s="340"/>
      <c r="C300" s="340"/>
      <c r="D300" s="340"/>
      <c r="E300" s="340"/>
      <c r="F300" s="340"/>
      <c r="G300" s="340"/>
      <c r="H300" s="340"/>
    </row>
    <row r="301" spans="2:8" x14ac:dyDescent="0.25">
      <c r="B301" s="340"/>
      <c r="C301" s="340"/>
      <c r="D301" s="340"/>
      <c r="E301" s="340"/>
      <c r="F301" s="340"/>
      <c r="G301" s="340"/>
      <c r="H301" s="340"/>
    </row>
    <row r="302" spans="2:8" x14ac:dyDescent="0.25">
      <c r="B302" s="340"/>
      <c r="C302" s="340"/>
      <c r="D302" s="340"/>
      <c r="E302" s="340"/>
      <c r="F302" s="340"/>
      <c r="G302" s="340"/>
      <c r="H302" s="340"/>
    </row>
    <row r="303" spans="2:8" x14ac:dyDescent="0.25">
      <c r="B303" s="340"/>
      <c r="C303" s="340"/>
      <c r="D303" s="340"/>
      <c r="E303" s="340"/>
      <c r="F303" s="340"/>
      <c r="G303" s="340"/>
      <c r="H303" s="340"/>
    </row>
    <row r="304" spans="2:8" x14ac:dyDescent="0.25">
      <c r="B304" s="340"/>
      <c r="C304" s="340"/>
      <c r="D304" s="340"/>
      <c r="E304" s="340"/>
      <c r="F304" s="340"/>
      <c r="G304" s="340"/>
      <c r="H304" s="340"/>
    </row>
    <row r="305" spans="2:8" x14ac:dyDescent="0.25">
      <c r="B305" s="340"/>
      <c r="C305" s="340"/>
      <c r="D305" s="340"/>
      <c r="E305" s="340"/>
      <c r="F305" s="340"/>
      <c r="G305" s="340"/>
      <c r="H305" s="340"/>
    </row>
    <row r="306" spans="2:8" x14ac:dyDescent="0.25">
      <c r="B306" s="340"/>
      <c r="C306" s="340"/>
      <c r="D306" s="340"/>
      <c r="E306" s="340"/>
      <c r="F306" s="340"/>
      <c r="G306" s="340"/>
      <c r="H306" s="340"/>
    </row>
    <row r="307" spans="2:8" x14ac:dyDescent="0.25">
      <c r="B307" s="340"/>
      <c r="C307" s="340"/>
      <c r="D307" s="340"/>
      <c r="E307" s="340"/>
      <c r="F307" s="340"/>
      <c r="G307" s="340"/>
      <c r="H307" s="340"/>
    </row>
    <row r="308" spans="2:8" x14ac:dyDescent="0.25">
      <c r="B308" s="340"/>
      <c r="C308" s="340"/>
      <c r="D308" s="340"/>
      <c r="E308" s="340"/>
      <c r="F308" s="340"/>
      <c r="G308" s="340"/>
      <c r="H308" s="340"/>
    </row>
    <row r="309" spans="2:8" x14ac:dyDescent="0.25">
      <c r="B309" s="340"/>
      <c r="C309" s="340"/>
      <c r="D309" s="340"/>
      <c r="E309" s="340"/>
      <c r="F309" s="340"/>
      <c r="G309" s="340"/>
      <c r="H309" s="340"/>
    </row>
    <row r="310" spans="2:8" x14ac:dyDescent="0.25">
      <c r="B310" s="340"/>
      <c r="C310" s="340"/>
      <c r="D310" s="340"/>
      <c r="E310" s="340"/>
      <c r="F310" s="340"/>
      <c r="G310" s="340"/>
      <c r="H310" s="340"/>
    </row>
    <row r="311" spans="2:8" x14ac:dyDescent="0.25">
      <c r="B311" s="340"/>
      <c r="C311" s="340"/>
      <c r="D311" s="340"/>
      <c r="E311" s="340"/>
      <c r="F311" s="340"/>
      <c r="G311" s="340"/>
      <c r="H311" s="340"/>
    </row>
    <row r="312" spans="2:8" x14ac:dyDescent="0.25">
      <c r="B312" s="340"/>
      <c r="C312" s="340"/>
      <c r="D312" s="340"/>
      <c r="E312" s="340"/>
      <c r="F312" s="340"/>
      <c r="G312" s="340"/>
      <c r="H312" s="340"/>
    </row>
    <row r="313" spans="2:8" x14ac:dyDescent="0.25">
      <c r="B313" s="340"/>
      <c r="C313" s="340"/>
      <c r="D313" s="340"/>
      <c r="E313" s="340"/>
      <c r="F313" s="340"/>
      <c r="G313" s="340"/>
      <c r="H313" s="340"/>
    </row>
    <row r="314" spans="2:8" x14ac:dyDescent="0.25">
      <c r="B314" s="340"/>
      <c r="C314" s="340"/>
      <c r="D314" s="340"/>
      <c r="E314" s="340"/>
      <c r="F314" s="340"/>
      <c r="G314" s="340"/>
      <c r="H314" s="340"/>
    </row>
    <row r="315" spans="2:8" x14ac:dyDescent="0.25">
      <c r="B315" s="340"/>
      <c r="C315" s="340"/>
      <c r="D315" s="340"/>
      <c r="E315" s="340"/>
      <c r="F315" s="340"/>
      <c r="G315" s="340"/>
      <c r="H315" s="340"/>
    </row>
    <row r="316" spans="2:8" x14ac:dyDescent="0.25">
      <c r="B316" s="340"/>
      <c r="C316" s="340"/>
      <c r="D316" s="340"/>
      <c r="E316" s="340"/>
      <c r="F316" s="340"/>
      <c r="G316" s="340"/>
      <c r="H316" s="340"/>
    </row>
    <row r="317" spans="2:8" x14ac:dyDescent="0.25">
      <c r="B317" s="340"/>
      <c r="C317" s="340"/>
      <c r="D317" s="340"/>
      <c r="E317" s="340"/>
      <c r="F317" s="340"/>
      <c r="G317" s="340"/>
      <c r="H317" s="340"/>
    </row>
    <row r="318" spans="2:8" x14ac:dyDescent="0.25">
      <c r="B318" s="340"/>
      <c r="C318" s="340"/>
      <c r="D318" s="340"/>
      <c r="E318" s="340"/>
      <c r="F318" s="340"/>
      <c r="G318" s="340"/>
      <c r="H318" s="340"/>
    </row>
    <row r="319" spans="2:8" x14ac:dyDescent="0.25">
      <c r="B319" s="340"/>
      <c r="C319" s="340"/>
      <c r="D319" s="340"/>
      <c r="E319" s="340"/>
      <c r="F319" s="340"/>
      <c r="G319" s="340"/>
      <c r="H319" s="340"/>
    </row>
    <row r="320" spans="2:8" x14ac:dyDescent="0.25">
      <c r="B320" s="340"/>
      <c r="C320" s="340"/>
      <c r="D320" s="340"/>
      <c r="E320" s="340"/>
      <c r="F320" s="340"/>
      <c r="G320" s="340"/>
      <c r="H320" s="340"/>
    </row>
    <row r="321" spans="2:8" x14ac:dyDescent="0.25">
      <c r="B321" s="340"/>
      <c r="C321" s="340"/>
      <c r="D321" s="340"/>
      <c r="E321" s="340"/>
      <c r="F321" s="340"/>
      <c r="G321" s="340"/>
      <c r="H321" s="340"/>
    </row>
    <row r="322" spans="2:8" x14ac:dyDescent="0.25">
      <c r="B322" s="340"/>
      <c r="C322" s="340"/>
      <c r="D322" s="340"/>
      <c r="E322" s="340"/>
      <c r="F322" s="340"/>
      <c r="G322" s="340"/>
      <c r="H322" s="340"/>
    </row>
    <row r="323" spans="2:8" x14ac:dyDescent="0.25">
      <c r="B323" s="340"/>
      <c r="C323" s="340"/>
      <c r="D323" s="340"/>
      <c r="E323" s="340"/>
      <c r="F323" s="340"/>
      <c r="G323" s="340"/>
      <c r="H323" s="340"/>
    </row>
    <row r="324" spans="2:8" x14ac:dyDescent="0.25">
      <c r="B324" s="340"/>
      <c r="C324" s="340"/>
      <c r="D324" s="340"/>
      <c r="E324" s="340"/>
      <c r="F324" s="340"/>
      <c r="G324" s="340"/>
      <c r="H324" s="340"/>
    </row>
    <row r="325" spans="2:8" x14ac:dyDescent="0.25">
      <c r="B325" s="340"/>
      <c r="C325" s="340"/>
      <c r="D325" s="340"/>
      <c r="E325" s="340"/>
      <c r="F325" s="340"/>
      <c r="G325" s="340"/>
      <c r="H325" s="340"/>
    </row>
    <row r="326" spans="2:8" x14ac:dyDescent="0.25">
      <c r="B326" s="340"/>
      <c r="C326" s="340"/>
      <c r="D326" s="340"/>
      <c r="E326" s="340"/>
      <c r="F326" s="340"/>
      <c r="G326" s="340"/>
      <c r="H326" s="340"/>
    </row>
    <row r="327" spans="2:8" x14ac:dyDescent="0.25">
      <c r="B327" s="340"/>
      <c r="C327" s="340"/>
      <c r="D327" s="340"/>
      <c r="E327" s="340"/>
      <c r="F327" s="340"/>
      <c r="G327" s="340"/>
      <c r="H327" s="340"/>
    </row>
    <row r="328" spans="2:8" x14ac:dyDescent="0.25">
      <c r="B328" s="340"/>
      <c r="C328" s="340"/>
      <c r="D328" s="340"/>
      <c r="E328" s="340"/>
      <c r="F328" s="340"/>
      <c r="G328" s="340"/>
      <c r="H328" s="340"/>
    </row>
    <row r="329" spans="2:8" x14ac:dyDescent="0.25">
      <c r="B329" s="340"/>
      <c r="C329" s="340"/>
      <c r="D329" s="340"/>
      <c r="E329" s="340"/>
      <c r="F329" s="340"/>
      <c r="G329" s="340"/>
      <c r="H329" s="340"/>
    </row>
    <row r="330" spans="2:8" x14ac:dyDescent="0.25">
      <c r="B330" s="340"/>
      <c r="C330" s="340"/>
      <c r="D330" s="340"/>
      <c r="E330" s="340"/>
      <c r="F330" s="340"/>
      <c r="G330" s="340"/>
      <c r="H330" s="340"/>
    </row>
    <row r="331" spans="2:8" x14ac:dyDescent="0.25">
      <c r="B331" s="340"/>
      <c r="C331" s="340"/>
      <c r="D331" s="340"/>
      <c r="E331" s="340"/>
      <c r="F331" s="340"/>
      <c r="G331" s="340"/>
      <c r="H331" s="340"/>
    </row>
    <row r="332" spans="2:8" x14ac:dyDescent="0.25">
      <c r="B332" s="340"/>
      <c r="C332" s="340"/>
      <c r="D332" s="340"/>
      <c r="E332" s="340"/>
      <c r="F332" s="340"/>
      <c r="G332" s="340"/>
      <c r="H332" s="340"/>
    </row>
    <row r="333" spans="2:8" x14ac:dyDescent="0.25">
      <c r="B333" s="340"/>
      <c r="C333" s="340"/>
      <c r="D333" s="340"/>
      <c r="E333" s="340"/>
      <c r="F333" s="340"/>
      <c r="G333" s="340"/>
      <c r="H333" s="340"/>
    </row>
    <row r="334" spans="2:8" x14ac:dyDescent="0.25">
      <c r="B334" s="340"/>
      <c r="C334" s="340"/>
      <c r="D334" s="340"/>
      <c r="E334" s="340"/>
      <c r="F334" s="340"/>
      <c r="G334" s="340"/>
      <c r="H334" s="340"/>
    </row>
    <row r="335" spans="2:8" x14ac:dyDescent="0.25">
      <c r="B335" s="340"/>
      <c r="C335" s="340"/>
      <c r="D335" s="340"/>
      <c r="E335" s="340"/>
      <c r="F335" s="340"/>
      <c r="G335" s="340"/>
      <c r="H335" s="340"/>
    </row>
    <row r="336" spans="2:8" x14ac:dyDescent="0.25">
      <c r="B336" s="340"/>
      <c r="C336" s="340"/>
      <c r="D336" s="340"/>
      <c r="E336" s="340"/>
      <c r="F336" s="340"/>
      <c r="G336" s="340"/>
      <c r="H336" s="340"/>
    </row>
    <row r="337" spans="2:8" x14ac:dyDescent="0.25">
      <c r="B337" s="340"/>
      <c r="C337" s="340"/>
      <c r="D337" s="340"/>
      <c r="E337" s="340"/>
      <c r="F337" s="340"/>
      <c r="G337" s="340"/>
      <c r="H337" s="340"/>
    </row>
    <row r="338" spans="2:8" x14ac:dyDescent="0.25">
      <c r="B338" s="340"/>
      <c r="C338" s="340"/>
      <c r="D338" s="340"/>
      <c r="E338" s="340"/>
      <c r="F338" s="340"/>
      <c r="G338" s="340"/>
      <c r="H338" s="340"/>
    </row>
    <row r="339" spans="2:8" x14ac:dyDescent="0.25">
      <c r="B339" s="340"/>
      <c r="C339" s="340"/>
      <c r="D339" s="340"/>
      <c r="E339" s="340"/>
      <c r="F339" s="340"/>
      <c r="G339" s="340"/>
      <c r="H339" s="340"/>
    </row>
    <row r="340" spans="2:8" x14ac:dyDescent="0.25">
      <c r="B340" s="340"/>
      <c r="C340" s="340"/>
      <c r="D340" s="340"/>
      <c r="E340" s="340"/>
      <c r="F340" s="340"/>
      <c r="G340" s="340"/>
      <c r="H340" s="340"/>
    </row>
    <row r="341" spans="2:8" x14ac:dyDescent="0.25">
      <c r="B341" s="340"/>
      <c r="C341" s="340"/>
      <c r="D341" s="340"/>
      <c r="E341" s="340"/>
      <c r="F341" s="340"/>
      <c r="G341" s="340"/>
      <c r="H341" s="340"/>
    </row>
    <row r="342" spans="2:8" x14ac:dyDescent="0.25">
      <c r="B342" s="340"/>
      <c r="C342" s="340"/>
      <c r="D342" s="340"/>
      <c r="E342" s="340"/>
      <c r="F342" s="340"/>
      <c r="G342" s="340"/>
      <c r="H342" s="340"/>
    </row>
    <row r="343" spans="2:8" x14ac:dyDescent="0.25">
      <c r="B343" s="340"/>
      <c r="C343" s="340"/>
      <c r="D343" s="340"/>
      <c r="E343" s="340"/>
      <c r="F343" s="340"/>
      <c r="G343" s="340"/>
      <c r="H343" s="340"/>
    </row>
    <row r="344" spans="2:8" x14ac:dyDescent="0.25">
      <c r="B344" s="340"/>
      <c r="C344" s="340"/>
      <c r="D344" s="340"/>
      <c r="E344" s="340"/>
      <c r="F344" s="340"/>
      <c r="G344" s="340"/>
      <c r="H344" s="340"/>
    </row>
    <row r="345" spans="2:8" x14ac:dyDescent="0.25">
      <c r="B345" s="340"/>
      <c r="C345" s="340"/>
      <c r="D345" s="340"/>
      <c r="E345" s="340"/>
      <c r="F345" s="340"/>
      <c r="G345" s="340"/>
      <c r="H345" s="340"/>
    </row>
    <row r="346" spans="2:8" x14ac:dyDescent="0.25">
      <c r="B346" s="340"/>
      <c r="C346" s="340"/>
      <c r="D346" s="340"/>
      <c r="E346" s="340"/>
      <c r="F346" s="340"/>
      <c r="G346" s="340"/>
      <c r="H346" s="340"/>
    </row>
    <row r="347" spans="2:8" x14ac:dyDescent="0.25">
      <c r="B347" s="340"/>
      <c r="C347" s="340"/>
      <c r="D347" s="340"/>
      <c r="E347" s="340"/>
      <c r="F347" s="340"/>
      <c r="G347" s="340"/>
      <c r="H347" s="340"/>
    </row>
    <row r="348" spans="2:8" x14ac:dyDescent="0.25">
      <c r="B348" s="340"/>
      <c r="C348" s="340"/>
      <c r="D348" s="340"/>
      <c r="E348" s="340"/>
      <c r="F348" s="340"/>
      <c r="G348" s="340"/>
      <c r="H348" s="340"/>
    </row>
    <row r="349" spans="2:8" x14ac:dyDescent="0.25">
      <c r="B349" s="340"/>
      <c r="C349" s="340"/>
      <c r="D349" s="340"/>
      <c r="E349" s="340"/>
      <c r="F349" s="340"/>
      <c r="G349" s="340"/>
      <c r="H349" s="340"/>
    </row>
    <row r="350" spans="2:8" x14ac:dyDescent="0.25">
      <c r="B350" s="340"/>
      <c r="C350" s="340"/>
      <c r="D350" s="340"/>
      <c r="E350" s="340"/>
      <c r="F350" s="340"/>
      <c r="G350" s="340"/>
      <c r="H350" s="340"/>
    </row>
    <row r="351" spans="2:8" x14ac:dyDescent="0.25">
      <c r="B351" s="340"/>
      <c r="C351" s="340"/>
      <c r="D351" s="340"/>
      <c r="E351" s="340"/>
      <c r="F351" s="340"/>
      <c r="G351" s="340"/>
      <c r="H351" s="340"/>
    </row>
    <row r="352" spans="2:8" x14ac:dyDescent="0.25">
      <c r="B352" s="340"/>
      <c r="C352" s="340"/>
      <c r="D352" s="340"/>
      <c r="E352" s="340"/>
      <c r="F352" s="340"/>
      <c r="G352" s="340"/>
      <c r="H352" s="340"/>
    </row>
    <row r="353" spans="2:8" x14ac:dyDescent="0.25">
      <c r="B353" s="340"/>
      <c r="C353" s="340"/>
      <c r="D353" s="340"/>
      <c r="E353" s="340"/>
      <c r="F353" s="340"/>
      <c r="G353" s="340"/>
      <c r="H353" s="340"/>
    </row>
    <row r="354" spans="2:8" x14ac:dyDescent="0.25">
      <c r="B354" s="340"/>
      <c r="C354" s="340"/>
      <c r="D354" s="340"/>
      <c r="E354" s="340"/>
      <c r="F354" s="340"/>
      <c r="G354" s="340"/>
      <c r="H354" s="340"/>
    </row>
    <row r="355" spans="2:8" x14ac:dyDescent="0.25">
      <c r="B355" s="340"/>
      <c r="C355" s="340"/>
      <c r="D355" s="340"/>
      <c r="E355" s="340"/>
      <c r="F355" s="340"/>
      <c r="G355" s="340"/>
      <c r="H355" s="340"/>
    </row>
    <row r="356" spans="2:8" x14ac:dyDescent="0.25">
      <c r="B356" s="340"/>
      <c r="C356" s="340"/>
      <c r="D356" s="340"/>
      <c r="E356" s="340"/>
      <c r="F356" s="340"/>
      <c r="G356" s="340"/>
      <c r="H356" s="340"/>
    </row>
    <row r="357" spans="2:8" x14ac:dyDescent="0.25">
      <c r="B357" s="340"/>
      <c r="C357" s="340"/>
      <c r="D357" s="340"/>
      <c r="E357" s="340"/>
      <c r="F357" s="340"/>
      <c r="G357" s="340"/>
      <c r="H357" s="340"/>
    </row>
    <row r="358" spans="2:8" x14ac:dyDescent="0.25">
      <c r="B358" s="340"/>
      <c r="C358" s="340"/>
      <c r="D358" s="340"/>
      <c r="E358" s="340"/>
      <c r="F358" s="340"/>
      <c r="G358" s="340"/>
      <c r="H358" s="340"/>
    </row>
    <row r="359" spans="2:8" x14ac:dyDescent="0.25">
      <c r="B359" s="340"/>
      <c r="C359" s="340"/>
      <c r="D359" s="340"/>
      <c r="E359" s="340"/>
      <c r="F359" s="340"/>
      <c r="G359" s="340"/>
      <c r="H359" s="340"/>
    </row>
    <row r="360" spans="2:8" x14ac:dyDescent="0.25">
      <c r="B360" s="340"/>
      <c r="C360" s="340"/>
      <c r="D360" s="340"/>
      <c r="E360" s="340"/>
      <c r="F360" s="340"/>
      <c r="G360" s="340"/>
      <c r="H360" s="340"/>
    </row>
    <row r="361" spans="2:8" x14ac:dyDescent="0.25">
      <c r="B361" s="340"/>
      <c r="C361" s="340"/>
      <c r="D361" s="340"/>
      <c r="E361" s="340"/>
      <c r="F361" s="340"/>
      <c r="G361" s="340"/>
      <c r="H361" s="340"/>
    </row>
    <row r="362" spans="2:8" x14ac:dyDescent="0.25">
      <c r="B362" s="340"/>
      <c r="C362" s="340"/>
      <c r="D362" s="340"/>
      <c r="E362" s="340"/>
      <c r="F362" s="340"/>
      <c r="G362" s="340"/>
      <c r="H362" s="340"/>
    </row>
    <row r="363" spans="2:8" x14ac:dyDescent="0.25">
      <c r="B363" s="340"/>
      <c r="C363" s="340"/>
      <c r="D363" s="340"/>
      <c r="E363" s="340"/>
      <c r="F363" s="340"/>
      <c r="G363" s="340"/>
      <c r="H363" s="340"/>
    </row>
    <row r="364" spans="2:8" x14ac:dyDescent="0.25">
      <c r="B364" s="340"/>
      <c r="C364" s="340"/>
      <c r="D364" s="340"/>
      <c r="E364" s="340"/>
      <c r="F364" s="340"/>
      <c r="G364" s="340"/>
      <c r="H364" s="340"/>
    </row>
    <row r="365" spans="2:8" x14ac:dyDescent="0.25">
      <c r="B365" s="340"/>
      <c r="C365" s="340"/>
      <c r="D365" s="340"/>
      <c r="E365" s="340"/>
      <c r="F365" s="340"/>
      <c r="G365" s="340"/>
      <c r="H365" s="340"/>
    </row>
    <row r="366" spans="2:8" x14ac:dyDescent="0.25">
      <c r="B366" s="340"/>
      <c r="C366" s="340"/>
      <c r="D366" s="340"/>
      <c r="E366" s="340"/>
      <c r="F366" s="340"/>
      <c r="G366" s="340"/>
      <c r="H366" s="340"/>
    </row>
    <row r="367" spans="2:8" x14ac:dyDescent="0.25">
      <c r="B367" s="340"/>
      <c r="C367" s="340"/>
      <c r="D367" s="340"/>
      <c r="E367" s="340"/>
      <c r="F367" s="340"/>
      <c r="G367" s="340"/>
      <c r="H367" s="340"/>
    </row>
    <row r="368" spans="2:8" x14ac:dyDescent="0.25">
      <c r="B368" s="340"/>
      <c r="C368" s="340"/>
      <c r="D368" s="340"/>
      <c r="E368" s="340"/>
      <c r="F368" s="340"/>
      <c r="G368" s="340"/>
      <c r="H368" s="340"/>
    </row>
    <row r="369" spans="2:8" x14ac:dyDescent="0.25">
      <c r="B369" s="340"/>
      <c r="C369" s="340"/>
      <c r="D369" s="340"/>
      <c r="E369" s="340"/>
      <c r="F369" s="340"/>
      <c r="G369" s="340"/>
      <c r="H369" s="340"/>
    </row>
    <row r="370" spans="2:8" x14ac:dyDescent="0.25">
      <c r="B370" s="340"/>
      <c r="C370" s="340"/>
      <c r="D370" s="340"/>
      <c r="E370" s="340"/>
      <c r="F370" s="340"/>
      <c r="G370" s="340"/>
      <c r="H370" s="340"/>
    </row>
    <row r="371" spans="2:8" x14ac:dyDescent="0.25">
      <c r="B371" s="340"/>
      <c r="C371" s="340"/>
      <c r="D371" s="340"/>
      <c r="E371" s="340"/>
      <c r="F371" s="340"/>
      <c r="G371" s="340"/>
      <c r="H371" s="340"/>
    </row>
    <row r="372" spans="2:8" x14ac:dyDescent="0.25">
      <c r="B372" s="340"/>
      <c r="C372" s="340"/>
      <c r="D372" s="340"/>
      <c r="E372" s="340"/>
      <c r="F372" s="340"/>
      <c r="G372" s="340"/>
      <c r="H372" s="340"/>
    </row>
    <row r="373" spans="2:8" x14ac:dyDescent="0.25">
      <c r="B373" s="340"/>
      <c r="C373" s="340"/>
      <c r="D373" s="340"/>
      <c r="E373" s="340"/>
      <c r="F373" s="340"/>
      <c r="G373" s="340"/>
      <c r="H373" s="340"/>
    </row>
    <row r="374" spans="2:8" x14ac:dyDescent="0.25">
      <c r="B374" s="340"/>
      <c r="C374" s="340"/>
      <c r="D374" s="340"/>
      <c r="E374" s="340"/>
      <c r="F374" s="340"/>
      <c r="G374" s="340"/>
      <c r="H374" s="340"/>
    </row>
    <row r="375" spans="2:8" x14ac:dyDescent="0.25">
      <c r="B375" s="340"/>
      <c r="C375" s="340"/>
      <c r="D375" s="340"/>
      <c r="E375" s="340"/>
      <c r="F375" s="340"/>
      <c r="G375" s="340"/>
      <c r="H375" s="340"/>
    </row>
    <row r="376" spans="2:8" x14ac:dyDescent="0.25">
      <c r="B376" s="340"/>
      <c r="C376" s="340"/>
      <c r="D376" s="340"/>
      <c r="E376" s="340"/>
      <c r="F376" s="340"/>
      <c r="G376" s="340"/>
      <c r="H376" s="340"/>
    </row>
    <row r="377" spans="2:8" x14ac:dyDescent="0.25">
      <c r="B377" s="340"/>
      <c r="C377" s="340"/>
      <c r="D377" s="340"/>
      <c r="E377" s="340"/>
      <c r="F377" s="340"/>
      <c r="G377" s="340"/>
      <c r="H377" s="340"/>
    </row>
    <row r="378" spans="2:8" x14ac:dyDescent="0.25">
      <c r="B378" s="340"/>
      <c r="C378" s="340"/>
      <c r="D378" s="340"/>
      <c r="E378" s="340"/>
      <c r="F378" s="340"/>
      <c r="G378" s="340"/>
      <c r="H378" s="340"/>
    </row>
    <row r="379" spans="2:8" x14ac:dyDescent="0.25">
      <c r="B379" s="340"/>
      <c r="C379" s="340"/>
      <c r="D379" s="340"/>
      <c r="E379" s="340"/>
      <c r="F379" s="340"/>
      <c r="G379" s="340"/>
      <c r="H379" s="340"/>
    </row>
    <row r="380" spans="2:8" x14ac:dyDescent="0.25">
      <c r="B380" s="340"/>
      <c r="C380" s="340"/>
      <c r="D380" s="340"/>
      <c r="E380" s="340"/>
      <c r="F380" s="340"/>
      <c r="G380" s="340"/>
      <c r="H380" s="340"/>
    </row>
    <row r="381" spans="2:8" x14ac:dyDescent="0.25">
      <c r="B381" s="340"/>
      <c r="C381" s="340"/>
      <c r="D381" s="340"/>
      <c r="E381" s="340"/>
      <c r="F381" s="340"/>
      <c r="G381" s="340"/>
      <c r="H381" s="340"/>
    </row>
    <row r="382" spans="2:8" x14ac:dyDescent="0.25">
      <c r="B382" s="340"/>
      <c r="C382" s="340"/>
      <c r="D382" s="340"/>
      <c r="E382" s="340"/>
      <c r="F382" s="340"/>
      <c r="G382" s="340"/>
      <c r="H382" s="340"/>
    </row>
    <row r="383" spans="2:8" x14ac:dyDescent="0.25">
      <c r="B383" s="340"/>
      <c r="C383" s="340"/>
      <c r="D383" s="340"/>
      <c r="E383" s="340"/>
      <c r="F383" s="340"/>
      <c r="G383" s="340"/>
      <c r="H383" s="340"/>
    </row>
    <row r="384" spans="2:8" x14ac:dyDescent="0.25">
      <c r="B384" s="340"/>
      <c r="C384" s="340"/>
      <c r="D384" s="340"/>
      <c r="E384" s="340"/>
      <c r="F384" s="340"/>
      <c r="G384" s="340"/>
      <c r="H384" s="340"/>
    </row>
    <row r="385" spans="2:8" x14ac:dyDescent="0.25">
      <c r="B385" s="340"/>
      <c r="C385" s="340"/>
      <c r="D385" s="340"/>
      <c r="E385" s="340"/>
      <c r="F385" s="340"/>
      <c r="G385" s="340"/>
      <c r="H385" s="340"/>
    </row>
    <row r="386" spans="2:8" x14ac:dyDescent="0.25">
      <c r="B386" s="340"/>
      <c r="C386" s="340"/>
      <c r="D386" s="340"/>
      <c r="E386" s="340"/>
      <c r="F386" s="340"/>
      <c r="G386" s="340"/>
      <c r="H386" s="340"/>
    </row>
    <row r="387" spans="2:8" x14ac:dyDescent="0.25">
      <c r="B387" s="340"/>
      <c r="C387" s="340"/>
      <c r="D387" s="340"/>
      <c r="E387" s="340"/>
      <c r="F387" s="340"/>
      <c r="G387" s="340"/>
      <c r="H387" s="340"/>
    </row>
    <row r="388" spans="2:8" x14ac:dyDescent="0.25">
      <c r="B388" s="340"/>
      <c r="C388" s="340"/>
      <c r="D388" s="340"/>
      <c r="E388" s="340"/>
      <c r="F388" s="340"/>
      <c r="G388" s="340"/>
      <c r="H388" s="340"/>
    </row>
    <row r="389" spans="2:8" x14ac:dyDescent="0.25">
      <c r="B389" s="340"/>
      <c r="C389" s="340"/>
      <c r="D389" s="340"/>
      <c r="E389" s="340"/>
      <c r="F389" s="340"/>
      <c r="G389" s="340"/>
      <c r="H389" s="340"/>
    </row>
    <row r="390" spans="2:8" x14ac:dyDescent="0.25">
      <c r="B390" s="340"/>
      <c r="C390" s="340"/>
      <c r="D390" s="340"/>
      <c r="E390" s="340"/>
      <c r="F390" s="340"/>
      <c r="G390" s="340"/>
      <c r="H390" s="340"/>
    </row>
    <row r="391" spans="2:8" x14ac:dyDescent="0.25">
      <c r="B391" s="340"/>
      <c r="C391" s="340"/>
      <c r="D391" s="340"/>
      <c r="E391" s="340"/>
      <c r="F391" s="340"/>
      <c r="G391" s="340"/>
      <c r="H391" s="340"/>
    </row>
    <row r="392" spans="2:8" x14ac:dyDescent="0.25">
      <c r="B392" s="340"/>
      <c r="C392" s="340"/>
      <c r="D392" s="340"/>
      <c r="E392" s="340"/>
      <c r="F392" s="340"/>
      <c r="G392" s="340"/>
      <c r="H392" s="340"/>
    </row>
    <row r="393" spans="2:8" x14ac:dyDescent="0.25">
      <c r="B393" s="340"/>
      <c r="C393" s="340"/>
      <c r="D393" s="340"/>
      <c r="E393" s="340"/>
      <c r="F393" s="340"/>
      <c r="G393" s="340"/>
      <c r="H393" s="340"/>
    </row>
    <row r="394" spans="2:8" x14ac:dyDescent="0.25">
      <c r="B394" s="340"/>
      <c r="C394" s="340"/>
      <c r="D394" s="340"/>
      <c r="E394" s="340"/>
      <c r="F394" s="340"/>
      <c r="G394" s="340"/>
      <c r="H394" s="340"/>
    </row>
    <row r="395" spans="2:8" x14ac:dyDescent="0.25">
      <c r="B395" s="340"/>
      <c r="C395" s="340"/>
      <c r="D395" s="340"/>
      <c r="E395" s="340"/>
      <c r="F395" s="340"/>
      <c r="G395" s="340"/>
      <c r="H395" s="340"/>
    </row>
    <row r="396" spans="2:8" x14ac:dyDescent="0.25">
      <c r="B396" s="340"/>
      <c r="C396" s="340"/>
      <c r="D396" s="340"/>
      <c r="E396" s="340"/>
      <c r="F396" s="340"/>
      <c r="G396" s="340"/>
      <c r="H396" s="340"/>
    </row>
    <row r="397" spans="2:8" x14ac:dyDescent="0.25">
      <c r="B397" s="340"/>
      <c r="C397" s="340"/>
      <c r="D397" s="340"/>
      <c r="E397" s="340"/>
      <c r="F397" s="340"/>
      <c r="G397" s="340"/>
      <c r="H397" s="340"/>
    </row>
    <row r="398" spans="2:8" x14ac:dyDescent="0.25">
      <c r="B398" s="340"/>
      <c r="C398" s="340"/>
      <c r="D398" s="340"/>
      <c r="E398" s="340"/>
      <c r="F398" s="340"/>
      <c r="G398" s="340"/>
      <c r="H398" s="340"/>
    </row>
    <row r="399" spans="2:8" x14ac:dyDescent="0.25">
      <c r="B399" s="340"/>
      <c r="C399" s="340"/>
      <c r="D399" s="340"/>
      <c r="E399" s="340"/>
      <c r="F399" s="340"/>
      <c r="G399" s="340"/>
      <c r="H399" s="340"/>
    </row>
    <row r="400" spans="2:8" x14ac:dyDescent="0.25">
      <c r="B400" s="340"/>
      <c r="C400" s="340"/>
      <c r="D400" s="340"/>
      <c r="E400" s="340"/>
      <c r="F400" s="340"/>
      <c r="G400" s="340"/>
      <c r="H400" s="340"/>
    </row>
    <row r="401" spans="2:8" x14ac:dyDescent="0.25">
      <c r="B401" s="340"/>
      <c r="C401" s="340"/>
      <c r="D401" s="340"/>
      <c r="E401" s="340"/>
      <c r="F401" s="340"/>
      <c r="G401" s="340"/>
      <c r="H401" s="340"/>
    </row>
    <row r="402" spans="2:8" x14ac:dyDescent="0.25">
      <c r="B402" s="340"/>
      <c r="C402" s="340"/>
      <c r="D402" s="340"/>
      <c r="E402" s="340"/>
      <c r="F402" s="340"/>
      <c r="G402" s="340"/>
      <c r="H402" s="340"/>
    </row>
    <row r="403" spans="2:8" x14ac:dyDescent="0.25">
      <c r="B403" s="340"/>
      <c r="C403" s="340"/>
      <c r="D403" s="340"/>
      <c r="E403" s="340"/>
      <c r="F403" s="340"/>
      <c r="G403" s="340"/>
      <c r="H403" s="340"/>
    </row>
    <row r="404" spans="2:8" x14ac:dyDescent="0.25">
      <c r="B404" s="340"/>
      <c r="C404" s="340"/>
      <c r="D404" s="340"/>
      <c r="E404" s="340"/>
      <c r="F404" s="340"/>
      <c r="G404" s="340"/>
      <c r="H404" s="340"/>
    </row>
    <row r="405" spans="2:8" x14ac:dyDescent="0.25">
      <c r="B405" s="340"/>
      <c r="C405" s="340"/>
      <c r="D405" s="340"/>
      <c r="E405" s="340"/>
      <c r="F405" s="340"/>
      <c r="G405" s="340"/>
      <c r="H405" s="340"/>
    </row>
    <row r="406" spans="2:8" x14ac:dyDescent="0.25">
      <c r="B406" s="340"/>
      <c r="C406" s="340"/>
      <c r="D406" s="340"/>
      <c r="E406" s="340"/>
      <c r="F406" s="340"/>
      <c r="G406" s="340"/>
      <c r="H406" s="340"/>
    </row>
    <row r="407" spans="2:8" x14ac:dyDescent="0.25">
      <c r="B407" s="340"/>
      <c r="C407" s="340"/>
      <c r="D407" s="340"/>
      <c r="E407" s="340"/>
      <c r="F407" s="340"/>
      <c r="G407" s="340"/>
      <c r="H407" s="340"/>
    </row>
    <row r="408" spans="2:8" x14ac:dyDescent="0.25">
      <c r="B408" s="340"/>
      <c r="C408" s="340"/>
      <c r="D408" s="340"/>
      <c r="E408" s="340"/>
      <c r="F408" s="340"/>
      <c r="G408" s="340"/>
      <c r="H408" s="340"/>
    </row>
    <row r="409" spans="2:8" x14ac:dyDescent="0.25">
      <c r="B409" s="340"/>
      <c r="C409" s="340"/>
      <c r="D409" s="340"/>
      <c r="E409" s="340"/>
      <c r="F409" s="340"/>
      <c r="G409" s="340"/>
      <c r="H409" s="340"/>
    </row>
    <row r="410" spans="2:8" x14ac:dyDescent="0.25">
      <c r="B410" s="340"/>
      <c r="C410" s="340"/>
      <c r="D410" s="340"/>
      <c r="E410" s="340"/>
      <c r="F410" s="340"/>
      <c r="G410" s="340"/>
      <c r="H410" s="340"/>
    </row>
    <row r="411" spans="2:8" x14ac:dyDescent="0.25">
      <c r="B411" s="340"/>
      <c r="C411" s="340"/>
      <c r="D411" s="340"/>
      <c r="E411" s="340"/>
      <c r="F411" s="340"/>
      <c r="G411" s="340"/>
      <c r="H411" s="340"/>
    </row>
    <row r="412" spans="2:8" x14ac:dyDescent="0.25">
      <c r="B412" s="340"/>
      <c r="C412" s="340"/>
      <c r="D412" s="340"/>
      <c r="E412" s="340"/>
      <c r="F412" s="340"/>
      <c r="G412" s="340"/>
      <c r="H412" s="340"/>
    </row>
    <row r="413" spans="2:8" x14ac:dyDescent="0.25">
      <c r="B413" s="340"/>
      <c r="C413" s="340"/>
      <c r="D413" s="340"/>
      <c r="E413" s="340"/>
      <c r="F413" s="340"/>
      <c r="G413" s="340"/>
      <c r="H413" s="340"/>
    </row>
    <row r="414" spans="2:8" x14ac:dyDescent="0.25">
      <c r="B414" s="340"/>
      <c r="C414" s="340"/>
      <c r="D414" s="340"/>
      <c r="E414" s="340"/>
      <c r="F414" s="340"/>
      <c r="G414" s="340"/>
      <c r="H414" s="340"/>
    </row>
    <row r="415" spans="2:8" x14ac:dyDescent="0.25">
      <c r="B415" s="340"/>
      <c r="C415" s="340"/>
      <c r="D415" s="340"/>
      <c r="E415" s="340"/>
      <c r="F415" s="340"/>
      <c r="G415" s="340"/>
      <c r="H415" s="340"/>
    </row>
    <row r="416" spans="2:8" x14ac:dyDescent="0.25">
      <c r="B416" s="340"/>
      <c r="C416" s="340"/>
      <c r="D416" s="340"/>
      <c r="E416" s="340"/>
      <c r="F416" s="340"/>
      <c r="G416" s="340"/>
      <c r="H416" s="340"/>
    </row>
    <row r="417" spans="2:8" x14ac:dyDescent="0.25">
      <c r="B417" s="340"/>
      <c r="C417" s="340"/>
      <c r="D417" s="340"/>
      <c r="E417" s="340"/>
      <c r="F417" s="340"/>
      <c r="G417" s="340"/>
      <c r="H417" s="340"/>
    </row>
    <row r="418" spans="2:8" x14ac:dyDescent="0.25">
      <c r="B418" s="340"/>
      <c r="C418" s="340"/>
      <c r="D418" s="340"/>
      <c r="E418" s="340"/>
      <c r="F418" s="340"/>
      <c r="G418" s="340"/>
      <c r="H418" s="340"/>
    </row>
    <row r="419" spans="2:8" x14ac:dyDescent="0.25">
      <c r="B419" s="340"/>
      <c r="C419" s="340"/>
      <c r="D419" s="340"/>
      <c r="E419" s="340"/>
      <c r="F419" s="340"/>
      <c r="G419" s="340"/>
      <c r="H419" s="340"/>
    </row>
    <row r="420" spans="2:8" x14ac:dyDescent="0.25">
      <c r="B420" s="340"/>
      <c r="C420" s="340"/>
      <c r="D420" s="340"/>
      <c r="E420" s="340"/>
      <c r="F420" s="340"/>
      <c r="G420" s="340"/>
      <c r="H420" s="340"/>
    </row>
    <row r="421" spans="2:8" x14ac:dyDescent="0.25">
      <c r="B421" s="340"/>
      <c r="C421" s="340"/>
      <c r="D421" s="340"/>
      <c r="E421" s="340"/>
      <c r="F421" s="340"/>
      <c r="G421" s="340"/>
      <c r="H421" s="340"/>
    </row>
    <row r="422" spans="2:8" x14ac:dyDescent="0.25">
      <c r="B422" s="340"/>
      <c r="C422" s="340"/>
      <c r="D422" s="340"/>
      <c r="E422" s="340"/>
      <c r="F422" s="340"/>
      <c r="G422" s="340"/>
      <c r="H422" s="340"/>
    </row>
    <row r="423" spans="2:8" x14ac:dyDescent="0.25">
      <c r="B423" s="340"/>
      <c r="C423" s="340"/>
      <c r="D423" s="340"/>
      <c r="E423" s="340"/>
      <c r="F423" s="340"/>
      <c r="G423" s="340"/>
      <c r="H423" s="340"/>
    </row>
    <row r="424" spans="2:8" x14ac:dyDescent="0.25">
      <c r="B424" s="340"/>
      <c r="C424" s="340"/>
      <c r="D424" s="340"/>
      <c r="E424" s="340"/>
      <c r="F424" s="340"/>
      <c r="G424" s="340"/>
      <c r="H424" s="340"/>
    </row>
    <row r="425" spans="2:8" x14ac:dyDescent="0.25">
      <c r="B425" s="340"/>
      <c r="C425" s="340"/>
      <c r="D425" s="340"/>
      <c r="E425" s="340"/>
      <c r="F425" s="340"/>
      <c r="G425" s="340"/>
      <c r="H425" s="340"/>
    </row>
    <row r="426" spans="2:8" x14ac:dyDescent="0.25">
      <c r="B426" s="340"/>
      <c r="C426" s="340"/>
      <c r="D426" s="340"/>
      <c r="E426" s="340"/>
      <c r="F426" s="340"/>
      <c r="G426" s="340"/>
      <c r="H426" s="340"/>
    </row>
    <row r="427" spans="2:8" x14ac:dyDescent="0.25">
      <c r="B427" s="340"/>
      <c r="C427" s="340"/>
      <c r="D427" s="340"/>
      <c r="E427" s="340"/>
      <c r="F427" s="340"/>
      <c r="G427" s="340"/>
      <c r="H427" s="340"/>
    </row>
    <row r="428" spans="2:8" x14ac:dyDescent="0.25">
      <c r="B428" s="340"/>
      <c r="C428" s="340"/>
      <c r="D428" s="340"/>
      <c r="E428" s="340"/>
      <c r="F428" s="340"/>
      <c r="G428" s="340"/>
      <c r="H428" s="340"/>
    </row>
    <row r="429" spans="2:8" x14ac:dyDescent="0.25">
      <c r="B429" s="340"/>
      <c r="C429" s="340"/>
      <c r="D429" s="340"/>
      <c r="E429" s="340"/>
      <c r="F429" s="340"/>
      <c r="G429" s="340"/>
      <c r="H429" s="340"/>
    </row>
    <row r="430" spans="2:8" x14ac:dyDescent="0.25">
      <c r="B430" s="340"/>
      <c r="C430" s="340"/>
      <c r="D430" s="340"/>
      <c r="E430" s="340"/>
      <c r="F430" s="340"/>
      <c r="G430" s="340"/>
      <c r="H430" s="340"/>
    </row>
    <row r="431" spans="2:8" x14ac:dyDescent="0.25">
      <c r="B431" s="340"/>
      <c r="C431" s="340"/>
      <c r="D431" s="340"/>
      <c r="E431" s="340"/>
      <c r="F431" s="340"/>
      <c r="G431" s="340"/>
      <c r="H431" s="340"/>
    </row>
    <row r="432" spans="2:8" x14ac:dyDescent="0.25">
      <c r="B432" s="340"/>
      <c r="C432" s="340"/>
      <c r="D432" s="340"/>
      <c r="E432" s="340"/>
      <c r="F432" s="340"/>
      <c r="G432" s="340"/>
      <c r="H432" s="340"/>
    </row>
    <row r="433" spans="2:8" x14ac:dyDescent="0.25">
      <c r="B433" s="340"/>
      <c r="C433" s="340"/>
      <c r="D433" s="340"/>
      <c r="E433" s="340"/>
      <c r="F433" s="340"/>
      <c r="G433" s="340"/>
      <c r="H433" s="340"/>
    </row>
    <row r="434" spans="2:8" x14ac:dyDescent="0.25">
      <c r="B434" s="340"/>
      <c r="C434" s="340"/>
      <c r="D434" s="340"/>
      <c r="E434" s="340"/>
      <c r="F434" s="340"/>
      <c r="G434" s="340"/>
      <c r="H434" s="340"/>
    </row>
    <row r="435" spans="2:8" x14ac:dyDescent="0.25">
      <c r="B435" s="340"/>
      <c r="C435" s="340"/>
      <c r="D435" s="340"/>
      <c r="E435" s="340"/>
      <c r="F435" s="340"/>
      <c r="G435" s="340"/>
      <c r="H435" s="340"/>
    </row>
    <row r="436" spans="2:8" x14ac:dyDescent="0.25">
      <c r="B436" s="340"/>
      <c r="C436" s="340"/>
      <c r="D436" s="340"/>
      <c r="E436" s="340"/>
      <c r="F436" s="340"/>
      <c r="G436" s="340"/>
      <c r="H436" s="340"/>
    </row>
    <row r="437" spans="2:8" x14ac:dyDescent="0.25">
      <c r="B437" s="340"/>
      <c r="C437" s="340"/>
      <c r="D437" s="340"/>
      <c r="E437" s="340"/>
      <c r="F437" s="340"/>
      <c r="G437" s="340"/>
      <c r="H437" s="340"/>
    </row>
    <row r="438" spans="2:8" x14ac:dyDescent="0.25">
      <c r="B438" s="340"/>
      <c r="C438" s="340"/>
      <c r="D438" s="340"/>
      <c r="E438" s="340"/>
      <c r="F438" s="340"/>
      <c r="G438" s="340"/>
      <c r="H438" s="340"/>
    </row>
    <row r="439" spans="2:8" x14ac:dyDescent="0.25">
      <c r="B439" s="340"/>
      <c r="C439" s="340"/>
      <c r="D439" s="340"/>
      <c r="E439" s="340"/>
      <c r="F439" s="340"/>
      <c r="G439" s="340"/>
      <c r="H439" s="340"/>
    </row>
    <row r="440" spans="2:8" x14ac:dyDescent="0.25">
      <c r="B440" s="340"/>
      <c r="C440" s="340"/>
      <c r="D440" s="340"/>
      <c r="E440" s="340"/>
      <c r="F440" s="340"/>
      <c r="G440" s="340"/>
      <c r="H440" s="340"/>
    </row>
    <row r="441" spans="2:8" x14ac:dyDescent="0.25">
      <c r="B441" s="340"/>
      <c r="C441" s="340"/>
      <c r="D441" s="340"/>
      <c r="E441" s="340"/>
      <c r="F441" s="340"/>
      <c r="G441" s="340"/>
      <c r="H441" s="340"/>
    </row>
    <row r="442" spans="2:8" x14ac:dyDescent="0.25">
      <c r="B442" s="340"/>
      <c r="C442" s="340"/>
      <c r="D442" s="340"/>
      <c r="E442" s="340"/>
      <c r="F442" s="340"/>
      <c r="G442" s="340"/>
      <c r="H442" s="340"/>
    </row>
    <row r="443" spans="2:8" x14ac:dyDescent="0.25">
      <c r="B443" s="340"/>
      <c r="C443" s="340"/>
      <c r="D443" s="340"/>
      <c r="E443" s="340"/>
      <c r="F443" s="340"/>
      <c r="G443" s="340"/>
      <c r="H443" s="340"/>
    </row>
    <row r="444" spans="2:8" x14ac:dyDescent="0.25">
      <c r="B444" s="340"/>
      <c r="C444" s="340"/>
      <c r="D444" s="340"/>
      <c r="E444" s="340"/>
      <c r="F444" s="340"/>
      <c r="G444" s="340"/>
      <c r="H444" s="340"/>
    </row>
    <row r="445" spans="2:8" x14ac:dyDescent="0.25">
      <c r="B445" s="340"/>
      <c r="C445" s="340"/>
      <c r="D445" s="340"/>
      <c r="E445" s="340"/>
      <c r="F445" s="340"/>
      <c r="G445" s="340"/>
      <c r="H445" s="340"/>
    </row>
    <row r="446" spans="2:8" x14ac:dyDescent="0.25">
      <c r="B446" s="340"/>
      <c r="C446" s="340"/>
      <c r="D446" s="340"/>
      <c r="E446" s="340"/>
      <c r="F446" s="340"/>
      <c r="G446" s="340"/>
      <c r="H446" s="340"/>
    </row>
    <row r="447" spans="2:8" x14ac:dyDescent="0.25">
      <c r="B447" s="340"/>
      <c r="C447" s="340"/>
      <c r="D447" s="340"/>
      <c r="E447" s="340"/>
      <c r="F447" s="340"/>
      <c r="G447" s="340"/>
      <c r="H447" s="340"/>
    </row>
    <row r="448" spans="2:8" x14ac:dyDescent="0.25">
      <c r="B448" s="340"/>
      <c r="C448" s="340"/>
      <c r="D448" s="340"/>
      <c r="E448" s="340"/>
      <c r="F448" s="340"/>
      <c r="G448" s="340"/>
      <c r="H448" s="340"/>
    </row>
    <row r="449" spans="2:8" x14ac:dyDescent="0.25">
      <c r="B449" s="340"/>
      <c r="C449" s="340"/>
      <c r="D449" s="340"/>
      <c r="E449" s="340"/>
      <c r="F449" s="340"/>
      <c r="G449" s="340"/>
      <c r="H449" s="340"/>
    </row>
    <row r="450" spans="2:8" x14ac:dyDescent="0.25">
      <c r="B450" s="340"/>
      <c r="C450" s="340"/>
      <c r="D450" s="340"/>
      <c r="E450" s="340"/>
      <c r="F450" s="340"/>
      <c r="G450" s="340"/>
      <c r="H450" s="340"/>
    </row>
    <row r="451" spans="2:8" x14ac:dyDescent="0.25">
      <c r="B451" s="340"/>
      <c r="C451" s="340"/>
      <c r="D451" s="340"/>
      <c r="E451" s="340"/>
      <c r="F451" s="340"/>
      <c r="G451" s="340"/>
      <c r="H451" s="340"/>
    </row>
    <row r="452" spans="2:8" x14ac:dyDescent="0.25">
      <c r="B452" s="340"/>
      <c r="C452" s="340"/>
      <c r="D452" s="340"/>
      <c r="E452" s="340"/>
      <c r="F452" s="340"/>
      <c r="G452" s="340"/>
      <c r="H452" s="340"/>
    </row>
    <row r="453" spans="2:8" x14ac:dyDescent="0.25">
      <c r="B453" s="340"/>
      <c r="C453" s="340"/>
      <c r="D453" s="340"/>
      <c r="E453" s="340"/>
      <c r="F453" s="340"/>
      <c r="G453" s="340"/>
      <c r="H453" s="340"/>
    </row>
    <row r="454" spans="2:8" x14ac:dyDescent="0.25">
      <c r="B454" s="340"/>
      <c r="C454" s="340"/>
      <c r="D454" s="340"/>
      <c r="E454" s="340"/>
      <c r="F454" s="340"/>
      <c r="G454" s="340"/>
      <c r="H454" s="340"/>
    </row>
    <row r="455" spans="2:8" x14ac:dyDescent="0.25">
      <c r="B455" s="340"/>
      <c r="C455" s="340"/>
      <c r="D455" s="340"/>
      <c r="E455" s="340"/>
      <c r="F455" s="340"/>
      <c r="G455" s="340"/>
      <c r="H455" s="340"/>
    </row>
    <row r="456" spans="2:8" x14ac:dyDescent="0.25">
      <c r="B456" s="340"/>
      <c r="C456" s="340"/>
      <c r="D456" s="340"/>
      <c r="E456" s="340"/>
      <c r="F456" s="340"/>
      <c r="G456" s="340"/>
      <c r="H456" s="340"/>
    </row>
    <row r="457" spans="2:8" x14ac:dyDescent="0.25">
      <c r="B457" s="340"/>
      <c r="C457" s="340"/>
      <c r="D457" s="340"/>
      <c r="E457" s="340"/>
      <c r="F457" s="340"/>
      <c r="G457" s="340"/>
      <c r="H457" s="340"/>
    </row>
    <row r="458" spans="2:8" x14ac:dyDescent="0.25">
      <c r="B458" s="340"/>
      <c r="C458" s="340"/>
      <c r="D458" s="340"/>
      <c r="E458" s="340"/>
      <c r="F458" s="340"/>
      <c r="G458" s="340"/>
      <c r="H458" s="340"/>
    </row>
    <row r="459" spans="2:8" x14ac:dyDescent="0.25">
      <c r="B459" s="340"/>
      <c r="C459" s="340"/>
      <c r="D459" s="340"/>
      <c r="E459" s="340"/>
      <c r="F459" s="340"/>
      <c r="G459" s="340"/>
      <c r="H459" s="340"/>
    </row>
    <row r="460" spans="2:8" x14ac:dyDescent="0.25">
      <c r="B460" s="340"/>
      <c r="C460" s="340"/>
      <c r="D460" s="340"/>
      <c r="E460" s="340"/>
      <c r="F460" s="340"/>
      <c r="G460" s="340"/>
      <c r="H460" s="340"/>
    </row>
    <row r="461" spans="2:8" x14ac:dyDescent="0.25">
      <c r="B461" s="340"/>
      <c r="C461" s="340"/>
      <c r="D461" s="340"/>
      <c r="E461" s="340"/>
      <c r="F461" s="340"/>
      <c r="G461" s="340"/>
      <c r="H461" s="340"/>
    </row>
    <row r="462" spans="2:8" x14ac:dyDescent="0.25">
      <c r="B462" s="340"/>
      <c r="C462" s="340"/>
      <c r="D462" s="340"/>
      <c r="E462" s="340"/>
      <c r="F462" s="340"/>
      <c r="G462" s="340"/>
      <c r="H462" s="340"/>
    </row>
    <row r="463" spans="2:8" x14ac:dyDescent="0.25">
      <c r="B463" s="340"/>
      <c r="C463" s="340"/>
      <c r="D463" s="340"/>
      <c r="E463" s="340"/>
      <c r="F463" s="340"/>
      <c r="G463" s="340"/>
      <c r="H463" s="340"/>
    </row>
    <row r="464" spans="2:8" x14ac:dyDescent="0.25">
      <c r="B464" s="340"/>
      <c r="C464" s="340"/>
      <c r="D464" s="340"/>
      <c r="E464" s="340"/>
      <c r="F464" s="340"/>
      <c r="G464" s="340"/>
      <c r="H464" s="340"/>
    </row>
    <row r="465" spans="2:8" x14ac:dyDescent="0.25">
      <c r="B465" s="340"/>
      <c r="C465" s="340"/>
      <c r="D465" s="340"/>
      <c r="E465" s="340"/>
      <c r="F465" s="340"/>
      <c r="G465" s="340"/>
      <c r="H465" s="340"/>
    </row>
    <row r="466" spans="2:8" x14ac:dyDescent="0.25">
      <c r="B466" s="340"/>
      <c r="C466" s="340"/>
      <c r="D466" s="340"/>
      <c r="E466" s="340"/>
      <c r="F466" s="340"/>
      <c r="G466" s="340"/>
      <c r="H466" s="340"/>
    </row>
    <row r="467" spans="2:8" x14ac:dyDescent="0.25">
      <c r="B467" s="340"/>
      <c r="C467" s="340"/>
      <c r="D467" s="340"/>
      <c r="E467" s="340"/>
      <c r="F467" s="340"/>
      <c r="G467" s="340"/>
      <c r="H467" s="340"/>
    </row>
    <row r="468" spans="2:8" x14ac:dyDescent="0.25">
      <c r="B468" s="340"/>
      <c r="C468" s="340"/>
      <c r="D468" s="340"/>
      <c r="E468" s="340"/>
      <c r="F468" s="340"/>
      <c r="G468" s="340"/>
      <c r="H468" s="340"/>
    </row>
    <row r="469" spans="2:8" x14ac:dyDescent="0.25">
      <c r="B469" s="340"/>
      <c r="C469" s="340"/>
      <c r="D469" s="340"/>
      <c r="E469" s="340"/>
      <c r="F469" s="340"/>
      <c r="G469" s="340"/>
      <c r="H469" s="340"/>
    </row>
    <row r="470" spans="2:8" x14ac:dyDescent="0.25">
      <c r="B470" s="340"/>
      <c r="C470" s="340"/>
      <c r="D470" s="340"/>
      <c r="E470" s="340"/>
      <c r="F470" s="340"/>
      <c r="G470" s="340"/>
      <c r="H470" s="340"/>
    </row>
    <row r="471" spans="2:8" x14ac:dyDescent="0.25">
      <c r="B471" s="340"/>
      <c r="C471" s="340"/>
      <c r="D471" s="340"/>
      <c r="E471" s="340"/>
      <c r="F471" s="340"/>
      <c r="G471" s="340"/>
      <c r="H471" s="340"/>
    </row>
    <row r="472" spans="2:8" x14ac:dyDescent="0.25">
      <c r="B472" s="340"/>
      <c r="C472" s="340"/>
      <c r="D472" s="340"/>
      <c r="E472" s="340"/>
      <c r="F472" s="340"/>
      <c r="G472" s="340"/>
      <c r="H472" s="340"/>
    </row>
    <row r="473" spans="2:8" x14ac:dyDescent="0.25">
      <c r="B473" s="340"/>
      <c r="C473" s="340"/>
      <c r="D473" s="340"/>
      <c r="E473" s="340"/>
      <c r="F473" s="340"/>
      <c r="G473" s="340"/>
      <c r="H473" s="340"/>
    </row>
    <row r="474" spans="2:8" x14ac:dyDescent="0.25">
      <c r="B474" s="340"/>
      <c r="C474" s="340"/>
      <c r="D474" s="340"/>
      <c r="E474" s="340"/>
      <c r="F474" s="340"/>
      <c r="G474" s="340"/>
      <c r="H474" s="340"/>
    </row>
    <row r="475" spans="2:8" x14ac:dyDescent="0.25">
      <c r="B475" s="340"/>
      <c r="C475" s="340"/>
      <c r="D475" s="340"/>
      <c r="E475" s="340"/>
      <c r="F475" s="340"/>
      <c r="G475" s="340"/>
      <c r="H475" s="340"/>
    </row>
    <row r="476" spans="2:8" x14ac:dyDescent="0.25">
      <c r="B476" s="340"/>
      <c r="C476" s="340"/>
      <c r="D476" s="340"/>
      <c r="E476" s="340"/>
      <c r="F476" s="340"/>
      <c r="G476" s="340"/>
      <c r="H476" s="340"/>
    </row>
    <row r="477" spans="2:8" x14ac:dyDescent="0.25">
      <c r="B477" s="340"/>
      <c r="C477" s="340"/>
      <c r="D477" s="340"/>
      <c r="E477" s="340"/>
      <c r="F477" s="340"/>
      <c r="G477" s="340"/>
      <c r="H477" s="340"/>
    </row>
    <row r="478" spans="2:8" x14ac:dyDescent="0.25">
      <c r="B478" s="340"/>
      <c r="C478" s="340"/>
      <c r="D478" s="340"/>
      <c r="E478" s="340"/>
      <c r="F478" s="340"/>
      <c r="G478" s="340"/>
      <c r="H478" s="340"/>
    </row>
    <row r="479" spans="2:8" x14ac:dyDescent="0.25">
      <c r="B479" s="340"/>
      <c r="C479" s="340"/>
      <c r="D479" s="340"/>
      <c r="E479" s="340"/>
      <c r="F479" s="340"/>
      <c r="G479" s="340"/>
      <c r="H479" s="340"/>
    </row>
    <row r="480" spans="2:8" x14ac:dyDescent="0.25">
      <c r="B480" s="340"/>
      <c r="C480" s="340"/>
      <c r="D480" s="340"/>
      <c r="E480" s="340"/>
      <c r="F480" s="340"/>
      <c r="G480" s="340"/>
      <c r="H480" s="340"/>
    </row>
    <row r="481" spans="2:8" x14ac:dyDescent="0.25">
      <c r="B481" s="340"/>
      <c r="C481" s="340"/>
      <c r="D481" s="340"/>
      <c r="E481" s="340"/>
      <c r="F481" s="340"/>
      <c r="G481" s="340"/>
      <c r="H481" s="340"/>
    </row>
    <row r="482" spans="2:8" x14ac:dyDescent="0.25">
      <c r="B482" s="340"/>
      <c r="C482" s="340"/>
      <c r="D482" s="340"/>
      <c r="E482" s="340"/>
      <c r="F482" s="340"/>
      <c r="G482" s="340"/>
      <c r="H482" s="340"/>
    </row>
    <row r="483" spans="2:8" x14ac:dyDescent="0.25">
      <c r="B483" s="340"/>
      <c r="C483" s="340"/>
      <c r="D483" s="340"/>
      <c r="E483" s="340"/>
      <c r="F483" s="340"/>
      <c r="G483" s="340"/>
      <c r="H483" s="340"/>
    </row>
    <row r="484" spans="2:8" x14ac:dyDescent="0.25">
      <c r="B484" s="340"/>
      <c r="C484" s="340"/>
      <c r="D484" s="340"/>
      <c r="E484" s="340"/>
      <c r="F484" s="340"/>
      <c r="G484" s="340"/>
      <c r="H484" s="340"/>
    </row>
    <row r="485" spans="2:8" x14ac:dyDescent="0.25">
      <c r="B485" s="340"/>
      <c r="C485" s="340"/>
      <c r="D485" s="340"/>
      <c r="E485" s="340"/>
      <c r="F485" s="340"/>
      <c r="G485" s="340"/>
      <c r="H485" s="340"/>
    </row>
    <row r="486" spans="2:8" x14ac:dyDescent="0.25">
      <c r="B486" s="340"/>
      <c r="C486" s="340"/>
      <c r="D486" s="340"/>
      <c r="E486" s="340"/>
      <c r="F486" s="340"/>
      <c r="G486" s="340"/>
      <c r="H486" s="340"/>
    </row>
    <row r="487" spans="2:8" x14ac:dyDescent="0.25">
      <c r="B487" s="340"/>
      <c r="C487" s="340"/>
      <c r="D487" s="340"/>
      <c r="E487" s="340"/>
      <c r="F487" s="340"/>
      <c r="G487" s="340"/>
      <c r="H487" s="340"/>
    </row>
    <row r="488" spans="2:8" x14ac:dyDescent="0.25">
      <c r="B488" s="340"/>
      <c r="C488" s="340"/>
      <c r="D488" s="340"/>
      <c r="E488" s="340"/>
      <c r="F488" s="340"/>
      <c r="G488" s="340"/>
      <c r="H488" s="340"/>
    </row>
    <row r="489" spans="2:8" x14ac:dyDescent="0.25">
      <c r="B489" s="340"/>
      <c r="C489" s="340"/>
      <c r="D489" s="340"/>
      <c r="E489" s="340"/>
      <c r="F489" s="340"/>
      <c r="G489" s="340"/>
      <c r="H489" s="340"/>
    </row>
    <row r="490" spans="2:8" x14ac:dyDescent="0.25">
      <c r="B490" s="340"/>
      <c r="C490" s="340"/>
      <c r="D490" s="340"/>
      <c r="E490" s="340"/>
      <c r="F490" s="340"/>
      <c r="G490" s="340"/>
      <c r="H490" s="340"/>
    </row>
    <row r="491" spans="2:8" x14ac:dyDescent="0.25">
      <c r="B491" s="340"/>
      <c r="C491" s="340"/>
      <c r="D491" s="340"/>
      <c r="E491" s="340"/>
      <c r="F491" s="340"/>
      <c r="G491" s="340"/>
      <c r="H491" s="340"/>
    </row>
    <row r="492" spans="2:8" x14ac:dyDescent="0.25">
      <c r="B492" s="340"/>
      <c r="C492" s="340"/>
      <c r="D492" s="340"/>
      <c r="E492" s="340"/>
      <c r="F492" s="340"/>
      <c r="G492" s="340"/>
      <c r="H492" s="340"/>
    </row>
    <row r="493" spans="2:8" x14ac:dyDescent="0.25">
      <c r="B493" s="340"/>
      <c r="C493" s="340"/>
      <c r="D493" s="340"/>
      <c r="E493" s="340"/>
      <c r="F493" s="340"/>
      <c r="G493" s="340"/>
      <c r="H493" s="340"/>
    </row>
    <row r="494" spans="2:8" x14ac:dyDescent="0.25">
      <c r="B494" s="340"/>
      <c r="C494" s="340"/>
      <c r="D494" s="340"/>
      <c r="E494" s="340"/>
      <c r="F494" s="340"/>
      <c r="G494" s="340"/>
      <c r="H494" s="340"/>
    </row>
    <row r="495" spans="2:8" x14ac:dyDescent="0.25">
      <c r="B495" s="340"/>
      <c r="C495" s="340"/>
      <c r="D495" s="340"/>
      <c r="E495" s="340"/>
      <c r="F495" s="340"/>
      <c r="G495" s="340"/>
      <c r="H495" s="340"/>
    </row>
    <row r="496" spans="2:8" x14ac:dyDescent="0.25">
      <c r="B496" s="340"/>
      <c r="C496" s="340"/>
      <c r="D496" s="340"/>
      <c r="E496" s="340"/>
      <c r="F496" s="340"/>
      <c r="G496" s="340"/>
      <c r="H496" s="340"/>
    </row>
    <row r="497" spans="2:8" x14ac:dyDescent="0.25">
      <c r="B497" s="340"/>
      <c r="C497" s="340"/>
      <c r="D497" s="340"/>
      <c r="E497" s="340"/>
      <c r="F497" s="340"/>
      <c r="G497" s="340"/>
      <c r="H497" s="340"/>
    </row>
    <row r="498" spans="2:8" x14ac:dyDescent="0.25">
      <c r="B498" s="340"/>
      <c r="C498" s="340"/>
      <c r="D498" s="340"/>
      <c r="E498" s="340"/>
      <c r="F498" s="340"/>
      <c r="G498" s="340"/>
      <c r="H498" s="340"/>
    </row>
    <row r="499" spans="2:8" x14ac:dyDescent="0.25">
      <c r="B499" s="340"/>
      <c r="C499" s="340"/>
      <c r="D499" s="340"/>
      <c r="E499" s="340"/>
      <c r="F499" s="340"/>
      <c r="G499" s="340"/>
      <c r="H499" s="340"/>
    </row>
    <row r="500" spans="2:8" x14ac:dyDescent="0.25">
      <c r="B500" s="340"/>
      <c r="C500" s="340"/>
      <c r="D500" s="340"/>
      <c r="E500" s="340"/>
      <c r="F500" s="340"/>
      <c r="G500" s="340"/>
      <c r="H500" s="340"/>
    </row>
    <row r="501" spans="2:8" x14ac:dyDescent="0.25">
      <c r="B501" s="340"/>
      <c r="C501" s="340"/>
      <c r="D501" s="340"/>
      <c r="E501" s="340"/>
      <c r="F501" s="340"/>
      <c r="G501" s="340"/>
      <c r="H501" s="340"/>
    </row>
    <row r="502" spans="2:8" x14ac:dyDescent="0.25">
      <c r="B502" s="340"/>
      <c r="C502" s="340"/>
      <c r="D502" s="340"/>
      <c r="E502" s="340"/>
      <c r="F502" s="340"/>
      <c r="G502" s="340"/>
      <c r="H502" s="340"/>
    </row>
    <row r="503" spans="2:8" x14ac:dyDescent="0.25">
      <c r="B503" s="340"/>
      <c r="C503" s="340"/>
      <c r="D503" s="340"/>
      <c r="E503" s="340"/>
      <c r="F503" s="340"/>
      <c r="G503" s="340"/>
      <c r="H503" s="340"/>
    </row>
    <row r="504" spans="2:8" x14ac:dyDescent="0.25">
      <c r="B504" s="340"/>
      <c r="C504" s="340"/>
      <c r="D504" s="340"/>
      <c r="E504" s="340"/>
      <c r="F504" s="340"/>
      <c r="G504" s="340"/>
      <c r="H504" s="340"/>
    </row>
    <row r="505" spans="2:8" x14ac:dyDescent="0.25">
      <c r="B505" s="340"/>
      <c r="C505" s="340"/>
      <c r="D505" s="340"/>
      <c r="E505" s="340"/>
      <c r="F505" s="340"/>
      <c r="G505" s="340"/>
      <c r="H505" s="340"/>
    </row>
    <row r="506" spans="2:8" x14ac:dyDescent="0.25">
      <c r="B506" s="340"/>
      <c r="C506" s="340"/>
      <c r="D506" s="340"/>
      <c r="E506" s="340"/>
      <c r="F506" s="340"/>
      <c r="G506" s="340"/>
      <c r="H506" s="340"/>
    </row>
    <row r="507" spans="2:8" x14ac:dyDescent="0.25">
      <c r="B507" s="340"/>
      <c r="C507" s="340"/>
      <c r="D507" s="340"/>
      <c r="E507" s="340"/>
      <c r="F507" s="340"/>
      <c r="G507" s="340"/>
      <c r="H507" s="340"/>
    </row>
    <row r="508" spans="2:8" x14ac:dyDescent="0.25">
      <c r="B508" s="340"/>
      <c r="C508" s="340"/>
      <c r="D508" s="340"/>
      <c r="E508" s="340"/>
      <c r="F508" s="340"/>
      <c r="G508" s="340"/>
      <c r="H508" s="340"/>
    </row>
    <row r="509" spans="2:8" x14ac:dyDescent="0.25">
      <c r="B509" s="340"/>
      <c r="C509" s="340"/>
      <c r="D509" s="340"/>
      <c r="E509" s="340"/>
      <c r="F509" s="340"/>
      <c r="G509" s="340"/>
      <c r="H509" s="340"/>
    </row>
    <row r="510" spans="2:8" x14ac:dyDescent="0.25">
      <c r="B510" s="340"/>
      <c r="C510" s="340"/>
      <c r="D510" s="340"/>
      <c r="E510" s="340"/>
      <c r="F510" s="340"/>
      <c r="G510" s="340"/>
      <c r="H510" s="340"/>
    </row>
    <row r="511" spans="2:8" x14ac:dyDescent="0.25">
      <c r="B511" s="340"/>
      <c r="C511" s="340"/>
      <c r="D511" s="340"/>
      <c r="E511" s="340"/>
      <c r="F511" s="340"/>
      <c r="G511" s="340"/>
      <c r="H511" s="340"/>
    </row>
    <row r="512" spans="2:8" x14ac:dyDescent="0.25">
      <c r="B512" s="340"/>
      <c r="C512" s="340"/>
      <c r="D512" s="340"/>
      <c r="E512" s="340"/>
      <c r="F512" s="340"/>
      <c r="G512" s="340"/>
      <c r="H512" s="340"/>
    </row>
    <row r="513" spans="2:8" x14ac:dyDescent="0.25">
      <c r="B513" s="340"/>
      <c r="C513" s="340"/>
      <c r="D513" s="340"/>
      <c r="E513" s="340"/>
      <c r="F513" s="340"/>
      <c r="G513" s="340"/>
      <c r="H513" s="340"/>
    </row>
    <row r="514" spans="2:8" x14ac:dyDescent="0.25">
      <c r="B514" s="340"/>
      <c r="C514" s="340"/>
      <c r="D514" s="340"/>
      <c r="E514" s="340"/>
      <c r="F514" s="340"/>
      <c r="G514" s="340"/>
      <c r="H514" s="340"/>
    </row>
    <row r="515" spans="2:8" x14ac:dyDescent="0.25">
      <c r="B515" s="340"/>
      <c r="C515" s="340"/>
      <c r="D515" s="340"/>
      <c r="E515" s="340"/>
      <c r="F515" s="340"/>
      <c r="G515" s="340"/>
      <c r="H515" s="340"/>
    </row>
    <row r="516" spans="2:8" x14ac:dyDescent="0.25">
      <c r="B516" s="340"/>
      <c r="C516" s="340"/>
      <c r="D516" s="340"/>
      <c r="E516" s="340"/>
      <c r="F516" s="340"/>
      <c r="G516" s="340"/>
      <c r="H516" s="340"/>
    </row>
    <row r="517" spans="2:8" x14ac:dyDescent="0.25">
      <c r="B517" s="340"/>
      <c r="C517" s="340"/>
      <c r="D517" s="340"/>
      <c r="E517" s="340"/>
      <c r="F517" s="340"/>
      <c r="G517" s="340"/>
      <c r="H517" s="340"/>
    </row>
    <row r="518" spans="2:8" x14ac:dyDescent="0.25">
      <c r="B518" s="340"/>
      <c r="C518" s="340"/>
      <c r="D518" s="340"/>
      <c r="E518" s="340"/>
      <c r="F518" s="340"/>
      <c r="G518" s="340"/>
      <c r="H518" s="340"/>
    </row>
    <row r="519" spans="2:8" x14ac:dyDescent="0.25">
      <c r="B519" s="340"/>
      <c r="C519" s="340"/>
      <c r="D519" s="340"/>
      <c r="E519" s="340"/>
      <c r="F519" s="340"/>
      <c r="G519" s="340"/>
      <c r="H519" s="340"/>
    </row>
    <row r="520" spans="2:8" x14ac:dyDescent="0.25">
      <c r="B520" s="340"/>
      <c r="C520" s="340"/>
      <c r="D520" s="340"/>
      <c r="E520" s="340"/>
      <c r="F520" s="340"/>
      <c r="G520" s="340"/>
      <c r="H520" s="340"/>
    </row>
    <row r="521" spans="2:8" x14ac:dyDescent="0.25">
      <c r="B521" s="340"/>
      <c r="C521" s="340"/>
      <c r="D521" s="340"/>
      <c r="E521" s="340"/>
      <c r="F521" s="340"/>
      <c r="G521" s="340"/>
      <c r="H521" s="340"/>
    </row>
    <row r="522" spans="2:8" x14ac:dyDescent="0.25">
      <c r="B522" s="340"/>
      <c r="C522" s="340"/>
      <c r="D522" s="340"/>
      <c r="E522" s="340"/>
      <c r="F522" s="340"/>
      <c r="G522" s="340"/>
      <c r="H522" s="340"/>
    </row>
    <row r="523" spans="2:8" x14ac:dyDescent="0.25">
      <c r="B523" s="340"/>
      <c r="C523" s="340"/>
      <c r="D523" s="340"/>
      <c r="E523" s="340"/>
      <c r="F523" s="340"/>
      <c r="G523" s="340"/>
      <c r="H523" s="340"/>
    </row>
    <row r="524" spans="2:8" x14ac:dyDescent="0.25">
      <c r="B524" s="340"/>
      <c r="C524" s="340"/>
      <c r="D524" s="340"/>
      <c r="E524" s="340"/>
      <c r="F524" s="340"/>
      <c r="G524" s="340"/>
      <c r="H524" s="340"/>
    </row>
    <row r="525" spans="2:8" x14ac:dyDescent="0.25">
      <c r="B525" s="340"/>
      <c r="C525" s="340"/>
      <c r="D525" s="340"/>
      <c r="E525" s="340"/>
      <c r="F525" s="340"/>
      <c r="G525" s="340"/>
      <c r="H525" s="340"/>
    </row>
    <row r="526" spans="2:8" x14ac:dyDescent="0.25">
      <c r="B526" s="340"/>
      <c r="C526" s="340"/>
      <c r="D526" s="340"/>
      <c r="E526" s="340"/>
      <c r="F526" s="340"/>
      <c r="G526" s="340"/>
      <c r="H526" s="340"/>
    </row>
    <row r="527" spans="2:8" x14ac:dyDescent="0.25">
      <c r="B527" s="340"/>
      <c r="C527" s="340"/>
      <c r="D527" s="340"/>
      <c r="E527" s="340"/>
      <c r="F527" s="340"/>
      <c r="G527" s="340"/>
      <c r="H527" s="340"/>
    </row>
    <row r="528" spans="2:8" x14ac:dyDescent="0.25">
      <c r="B528" s="340"/>
      <c r="C528" s="340"/>
      <c r="D528" s="340"/>
      <c r="E528" s="340"/>
      <c r="F528" s="340"/>
      <c r="G528" s="340"/>
      <c r="H528" s="340"/>
    </row>
    <row r="529" spans="2:8" x14ac:dyDescent="0.25">
      <c r="B529" s="340"/>
      <c r="C529" s="340"/>
      <c r="D529" s="340"/>
      <c r="E529" s="340"/>
      <c r="F529" s="340"/>
      <c r="G529" s="340"/>
      <c r="H529" s="340"/>
    </row>
    <row r="530" spans="2:8" x14ac:dyDescent="0.25">
      <c r="B530" s="340"/>
      <c r="C530" s="340"/>
      <c r="D530" s="340"/>
      <c r="E530" s="340"/>
      <c r="F530" s="340"/>
      <c r="G530" s="340"/>
      <c r="H530" s="340"/>
    </row>
    <row r="531" spans="2:8" x14ac:dyDescent="0.25">
      <c r="B531" s="340"/>
      <c r="C531" s="340"/>
      <c r="D531" s="340"/>
      <c r="E531" s="340"/>
      <c r="F531" s="340"/>
      <c r="G531" s="340"/>
      <c r="H531" s="340"/>
    </row>
    <row r="532" spans="2:8" x14ac:dyDescent="0.25">
      <c r="B532" s="340"/>
      <c r="C532" s="340"/>
      <c r="D532" s="340"/>
      <c r="E532" s="340"/>
      <c r="F532" s="340"/>
      <c r="G532" s="340"/>
      <c r="H532" s="340"/>
    </row>
    <row r="533" spans="2:8" x14ac:dyDescent="0.25">
      <c r="B533" s="340"/>
      <c r="C533" s="340"/>
      <c r="D533" s="340"/>
      <c r="E533" s="340"/>
      <c r="F533" s="340"/>
      <c r="G533" s="340"/>
      <c r="H533" s="340"/>
    </row>
    <row r="534" spans="2:8" x14ac:dyDescent="0.25">
      <c r="B534" s="340"/>
      <c r="C534" s="340"/>
      <c r="D534" s="340"/>
      <c r="E534" s="340"/>
      <c r="F534" s="340"/>
      <c r="G534" s="340"/>
      <c r="H534" s="340"/>
    </row>
    <row r="535" spans="2:8" x14ac:dyDescent="0.25">
      <c r="B535" s="340"/>
      <c r="C535" s="340"/>
      <c r="D535" s="340"/>
      <c r="E535" s="340"/>
      <c r="F535" s="340"/>
      <c r="G535" s="340"/>
      <c r="H535" s="340"/>
    </row>
    <row r="536" spans="2:8" x14ac:dyDescent="0.25">
      <c r="B536" s="340"/>
      <c r="C536" s="340"/>
      <c r="D536" s="340"/>
      <c r="E536" s="340"/>
      <c r="F536" s="340"/>
      <c r="G536" s="340"/>
      <c r="H536" s="340"/>
    </row>
    <row r="537" spans="2:8" x14ac:dyDescent="0.25">
      <c r="B537" s="340"/>
      <c r="C537" s="340"/>
      <c r="D537" s="340"/>
      <c r="E537" s="340"/>
      <c r="F537" s="340"/>
      <c r="G537" s="340"/>
      <c r="H537" s="340"/>
    </row>
    <row r="538" spans="2:8" x14ac:dyDescent="0.25">
      <c r="B538" s="340"/>
      <c r="C538" s="340"/>
      <c r="D538" s="340"/>
      <c r="E538" s="340"/>
      <c r="F538" s="340"/>
      <c r="G538" s="340"/>
      <c r="H538" s="340"/>
    </row>
    <row r="539" spans="2:8" x14ac:dyDescent="0.25">
      <c r="B539" s="340"/>
      <c r="C539" s="340"/>
      <c r="D539" s="340"/>
      <c r="E539" s="340"/>
      <c r="F539" s="340"/>
      <c r="G539" s="340"/>
      <c r="H539" s="340"/>
    </row>
    <row r="540" spans="2:8" x14ac:dyDescent="0.25">
      <c r="B540" s="340"/>
      <c r="C540" s="340"/>
      <c r="D540" s="340"/>
      <c r="E540" s="340"/>
      <c r="F540" s="340"/>
      <c r="G540" s="340"/>
      <c r="H540" s="340"/>
    </row>
    <row r="541" spans="2:8" x14ac:dyDescent="0.25">
      <c r="B541" s="340"/>
      <c r="C541" s="340"/>
      <c r="D541" s="340"/>
      <c r="E541" s="340"/>
      <c r="F541" s="340"/>
      <c r="G541" s="340"/>
      <c r="H541" s="340"/>
    </row>
    <row r="542" spans="2:8" x14ac:dyDescent="0.25">
      <c r="B542" s="340"/>
      <c r="C542" s="340"/>
      <c r="D542" s="340"/>
      <c r="E542" s="340"/>
      <c r="F542" s="340"/>
      <c r="G542" s="340"/>
      <c r="H542" s="340"/>
    </row>
    <row r="543" spans="2:8" x14ac:dyDescent="0.25">
      <c r="B543" s="340"/>
      <c r="C543" s="340"/>
      <c r="D543" s="340"/>
      <c r="E543" s="340"/>
      <c r="F543" s="340"/>
      <c r="G543" s="340"/>
      <c r="H543" s="340"/>
    </row>
    <row r="544" spans="2:8" x14ac:dyDescent="0.25">
      <c r="B544" s="340"/>
      <c r="C544" s="340"/>
      <c r="D544" s="340"/>
      <c r="E544" s="340"/>
      <c r="F544" s="340"/>
      <c r="G544" s="340"/>
      <c r="H544" s="340"/>
    </row>
    <row r="545" spans="2:8" x14ac:dyDescent="0.25">
      <c r="B545" s="340"/>
      <c r="C545" s="340"/>
      <c r="D545" s="340"/>
      <c r="E545" s="340"/>
      <c r="F545" s="340"/>
      <c r="G545" s="340"/>
      <c r="H545" s="340"/>
    </row>
    <row r="546" spans="2:8" x14ac:dyDescent="0.25">
      <c r="B546" s="340"/>
      <c r="C546" s="340"/>
      <c r="D546" s="340"/>
      <c r="E546" s="340"/>
      <c r="F546" s="340"/>
      <c r="G546" s="340"/>
      <c r="H546" s="340"/>
    </row>
    <row r="547" spans="2:8" x14ac:dyDescent="0.25">
      <c r="B547" s="340"/>
      <c r="C547" s="340"/>
      <c r="D547" s="340"/>
      <c r="E547" s="340"/>
      <c r="F547" s="340"/>
      <c r="G547" s="340"/>
      <c r="H547" s="340"/>
    </row>
    <row r="548" spans="2:8" x14ac:dyDescent="0.25">
      <c r="B548" s="340"/>
      <c r="C548" s="340"/>
      <c r="D548" s="340"/>
      <c r="E548" s="340"/>
      <c r="F548" s="340"/>
      <c r="G548" s="340"/>
      <c r="H548" s="340"/>
    </row>
    <row r="549" spans="2:8" x14ac:dyDescent="0.25">
      <c r="B549" s="340"/>
      <c r="C549" s="340"/>
      <c r="D549" s="340"/>
      <c r="E549" s="340"/>
      <c r="F549" s="340"/>
      <c r="G549" s="340"/>
      <c r="H549" s="340"/>
    </row>
    <row r="550" spans="2:8" x14ac:dyDescent="0.25">
      <c r="B550" s="340"/>
      <c r="C550" s="340"/>
      <c r="D550" s="340"/>
      <c r="E550" s="340"/>
      <c r="F550" s="340"/>
      <c r="G550" s="340"/>
      <c r="H550" s="340"/>
    </row>
    <row r="551" spans="2:8" x14ac:dyDescent="0.25">
      <c r="B551" s="340"/>
      <c r="C551" s="340"/>
      <c r="D551" s="340"/>
      <c r="E551" s="340"/>
      <c r="F551" s="340"/>
      <c r="G551" s="340"/>
      <c r="H551" s="340"/>
    </row>
    <row r="552" spans="2:8" x14ac:dyDescent="0.25">
      <c r="B552" s="340"/>
      <c r="C552" s="340"/>
      <c r="D552" s="340"/>
      <c r="E552" s="340"/>
      <c r="F552" s="340"/>
      <c r="G552" s="340"/>
      <c r="H552" s="340"/>
    </row>
    <row r="553" spans="2:8" x14ac:dyDescent="0.25">
      <c r="B553" s="340"/>
      <c r="C553" s="340"/>
      <c r="D553" s="340"/>
      <c r="E553" s="340"/>
      <c r="F553" s="340"/>
      <c r="G553" s="340"/>
      <c r="H553" s="340"/>
    </row>
    <row r="554" spans="2:8" x14ac:dyDescent="0.25">
      <c r="B554" s="340"/>
      <c r="C554" s="340"/>
      <c r="D554" s="340"/>
      <c r="E554" s="340"/>
      <c r="F554" s="340"/>
      <c r="G554" s="340"/>
      <c r="H554" s="340"/>
    </row>
    <row r="555" spans="2:8" x14ac:dyDescent="0.25">
      <c r="B555" s="340"/>
      <c r="C555" s="340"/>
      <c r="D555" s="340"/>
      <c r="E555" s="340"/>
      <c r="F555" s="340"/>
      <c r="G555" s="340"/>
      <c r="H555" s="340"/>
    </row>
    <row r="556" spans="2:8" x14ac:dyDescent="0.25">
      <c r="B556" s="340"/>
      <c r="C556" s="340"/>
      <c r="D556" s="340"/>
      <c r="E556" s="340"/>
      <c r="F556" s="340"/>
      <c r="G556" s="340"/>
      <c r="H556" s="340"/>
    </row>
  </sheetData>
  <sheetProtection formatRows="0"/>
  <mergeCells count="4">
    <mergeCell ref="A1:H1"/>
    <mergeCell ref="C8:H8"/>
    <mergeCell ref="A11:B11"/>
    <mergeCell ref="I8:K9"/>
  </mergeCells>
  <printOptions horizontalCentered="1"/>
  <pageMargins left="0.45" right="0.45" top="0.5" bottom="0.25" header="0.3" footer="0.3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104"/>
  <sheetViews>
    <sheetView topLeftCell="A16" workbookViewId="0">
      <selection activeCell="F9" sqref="F9:F22"/>
    </sheetView>
  </sheetViews>
  <sheetFormatPr defaultRowHeight="12.75" x14ac:dyDescent="0.2"/>
  <cols>
    <col min="1" max="1" width="4.5703125" style="147" customWidth="1"/>
    <col min="2" max="2" width="36.42578125" style="147" customWidth="1"/>
    <col min="3" max="3" width="6" style="147" customWidth="1"/>
    <col min="4" max="4" width="42.140625" style="147" customWidth="1"/>
    <col min="5" max="5" width="26.42578125" style="147" customWidth="1"/>
    <col min="6" max="6" width="18.28515625" style="147" customWidth="1"/>
    <col min="7" max="16384" width="9.140625" style="147"/>
  </cols>
  <sheetData>
    <row r="1" spans="1:6" ht="26.25" x14ac:dyDescent="0.4">
      <c r="B1" s="402" t="s">
        <v>55</v>
      </c>
      <c r="C1" s="402"/>
      <c r="D1" s="402"/>
      <c r="E1" s="402"/>
      <c r="F1" s="402"/>
    </row>
    <row r="2" spans="1:6" ht="26.25" x14ac:dyDescent="0.4">
      <c r="B2" s="402" t="str">
        <f>"BUKIT SION "&amp;Input!J15&amp;" SCHOOL"</f>
        <v>BUKIT SION HIGH SCHOOL</v>
      </c>
      <c r="C2" s="402"/>
      <c r="D2" s="402"/>
      <c r="E2" s="402"/>
      <c r="F2" s="402"/>
    </row>
    <row r="3" spans="1:6" s="149" customFormat="1" ht="15" x14ac:dyDescent="0.25"/>
    <row r="4" spans="1:6" s="149" customFormat="1" ht="15" x14ac:dyDescent="0.25">
      <c r="B4" s="150" t="s">
        <v>3</v>
      </c>
      <c r="C4" s="151" t="str">
        <f>": "&amp;Input!C16</f>
        <v>: Mathematics</v>
      </c>
      <c r="E4" s="199" t="s">
        <v>9</v>
      </c>
      <c r="F4" s="151" t="str">
        <f>": "&amp;Input!C18</f>
        <v>: 2017-2018</v>
      </c>
    </row>
    <row r="5" spans="1:6" s="149" customFormat="1" ht="15" x14ac:dyDescent="0.25">
      <c r="B5" s="150" t="s">
        <v>4</v>
      </c>
      <c r="C5" s="151" t="str">
        <f>": "&amp;Input!J16</f>
        <v>: 10</v>
      </c>
      <c r="E5" s="152" t="s">
        <v>10</v>
      </c>
      <c r="F5" s="149" t="s">
        <v>188</v>
      </c>
    </row>
    <row r="6" spans="1:6" s="149" customFormat="1" ht="15" x14ac:dyDescent="0.25">
      <c r="B6" s="150" t="s">
        <v>43</v>
      </c>
      <c r="C6" s="151" t="str">
        <f>": "&amp;Input!J17&amp;" "&amp;Input!K17</f>
        <v>: 5  x 45 minutes</v>
      </c>
    </row>
    <row r="7" spans="1:6" s="149" customFormat="1" ht="15" x14ac:dyDescent="0.25"/>
    <row r="8" spans="1:6" s="149" customFormat="1" ht="24" customHeight="1" x14ac:dyDescent="0.25">
      <c r="A8" s="392" t="s">
        <v>44</v>
      </c>
      <c r="B8" s="392"/>
      <c r="C8" s="392" t="s">
        <v>45</v>
      </c>
      <c r="D8" s="392"/>
      <c r="E8" s="158" t="s">
        <v>47</v>
      </c>
      <c r="F8" s="206" t="s">
        <v>56</v>
      </c>
    </row>
    <row r="9" spans="1:6" s="149" customFormat="1" ht="15" x14ac:dyDescent="0.25">
      <c r="A9" s="305" t="str">
        <f>IF('Pemetaan Sem 1'!A9="","",'Pemetaan Sem 1'!A9)</f>
        <v/>
      </c>
      <c r="B9" s="303" t="str">
        <f>IF('Pemetaan Sem 1'!B9="","",'Pemetaan Sem 1'!B9)</f>
        <v/>
      </c>
      <c r="C9" s="306" t="str">
        <f>IF('Pemetaan Sem 1'!C9="","",'Pemetaan Sem 1'!C9)</f>
        <v/>
      </c>
      <c r="D9" s="303" t="str">
        <f>IF('Pemetaan Sem 1'!D9="","",'Pemetaan Sem 1'!D9)</f>
        <v/>
      </c>
      <c r="E9" s="186" t="str">
        <f>IF('Pemetaan Sem 1'!G9="","",'Pemetaan Sem 1'!G9)</f>
        <v/>
      </c>
      <c r="F9" s="354"/>
    </row>
    <row r="10" spans="1:6" s="149" customFormat="1" ht="15" x14ac:dyDescent="0.25">
      <c r="A10" s="305" t="str">
        <f>IF('Pemetaan Sem 1'!A10="","",'Pemetaan Sem 1'!A10)</f>
        <v/>
      </c>
      <c r="B10" s="303" t="str">
        <f>IF('Pemetaan Sem 1'!B10="","",'Pemetaan Sem 1'!B10)</f>
        <v/>
      </c>
      <c r="C10" s="307" t="str">
        <f>IF('Pemetaan Sem 1'!C10="","",'Pemetaan Sem 1'!C10)</f>
        <v/>
      </c>
      <c r="D10" s="308" t="str">
        <f>IF('Pemetaan Sem 1'!D10="","",'Pemetaan Sem 1'!D10)</f>
        <v/>
      </c>
      <c r="E10" s="186" t="str">
        <f>IF('Pemetaan Sem 1'!G10="","",'Pemetaan Sem 1'!G10)</f>
        <v/>
      </c>
      <c r="F10" s="354"/>
    </row>
    <row r="11" spans="1:6" s="149" customFormat="1" ht="15" x14ac:dyDescent="0.25">
      <c r="A11" s="305" t="str">
        <f>IF('Pemetaan Sem 1'!A11="","",'Pemetaan Sem 1'!A11)</f>
        <v/>
      </c>
      <c r="B11" s="303" t="str">
        <f>IF('Pemetaan Sem 1'!B11="","",'Pemetaan Sem 1'!B11)</f>
        <v/>
      </c>
      <c r="C11" s="307" t="str">
        <f>IF('Pemetaan Sem 1'!C11="","",'Pemetaan Sem 1'!C11)</f>
        <v/>
      </c>
      <c r="D11" s="308" t="str">
        <f>IF('Pemetaan Sem 1'!D11="","",'Pemetaan Sem 1'!D11)</f>
        <v/>
      </c>
      <c r="E11" s="186" t="str">
        <f>IF('Pemetaan Sem 1'!G11="","",'Pemetaan Sem 1'!G11)</f>
        <v/>
      </c>
      <c r="F11" s="354"/>
    </row>
    <row r="12" spans="1:6" s="149" customFormat="1" ht="15" x14ac:dyDescent="0.25">
      <c r="A12" s="305" t="str">
        <f>IF('Pemetaan Sem 1'!A12="","",'Pemetaan Sem 1'!A12)</f>
        <v/>
      </c>
      <c r="B12" s="303" t="str">
        <f>IF('Pemetaan Sem 1'!B12="","",'Pemetaan Sem 1'!B12)</f>
        <v/>
      </c>
      <c r="C12" s="307" t="str">
        <f>IF('Pemetaan Sem 1'!C12="","",'Pemetaan Sem 1'!C12)</f>
        <v/>
      </c>
      <c r="D12" s="308" t="str">
        <f>IF('Pemetaan Sem 1'!D12="","",'Pemetaan Sem 1'!D12)</f>
        <v/>
      </c>
      <c r="E12" s="186" t="str">
        <f>IF('Pemetaan Sem 1'!G12="","",'Pemetaan Sem 1'!G12)</f>
        <v/>
      </c>
      <c r="F12" s="354"/>
    </row>
    <row r="13" spans="1:6" s="149" customFormat="1" ht="15" x14ac:dyDescent="0.25">
      <c r="A13" s="305" t="str">
        <f>IF('Pemetaan Sem 1'!A13="","",'Pemetaan Sem 1'!A13)</f>
        <v/>
      </c>
      <c r="B13" s="303" t="str">
        <f>IF('Pemetaan Sem 1'!B13="","",'Pemetaan Sem 1'!B13)</f>
        <v/>
      </c>
      <c r="C13" s="307" t="str">
        <f>IF('Pemetaan Sem 1'!C13="","",'Pemetaan Sem 1'!C13)</f>
        <v/>
      </c>
      <c r="D13" s="308" t="str">
        <f>IF('Pemetaan Sem 1'!D13="","",'Pemetaan Sem 1'!D13)</f>
        <v/>
      </c>
      <c r="E13" s="186" t="str">
        <f>IF('Pemetaan Sem 1'!G13="","",'Pemetaan Sem 1'!G13)</f>
        <v/>
      </c>
      <c r="F13" s="354"/>
    </row>
    <row r="14" spans="1:6" s="149" customFormat="1" ht="15" x14ac:dyDescent="0.25">
      <c r="A14" s="305" t="str">
        <f>IF('Pemetaan Sem 1'!A14="","",'Pemetaan Sem 1'!A14)</f>
        <v/>
      </c>
      <c r="B14" s="303" t="str">
        <f>IF('Pemetaan Sem 1'!B14="","",'Pemetaan Sem 1'!B14)</f>
        <v/>
      </c>
      <c r="C14" s="307" t="str">
        <f>IF('Pemetaan Sem 1'!C14="","",'Pemetaan Sem 1'!C14)</f>
        <v/>
      </c>
      <c r="D14" s="308" t="str">
        <f>IF('Pemetaan Sem 1'!D14="","",'Pemetaan Sem 1'!D14)</f>
        <v/>
      </c>
      <c r="E14" s="186" t="str">
        <f>IF('Pemetaan Sem 1'!G14="","",'Pemetaan Sem 1'!G14)</f>
        <v/>
      </c>
      <c r="F14" s="354"/>
    </row>
    <row r="15" spans="1:6" s="149" customFormat="1" ht="15" x14ac:dyDescent="0.25">
      <c r="A15" s="305" t="str">
        <f>IF('Pemetaan Sem 1'!A15="","",'Pemetaan Sem 1'!A15)</f>
        <v/>
      </c>
      <c r="B15" s="303" t="str">
        <f>IF('Pemetaan Sem 1'!B15="","",'Pemetaan Sem 1'!B15)</f>
        <v/>
      </c>
      <c r="C15" s="307" t="str">
        <f>IF('Pemetaan Sem 1'!C15="","",'Pemetaan Sem 1'!C15)</f>
        <v/>
      </c>
      <c r="D15" s="308" t="str">
        <f>IF('Pemetaan Sem 1'!D15="","",'Pemetaan Sem 1'!D15)</f>
        <v/>
      </c>
      <c r="E15" s="186" t="str">
        <f>IF('Pemetaan Sem 1'!G15="","",'Pemetaan Sem 1'!G15)</f>
        <v/>
      </c>
      <c r="F15" s="354"/>
    </row>
    <row r="16" spans="1:6" s="149" customFormat="1" ht="15" x14ac:dyDescent="0.25">
      <c r="A16" s="305" t="str">
        <f>IF('Pemetaan Sem 1'!A16="","",'Pemetaan Sem 1'!A16)</f>
        <v/>
      </c>
      <c r="B16" s="303" t="str">
        <f>IF('Pemetaan Sem 1'!B16="","",'Pemetaan Sem 1'!B16)</f>
        <v/>
      </c>
      <c r="C16" s="307" t="str">
        <f>IF('Pemetaan Sem 1'!C16="","",'Pemetaan Sem 1'!C16)</f>
        <v/>
      </c>
      <c r="D16" s="308" t="str">
        <f>IF('Pemetaan Sem 1'!D16="","",'Pemetaan Sem 1'!D16)</f>
        <v/>
      </c>
      <c r="E16" s="186" t="str">
        <f>IF('Pemetaan Sem 1'!G16="","",'Pemetaan Sem 1'!G16)</f>
        <v/>
      </c>
      <c r="F16" s="354"/>
    </row>
    <row r="17" spans="1:6" s="149" customFormat="1" ht="15" x14ac:dyDescent="0.25">
      <c r="A17" s="305" t="str">
        <f>IF('Pemetaan Sem 1'!A17="","",'Pemetaan Sem 1'!A17)</f>
        <v/>
      </c>
      <c r="B17" s="303" t="str">
        <f>IF('Pemetaan Sem 1'!B17="","",'Pemetaan Sem 1'!B17)</f>
        <v/>
      </c>
      <c r="C17" s="307" t="str">
        <f>IF('Pemetaan Sem 1'!C17="","",'Pemetaan Sem 1'!C17)</f>
        <v/>
      </c>
      <c r="D17" s="308" t="str">
        <f>IF('Pemetaan Sem 1'!D17="","",'Pemetaan Sem 1'!D17)</f>
        <v/>
      </c>
      <c r="E17" s="186" t="str">
        <f>IF('Pemetaan Sem 1'!G17="","",'Pemetaan Sem 1'!G17)</f>
        <v/>
      </c>
      <c r="F17" s="354"/>
    </row>
    <row r="18" spans="1:6" s="149" customFormat="1" ht="15" x14ac:dyDescent="0.25">
      <c r="A18" s="305" t="str">
        <f>IF('Pemetaan Sem 1'!A18="","",'Pemetaan Sem 1'!A18)</f>
        <v/>
      </c>
      <c r="B18" s="303" t="str">
        <f>IF('Pemetaan Sem 1'!B18="","",'Pemetaan Sem 1'!B18)</f>
        <v/>
      </c>
      <c r="C18" s="307" t="str">
        <f>IF('Pemetaan Sem 1'!C18="","",'Pemetaan Sem 1'!C18)</f>
        <v/>
      </c>
      <c r="D18" s="308" t="str">
        <f>IF('Pemetaan Sem 1'!D18="","",'Pemetaan Sem 1'!D18)</f>
        <v/>
      </c>
      <c r="E18" s="186" t="str">
        <f>IF('Pemetaan Sem 1'!G18="","",'Pemetaan Sem 1'!G18)</f>
        <v/>
      </c>
      <c r="F18" s="354"/>
    </row>
    <row r="19" spans="1:6" s="149" customFormat="1" ht="15" x14ac:dyDescent="0.25">
      <c r="A19" s="305" t="str">
        <f>IF('Pemetaan Sem 1'!A19="","",'Pemetaan Sem 1'!A19)</f>
        <v/>
      </c>
      <c r="B19" s="303" t="str">
        <f>IF('Pemetaan Sem 1'!B19="","",'Pemetaan Sem 1'!B19)</f>
        <v/>
      </c>
      <c r="C19" s="307" t="str">
        <f>IF('Pemetaan Sem 1'!C19="","",'Pemetaan Sem 1'!C19)</f>
        <v/>
      </c>
      <c r="D19" s="308" t="str">
        <f>IF('Pemetaan Sem 1'!D19="","",'Pemetaan Sem 1'!D19)</f>
        <v/>
      </c>
      <c r="E19" s="186" t="str">
        <f>IF('Pemetaan Sem 1'!G19="","",'Pemetaan Sem 1'!G19)</f>
        <v/>
      </c>
      <c r="F19" s="354"/>
    </row>
    <row r="20" spans="1:6" s="149" customFormat="1" ht="15" x14ac:dyDescent="0.25">
      <c r="A20" s="305" t="str">
        <f>IF('Pemetaan Sem 1'!A20="","",'Pemetaan Sem 1'!A20)</f>
        <v/>
      </c>
      <c r="B20" s="303" t="str">
        <f>IF('Pemetaan Sem 1'!B20="","",'Pemetaan Sem 1'!B20)</f>
        <v/>
      </c>
      <c r="C20" s="307" t="str">
        <f>IF('Pemetaan Sem 1'!C20="","",'Pemetaan Sem 1'!C20)</f>
        <v/>
      </c>
      <c r="D20" s="308" t="str">
        <f>IF('Pemetaan Sem 1'!D20="","",'Pemetaan Sem 1'!D20)</f>
        <v/>
      </c>
      <c r="E20" s="186" t="str">
        <f>IF('Pemetaan Sem 1'!G20="","",'Pemetaan Sem 1'!G20)</f>
        <v/>
      </c>
      <c r="F20" s="354"/>
    </row>
    <row r="21" spans="1:6" s="149" customFormat="1" ht="15" x14ac:dyDescent="0.25">
      <c r="A21" s="305" t="str">
        <f>IF('Pemetaan Sem 1'!A21="","",'Pemetaan Sem 1'!A21)</f>
        <v/>
      </c>
      <c r="B21" s="303" t="str">
        <f>IF('Pemetaan Sem 1'!B21="","",'Pemetaan Sem 1'!B21)</f>
        <v/>
      </c>
      <c r="C21" s="307" t="str">
        <f>IF('Pemetaan Sem 1'!C21="","",'Pemetaan Sem 1'!C21)</f>
        <v/>
      </c>
      <c r="D21" s="308" t="str">
        <f>IF('Pemetaan Sem 1'!D21="","",'Pemetaan Sem 1'!D21)</f>
        <v/>
      </c>
      <c r="E21" s="186" t="str">
        <f>IF('Pemetaan Sem 1'!G21="","",'Pemetaan Sem 1'!G21)</f>
        <v/>
      </c>
      <c r="F21" s="354"/>
    </row>
    <row r="22" spans="1:6" s="149" customFormat="1" ht="15" x14ac:dyDescent="0.25">
      <c r="A22" s="305" t="str">
        <f>IF('Pemetaan Sem 1'!A22="","",'Pemetaan Sem 1'!A22)</f>
        <v/>
      </c>
      <c r="B22" s="303" t="str">
        <f>IF('Pemetaan Sem 1'!B22="","",'Pemetaan Sem 1'!B22)</f>
        <v/>
      </c>
      <c r="C22" s="307" t="str">
        <f>IF('Pemetaan Sem 1'!C22="","",'Pemetaan Sem 1'!C22)</f>
        <v/>
      </c>
      <c r="D22" s="308" t="str">
        <f>IF('Pemetaan Sem 1'!D22="","",'Pemetaan Sem 1'!D22)</f>
        <v/>
      </c>
      <c r="E22" s="186" t="str">
        <f>IF('Pemetaan Sem 1'!G22="","",'Pemetaan Sem 1'!G22)</f>
        <v/>
      </c>
      <c r="F22" s="354"/>
    </row>
    <row r="23" spans="1:6" s="149" customFormat="1" ht="15" hidden="1" x14ac:dyDescent="0.25">
      <c r="A23" s="305" t="str">
        <f>IF('Pemetaan Sem 1'!A23="","",'Pemetaan Sem 1'!A23)</f>
        <v/>
      </c>
      <c r="B23" s="303" t="str">
        <f>IF('Pemetaan Sem 1'!B23="","",'Pemetaan Sem 1'!B23)</f>
        <v/>
      </c>
      <c r="C23" s="307" t="str">
        <f>IF('Pemetaan Sem 1'!C23="","",'Pemetaan Sem 1'!C23)</f>
        <v/>
      </c>
      <c r="D23" s="308" t="str">
        <f>IF('Pemetaan Sem 1'!D23="","",'Pemetaan Sem 1'!D23)</f>
        <v/>
      </c>
      <c r="E23" s="186" t="str">
        <f>IF('Pemetaan Sem 1'!G23="","",'Pemetaan Sem 1'!G23)</f>
        <v/>
      </c>
      <c r="F23" s="207"/>
    </row>
    <row r="24" spans="1:6" s="149" customFormat="1" ht="15" hidden="1" x14ac:dyDescent="0.25">
      <c r="A24" s="305" t="str">
        <f>IF('Pemetaan Sem 1'!A24="","",'Pemetaan Sem 1'!A24)</f>
        <v/>
      </c>
      <c r="B24" s="303" t="str">
        <f>IF('Pemetaan Sem 1'!B24="","",'Pemetaan Sem 1'!B24)</f>
        <v/>
      </c>
      <c r="C24" s="307" t="str">
        <f>IF('Pemetaan Sem 1'!C24="","",'Pemetaan Sem 1'!C24)</f>
        <v/>
      </c>
      <c r="D24" s="308" t="str">
        <f>IF('Pemetaan Sem 1'!D24="","",'Pemetaan Sem 1'!D24)</f>
        <v/>
      </c>
      <c r="E24" s="186" t="str">
        <f>IF('Pemetaan Sem 1'!G24="","",'Pemetaan Sem 1'!G24)</f>
        <v/>
      </c>
      <c r="F24" s="207"/>
    </row>
    <row r="25" spans="1:6" s="149" customFormat="1" ht="15" hidden="1" x14ac:dyDescent="0.25">
      <c r="A25" s="305" t="str">
        <f>IF('Pemetaan Sem 1'!A25="","",'Pemetaan Sem 1'!A25)</f>
        <v/>
      </c>
      <c r="B25" s="303" t="str">
        <f>IF('Pemetaan Sem 1'!B25="","",'Pemetaan Sem 1'!B25)</f>
        <v/>
      </c>
      <c r="C25" s="307" t="str">
        <f>IF('Pemetaan Sem 1'!C25="","",'Pemetaan Sem 1'!C25)</f>
        <v/>
      </c>
      <c r="D25" s="308" t="str">
        <f>IF('Pemetaan Sem 1'!D25="","",'Pemetaan Sem 1'!D25)</f>
        <v/>
      </c>
      <c r="E25" s="186" t="str">
        <f>IF('Pemetaan Sem 1'!G25="","",'Pemetaan Sem 1'!G25)</f>
        <v/>
      </c>
      <c r="F25" s="207"/>
    </row>
    <row r="26" spans="1:6" s="149" customFormat="1" ht="15" hidden="1" x14ac:dyDescent="0.25">
      <c r="A26" s="305" t="str">
        <f>IF('Pemetaan Sem 1'!A26="","",'Pemetaan Sem 1'!A26)</f>
        <v/>
      </c>
      <c r="B26" s="303" t="str">
        <f>IF('Pemetaan Sem 1'!B26="","",'Pemetaan Sem 1'!B26)</f>
        <v/>
      </c>
      <c r="C26" s="307" t="str">
        <f>IF('Pemetaan Sem 1'!C26="","",'Pemetaan Sem 1'!C26)</f>
        <v/>
      </c>
      <c r="D26" s="308" t="str">
        <f>IF('Pemetaan Sem 1'!D26="","",'Pemetaan Sem 1'!D26)</f>
        <v/>
      </c>
      <c r="E26" s="186" t="str">
        <f>IF('Pemetaan Sem 1'!G26="","",'Pemetaan Sem 1'!G26)</f>
        <v/>
      </c>
      <c r="F26" s="207"/>
    </row>
    <row r="27" spans="1:6" s="149" customFormat="1" ht="15" hidden="1" x14ac:dyDescent="0.25">
      <c r="A27" s="305" t="str">
        <f>IF('Pemetaan Sem 1'!A27="","",'Pemetaan Sem 1'!A27)</f>
        <v/>
      </c>
      <c r="B27" s="303" t="str">
        <f>IF('Pemetaan Sem 1'!B27="","",'Pemetaan Sem 1'!B27)</f>
        <v/>
      </c>
      <c r="C27" s="307" t="str">
        <f>IF('Pemetaan Sem 1'!C27="","",'Pemetaan Sem 1'!C27)</f>
        <v/>
      </c>
      <c r="D27" s="308" t="str">
        <f>IF('Pemetaan Sem 1'!D27="","",'Pemetaan Sem 1'!D27)</f>
        <v/>
      </c>
      <c r="E27" s="186" t="str">
        <f>IF('Pemetaan Sem 1'!G27="","",'Pemetaan Sem 1'!G27)</f>
        <v/>
      </c>
      <c r="F27" s="207"/>
    </row>
    <row r="28" spans="1:6" s="149" customFormat="1" ht="15" hidden="1" x14ac:dyDescent="0.25">
      <c r="A28" s="305" t="str">
        <f>IF('Pemetaan Sem 1'!A28="","",'Pemetaan Sem 1'!A28)</f>
        <v/>
      </c>
      <c r="B28" s="303" t="str">
        <f>IF('Pemetaan Sem 1'!B28="","",'Pemetaan Sem 1'!B28)</f>
        <v/>
      </c>
      <c r="C28" s="307" t="str">
        <f>IF('Pemetaan Sem 1'!C28="","",'Pemetaan Sem 1'!C28)</f>
        <v/>
      </c>
      <c r="D28" s="308" t="str">
        <f>IF('Pemetaan Sem 1'!D28="","",'Pemetaan Sem 1'!D28)</f>
        <v/>
      </c>
      <c r="E28" s="186" t="str">
        <f>IF('Pemetaan Sem 1'!G28="","",'Pemetaan Sem 1'!G28)</f>
        <v/>
      </c>
      <c r="F28" s="207"/>
    </row>
    <row r="29" spans="1:6" s="149" customFormat="1" ht="15" hidden="1" x14ac:dyDescent="0.25">
      <c r="A29" s="305" t="str">
        <f>IF('Pemetaan Sem 1'!A29="","",'Pemetaan Sem 1'!A29)</f>
        <v/>
      </c>
      <c r="B29" s="303" t="str">
        <f>IF('Pemetaan Sem 1'!B29="","",'Pemetaan Sem 1'!B29)</f>
        <v/>
      </c>
      <c r="C29" s="307" t="str">
        <f>IF('Pemetaan Sem 1'!C29="","",'Pemetaan Sem 1'!C29)</f>
        <v/>
      </c>
      <c r="D29" s="308" t="str">
        <f>IF('Pemetaan Sem 1'!D29="","",'Pemetaan Sem 1'!D29)</f>
        <v/>
      </c>
      <c r="E29" s="186" t="str">
        <f>IF('Pemetaan Sem 1'!G29="","",'Pemetaan Sem 1'!G29)</f>
        <v/>
      </c>
      <c r="F29" s="207"/>
    </row>
    <row r="30" spans="1:6" s="149" customFormat="1" ht="15" hidden="1" x14ac:dyDescent="0.25">
      <c r="A30" s="305" t="str">
        <f>IF('Pemetaan Sem 1'!A30="","",'Pemetaan Sem 1'!A30)</f>
        <v/>
      </c>
      <c r="B30" s="303" t="str">
        <f>IF('Pemetaan Sem 1'!B30="","",'Pemetaan Sem 1'!B30)</f>
        <v/>
      </c>
      <c r="C30" s="307" t="str">
        <f>IF('Pemetaan Sem 1'!C30="","",'Pemetaan Sem 1'!C30)</f>
        <v/>
      </c>
      <c r="D30" s="308" t="str">
        <f>IF('Pemetaan Sem 1'!D30="","",'Pemetaan Sem 1'!D30)</f>
        <v/>
      </c>
      <c r="E30" s="186" t="str">
        <f>IF('Pemetaan Sem 1'!G30="","",'Pemetaan Sem 1'!G30)</f>
        <v/>
      </c>
      <c r="F30" s="207"/>
    </row>
    <row r="31" spans="1:6" s="149" customFormat="1" ht="15" hidden="1" x14ac:dyDescent="0.25">
      <c r="A31" s="305" t="str">
        <f>IF('Pemetaan Sem 1'!A31="","",'Pemetaan Sem 1'!A31)</f>
        <v/>
      </c>
      <c r="B31" s="303" t="str">
        <f>IF('Pemetaan Sem 1'!B31="","",'Pemetaan Sem 1'!B31)</f>
        <v/>
      </c>
      <c r="C31" s="307" t="str">
        <f>IF('Pemetaan Sem 1'!C31="","",'Pemetaan Sem 1'!C31)</f>
        <v/>
      </c>
      <c r="D31" s="308" t="str">
        <f>IF('Pemetaan Sem 1'!D31="","",'Pemetaan Sem 1'!D31)</f>
        <v/>
      </c>
      <c r="E31" s="186" t="str">
        <f>IF('Pemetaan Sem 1'!G31="","",'Pemetaan Sem 1'!G31)</f>
        <v/>
      </c>
      <c r="F31" s="207"/>
    </row>
    <row r="32" spans="1:6" s="149" customFormat="1" ht="15" hidden="1" x14ac:dyDescent="0.25">
      <c r="A32" s="305" t="str">
        <f>IF('Pemetaan Sem 1'!A32="","",'Pemetaan Sem 1'!A32)</f>
        <v/>
      </c>
      <c r="B32" s="303" t="str">
        <f>IF('Pemetaan Sem 1'!B32="","",'Pemetaan Sem 1'!B32)</f>
        <v/>
      </c>
      <c r="C32" s="307" t="str">
        <f>IF('Pemetaan Sem 1'!C32="","",'Pemetaan Sem 1'!C32)</f>
        <v/>
      </c>
      <c r="D32" s="308" t="str">
        <f>IF('Pemetaan Sem 1'!D32="","",'Pemetaan Sem 1'!D32)</f>
        <v/>
      </c>
      <c r="E32" s="186" t="str">
        <f>IF('Pemetaan Sem 1'!G32="","",'Pemetaan Sem 1'!G32)</f>
        <v/>
      </c>
      <c r="F32" s="207"/>
    </row>
    <row r="33" spans="1:6" s="149" customFormat="1" ht="15" hidden="1" x14ac:dyDescent="0.25">
      <c r="A33" s="305" t="str">
        <f>IF('Pemetaan Sem 1'!A33="","",'Pemetaan Sem 1'!A33)</f>
        <v/>
      </c>
      <c r="B33" s="303" t="str">
        <f>IF('Pemetaan Sem 1'!B33="","",'Pemetaan Sem 1'!B33)</f>
        <v/>
      </c>
      <c r="C33" s="307" t="str">
        <f>IF('Pemetaan Sem 1'!C33="","",'Pemetaan Sem 1'!C33)</f>
        <v/>
      </c>
      <c r="D33" s="308" t="str">
        <f>IF('Pemetaan Sem 1'!D33="","",'Pemetaan Sem 1'!D33)</f>
        <v/>
      </c>
      <c r="E33" s="186" t="str">
        <f>IF('Pemetaan Sem 1'!G33="","",'Pemetaan Sem 1'!G33)</f>
        <v/>
      </c>
      <c r="F33" s="207"/>
    </row>
    <row r="34" spans="1:6" s="149" customFormat="1" ht="15" hidden="1" x14ac:dyDescent="0.25">
      <c r="A34" s="305" t="str">
        <f>IF('Pemetaan Sem 1'!A34="","",'Pemetaan Sem 1'!A34)</f>
        <v/>
      </c>
      <c r="B34" s="303" t="str">
        <f>IF('Pemetaan Sem 1'!B34="","",'Pemetaan Sem 1'!B34)</f>
        <v/>
      </c>
      <c r="C34" s="307" t="str">
        <f>IF('Pemetaan Sem 1'!C34="","",'Pemetaan Sem 1'!C34)</f>
        <v/>
      </c>
      <c r="D34" s="308" t="str">
        <f>IF('Pemetaan Sem 1'!D34="","",'Pemetaan Sem 1'!D34)</f>
        <v/>
      </c>
      <c r="E34" s="186" t="str">
        <f>IF('Pemetaan Sem 1'!G34="","",'Pemetaan Sem 1'!G34)</f>
        <v/>
      </c>
      <c r="F34" s="207"/>
    </row>
    <row r="35" spans="1:6" s="149" customFormat="1" ht="15" hidden="1" x14ac:dyDescent="0.25">
      <c r="A35" s="305" t="str">
        <f>IF('Pemetaan Sem 1'!A35="","",'Pemetaan Sem 1'!A35)</f>
        <v/>
      </c>
      <c r="B35" s="303" t="str">
        <f>IF('Pemetaan Sem 1'!B35="","",'Pemetaan Sem 1'!B35)</f>
        <v/>
      </c>
      <c r="C35" s="307" t="str">
        <f>IF('Pemetaan Sem 1'!C35="","",'Pemetaan Sem 1'!C35)</f>
        <v/>
      </c>
      <c r="D35" s="308" t="str">
        <f>IF('Pemetaan Sem 1'!D35="","",'Pemetaan Sem 1'!D35)</f>
        <v/>
      </c>
      <c r="E35" s="186" t="str">
        <f>IF('Pemetaan Sem 1'!G35="","",'Pemetaan Sem 1'!G35)</f>
        <v/>
      </c>
      <c r="F35" s="207"/>
    </row>
    <row r="36" spans="1:6" s="149" customFormat="1" ht="15" hidden="1" x14ac:dyDescent="0.25">
      <c r="A36" s="305" t="str">
        <f>IF('Pemetaan Sem 1'!A36="","",'Pemetaan Sem 1'!A36)</f>
        <v/>
      </c>
      <c r="B36" s="303" t="str">
        <f>IF('Pemetaan Sem 1'!B36="","",'Pemetaan Sem 1'!B36)</f>
        <v/>
      </c>
      <c r="C36" s="307" t="str">
        <f>IF('Pemetaan Sem 1'!C36="","",'Pemetaan Sem 1'!C36)</f>
        <v/>
      </c>
      <c r="D36" s="308" t="str">
        <f>IF('Pemetaan Sem 1'!D36="","",'Pemetaan Sem 1'!D36)</f>
        <v/>
      </c>
      <c r="E36" s="186" t="str">
        <f>IF('Pemetaan Sem 1'!G36="","",'Pemetaan Sem 1'!G36)</f>
        <v/>
      </c>
      <c r="F36" s="207"/>
    </row>
    <row r="37" spans="1:6" s="149" customFormat="1" ht="15" hidden="1" x14ac:dyDescent="0.25">
      <c r="A37" s="305" t="str">
        <f>IF('Pemetaan Sem 1'!A37="","",'Pemetaan Sem 1'!A37)</f>
        <v/>
      </c>
      <c r="B37" s="303" t="str">
        <f>IF('Pemetaan Sem 1'!B37="","",'Pemetaan Sem 1'!B37)</f>
        <v/>
      </c>
      <c r="C37" s="307" t="str">
        <f>IF('Pemetaan Sem 1'!C37="","",'Pemetaan Sem 1'!C37)</f>
        <v/>
      </c>
      <c r="D37" s="308" t="str">
        <f>IF('Pemetaan Sem 1'!D37="","",'Pemetaan Sem 1'!D37)</f>
        <v/>
      </c>
      <c r="E37" s="186" t="str">
        <f>IF('Pemetaan Sem 1'!G37="","",'Pemetaan Sem 1'!G37)</f>
        <v/>
      </c>
      <c r="F37" s="207"/>
    </row>
    <row r="38" spans="1:6" s="149" customFormat="1" ht="15" hidden="1" x14ac:dyDescent="0.25">
      <c r="A38" s="305" t="str">
        <f>IF('Pemetaan Sem 1'!A38="","",'Pemetaan Sem 1'!A38)</f>
        <v/>
      </c>
      <c r="B38" s="303" t="str">
        <f>IF('Pemetaan Sem 1'!B38="","",'Pemetaan Sem 1'!B38)</f>
        <v/>
      </c>
      <c r="C38" s="307" t="str">
        <f>IF('Pemetaan Sem 1'!C38="","",'Pemetaan Sem 1'!C38)</f>
        <v/>
      </c>
      <c r="D38" s="308" t="str">
        <f>IF('Pemetaan Sem 1'!D38="","",'Pemetaan Sem 1'!D38)</f>
        <v/>
      </c>
      <c r="E38" s="186" t="str">
        <f>IF('Pemetaan Sem 1'!G38="","",'Pemetaan Sem 1'!G38)</f>
        <v/>
      </c>
      <c r="F38" s="207"/>
    </row>
    <row r="39" spans="1:6" s="149" customFormat="1" ht="15" hidden="1" x14ac:dyDescent="0.25">
      <c r="A39" s="305" t="str">
        <f>IF('Pemetaan Sem 1'!A39="","",'Pemetaan Sem 1'!A39)</f>
        <v/>
      </c>
      <c r="B39" s="303" t="str">
        <f>IF('Pemetaan Sem 1'!B39="","",'Pemetaan Sem 1'!B39)</f>
        <v/>
      </c>
      <c r="C39" s="307" t="str">
        <f>IF('Pemetaan Sem 1'!C39="","",'Pemetaan Sem 1'!C39)</f>
        <v/>
      </c>
      <c r="D39" s="308" t="str">
        <f>IF('Pemetaan Sem 1'!D39="","",'Pemetaan Sem 1'!D39)</f>
        <v/>
      </c>
      <c r="E39" s="186" t="str">
        <f>IF('Pemetaan Sem 1'!G39="","",'Pemetaan Sem 1'!G39)</f>
        <v/>
      </c>
      <c r="F39" s="207"/>
    </row>
    <row r="40" spans="1:6" s="149" customFormat="1" ht="15" hidden="1" x14ac:dyDescent="0.25">
      <c r="A40" s="305" t="str">
        <f>IF('Pemetaan Sem 1'!A40="","",'Pemetaan Sem 1'!A40)</f>
        <v/>
      </c>
      <c r="B40" s="303" t="str">
        <f>IF('Pemetaan Sem 1'!B40="","",'Pemetaan Sem 1'!B40)</f>
        <v/>
      </c>
      <c r="C40" s="307" t="str">
        <f>IF('Pemetaan Sem 1'!C40="","",'Pemetaan Sem 1'!C40)</f>
        <v/>
      </c>
      <c r="D40" s="308" t="str">
        <f>IF('Pemetaan Sem 1'!D40="","",'Pemetaan Sem 1'!D40)</f>
        <v/>
      </c>
      <c r="E40" s="186" t="str">
        <f>IF('Pemetaan Sem 1'!G40="","",'Pemetaan Sem 1'!G40)</f>
        <v/>
      </c>
      <c r="F40" s="207"/>
    </row>
    <row r="41" spans="1:6" s="149" customFormat="1" ht="15" hidden="1" x14ac:dyDescent="0.25">
      <c r="A41" s="305" t="str">
        <f>IF('Pemetaan Sem 1'!A41="","",'Pemetaan Sem 1'!A41)</f>
        <v/>
      </c>
      <c r="B41" s="303" t="str">
        <f>IF('Pemetaan Sem 1'!B41="","",'Pemetaan Sem 1'!B41)</f>
        <v/>
      </c>
      <c r="C41" s="307" t="str">
        <f>IF('Pemetaan Sem 1'!C41="","",'Pemetaan Sem 1'!C41)</f>
        <v/>
      </c>
      <c r="D41" s="308" t="str">
        <f>IF('Pemetaan Sem 1'!D41="","",'Pemetaan Sem 1'!D41)</f>
        <v/>
      </c>
      <c r="E41" s="186" t="str">
        <f>IF('Pemetaan Sem 1'!G41="","",'Pemetaan Sem 1'!G41)</f>
        <v/>
      </c>
      <c r="F41" s="207"/>
    </row>
    <row r="42" spans="1:6" s="149" customFormat="1" ht="15" hidden="1" x14ac:dyDescent="0.25">
      <c r="A42" s="305" t="str">
        <f>IF('Pemetaan Sem 1'!A42="","",'Pemetaan Sem 1'!A42)</f>
        <v/>
      </c>
      <c r="B42" s="303" t="str">
        <f>IF('Pemetaan Sem 1'!B42="","",'Pemetaan Sem 1'!B42)</f>
        <v/>
      </c>
      <c r="C42" s="307" t="str">
        <f>IF('Pemetaan Sem 1'!C42="","",'Pemetaan Sem 1'!C42)</f>
        <v/>
      </c>
      <c r="D42" s="308" t="str">
        <f>IF('Pemetaan Sem 1'!D42="","",'Pemetaan Sem 1'!D42)</f>
        <v/>
      </c>
      <c r="E42" s="186" t="str">
        <f>IF('Pemetaan Sem 1'!G42="","",'Pemetaan Sem 1'!G42)</f>
        <v/>
      </c>
      <c r="F42" s="207"/>
    </row>
    <row r="43" spans="1:6" s="149" customFormat="1" ht="15" hidden="1" x14ac:dyDescent="0.25">
      <c r="A43" s="305" t="str">
        <f>IF('Pemetaan Sem 1'!A43="","",'Pemetaan Sem 1'!A43)</f>
        <v/>
      </c>
      <c r="B43" s="303" t="str">
        <f>IF('Pemetaan Sem 1'!B43="","",'Pemetaan Sem 1'!B43)</f>
        <v/>
      </c>
      <c r="C43" s="307" t="str">
        <f>IF('Pemetaan Sem 1'!C43="","",'Pemetaan Sem 1'!C43)</f>
        <v/>
      </c>
      <c r="D43" s="308" t="str">
        <f>IF('Pemetaan Sem 1'!D43="","",'Pemetaan Sem 1'!D43)</f>
        <v/>
      </c>
      <c r="E43" s="186" t="str">
        <f>IF('Pemetaan Sem 1'!G43="","",'Pemetaan Sem 1'!G43)</f>
        <v/>
      </c>
      <c r="F43" s="207"/>
    </row>
    <row r="44" spans="1:6" s="149" customFormat="1" ht="15" hidden="1" x14ac:dyDescent="0.25">
      <c r="A44" s="305" t="str">
        <f>IF('Pemetaan Sem 1'!A44="","",'Pemetaan Sem 1'!A44)</f>
        <v/>
      </c>
      <c r="B44" s="303" t="str">
        <f>IF('Pemetaan Sem 1'!B44="","",'Pemetaan Sem 1'!B44)</f>
        <v/>
      </c>
      <c r="C44" s="307" t="str">
        <f>IF('Pemetaan Sem 1'!C44="","",'Pemetaan Sem 1'!C44)</f>
        <v/>
      </c>
      <c r="D44" s="308" t="str">
        <f>IF('Pemetaan Sem 1'!D44="","",'Pemetaan Sem 1'!D44)</f>
        <v/>
      </c>
      <c r="E44" s="186" t="str">
        <f>IF('Pemetaan Sem 1'!G44="","",'Pemetaan Sem 1'!G44)</f>
        <v/>
      </c>
      <c r="F44" s="207"/>
    </row>
    <row r="45" spans="1:6" s="149" customFormat="1" ht="15" hidden="1" x14ac:dyDescent="0.25">
      <c r="A45" s="305" t="str">
        <f>IF('Pemetaan Sem 1'!A45="","",'Pemetaan Sem 1'!A45)</f>
        <v/>
      </c>
      <c r="B45" s="303" t="str">
        <f>IF('Pemetaan Sem 1'!B45="","",'Pemetaan Sem 1'!B45)</f>
        <v/>
      </c>
      <c r="C45" s="307" t="str">
        <f>IF('Pemetaan Sem 1'!C45="","",'Pemetaan Sem 1'!C45)</f>
        <v/>
      </c>
      <c r="D45" s="308" t="str">
        <f>IF('Pemetaan Sem 1'!D45="","",'Pemetaan Sem 1'!D45)</f>
        <v/>
      </c>
      <c r="E45" s="186" t="str">
        <f>IF('Pemetaan Sem 1'!G45="","",'Pemetaan Sem 1'!G45)</f>
        <v/>
      </c>
      <c r="F45" s="207"/>
    </row>
    <row r="46" spans="1:6" s="149" customFormat="1" ht="15" hidden="1" x14ac:dyDescent="0.25">
      <c r="A46" s="305" t="str">
        <f>IF('Pemetaan Sem 1'!A46="","",'Pemetaan Sem 1'!A46)</f>
        <v/>
      </c>
      <c r="B46" s="303" t="str">
        <f>IF('Pemetaan Sem 1'!B46="","",'Pemetaan Sem 1'!B46)</f>
        <v/>
      </c>
      <c r="C46" s="307" t="str">
        <f>IF('Pemetaan Sem 1'!C46="","",'Pemetaan Sem 1'!C46)</f>
        <v/>
      </c>
      <c r="D46" s="308" t="str">
        <f>IF('Pemetaan Sem 1'!D46="","",'Pemetaan Sem 1'!D46)</f>
        <v/>
      </c>
      <c r="E46" s="186" t="str">
        <f>IF('Pemetaan Sem 1'!G46="","",'Pemetaan Sem 1'!G46)</f>
        <v/>
      </c>
      <c r="F46" s="207"/>
    </row>
    <row r="47" spans="1:6" s="149" customFormat="1" ht="15" hidden="1" x14ac:dyDescent="0.25">
      <c r="A47" s="305" t="str">
        <f>IF('Pemetaan Sem 1'!A47="","",'Pemetaan Sem 1'!A47)</f>
        <v/>
      </c>
      <c r="B47" s="303" t="str">
        <f>IF('Pemetaan Sem 1'!B47="","",'Pemetaan Sem 1'!B47)</f>
        <v/>
      </c>
      <c r="C47" s="307" t="str">
        <f>IF('Pemetaan Sem 1'!C47="","",'Pemetaan Sem 1'!C47)</f>
        <v/>
      </c>
      <c r="D47" s="308" t="str">
        <f>IF('Pemetaan Sem 1'!D47="","",'Pemetaan Sem 1'!D47)</f>
        <v/>
      </c>
      <c r="E47" s="186" t="str">
        <f>IF('Pemetaan Sem 1'!G47="","",'Pemetaan Sem 1'!G47)</f>
        <v/>
      </c>
      <c r="F47" s="207"/>
    </row>
    <row r="48" spans="1:6" s="149" customFormat="1" ht="15" hidden="1" x14ac:dyDescent="0.25">
      <c r="A48" s="305" t="str">
        <f>IF('Pemetaan Sem 1'!A48="","",'Pemetaan Sem 1'!A48)</f>
        <v/>
      </c>
      <c r="B48" s="303" t="str">
        <f>IF('Pemetaan Sem 1'!B48="","",'Pemetaan Sem 1'!B48)</f>
        <v/>
      </c>
      <c r="C48" s="307" t="str">
        <f>IF('Pemetaan Sem 1'!C48="","",'Pemetaan Sem 1'!C48)</f>
        <v/>
      </c>
      <c r="D48" s="308" t="str">
        <f>IF('Pemetaan Sem 1'!D48="","",'Pemetaan Sem 1'!D48)</f>
        <v/>
      </c>
      <c r="E48" s="186" t="str">
        <f>IF('Pemetaan Sem 1'!G48="","",'Pemetaan Sem 1'!G48)</f>
        <v/>
      </c>
      <c r="F48" s="207"/>
    </row>
    <row r="49" spans="2:6" s="149" customFormat="1" ht="15" x14ac:dyDescent="0.25">
      <c r="B49" s="204"/>
      <c r="C49" s="204"/>
      <c r="D49" s="204"/>
    </row>
    <row r="50" spans="2:6" s="149" customFormat="1" ht="15" x14ac:dyDescent="0.25">
      <c r="B50" s="204"/>
      <c r="C50" s="204"/>
      <c r="D50" s="204"/>
    </row>
    <row r="51" spans="2:6" s="149" customFormat="1" ht="15" x14ac:dyDescent="0.25">
      <c r="B51" s="204"/>
      <c r="C51" s="204"/>
      <c r="D51" s="204"/>
    </row>
    <row r="52" spans="2:6" s="149" customFormat="1" ht="15" x14ac:dyDescent="0.25">
      <c r="B52" s="166" t="s">
        <v>22</v>
      </c>
      <c r="C52" s="166"/>
      <c r="D52" s="204"/>
      <c r="E52" s="515" t="str">
        <f>IF(Input!C17="","","Jakarta, "&amp;Input!C17)</f>
        <v>Jakarta, July 2017</v>
      </c>
      <c r="F52" s="515"/>
    </row>
    <row r="53" spans="2:6" s="149" customFormat="1" ht="15" x14ac:dyDescent="0.25">
      <c r="B53" s="166" t="str">
        <f>"BUKIT SION "&amp;Input!J15&amp;" SCHOOL PRINCIPAL"</f>
        <v>BUKIT SION HIGH SCHOOL PRINCIPAL</v>
      </c>
      <c r="C53" s="166"/>
      <c r="D53" s="204"/>
      <c r="E53" s="408" t="s">
        <v>24</v>
      </c>
      <c r="F53" s="408"/>
    </row>
    <row r="54" spans="2:6" s="149" customFormat="1" ht="15" x14ac:dyDescent="0.25">
      <c r="B54" s="166"/>
      <c r="C54" s="166"/>
      <c r="D54" s="204"/>
    </row>
    <row r="55" spans="2:6" s="149" customFormat="1" ht="15" x14ac:dyDescent="0.25">
      <c r="B55" s="166"/>
      <c r="C55" s="166"/>
      <c r="D55" s="204"/>
    </row>
    <row r="56" spans="2:6" s="149" customFormat="1" ht="15" x14ac:dyDescent="0.25">
      <c r="B56" s="166"/>
      <c r="C56" s="166"/>
      <c r="D56" s="204"/>
    </row>
    <row r="57" spans="2:6" s="149" customFormat="1" ht="15" x14ac:dyDescent="0.25">
      <c r="B57" s="176" t="str">
        <f>IF(Input!$J$18="","",Input!$J$18)</f>
        <v>Agustinus Siahaan, S.Si.</v>
      </c>
      <c r="C57" s="176"/>
      <c r="D57" s="204"/>
      <c r="E57" s="409" t="str">
        <f>IF(Input!C15="","",Input!C15)</f>
        <v>Ir. Lucia Lukito</v>
      </c>
      <c r="F57" s="409"/>
    </row>
    <row r="58" spans="2:6" x14ac:dyDescent="0.2">
      <c r="B58" s="198"/>
      <c r="C58" s="198"/>
      <c r="D58" s="198"/>
    </row>
    <row r="59" spans="2:6" x14ac:dyDescent="0.2">
      <c r="B59" s="198"/>
      <c r="C59" s="198"/>
      <c r="D59" s="198"/>
    </row>
    <row r="60" spans="2:6" x14ac:dyDescent="0.2">
      <c r="B60" s="198"/>
      <c r="C60" s="198"/>
      <c r="D60" s="198"/>
    </row>
    <row r="61" spans="2:6" x14ac:dyDescent="0.2">
      <c r="B61" s="198"/>
      <c r="C61" s="198"/>
      <c r="D61" s="198"/>
    </row>
    <row r="62" spans="2:6" x14ac:dyDescent="0.2">
      <c r="B62" s="198"/>
      <c r="C62" s="198"/>
      <c r="D62" s="198"/>
    </row>
    <row r="63" spans="2:6" x14ac:dyDescent="0.2">
      <c r="B63" s="198"/>
      <c r="C63" s="198"/>
      <c r="D63" s="198"/>
    </row>
    <row r="64" spans="2:6" x14ac:dyDescent="0.2">
      <c r="B64" s="198"/>
      <c r="C64" s="198"/>
      <c r="D64" s="198"/>
    </row>
    <row r="65" spans="2:4" x14ac:dyDescent="0.2">
      <c r="B65" s="198"/>
      <c r="C65" s="198"/>
      <c r="D65" s="198"/>
    </row>
    <row r="66" spans="2:4" x14ac:dyDescent="0.2">
      <c r="B66" s="198"/>
      <c r="C66" s="198"/>
      <c r="D66" s="198"/>
    </row>
    <row r="67" spans="2:4" x14ac:dyDescent="0.2">
      <c r="B67" s="198"/>
      <c r="C67" s="198"/>
      <c r="D67" s="198"/>
    </row>
    <row r="68" spans="2:4" x14ac:dyDescent="0.2">
      <c r="B68" s="198"/>
      <c r="C68" s="198"/>
      <c r="D68" s="198"/>
    </row>
    <row r="69" spans="2:4" x14ac:dyDescent="0.2">
      <c r="B69" s="198"/>
      <c r="C69" s="198"/>
      <c r="D69" s="198"/>
    </row>
    <row r="70" spans="2:4" x14ac:dyDescent="0.2">
      <c r="B70" s="198"/>
      <c r="C70" s="198"/>
      <c r="D70" s="198"/>
    </row>
    <row r="71" spans="2:4" x14ac:dyDescent="0.2">
      <c r="B71" s="198"/>
      <c r="C71" s="198"/>
      <c r="D71" s="198"/>
    </row>
    <row r="72" spans="2:4" x14ac:dyDescent="0.2">
      <c r="B72" s="198"/>
      <c r="C72" s="198"/>
      <c r="D72" s="198"/>
    </row>
    <row r="73" spans="2:4" x14ac:dyDescent="0.2">
      <c r="B73" s="198"/>
      <c r="C73" s="198"/>
      <c r="D73" s="198"/>
    </row>
    <row r="74" spans="2:4" x14ac:dyDescent="0.2">
      <c r="B74" s="198"/>
      <c r="C74" s="198"/>
      <c r="D74" s="198"/>
    </row>
    <row r="75" spans="2:4" x14ac:dyDescent="0.2">
      <c r="B75" s="198"/>
      <c r="C75" s="198"/>
      <c r="D75" s="198"/>
    </row>
    <row r="76" spans="2:4" x14ac:dyDescent="0.2">
      <c r="B76" s="198"/>
      <c r="C76" s="198"/>
      <c r="D76" s="198"/>
    </row>
    <row r="77" spans="2:4" x14ac:dyDescent="0.2">
      <c r="B77" s="198"/>
      <c r="C77" s="198"/>
      <c r="D77" s="198"/>
    </row>
    <row r="78" spans="2:4" x14ac:dyDescent="0.2">
      <c r="B78" s="198"/>
      <c r="C78" s="198"/>
      <c r="D78" s="198"/>
    </row>
    <row r="79" spans="2:4" x14ac:dyDescent="0.2">
      <c r="B79" s="198"/>
      <c r="C79" s="198"/>
      <c r="D79" s="198"/>
    </row>
    <row r="80" spans="2:4" x14ac:dyDescent="0.2">
      <c r="B80" s="198"/>
      <c r="C80" s="198"/>
      <c r="D80" s="198"/>
    </row>
    <row r="81" spans="2:4" x14ac:dyDescent="0.2">
      <c r="B81" s="198"/>
      <c r="C81" s="198"/>
      <c r="D81" s="198"/>
    </row>
    <row r="82" spans="2:4" x14ac:dyDescent="0.2">
      <c r="B82" s="198"/>
      <c r="C82" s="198"/>
      <c r="D82" s="198"/>
    </row>
    <row r="83" spans="2:4" x14ac:dyDescent="0.2">
      <c r="B83" s="198"/>
      <c r="C83" s="198"/>
      <c r="D83" s="198"/>
    </row>
    <row r="84" spans="2:4" x14ac:dyDescent="0.2">
      <c r="B84" s="198"/>
      <c r="C84" s="198"/>
      <c r="D84" s="198"/>
    </row>
    <row r="85" spans="2:4" x14ac:dyDescent="0.2">
      <c r="B85" s="198"/>
      <c r="C85" s="198"/>
      <c r="D85" s="198"/>
    </row>
    <row r="86" spans="2:4" x14ac:dyDescent="0.2">
      <c r="B86" s="198"/>
      <c r="C86" s="198"/>
      <c r="D86" s="198"/>
    </row>
    <row r="87" spans="2:4" x14ac:dyDescent="0.2">
      <c r="B87" s="198"/>
      <c r="C87" s="198"/>
      <c r="D87" s="198"/>
    </row>
    <row r="88" spans="2:4" x14ac:dyDescent="0.2">
      <c r="B88" s="198"/>
      <c r="C88" s="198"/>
      <c r="D88" s="198"/>
    </row>
    <row r="89" spans="2:4" x14ac:dyDescent="0.2">
      <c r="B89" s="198"/>
      <c r="C89" s="198"/>
      <c r="D89" s="198"/>
    </row>
    <row r="90" spans="2:4" x14ac:dyDescent="0.2">
      <c r="B90" s="198"/>
      <c r="C90" s="198"/>
      <c r="D90" s="198"/>
    </row>
    <row r="91" spans="2:4" x14ac:dyDescent="0.2">
      <c r="B91" s="198"/>
      <c r="C91" s="198"/>
      <c r="D91" s="198"/>
    </row>
    <row r="92" spans="2:4" x14ac:dyDescent="0.2">
      <c r="B92" s="198"/>
      <c r="C92" s="198"/>
      <c r="D92" s="198"/>
    </row>
    <row r="93" spans="2:4" x14ac:dyDescent="0.2">
      <c r="B93" s="198"/>
      <c r="C93" s="198"/>
      <c r="D93" s="198"/>
    </row>
    <row r="94" spans="2:4" x14ac:dyDescent="0.2">
      <c r="B94" s="198"/>
      <c r="C94" s="198"/>
      <c r="D94" s="198"/>
    </row>
    <row r="95" spans="2:4" x14ac:dyDescent="0.2">
      <c r="B95" s="198"/>
      <c r="C95" s="198"/>
      <c r="D95" s="198"/>
    </row>
    <row r="96" spans="2:4" x14ac:dyDescent="0.2">
      <c r="B96" s="198"/>
      <c r="C96" s="198"/>
      <c r="D96" s="198"/>
    </row>
    <row r="97" spans="2:4" x14ac:dyDescent="0.2">
      <c r="B97" s="198"/>
      <c r="C97" s="198"/>
      <c r="D97" s="198"/>
    </row>
    <row r="98" spans="2:4" x14ac:dyDescent="0.2">
      <c r="B98" s="198"/>
      <c r="C98" s="198"/>
      <c r="D98" s="198"/>
    </row>
    <row r="99" spans="2:4" x14ac:dyDescent="0.2">
      <c r="B99" s="198"/>
      <c r="C99" s="198"/>
      <c r="D99" s="198"/>
    </row>
    <row r="100" spans="2:4" x14ac:dyDescent="0.2">
      <c r="B100" s="198"/>
      <c r="C100" s="198"/>
      <c r="D100" s="198"/>
    </row>
    <row r="101" spans="2:4" x14ac:dyDescent="0.2">
      <c r="B101" s="198"/>
      <c r="C101" s="198"/>
      <c r="D101" s="198"/>
    </row>
    <row r="102" spans="2:4" x14ac:dyDescent="0.2">
      <c r="B102" s="198"/>
      <c r="C102" s="198"/>
      <c r="D102" s="198"/>
    </row>
    <row r="103" spans="2:4" x14ac:dyDescent="0.2">
      <c r="B103" s="198"/>
      <c r="C103" s="198"/>
      <c r="D103" s="198"/>
    </row>
    <row r="104" spans="2:4" x14ac:dyDescent="0.2">
      <c r="B104" s="198"/>
      <c r="C104" s="198"/>
      <c r="D104" s="198"/>
    </row>
  </sheetData>
  <sheetProtection password="C71F" sheet="1" objects="1" scenarios="1" formatRows="0"/>
  <mergeCells count="7">
    <mergeCell ref="E53:F53"/>
    <mergeCell ref="E57:F57"/>
    <mergeCell ref="B1:F1"/>
    <mergeCell ref="B2:F2"/>
    <mergeCell ref="A8:B8"/>
    <mergeCell ref="C8:D8"/>
    <mergeCell ref="E52:F52"/>
  </mergeCells>
  <printOptions horizontalCentered="1"/>
  <pageMargins left="0.45" right="0.45" top="0.75" bottom="0.75" header="0.3" footer="0.3"/>
  <pageSetup paperSize="9" orientation="landscape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104"/>
  <sheetViews>
    <sheetView workbookViewId="0">
      <selection activeCell="F9" sqref="F9:F18"/>
    </sheetView>
  </sheetViews>
  <sheetFormatPr defaultRowHeight="12.75" x14ac:dyDescent="0.2"/>
  <cols>
    <col min="1" max="1" width="4.5703125" style="147" customWidth="1"/>
    <col min="2" max="2" width="36.42578125" style="147" customWidth="1"/>
    <col min="3" max="3" width="6" style="147" customWidth="1"/>
    <col min="4" max="4" width="42.140625" style="147" customWidth="1"/>
    <col min="5" max="5" width="26.42578125" style="147" customWidth="1"/>
    <col min="6" max="6" width="18.28515625" style="147" customWidth="1"/>
    <col min="7" max="16384" width="9.140625" style="147"/>
  </cols>
  <sheetData>
    <row r="1" spans="1:6" ht="26.25" x14ac:dyDescent="0.4">
      <c r="B1" s="402" t="s">
        <v>55</v>
      </c>
      <c r="C1" s="402"/>
      <c r="D1" s="402"/>
      <c r="E1" s="402"/>
      <c r="F1" s="402"/>
    </row>
    <row r="2" spans="1:6" ht="26.25" x14ac:dyDescent="0.4">
      <c r="B2" s="402" t="str">
        <f>"BUKIT SION "&amp;Input!J15&amp;" SCHOOL"</f>
        <v>BUKIT SION HIGH SCHOOL</v>
      </c>
      <c r="C2" s="402"/>
      <c r="D2" s="402"/>
      <c r="E2" s="402"/>
      <c r="F2" s="402"/>
    </row>
    <row r="3" spans="1:6" s="149" customFormat="1" ht="15" x14ac:dyDescent="0.25"/>
    <row r="4" spans="1:6" s="149" customFormat="1" ht="15" x14ac:dyDescent="0.25">
      <c r="B4" s="150" t="s">
        <v>3</v>
      </c>
      <c r="C4" s="151" t="str">
        <f>": "&amp;Input!C16</f>
        <v>: Mathematics</v>
      </c>
      <c r="E4" s="199" t="s">
        <v>9</v>
      </c>
      <c r="F4" s="151" t="str">
        <f>": "&amp;Input!C18</f>
        <v>: 2017-2018</v>
      </c>
    </row>
    <row r="5" spans="1:6" s="149" customFormat="1" ht="15" x14ac:dyDescent="0.25">
      <c r="B5" s="150" t="s">
        <v>4</v>
      </c>
      <c r="C5" s="151" t="str">
        <f>": "&amp;Input!J16</f>
        <v>: 10</v>
      </c>
      <c r="E5" s="152" t="s">
        <v>10</v>
      </c>
      <c r="F5" s="149" t="s">
        <v>195</v>
      </c>
    </row>
    <row r="6" spans="1:6" s="149" customFormat="1" ht="15" x14ac:dyDescent="0.25">
      <c r="B6" s="150" t="s">
        <v>43</v>
      </c>
      <c r="C6" s="151" t="str">
        <f>": "&amp;Input!J17&amp;" "&amp;Input!K17</f>
        <v>: 5  x 45 minutes</v>
      </c>
    </row>
    <row r="7" spans="1:6" s="149" customFormat="1" ht="15" x14ac:dyDescent="0.25"/>
    <row r="8" spans="1:6" s="149" customFormat="1" ht="24" customHeight="1" x14ac:dyDescent="0.25">
      <c r="A8" s="392" t="s">
        <v>44</v>
      </c>
      <c r="B8" s="392"/>
      <c r="C8" s="392" t="s">
        <v>45</v>
      </c>
      <c r="D8" s="392"/>
      <c r="E8" s="158" t="s">
        <v>47</v>
      </c>
      <c r="F8" s="206" t="s">
        <v>56</v>
      </c>
    </row>
    <row r="9" spans="1:6" s="149" customFormat="1" ht="15" x14ac:dyDescent="0.25">
      <c r="A9" s="305" t="str">
        <f>IF('Pemetaan Sem 2'!A9="","",'Pemetaan Sem 2'!A9)</f>
        <v/>
      </c>
      <c r="B9" s="303" t="str">
        <f>IF('Pemetaan Sem 2'!B9="","",'Pemetaan Sem 2'!B9)</f>
        <v/>
      </c>
      <c r="C9" s="306" t="str">
        <f>IF('Pemetaan Sem 2'!C9="","",'Pemetaan Sem 2'!C9)</f>
        <v/>
      </c>
      <c r="D9" s="303" t="str">
        <f>IF('Pemetaan Sem 2'!D9="","",'Pemetaan Sem 2'!D9)</f>
        <v/>
      </c>
      <c r="E9" s="186" t="str">
        <f>IF('Pemetaan Sem 2'!G9="","",'Pemetaan Sem 2'!G9)</f>
        <v/>
      </c>
      <c r="F9" s="354"/>
    </row>
    <row r="10" spans="1:6" s="149" customFormat="1" ht="15" x14ac:dyDescent="0.25">
      <c r="A10" s="305" t="str">
        <f>IF('Pemetaan Sem 2'!A10="","",'Pemetaan Sem 2'!A10)</f>
        <v/>
      </c>
      <c r="B10" s="303" t="str">
        <f>IF('Pemetaan Sem 2'!B10="","",'Pemetaan Sem 2'!B10)</f>
        <v/>
      </c>
      <c r="C10" s="306" t="str">
        <f>IF('Pemetaan Sem 2'!C10="","",'Pemetaan Sem 2'!C10)</f>
        <v/>
      </c>
      <c r="D10" s="303" t="str">
        <f>IF('Pemetaan Sem 2'!D10="","",'Pemetaan Sem 2'!D10)</f>
        <v/>
      </c>
      <c r="E10" s="186" t="str">
        <f>IF('Pemetaan Sem 2'!G10="","",'Pemetaan Sem 2'!G10)</f>
        <v/>
      </c>
      <c r="F10" s="354"/>
    </row>
    <row r="11" spans="1:6" s="149" customFormat="1" ht="15" x14ac:dyDescent="0.25">
      <c r="A11" s="305" t="str">
        <f>IF('Pemetaan Sem 2'!A11="","",'Pemetaan Sem 2'!A11)</f>
        <v/>
      </c>
      <c r="B11" s="303" t="str">
        <f>IF('Pemetaan Sem 2'!B11="","",'Pemetaan Sem 2'!B11)</f>
        <v/>
      </c>
      <c r="C11" s="306" t="str">
        <f>IF('Pemetaan Sem 2'!C11="","",'Pemetaan Sem 2'!C11)</f>
        <v/>
      </c>
      <c r="D11" s="303" t="str">
        <f>IF('Pemetaan Sem 2'!D11="","",'Pemetaan Sem 2'!D11)</f>
        <v/>
      </c>
      <c r="E11" s="186" t="str">
        <f>IF('Pemetaan Sem 2'!G11="","",'Pemetaan Sem 2'!G11)</f>
        <v/>
      </c>
      <c r="F11" s="354"/>
    </row>
    <row r="12" spans="1:6" s="149" customFormat="1" ht="15" x14ac:dyDescent="0.25">
      <c r="A12" s="305" t="str">
        <f>IF('Pemetaan Sem 2'!A12="","",'Pemetaan Sem 2'!A12)</f>
        <v/>
      </c>
      <c r="B12" s="303" t="str">
        <f>IF('Pemetaan Sem 2'!B12="","",'Pemetaan Sem 2'!B12)</f>
        <v/>
      </c>
      <c r="C12" s="306" t="str">
        <f>IF('Pemetaan Sem 2'!C12="","",'Pemetaan Sem 2'!C12)</f>
        <v/>
      </c>
      <c r="D12" s="303" t="str">
        <f>IF('Pemetaan Sem 2'!D12="","",'Pemetaan Sem 2'!D12)</f>
        <v/>
      </c>
      <c r="E12" s="186" t="str">
        <f>IF('Pemetaan Sem 2'!G12="","",'Pemetaan Sem 2'!G12)</f>
        <v/>
      </c>
      <c r="F12" s="354"/>
    </row>
    <row r="13" spans="1:6" s="149" customFormat="1" ht="15" x14ac:dyDescent="0.25">
      <c r="A13" s="305" t="str">
        <f>IF('Pemetaan Sem 2'!A13="","",'Pemetaan Sem 2'!A13)</f>
        <v/>
      </c>
      <c r="B13" s="303" t="str">
        <f>IF('Pemetaan Sem 2'!B13="","",'Pemetaan Sem 2'!B13)</f>
        <v/>
      </c>
      <c r="C13" s="306" t="str">
        <f>IF('Pemetaan Sem 2'!C13="","",'Pemetaan Sem 2'!C13)</f>
        <v/>
      </c>
      <c r="D13" s="303" t="str">
        <f>IF('Pemetaan Sem 2'!D13="","",'Pemetaan Sem 2'!D13)</f>
        <v/>
      </c>
      <c r="E13" s="186" t="str">
        <f>IF('Pemetaan Sem 2'!G13="","",'Pemetaan Sem 2'!G13)</f>
        <v/>
      </c>
      <c r="F13" s="354"/>
    </row>
    <row r="14" spans="1:6" s="149" customFormat="1" ht="15" x14ac:dyDescent="0.25">
      <c r="A14" s="305" t="str">
        <f>IF('Pemetaan Sem 2'!A14="","",'Pemetaan Sem 2'!A14)</f>
        <v/>
      </c>
      <c r="B14" s="303" t="str">
        <f>IF('Pemetaan Sem 2'!B14="","",'Pemetaan Sem 2'!B14)</f>
        <v/>
      </c>
      <c r="C14" s="306" t="str">
        <f>IF('Pemetaan Sem 2'!C14="","",'Pemetaan Sem 2'!C14)</f>
        <v/>
      </c>
      <c r="D14" s="303" t="str">
        <f>IF('Pemetaan Sem 2'!D14="","",'Pemetaan Sem 2'!D14)</f>
        <v/>
      </c>
      <c r="E14" s="186" t="str">
        <f>IF('Pemetaan Sem 2'!G14="","",'Pemetaan Sem 2'!G14)</f>
        <v/>
      </c>
      <c r="F14" s="354"/>
    </row>
    <row r="15" spans="1:6" s="149" customFormat="1" ht="15" x14ac:dyDescent="0.25">
      <c r="A15" s="305" t="str">
        <f>IF('Pemetaan Sem 2'!A15="","",'Pemetaan Sem 2'!A15)</f>
        <v/>
      </c>
      <c r="B15" s="303" t="str">
        <f>IF('Pemetaan Sem 2'!B15="","",'Pemetaan Sem 2'!B15)</f>
        <v/>
      </c>
      <c r="C15" s="306" t="str">
        <f>IF('Pemetaan Sem 2'!C15="","",'Pemetaan Sem 2'!C15)</f>
        <v/>
      </c>
      <c r="D15" s="303" t="str">
        <f>IF('Pemetaan Sem 2'!D15="","",'Pemetaan Sem 2'!D15)</f>
        <v/>
      </c>
      <c r="E15" s="186" t="str">
        <f>IF('Pemetaan Sem 2'!G15="","",'Pemetaan Sem 2'!G15)</f>
        <v/>
      </c>
      <c r="F15" s="354"/>
    </row>
    <row r="16" spans="1:6" s="149" customFormat="1" ht="15" x14ac:dyDescent="0.25">
      <c r="A16" s="305" t="str">
        <f>IF('Pemetaan Sem 2'!A16="","",'Pemetaan Sem 2'!A16)</f>
        <v/>
      </c>
      <c r="B16" s="303" t="str">
        <f>IF('Pemetaan Sem 2'!B16="","",'Pemetaan Sem 2'!B16)</f>
        <v/>
      </c>
      <c r="C16" s="306" t="str">
        <f>IF('Pemetaan Sem 2'!C16="","",'Pemetaan Sem 2'!C16)</f>
        <v/>
      </c>
      <c r="D16" s="303" t="str">
        <f>IF('Pemetaan Sem 2'!D16="","",'Pemetaan Sem 2'!D16)</f>
        <v/>
      </c>
      <c r="E16" s="186" t="str">
        <f>IF('Pemetaan Sem 2'!G16="","",'Pemetaan Sem 2'!G16)</f>
        <v/>
      </c>
      <c r="F16" s="354"/>
    </row>
    <row r="17" spans="1:6" s="149" customFormat="1" ht="15" x14ac:dyDescent="0.25">
      <c r="A17" s="305" t="str">
        <f>IF('Pemetaan Sem 2'!A17="","",'Pemetaan Sem 2'!A17)</f>
        <v/>
      </c>
      <c r="B17" s="303" t="str">
        <f>IF('Pemetaan Sem 2'!B17="","",'Pemetaan Sem 2'!B17)</f>
        <v/>
      </c>
      <c r="C17" s="306" t="str">
        <f>IF('Pemetaan Sem 2'!C17="","",'Pemetaan Sem 2'!C17)</f>
        <v/>
      </c>
      <c r="D17" s="303" t="str">
        <f>IF('Pemetaan Sem 2'!D17="","",'Pemetaan Sem 2'!D17)</f>
        <v/>
      </c>
      <c r="E17" s="186" t="str">
        <f>IF('Pemetaan Sem 2'!G17="","",'Pemetaan Sem 2'!G17)</f>
        <v/>
      </c>
      <c r="F17" s="354"/>
    </row>
    <row r="18" spans="1:6" s="149" customFormat="1" ht="15" x14ac:dyDescent="0.25">
      <c r="A18" s="305" t="str">
        <f>IF('Pemetaan Sem 2'!A18="","",'Pemetaan Sem 2'!A18)</f>
        <v/>
      </c>
      <c r="B18" s="303" t="str">
        <f>IF('Pemetaan Sem 2'!B18="","",'Pemetaan Sem 2'!B18)</f>
        <v/>
      </c>
      <c r="C18" s="306" t="str">
        <f>IF('Pemetaan Sem 2'!C18="","",'Pemetaan Sem 2'!C18)</f>
        <v/>
      </c>
      <c r="D18" s="303" t="str">
        <f>IF('Pemetaan Sem 2'!D18="","",'Pemetaan Sem 2'!D18)</f>
        <v/>
      </c>
      <c r="E18" s="186" t="str">
        <f>IF('Pemetaan Sem 2'!G18="","",'Pemetaan Sem 2'!G18)</f>
        <v/>
      </c>
      <c r="F18" s="354"/>
    </row>
    <row r="19" spans="1:6" s="149" customFormat="1" ht="15" hidden="1" x14ac:dyDescent="0.25">
      <c r="A19" s="305" t="str">
        <f>IF('Pemetaan Sem 2'!A19="","",'Pemetaan Sem 2'!A19)</f>
        <v/>
      </c>
      <c r="B19" s="303" t="str">
        <f>IF('Pemetaan Sem 2'!B19="","",'Pemetaan Sem 2'!B19)</f>
        <v/>
      </c>
      <c r="C19" s="306" t="str">
        <f>IF('Pemetaan Sem 2'!C19="","",'Pemetaan Sem 2'!C19)</f>
        <v/>
      </c>
      <c r="D19" s="303" t="str">
        <f>IF('Pemetaan Sem 2'!D19="","",'Pemetaan Sem 2'!D19)</f>
        <v/>
      </c>
      <c r="E19" s="186" t="str">
        <f>IF('Pemetaan Sem 2'!G19="","",'Pemetaan Sem 2'!G19)</f>
        <v/>
      </c>
      <c r="F19" s="207"/>
    </row>
    <row r="20" spans="1:6" s="149" customFormat="1" ht="15" hidden="1" x14ac:dyDescent="0.25">
      <c r="A20" s="305" t="str">
        <f>IF('Pemetaan Sem 2'!A20="","",'Pemetaan Sem 2'!A20)</f>
        <v/>
      </c>
      <c r="B20" s="303" t="str">
        <f>IF('Pemetaan Sem 2'!B20="","",'Pemetaan Sem 2'!B20)</f>
        <v/>
      </c>
      <c r="C20" s="306" t="str">
        <f>IF('Pemetaan Sem 2'!C20="","",'Pemetaan Sem 2'!C20)</f>
        <v/>
      </c>
      <c r="D20" s="303" t="str">
        <f>IF('Pemetaan Sem 2'!D20="","",'Pemetaan Sem 2'!D20)</f>
        <v/>
      </c>
      <c r="E20" s="186" t="str">
        <f>IF('Pemetaan Sem 2'!G20="","",'Pemetaan Sem 2'!G20)</f>
        <v/>
      </c>
      <c r="F20" s="207"/>
    </row>
    <row r="21" spans="1:6" s="149" customFormat="1" ht="15" hidden="1" x14ac:dyDescent="0.25">
      <c r="A21" s="305" t="str">
        <f>IF('Pemetaan Sem 2'!A21="","",'Pemetaan Sem 2'!A21)</f>
        <v/>
      </c>
      <c r="B21" s="303" t="str">
        <f>IF('Pemetaan Sem 2'!B21="","",'Pemetaan Sem 2'!B21)</f>
        <v/>
      </c>
      <c r="C21" s="306" t="str">
        <f>IF('Pemetaan Sem 2'!C21="","",'Pemetaan Sem 2'!C21)</f>
        <v/>
      </c>
      <c r="D21" s="303" t="str">
        <f>IF('Pemetaan Sem 2'!D21="","",'Pemetaan Sem 2'!D21)</f>
        <v/>
      </c>
      <c r="E21" s="186" t="str">
        <f>IF('Pemetaan Sem 2'!G21="","",'Pemetaan Sem 2'!G21)</f>
        <v/>
      </c>
      <c r="F21" s="207"/>
    </row>
    <row r="22" spans="1:6" s="149" customFormat="1" ht="15" hidden="1" x14ac:dyDescent="0.25">
      <c r="A22" s="305" t="str">
        <f>IF('Pemetaan Sem 2'!A22="","",'Pemetaan Sem 2'!A22)</f>
        <v/>
      </c>
      <c r="B22" s="303" t="str">
        <f>IF('Pemetaan Sem 2'!B22="","",'Pemetaan Sem 2'!B22)</f>
        <v/>
      </c>
      <c r="C22" s="306" t="str">
        <f>IF('Pemetaan Sem 2'!C22="","",'Pemetaan Sem 2'!C22)</f>
        <v/>
      </c>
      <c r="D22" s="303" t="str">
        <f>IF('Pemetaan Sem 2'!D22="","",'Pemetaan Sem 2'!D22)</f>
        <v/>
      </c>
      <c r="E22" s="186" t="str">
        <f>IF('Pemetaan Sem 2'!G22="","",'Pemetaan Sem 2'!G22)</f>
        <v/>
      </c>
      <c r="F22" s="207"/>
    </row>
    <row r="23" spans="1:6" s="149" customFormat="1" ht="15" hidden="1" x14ac:dyDescent="0.25">
      <c r="A23" s="305" t="str">
        <f>IF('Pemetaan Sem 2'!A23="","",'Pemetaan Sem 2'!A23)</f>
        <v/>
      </c>
      <c r="B23" s="303" t="str">
        <f>IF('Pemetaan Sem 2'!B23="","",'Pemetaan Sem 2'!B23)</f>
        <v/>
      </c>
      <c r="C23" s="306" t="str">
        <f>IF('Pemetaan Sem 2'!C23="","",'Pemetaan Sem 2'!C23)</f>
        <v/>
      </c>
      <c r="D23" s="303" t="str">
        <f>IF('Pemetaan Sem 2'!D23="","",'Pemetaan Sem 2'!D23)</f>
        <v/>
      </c>
      <c r="E23" s="186" t="str">
        <f>IF('Pemetaan Sem 2'!G23="","",'Pemetaan Sem 2'!G23)</f>
        <v/>
      </c>
      <c r="F23" s="207"/>
    </row>
    <row r="24" spans="1:6" s="149" customFormat="1" ht="15" hidden="1" x14ac:dyDescent="0.25">
      <c r="A24" s="305" t="str">
        <f>IF('Pemetaan Sem 2'!A24="","",'Pemetaan Sem 2'!A24)</f>
        <v/>
      </c>
      <c r="B24" s="303" t="str">
        <f>IF('Pemetaan Sem 2'!B24="","",'Pemetaan Sem 2'!B24)</f>
        <v/>
      </c>
      <c r="C24" s="306" t="str">
        <f>IF('Pemetaan Sem 2'!C24="","",'Pemetaan Sem 2'!C24)</f>
        <v/>
      </c>
      <c r="D24" s="303" t="str">
        <f>IF('Pemetaan Sem 2'!D24="","",'Pemetaan Sem 2'!D24)</f>
        <v/>
      </c>
      <c r="E24" s="186" t="str">
        <f>IF('Pemetaan Sem 2'!G24="","",'Pemetaan Sem 2'!G24)</f>
        <v/>
      </c>
      <c r="F24" s="207"/>
    </row>
    <row r="25" spans="1:6" s="149" customFormat="1" ht="15" hidden="1" x14ac:dyDescent="0.25">
      <c r="A25" s="305" t="str">
        <f>IF('Pemetaan Sem 2'!A25="","",'Pemetaan Sem 2'!A25)</f>
        <v/>
      </c>
      <c r="B25" s="303" t="str">
        <f>IF('Pemetaan Sem 2'!B25="","",'Pemetaan Sem 2'!B25)</f>
        <v/>
      </c>
      <c r="C25" s="306" t="str">
        <f>IF('Pemetaan Sem 2'!C25="","",'Pemetaan Sem 2'!C25)</f>
        <v/>
      </c>
      <c r="D25" s="303" t="str">
        <f>IF('Pemetaan Sem 2'!D25="","",'Pemetaan Sem 2'!D25)</f>
        <v/>
      </c>
      <c r="E25" s="186" t="str">
        <f>IF('Pemetaan Sem 2'!G25="","",'Pemetaan Sem 2'!G25)</f>
        <v/>
      </c>
      <c r="F25" s="207"/>
    </row>
    <row r="26" spans="1:6" s="149" customFormat="1" ht="15" hidden="1" x14ac:dyDescent="0.25">
      <c r="A26" s="305" t="str">
        <f>IF('Pemetaan Sem 2'!A26="","",'Pemetaan Sem 2'!A26)</f>
        <v/>
      </c>
      <c r="B26" s="303" t="str">
        <f>IF('Pemetaan Sem 2'!B26="","",'Pemetaan Sem 2'!B26)</f>
        <v/>
      </c>
      <c r="C26" s="306" t="str">
        <f>IF('Pemetaan Sem 2'!C26="","",'Pemetaan Sem 2'!C26)</f>
        <v/>
      </c>
      <c r="D26" s="303" t="str">
        <f>IF('Pemetaan Sem 2'!D26="","",'Pemetaan Sem 2'!D26)</f>
        <v/>
      </c>
      <c r="E26" s="186" t="str">
        <f>IF('Pemetaan Sem 2'!G26="","",'Pemetaan Sem 2'!G26)</f>
        <v/>
      </c>
      <c r="F26" s="207"/>
    </row>
    <row r="27" spans="1:6" s="149" customFormat="1" ht="15" hidden="1" x14ac:dyDescent="0.25">
      <c r="A27" s="305" t="str">
        <f>IF('Pemetaan Sem 2'!A27="","",'Pemetaan Sem 2'!A27)</f>
        <v/>
      </c>
      <c r="B27" s="303" t="str">
        <f>IF('Pemetaan Sem 2'!B27="","",'Pemetaan Sem 2'!B27)</f>
        <v/>
      </c>
      <c r="C27" s="306" t="str">
        <f>IF('Pemetaan Sem 2'!C27="","",'Pemetaan Sem 2'!C27)</f>
        <v/>
      </c>
      <c r="D27" s="303" t="str">
        <f>IF('Pemetaan Sem 2'!D27="","",'Pemetaan Sem 2'!D27)</f>
        <v/>
      </c>
      <c r="E27" s="186" t="str">
        <f>IF('Pemetaan Sem 2'!G27="","",'Pemetaan Sem 2'!G27)</f>
        <v/>
      </c>
      <c r="F27" s="207"/>
    </row>
    <row r="28" spans="1:6" s="149" customFormat="1" ht="15" hidden="1" x14ac:dyDescent="0.25">
      <c r="A28" s="305" t="str">
        <f>IF('Pemetaan Sem 2'!A28="","",'Pemetaan Sem 2'!A28)</f>
        <v/>
      </c>
      <c r="B28" s="303" t="str">
        <f>IF('Pemetaan Sem 2'!B28="","",'Pemetaan Sem 2'!B28)</f>
        <v/>
      </c>
      <c r="C28" s="306" t="str">
        <f>IF('Pemetaan Sem 2'!C28="","",'Pemetaan Sem 2'!C28)</f>
        <v/>
      </c>
      <c r="D28" s="303" t="str">
        <f>IF('Pemetaan Sem 2'!D28="","",'Pemetaan Sem 2'!D28)</f>
        <v/>
      </c>
      <c r="E28" s="186" t="str">
        <f>IF('Pemetaan Sem 2'!G28="","",'Pemetaan Sem 2'!G28)</f>
        <v/>
      </c>
      <c r="F28" s="207"/>
    </row>
    <row r="29" spans="1:6" s="149" customFormat="1" ht="15" hidden="1" x14ac:dyDescent="0.25">
      <c r="A29" s="305" t="str">
        <f>IF('Pemetaan Sem 2'!A29="","",'Pemetaan Sem 2'!A29)</f>
        <v/>
      </c>
      <c r="B29" s="303" t="str">
        <f>IF('Pemetaan Sem 2'!B29="","",'Pemetaan Sem 2'!B29)</f>
        <v/>
      </c>
      <c r="C29" s="306" t="str">
        <f>IF('Pemetaan Sem 2'!C29="","",'Pemetaan Sem 2'!C29)</f>
        <v/>
      </c>
      <c r="D29" s="303" t="str">
        <f>IF('Pemetaan Sem 2'!D29="","",'Pemetaan Sem 2'!D29)</f>
        <v/>
      </c>
      <c r="E29" s="186" t="str">
        <f>IF('Pemetaan Sem 2'!G29="","",'Pemetaan Sem 2'!G29)</f>
        <v/>
      </c>
      <c r="F29" s="207"/>
    </row>
    <row r="30" spans="1:6" s="149" customFormat="1" ht="15" hidden="1" x14ac:dyDescent="0.25">
      <c r="A30" s="305" t="str">
        <f>IF('Pemetaan Sem 2'!A30="","",'Pemetaan Sem 2'!A30)</f>
        <v/>
      </c>
      <c r="B30" s="303" t="str">
        <f>IF('Pemetaan Sem 2'!B30="","",'Pemetaan Sem 2'!B30)</f>
        <v/>
      </c>
      <c r="C30" s="306" t="str">
        <f>IF('Pemetaan Sem 2'!C30="","",'Pemetaan Sem 2'!C30)</f>
        <v/>
      </c>
      <c r="D30" s="303" t="str">
        <f>IF('Pemetaan Sem 2'!D30="","",'Pemetaan Sem 2'!D30)</f>
        <v/>
      </c>
      <c r="E30" s="186" t="str">
        <f>IF('Pemetaan Sem 2'!G30="","",'Pemetaan Sem 2'!G30)</f>
        <v/>
      </c>
      <c r="F30" s="207"/>
    </row>
    <row r="31" spans="1:6" s="149" customFormat="1" ht="15" hidden="1" x14ac:dyDescent="0.25">
      <c r="A31" s="305" t="str">
        <f>IF('Pemetaan Sem 2'!A31="","",'Pemetaan Sem 2'!A31)</f>
        <v/>
      </c>
      <c r="B31" s="303" t="str">
        <f>IF('Pemetaan Sem 2'!B31="","",'Pemetaan Sem 2'!B31)</f>
        <v/>
      </c>
      <c r="C31" s="306" t="str">
        <f>IF('Pemetaan Sem 2'!C31="","",'Pemetaan Sem 2'!C31)</f>
        <v/>
      </c>
      <c r="D31" s="303" t="str">
        <f>IF('Pemetaan Sem 2'!D31="","",'Pemetaan Sem 2'!D31)</f>
        <v/>
      </c>
      <c r="E31" s="186" t="str">
        <f>IF('Pemetaan Sem 2'!G31="","",'Pemetaan Sem 2'!G31)</f>
        <v/>
      </c>
      <c r="F31" s="207"/>
    </row>
    <row r="32" spans="1:6" s="149" customFormat="1" ht="15" hidden="1" x14ac:dyDescent="0.25">
      <c r="A32" s="305" t="str">
        <f>IF('Pemetaan Sem 2'!A32="","",'Pemetaan Sem 2'!A32)</f>
        <v/>
      </c>
      <c r="B32" s="303" t="str">
        <f>IF('Pemetaan Sem 2'!B32="","",'Pemetaan Sem 2'!B32)</f>
        <v/>
      </c>
      <c r="C32" s="306" t="str">
        <f>IF('Pemetaan Sem 2'!C32="","",'Pemetaan Sem 2'!C32)</f>
        <v/>
      </c>
      <c r="D32" s="303" t="str">
        <f>IF('Pemetaan Sem 2'!D32="","",'Pemetaan Sem 2'!D32)</f>
        <v/>
      </c>
      <c r="E32" s="186" t="str">
        <f>IF('Pemetaan Sem 2'!G32="","",'Pemetaan Sem 2'!G32)</f>
        <v/>
      </c>
      <c r="F32" s="207"/>
    </row>
    <row r="33" spans="1:6" s="149" customFormat="1" ht="15" hidden="1" x14ac:dyDescent="0.25">
      <c r="A33" s="305" t="str">
        <f>IF('Pemetaan Sem 2'!A33="","",'Pemetaan Sem 2'!A33)</f>
        <v/>
      </c>
      <c r="B33" s="303" t="str">
        <f>IF('Pemetaan Sem 2'!B33="","",'Pemetaan Sem 2'!B33)</f>
        <v/>
      </c>
      <c r="C33" s="306" t="str">
        <f>IF('Pemetaan Sem 2'!C33="","",'Pemetaan Sem 2'!C33)</f>
        <v/>
      </c>
      <c r="D33" s="303" t="str">
        <f>IF('Pemetaan Sem 2'!D33="","",'Pemetaan Sem 2'!D33)</f>
        <v/>
      </c>
      <c r="E33" s="186" t="str">
        <f>IF('Pemetaan Sem 2'!G33="","",'Pemetaan Sem 2'!G33)</f>
        <v/>
      </c>
      <c r="F33" s="207"/>
    </row>
    <row r="34" spans="1:6" s="149" customFormat="1" ht="15" hidden="1" x14ac:dyDescent="0.25">
      <c r="A34" s="305" t="str">
        <f>IF('Pemetaan Sem 2'!A34="","",'Pemetaan Sem 2'!A34)</f>
        <v/>
      </c>
      <c r="B34" s="303" t="str">
        <f>IF('Pemetaan Sem 2'!B34="","",'Pemetaan Sem 2'!B34)</f>
        <v/>
      </c>
      <c r="C34" s="306" t="str">
        <f>IF('Pemetaan Sem 2'!C34="","",'Pemetaan Sem 2'!C34)</f>
        <v/>
      </c>
      <c r="D34" s="303" t="str">
        <f>IF('Pemetaan Sem 2'!D34="","",'Pemetaan Sem 2'!D34)</f>
        <v/>
      </c>
      <c r="E34" s="186" t="str">
        <f>IF('Pemetaan Sem 2'!G34="","",'Pemetaan Sem 2'!G34)</f>
        <v/>
      </c>
      <c r="F34" s="207"/>
    </row>
    <row r="35" spans="1:6" s="149" customFormat="1" ht="15" hidden="1" x14ac:dyDescent="0.25">
      <c r="A35" s="305" t="str">
        <f>IF('Pemetaan Sem 2'!A35="","",'Pemetaan Sem 2'!A35)</f>
        <v/>
      </c>
      <c r="B35" s="303" t="str">
        <f>IF('Pemetaan Sem 2'!B35="","",'Pemetaan Sem 2'!B35)</f>
        <v/>
      </c>
      <c r="C35" s="306" t="str">
        <f>IF('Pemetaan Sem 2'!C35="","",'Pemetaan Sem 2'!C35)</f>
        <v/>
      </c>
      <c r="D35" s="303" t="str">
        <f>IF('Pemetaan Sem 2'!D35="","",'Pemetaan Sem 2'!D35)</f>
        <v/>
      </c>
      <c r="E35" s="186" t="str">
        <f>IF('Pemetaan Sem 2'!G35="","",'Pemetaan Sem 2'!G35)</f>
        <v/>
      </c>
      <c r="F35" s="207"/>
    </row>
    <row r="36" spans="1:6" s="149" customFormat="1" ht="15" hidden="1" x14ac:dyDescent="0.25">
      <c r="A36" s="305" t="str">
        <f>IF('Pemetaan Sem 2'!A36="","",'Pemetaan Sem 2'!A36)</f>
        <v/>
      </c>
      <c r="B36" s="303" t="str">
        <f>IF('Pemetaan Sem 2'!B36="","",'Pemetaan Sem 2'!B36)</f>
        <v/>
      </c>
      <c r="C36" s="306" t="str">
        <f>IF('Pemetaan Sem 2'!C36="","",'Pemetaan Sem 2'!C36)</f>
        <v/>
      </c>
      <c r="D36" s="303" t="str">
        <f>IF('Pemetaan Sem 2'!D36="","",'Pemetaan Sem 2'!D36)</f>
        <v/>
      </c>
      <c r="E36" s="186" t="str">
        <f>IF('Pemetaan Sem 2'!G36="","",'Pemetaan Sem 2'!G36)</f>
        <v/>
      </c>
      <c r="F36" s="207"/>
    </row>
    <row r="37" spans="1:6" s="149" customFormat="1" ht="15" hidden="1" x14ac:dyDescent="0.25">
      <c r="A37" s="305" t="str">
        <f>IF('Pemetaan Sem 2'!A37="","",'Pemetaan Sem 2'!A37)</f>
        <v/>
      </c>
      <c r="B37" s="303" t="str">
        <f>IF('Pemetaan Sem 2'!B37="","",'Pemetaan Sem 2'!B37)</f>
        <v/>
      </c>
      <c r="C37" s="306" t="str">
        <f>IF('Pemetaan Sem 2'!C37="","",'Pemetaan Sem 2'!C37)</f>
        <v/>
      </c>
      <c r="D37" s="303" t="str">
        <f>IF('Pemetaan Sem 2'!D37="","",'Pemetaan Sem 2'!D37)</f>
        <v/>
      </c>
      <c r="E37" s="186" t="str">
        <f>IF('Pemetaan Sem 2'!G37="","",'Pemetaan Sem 2'!G37)</f>
        <v/>
      </c>
      <c r="F37" s="207"/>
    </row>
    <row r="38" spans="1:6" s="149" customFormat="1" ht="15" hidden="1" x14ac:dyDescent="0.25">
      <c r="A38" s="305" t="str">
        <f>IF('Pemetaan Sem 2'!A38="","",'Pemetaan Sem 2'!A38)</f>
        <v/>
      </c>
      <c r="B38" s="303" t="str">
        <f>IF('Pemetaan Sem 2'!B38="","",'Pemetaan Sem 2'!B38)</f>
        <v/>
      </c>
      <c r="C38" s="306" t="str">
        <f>IF('Pemetaan Sem 2'!C38="","",'Pemetaan Sem 2'!C38)</f>
        <v/>
      </c>
      <c r="D38" s="303" t="str">
        <f>IF('Pemetaan Sem 2'!D38="","",'Pemetaan Sem 2'!D38)</f>
        <v/>
      </c>
      <c r="E38" s="186" t="str">
        <f>IF('Pemetaan Sem 2'!G38="","",'Pemetaan Sem 2'!G38)</f>
        <v/>
      </c>
      <c r="F38" s="207"/>
    </row>
    <row r="39" spans="1:6" s="149" customFormat="1" ht="15" hidden="1" x14ac:dyDescent="0.25">
      <c r="A39" s="305" t="str">
        <f>IF('Pemetaan Sem 2'!A39="","",'Pemetaan Sem 2'!A39)</f>
        <v/>
      </c>
      <c r="B39" s="303" t="str">
        <f>IF('Pemetaan Sem 2'!B39="","",'Pemetaan Sem 2'!B39)</f>
        <v/>
      </c>
      <c r="C39" s="306" t="str">
        <f>IF('Pemetaan Sem 2'!C39="","",'Pemetaan Sem 2'!C39)</f>
        <v/>
      </c>
      <c r="D39" s="303" t="str">
        <f>IF('Pemetaan Sem 2'!D39="","",'Pemetaan Sem 2'!D39)</f>
        <v/>
      </c>
      <c r="E39" s="186" t="str">
        <f>IF('Pemetaan Sem 2'!G39="","",'Pemetaan Sem 2'!G39)</f>
        <v/>
      </c>
      <c r="F39" s="207"/>
    </row>
    <row r="40" spans="1:6" s="149" customFormat="1" ht="15" hidden="1" x14ac:dyDescent="0.25">
      <c r="A40" s="305" t="str">
        <f>IF('Pemetaan Sem 2'!A40="","",'Pemetaan Sem 2'!A40)</f>
        <v/>
      </c>
      <c r="B40" s="303" t="str">
        <f>IF('Pemetaan Sem 2'!B40="","",'Pemetaan Sem 2'!B40)</f>
        <v/>
      </c>
      <c r="C40" s="306" t="str">
        <f>IF('Pemetaan Sem 2'!C40="","",'Pemetaan Sem 2'!C40)</f>
        <v/>
      </c>
      <c r="D40" s="303" t="str">
        <f>IF('Pemetaan Sem 2'!D40="","",'Pemetaan Sem 2'!D40)</f>
        <v/>
      </c>
      <c r="E40" s="186" t="str">
        <f>IF('Pemetaan Sem 2'!G40="","",'Pemetaan Sem 2'!G40)</f>
        <v/>
      </c>
      <c r="F40" s="207"/>
    </row>
    <row r="41" spans="1:6" s="149" customFormat="1" ht="15" hidden="1" x14ac:dyDescent="0.25">
      <c r="A41" s="305" t="str">
        <f>IF('Pemetaan Sem 2'!A41="","",'Pemetaan Sem 2'!A41)</f>
        <v/>
      </c>
      <c r="B41" s="303" t="str">
        <f>IF('Pemetaan Sem 2'!B41="","",'Pemetaan Sem 2'!B41)</f>
        <v/>
      </c>
      <c r="C41" s="306" t="str">
        <f>IF('Pemetaan Sem 2'!C41="","",'Pemetaan Sem 2'!C41)</f>
        <v/>
      </c>
      <c r="D41" s="303" t="str">
        <f>IF('Pemetaan Sem 2'!D41="","",'Pemetaan Sem 2'!D41)</f>
        <v/>
      </c>
      <c r="E41" s="186" t="str">
        <f>IF('Pemetaan Sem 2'!G41="","",'Pemetaan Sem 2'!G41)</f>
        <v/>
      </c>
      <c r="F41" s="207"/>
    </row>
    <row r="42" spans="1:6" s="149" customFormat="1" ht="15" hidden="1" x14ac:dyDescent="0.25">
      <c r="A42" s="305" t="str">
        <f>IF('Pemetaan Sem 2'!A42="","",'Pemetaan Sem 2'!A42)</f>
        <v/>
      </c>
      <c r="B42" s="303" t="str">
        <f>IF('Pemetaan Sem 2'!B42="","",'Pemetaan Sem 2'!B42)</f>
        <v/>
      </c>
      <c r="C42" s="306" t="str">
        <f>IF('Pemetaan Sem 2'!C42="","",'Pemetaan Sem 2'!C42)</f>
        <v/>
      </c>
      <c r="D42" s="303" t="str">
        <f>IF('Pemetaan Sem 2'!D42="","",'Pemetaan Sem 2'!D42)</f>
        <v/>
      </c>
      <c r="E42" s="186" t="str">
        <f>IF('Pemetaan Sem 2'!G42="","",'Pemetaan Sem 2'!G42)</f>
        <v/>
      </c>
      <c r="F42" s="207"/>
    </row>
    <row r="43" spans="1:6" s="149" customFormat="1" ht="15" hidden="1" x14ac:dyDescent="0.25">
      <c r="A43" s="305" t="str">
        <f>IF('Pemetaan Sem 2'!A43="","",'Pemetaan Sem 2'!A43)</f>
        <v/>
      </c>
      <c r="B43" s="303" t="str">
        <f>IF('Pemetaan Sem 2'!B43="","",'Pemetaan Sem 2'!B43)</f>
        <v/>
      </c>
      <c r="C43" s="306" t="str">
        <f>IF('Pemetaan Sem 2'!C43="","",'Pemetaan Sem 2'!C43)</f>
        <v/>
      </c>
      <c r="D43" s="303" t="str">
        <f>IF('Pemetaan Sem 2'!D43="","",'Pemetaan Sem 2'!D43)</f>
        <v/>
      </c>
      <c r="E43" s="186" t="str">
        <f>IF('Pemetaan Sem 2'!G43="","",'Pemetaan Sem 2'!G43)</f>
        <v/>
      </c>
      <c r="F43" s="207"/>
    </row>
    <row r="44" spans="1:6" s="149" customFormat="1" ht="15" hidden="1" x14ac:dyDescent="0.25">
      <c r="A44" s="305" t="str">
        <f>IF('Pemetaan Sem 2'!A44="","",'Pemetaan Sem 2'!A44)</f>
        <v/>
      </c>
      <c r="B44" s="303" t="str">
        <f>IF('Pemetaan Sem 2'!B44="","",'Pemetaan Sem 2'!B44)</f>
        <v/>
      </c>
      <c r="C44" s="306" t="str">
        <f>IF('Pemetaan Sem 2'!C44="","",'Pemetaan Sem 2'!C44)</f>
        <v/>
      </c>
      <c r="D44" s="303" t="str">
        <f>IF('Pemetaan Sem 2'!D44="","",'Pemetaan Sem 2'!D44)</f>
        <v/>
      </c>
      <c r="E44" s="186" t="str">
        <f>IF('Pemetaan Sem 2'!G44="","",'Pemetaan Sem 2'!G44)</f>
        <v/>
      </c>
      <c r="F44" s="207"/>
    </row>
    <row r="45" spans="1:6" s="149" customFormat="1" ht="15" hidden="1" x14ac:dyDescent="0.25">
      <c r="A45" s="305" t="str">
        <f>IF('Pemetaan Sem 2'!A45="","",'Pemetaan Sem 2'!A45)</f>
        <v/>
      </c>
      <c r="B45" s="303" t="str">
        <f>IF('Pemetaan Sem 2'!B45="","",'Pemetaan Sem 2'!B45)</f>
        <v/>
      </c>
      <c r="C45" s="306" t="str">
        <f>IF('Pemetaan Sem 2'!C45="","",'Pemetaan Sem 2'!C45)</f>
        <v/>
      </c>
      <c r="D45" s="303" t="str">
        <f>IF('Pemetaan Sem 2'!D45="","",'Pemetaan Sem 2'!D45)</f>
        <v/>
      </c>
      <c r="E45" s="186" t="str">
        <f>IF('Pemetaan Sem 2'!G45="","",'Pemetaan Sem 2'!G45)</f>
        <v/>
      </c>
      <c r="F45" s="207"/>
    </row>
    <row r="46" spans="1:6" s="149" customFormat="1" ht="15" hidden="1" x14ac:dyDescent="0.25">
      <c r="A46" s="305" t="str">
        <f>IF('Pemetaan Sem 2'!A46="","",'Pemetaan Sem 2'!A46)</f>
        <v/>
      </c>
      <c r="B46" s="303" t="str">
        <f>IF('Pemetaan Sem 2'!B46="","",'Pemetaan Sem 2'!B46)</f>
        <v/>
      </c>
      <c r="C46" s="306" t="str">
        <f>IF('Pemetaan Sem 2'!C46="","",'Pemetaan Sem 2'!C46)</f>
        <v/>
      </c>
      <c r="D46" s="303" t="str">
        <f>IF('Pemetaan Sem 2'!D46="","",'Pemetaan Sem 2'!D46)</f>
        <v/>
      </c>
      <c r="E46" s="186" t="str">
        <f>IF('Pemetaan Sem 2'!G46="","",'Pemetaan Sem 2'!G46)</f>
        <v/>
      </c>
      <c r="F46" s="207"/>
    </row>
    <row r="47" spans="1:6" s="149" customFormat="1" ht="15" hidden="1" x14ac:dyDescent="0.25">
      <c r="A47" s="305" t="str">
        <f>IF('Pemetaan Sem 2'!A47="","",'Pemetaan Sem 2'!A47)</f>
        <v/>
      </c>
      <c r="B47" s="303" t="str">
        <f>IF('Pemetaan Sem 2'!B47="","",'Pemetaan Sem 2'!B47)</f>
        <v/>
      </c>
      <c r="C47" s="306" t="str">
        <f>IF('Pemetaan Sem 2'!C47="","",'Pemetaan Sem 2'!C47)</f>
        <v/>
      </c>
      <c r="D47" s="303" t="str">
        <f>IF('Pemetaan Sem 2'!D47="","",'Pemetaan Sem 2'!D47)</f>
        <v/>
      </c>
      <c r="E47" s="186" t="str">
        <f>IF('Pemetaan Sem 2'!G47="","",'Pemetaan Sem 2'!G47)</f>
        <v/>
      </c>
      <c r="F47" s="207"/>
    </row>
    <row r="48" spans="1:6" s="149" customFormat="1" ht="15" hidden="1" x14ac:dyDescent="0.25">
      <c r="A48" s="305" t="str">
        <f>IF('Pemetaan Sem 2'!A48="","",'Pemetaan Sem 2'!A48)</f>
        <v/>
      </c>
      <c r="B48" s="303" t="str">
        <f>IF('Pemetaan Sem 2'!B48="","",'Pemetaan Sem 2'!B48)</f>
        <v/>
      </c>
      <c r="C48" s="306" t="str">
        <f>IF('Pemetaan Sem 2'!C48="","",'Pemetaan Sem 2'!C48)</f>
        <v/>
      </c>
      <c r="D48" s="303" t="str">
        <f>IF('Pemetaan Sem 2'!D48="","",'Pemetaan Sem 2'!D48)</f>
        <v/>
      </c>
      <c r="E48" s="186" t="str">
        <f>IF('Pemetaan Sem 2'!G48="","",'Pemetaan Sem 2'!G48)</f>
        <v/>
      </c>
      <c r="F48" s="207"/>
    </row>
    <row r="49" spans="2:6" s="149" customFormat="1" ht="15" x14ac:dyDescent="0.25">
      <c r="B49" s="204"/>
      <c r="C49" s="204"/>
      <c r="D49" s="204"/>
    </row>
    <row r="50" spans="2:6" s="149" customFormat="1" ht="15" x14ac:dyDescent="0.25">
      <c r="B50" s="204"/>
      <c r="C50" s="204"/>
      <c r="D50" s="204"/>
    </row>
    <row r="51" spans="2:6" s="149" customFormat="1" ht="15" x14ac:dyDescent="0.25">
      <c r="B51" s="204"/>
      <c r="C51" s="204"/>
      <c r="D51" s="204"/>
    </row>
    <row r="52" spans="2:6" s="149" customFormat="1" ht="15" x14ac:dyDescent="0.25">
      <c r="B52" s="166" t="s">
        <v>22</v>
      </c>
      <c r="C52" s="166"/>
      <c r="D52" s="204"/>
      <c r="E52" s="515" t="str">
        <f>IF(Input!C17="","","Jakarta, "&amp;Input!C17)</f>
        <v>Jakarta, July 2017</v>
      </c>
      <c r="F52" s="515"/>
    </row>
    <row r="53" spans="2:6" s="149" customFormat="1" ht="15" x14ac:dyDescent="0.25">
      <c r="B53" s="166" t="str">
        <f>"BUKIT SION "&amp;Input!J15&amp;" SCHOOL PRINCIPAL"</f>
        <v>BUKIT SION HIGH SCHOOL PRINCIPAL</v>
      </c>
      <c r="C53" s="166"/>
      <c r="D53" s="204"/>
      <c r="E53" s="408" t="s">
        <v>24</v>
      </c>
      <c r="F53" s="408"/>
    </row>
    <row r="54" spans="2:6" s="149" customFormat="1" ht="15" x14ac:dyDescent="0.25">
      <c r="B54" s="166"/>
      <c r="C54" s="166"/>
      <c r="D54" s="204"/>
    </row>
    <row r="55" spans="2:6" s="149" customFormat="1" ht="15" x14ac:dyDescent="0.25">
      <c r="B55" s="166"/>
      <c r="C55" s="166"/>
      <c r="D55" s="204"/>
    </row>
    <row r="56" spans="2:6" s="149" customFormat="1" ht="15" x14ac:dyDescent="0.25">
      <c r="B56" s="166"/>
      <c r="C56" s="166"/>
      <c r="D56" s="204"/>
    </row>
    <row r="57" spans="2:6" s="149" customFormat="1" ht="15" x14ac:dyDescent="0.25">
      <c r="B57" s="176" t="str">
        <f>IF(Input!$J$18="","",Input!$J$18)</f>
        <v>Agustinus Siahaan, S.Si.</v>
      </c>
      <c r="C57" s="176"/>
      <c r="D57" s="204"/>
      <c r="E57" s="409" t="str">
        <f>IF(Input!C15="","",Input!C15)</f>
        <v>Ir. Lucia Lukito</v>
      </c>
      <c r="F57" s="409"/>
    </row>
    <row r="58" spans="2:6" x14ac:dyDescent="0.2">
      <c r="B58" s="198"/>
      <c r="C58" s="198"/>
      <c r="D58" s="198"/>
    </row>
    <row r="59" spans="2:6" x14ac:dyDescent="0.2">
      <c r="B59" s="198"/>
      <c r="C59" s="198"/>
      <c r="D59" s="198"/>
    </row>
    <row r="60" spans="2:6" x14ac:dyDescent="0.2">
      <c r="B60" s="198"/>
      <c r="C60" s="198"/>
      <c r="D60" s="198"/>
    </row>
    <row r="61" spans="2:6" x14ac:dyDescent="0.2">
      <c r="B61" s="198"/>
      <c r="C61" s="198"/>
      <c r="D61" s="198"/>
    </row>
    <row r="62" spans="2:6" x14ac:dyDescent="0.2">
      <c r="B62" s="198"/>
      <c r="C62" s="198"/>
      <c r="D62" s="198"/>
    </row>
    <row r="63" spans="2:6" x14ac:dyDescent="0.2">
      <c r="B63" s="198"/>
      <c r="C63" s="198"/>
      <c r="D63" s="198"/>
    </row>
    <row r="64" spans="2:6" x14ac:dyDescent="0.2">
      <c r="B64" s="198"/>
      <c r="C64" s="198"/>
      <c r="D64" s="198"/>
    </row>
    <row r="65" spans="2:4" x14ac:dyDescent="0.2">
      <c r="B65" s="198"/>
      <c r="C65" s="198"/>
      <c r="D65" s="198"/>
    </row>
    <row r="66" spans="2:4" x14ac:dyDescent="0.2">
      <c r="B66" s="198"/>
      <c r="C66" s="198"/>
      <c r="D66" s="198"/>
    </row>
    <row r="67" spans="2:4" x14ac:dyDescent="0.2">
      <c r="B67" s="198"/>
      <c r="C67" s="198"/>
      <c r="D67" s="198"/>
    </row>
    <row r="68" spans="2:4" x14ac:dyDescent="0.2">
      <c r="B68" s="198"/>
      <c r="C68" s="198"/>
      <c r="D68" s="198"/>
    </row>
    <row r="69" spans="2:4" x14ac:dyDescent="0.2">
      <c r="B69" s="198"/>
      <c r="C69" s="198"/>
      <c r="D69" s="198"/>
    </row>
    <row r="70" spans="2:4" x14ac:dyDescent="0.2">
      <c r="B70" s="198"/>
      <c r="C70" s="198"/>
      <c r="D70" s="198"/>
    </row>
    <row r="71" spans="2:4" x14ac:dyDescent="0.2">
      <c r="B71" s="198"/>
      <c r="C71" s="198"/>
      <c r="D71" s="198"/>
    </row>
    <row r="72" spans="2:4" x14ac:dyDescent="0.2">
      <c r="B72" s="198"/>
      <c r="C72" s="198"/>
      <c r="D72" s="198"/>
    </row>
    <row r="73" spans="2:4" x14ac:dyDescent="0.2">
      <c r="B73" s="198"/>
      <c r="C73" s="198"/>
      <c r="D73" s="198"/>
    </row>
    <row r="74" spans="2:4" x14ac:dyDescent="0.2">
      <c r="B74" s="198"/>
      <c r="C74" s="198"/>
      <c r="D74" s="198"/>
    </row>
    <row r="75" spans="2:4" x14ac:dyDescent="0.2">
      <c r="B75" s="198"/>
      <c r="C75" s="198"/>
      <c r="D75" s="198"/>
    </row>
    <row r="76" spans="2:4" x14ac:dyDescent="0.2">
      <c r="B76" s="198"/>
      <c r="C76" s="198"/>
      <c r="D76" s="198"/>
    </row>
    <row r="77" spans="2:4" x14ac:dyDescent="0.2">
      <c r="B77" s="198"/>
      <c r="C77" s="198"/>
      <c r="D77" s="198"/>
    </row>
    <row r="78" spans="2:4" x14ac:dyDescent="0.2">
      <c r="B78" s="198"/>
      <c r="C78" s="198"/>
      <c r="D78" s="198"/>
    </row>
    <row r="79" spans="2:4" x14ac:dyDescent="0.2">
      <c r="B79" s="198"/>
      <c r="C79" s="198"/>
      <c r="D79" s="198"/>
    </row>
    <row r="80" spans="2:4" x14ac:dyDescent="0.2">
      <c r="B80" s="198"/>
      <c r="C80" s="198"/>
      <c r="D80" s="198"/>
    </row>
    <row r="81" spans="2:4" x14ac:dyDescent="0.2">
      <c r="B81" s="198"/>
      <c r="C81" s="198"/>
      <c r="D81" s="198"/>
    </row>
    <row r="82" spans="2:4" x14ac:dyDescent="0.2">
      <c r="B82" s="198"/>
      <c r="C82" s="198"/>
      <c r="D82" s="198"/>
    </row>
    <row r="83" spans="2:4" x14ac:dyDescent="0.2">
      <c r="B83" s="198"/>
      <c r="C83" s="198"/>
      <c r="D83" s="198"/>
    </row>
    <row r="84" spans="2:4" x14ac:dyDescent="0.2">
      <c r="B84" s="198"/>
      <c r="C84" s="198"/>
      <c r="D84" s="198"/>
    </row>
    <row r="85" spans="2:4" x14ac:dyDescent="0.2">
      <c r="B85" s="198"/>
      <c r="C85" s="198"/>
      <c r="D85" s="198"/>
    </row>
    <row r="86" spans="2:4" x14ac:dyDescent="0.2">
      <c r="B86" s="198"/>
      <c r="C86" s="198"/>
      <c r="D86" s="198"/>
    </row>
    <row r="87" spans="2:4" x14ac:dyDescent="0.2">
      <c r="B87" s="198"/>
      <c r="C87" s="198"/>
      <c r="D87" s="198"/>
    </row>
    <row r="88" spans="2:4" x14ac:dyDescent="0.2">
      <c r="B88" s="198"/>
      <c r="C88" s="198"/>
      <c r="D88" s="198"/>
    </row>
    <row r="89" spans="2:4" x14ac:dyDescent="0.2">
      <c r="B89" s="198"/>
      <c r="C89" s="198"/>
      <c r="D89" s="198"/>
    </row>
    <row r="90" spans="2:4" x14ac:dyDescent="0.2">
      <c r="B90" s="198"/>
      <c r="C90" s="198"/>
      <c r="D90" s="198"/>
    </row>
    <row r="91" spans="2:4" x14ac:dyDescent="0.2">
      <c r="B91" s="198"/>
      <c r="C91" s="198"/>
      <c r="D91" s="198"/>
    </row>
    <row r="92" spans="2:4" x14ac:dyDescent="0.2">
      <c r="B92" s="198"/>
      <c r="C92" s="198"/>
      <c r="D92" s="198"/>
    </row>
    <row r="93" spans="2:4" x14ac:dyDescent="0.2">
      <c r="B93" s="198"/>
      <c r="C93" s="198"/>
      <c r="D93" s="198"/>
    </row>
    <row r="94" spans="2:4" x14ac:dyDescent="0.2">
      <c r="B94" s="198"/>
      <c r="C94" s="198"/>
      <c r="D94" s="198"/>
    </row>
    <row r="95" spans="2:4" x14ac:dyDescent="0.2">
      <c r="B95" s="198"/>
      <c r="C95" s="198"/>
      <c r="D95" s="198"/>
    </row>
    <row r="96" spans="2:4" x14ac:dyDescent="0.2">
      <c r="B96" s="198"/>
      <c r="C96" s="198"/>
      <c r="D96" s="198"/>
    </row>
    <row r="97" spans="2:4" x14ac:dyDescent="0.2">
      <c r="B97" s="198"/>
      <c r="C97" s="198"/>
      <c r="D97" s="198"/>
    </row>
    <row r="98" spans="2:4" x14ac:dyDescent="0.2">
      <c r="B98" s="198"/>
      <c r="C98" s="198"/>
      <c r="D98" s="198"/>
    </row>
    <row r="99" spans="2:4" x14ac:dyDescent="0.2">
      <c r="B99" s="198"/>
      <c r="C99" s="198"/>
      <c r="D99" s="198"/>
    </row>
    <row r="100" spans="2:4" x14ac:dyDescent="0.2">
      <c r="B100" s="198"/>
      <c r="C100" s="198"/>
      <c r="D100" s="198"/>
    </row>
    <row r="101" spans="2:4" x14ac:dyDescent="0.2">
      <c r="B101" s="198"/>
      <c r="C101" s="198"/>
      <c r="D101" s="198"/>
    </row>
    <row r="102" spans="2:4" x14ac:dyDescent="0.2">
      <c r="B102" s="198"/>
      <c r="C102" s="198"/>
      <c r="D102" s="198"/>
    </row>
    <row r="103" spans="2:4" x14ac:dyDescent="0.2">
      <c r="B103" s="198"/>
      <c r="C103" s="198"/>
      <c r="D103" s="198"/>
    </row>
    <row r="104" spans="2:4" x14ac:dyDescent="0.2">
      <c r="B104" s="198"/>
      <c r="C104" s="198"/>
      <c r="D104" s="198"/>
    </row>
  </sheetData>
  <sheetProtection password="C71F" sheet="1" objects="1" scenarios="1" formatRows="0"/>
  <mergeCells count="7">
    <mergeCell ref="E53:F53"/>
    <mergeCell ref="E57:F57"/>
    <mergeCell ref="B1:F1"/>
    <mergeCell ref="B2:F2"/>
    <mergeCell ref="A8:B8"/>
    <mergeCell ref="C8:D8"/>
    <mergeCell ref="E52:F52"/>
  </mergeCells>
  <printOptions horizontalCentered="1"/>
  <pageMargins left="0" right="0" top="0.75" bottom="0.75" header="0.3" footer="0.3"/>
  <pageSetup paperSize="9" orientation="landscape" verticalDpi="0" r:id="rId1"/>
  <rowBreaks count="1" manualBreakCount="1">
    <brk id="12" max="16383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104"/>
  <sheetViews>
    <sheetView workbookViewId="0">
      <selection activeCell="F9" sqref="F9:F22"/>
    </sheetView>
  </sheetViews>
  <sheetFormatPr defaultRowHeight="12.75" x14ac:dyDescent="0.2"/>
  <cols>
    <col min="1" max="1" width="4.5703125" style="147" customWidth="1"/>
    <col min="2" max="2" width="36.42578125" style="147" customWidth="1"/>
    <col min="3" max="3" width="6" style="147" customWidth="1"/>
    <col min="4" max="4" width="42.140625" style="147" customWidth="1"/>
    <col min="5" max="5" width="26.42578125" style="147" customWidth="1"/>
    <col min="6" max="6" width="18.28515625" style="147" customWidth="1"/>
    <col min="7" max="16384" width="9.140625" style="147"/>
  </cols>
  <sheetData>
    <row r="1" spans="1:6" ht="26.25" x14ac:dyDescent="0.4">
      <c r="B1" s="402" t="s">
        <v>57</v>
      </c>
      <c r="C1" s="402"/>
      <c r="D1" s="402"/>
      <c r="E1" s="402"/>
      <c r="F1" s="402"/>
    </row>
    <row r="2" spans="1:6" ht="26.25" x14ac:dyDescent="0.4">
      <c r="B2" s="402" t="str">
        <f>"BUKIT SION "&amp;Input!J15&amp;" SCHOOL"</f>
        <v>BUKIT SION HIGH SCHOOL</v>
      </c>
      <c r="C2" s="402"/>
      <c r="D2" s="402"/>
      <c r="E2" s="402"/>
      <c r="F2" s="402"/>
    </row>
    <row r="3" spans="1:6" s="149" customFormat="1" ht="15" x14ac:dyDescent="0.25"/>
    <row r="4" spans="1:6" s="149" customFormat="1" ht="15" x14ac:dyDescent="0.25">
      <c r="B4" s="150" t="s">
        <v>3</v>
      </c>
      <c r="C4" s="151" t="str">
        <f>": "&amp;Input!C16</f>
        <v>: Mathematics</v>
      </c>
      <c r="E4" s="199" t="s">
        <v>9</v>
      </c>
      <c r="F4" s="151" t="str">
        <f>": "&amp;Input!C18</f>
        <v>: 2017-2018</v>
      </c>
    </row>
    <row r="5" spans="1:6" s="149" customFormat="1" ht="15" x14ac:dyDescent="0.25">
      <c r="B5" s="150" t="s">
        <v>4</v>
      </c>
      <c r="C5" s="151" t="str">
        <f>": "&amp;Input!J16</f>
        <v>: 10</v>
      </c>
      <c r="E5" s="152" t="s">
        <v>10</v>
      </c>
      <c r="F5" s="149" t="s">
        <v>188</v>
      </c>
    </row>
    <row r="6" spans="1:6" s="149" customFormat="1" ht="15" x14ac:dyDescent="0.25">
      <c r="B6" s="150" t="s">
        <v>43</v>
      </c>
      <c r="C6" s="151" t="str">
        <f>": "&amp;Input!J17&amp;" "&amp;Input!K17</f>
        <v>: 5  x 45 minutes</v>
      </c>
    </row>
    <row r="7" spans="1:6" s="149" customFormat="1" ht="15" x14ac:dyDescent="0.25"/>
    <row r="8" spans="1:6" s="149" customFormat="1" ht="24" customHeight="1" x14ac:dyDescent="0.25">
      <c r="A8" s="393" t="s">
        <v>44</v>
      </c>
      <c r="B8" s="516"/>
      <c r="C8" s="393" t="s">
        <v>45</v>
      </c>
      <c r="D8" s="516"/>
      <c r="E8" s="158" t="s">
        <v>47</v>
      </c>
      <c r="F8" s="206" t="s">
        <v>56</v>
      </c>
    </row>
    <row r="9" spans="1:6" s="149" customFormat="1" ht="15" x14ac:dyDescent="0.25">
      <c r="A9" s="305" t="str">
        <f>IF('Pemetaan Sem 1'!A9="","",'Pemetaan Sem 1'!A9)</f>
        <v/>
      </c>
      <c r="B9" s="303" t="str">
        <f>IF('Pemetaan Sem 1'!B9="","",'Pemetaan Sem 1'!B9)</f>
        <v/>
      </c>
      <c r="C9" s="306" t="str">
        <f>IF('Pemetaan Sem 1'!C9="","",'Pemetaan Sem 1'!C9)</f>
        <v/>
      </c>
      <c r="D9" s="303" t="str">
        <f>IF('Pemetaan Sem 1'!D9="","",'Pemetaan Sem 1'!D9)</f>
        <v/>
      </c>
      <c r="E9" s="186" t="str">
        <f>IF('Pemetaan Sem 1'!G9="","",'Pemetaan Sem 1'!G9)</f>
        <v/>
      </c>
      <c r="F9" s="354"/>
    </row>
    <row r="10" spans="1:6" s="149" customFormat="1" ht="15" x14ac:dyDescent="0.25">
      <c r="A10" s="305" t="str">
        <f>IF('Pemetaan Sem 1'!A10="","",'Pemetaan Sem 1'!A10)</f>
        <v/>
      </c>
      <c r="B10" s="303" t="str">
        <f>IF('Pemetaan Sem 1'!B10="","",'Pemetaan Sem 1'!B10)</f>
        <v/>
      </c>
      <c r="C10" s="307" t="str">
        <f>IF('Pemetaan Sem 1'!C10="","",'Pemetaan Sem 1'!C10)</f>
        <v/>
      </c>
      <c r="D10" s="308" t="str">
        <f>IF('Pemetaan Sem 1'!D10="","",'Pemetaan Sem 1'!D10)</f>
        <v/>
      </c>
      <c r="E10" s="186" t="str">
        <f>IF('Pemetaan Sem 1'!G10="","",'Pemetaan Sem 1'!G10)</f>
        <v/>
      </c>
      <c r="F10" s="354"/>
    </row>
    <row r="11" spans="1:6" s="149" customFormat="1" ht="15" x14ac:dyDescent="0.25">
      <c r="A11" s="305" t="str">
        <f>IF('Pemetaan Sem 1'!A11="","",'Pemetaan Sem 1'!A11)</f>
        <v/>
      </c>
      <c r="B11" s="303" t="str">
        <f>IF('Pemetaan Sem 1'!B11="","",'Pemetaan Sem 1'!B11)</f>
        <v/>
      </c>
      <c r="C11" s="307" t="str">
        <f>IF('Pemetaan Sem 1'!C11="","",'Pemetaan Sem 1'!C11)</f>
        <v/>
      </c>
      <c r="D11" s="308" t="str">
        <f>IF('Pemetaan Sem 1'!D11="","",'Pemetaan Sem 1'!D11)</f>
        <v/>
      </c>
      <c r="E11" s="186" t="str">
        <f>IF('Pemetaan Sem 1'!G11="","",'Pemetaan Sem 1'!G11)</f>
        <v/>
      </c>
      <c r="F11" s="354"/>
    </row>
    <row r="12" spans="1:6" s="149" customFormat="1" ht="15" x14ac:dyDescent="0.25">
      <c r="A12" s="305" t="str">
        <f>IF('Pemetaan Sem 1'!A12="","",'Pemetaan Sem 1'!A12)</f>
        <v/>
      </c>
      <c r="B12" s="303" t="str">
        <f>IF('Pemetaan Sem 1'!B12="","",'Pemetaan Sem 1'!B12)</f>
        <v/>
      </c>
      <c r="C12" s="307" t="str">
        <f>IF('Pemetaan Sem 1'!C12="","",'Pemetaan Sem 1'!C12)</f>
        <v/>
      </c>
      <c r="D12" s="308" t="str">
        <f>IF('Pemetaan Sem 1'!D12="","",'Pemetaan Sem 1'!D12)</f>
        <v/>
      </c>
      <c r="E12" s="186" t="str">
        <f>IF('Pemetaan Sem 1'!G12="","",'Pemetaan Sem 1'!G12)</f>
        <v/>
      </c>
      <c r="F12" s="354"/>
    </row>
    <row r="13" spans="1:6" s="149" customFormat="1" ht="15" x14ac:dyDescent="0.25">
      <c r="A13" s="305" t="str">
        <f>IF('Pemetaan Sem 1'!A13="","",'Pemetaan Sem 1'!A13)</f>
        <v/>
      </c>
      <c r="B13" s="303" t="str">
        <f>IF('Pemetaan Sem 1'!B13="","",'Pemetaan Sem 1'!B13)</f>
        <v/>
      </c>
      <c r="C13" s="307" t="str">
        <f>IF('Pemetaan Sem 1'!C13="","",'Pemetaan Sem 1'!C13)</f>
        <v/>
      </c>
      <c r="D13" s="308" t="str">
        <f>IF('Pemetaan Sem 1'!D13="","",'Pemetaan Sem 1'!D13)</f>
        <v/>
      </c>
      <c r="E13" s="186" t="str">
        <f>IF('Pemetaan Sem 1'!G13="","",'Pemetaan Sem 1'!G13)</f>
        <v/>
      </c>
      <c r="F13" s="354"/>
    </row>
    <row r="14" spans="1:6" s="149" customFormat="1" ht="15" x14ac:dyDescent="0.25">
      <c r="A14" s="305" t="str">
        <f>IF('Pemetaan Sem 1'!A14="","",'Pemetaan Sem 1'!A14)</f>
        <v/>
      </c>
      <c r="B14" s="303" t="str">
        <f>IF('Pemetaan Sem 1'!B14="","",'Pemetaan Sem 1'!B14)</f>
        <v/>
      </c>
      <c r="C14" s="307" t="str">
        <f>IF('Pemetaan Sem 1'!C14="","",'Pemetaan Sem 1'!C14)</f>
        <v/>
      </c>
      <c r="D14" s="308" t="str">
        <f>IF('Pemetaan Sem 1'!D14="","",'Pemetaan Sem 1'!D14)</f>
        <v/>
      </c>
      <c r="E14" s="186" t="str">
        <f>IF('Pemetaan Sem 1'!G14="","",'Pemetaan Sem 1'!G14)</f>
        <v/>
      </c>
      <c r="F14" s="354"/>
    </row>
    <row r="15" spans="1:6" s="149" customFormat="1" ht="15" x14ac:dyDescent="0.25">
      <c r="A15" s="305" t="str">
        <f>IF('Pemetaan Sem 1'!A15="","",'Pemetaan Sem 1'!A15)</f>
        <v/>
      </c>
      <c r="B15" s="303" t="str">
        <f>IF('Pemetaan Sem 1'!B15="","",'Pemetaan Sem 1'!B15)</f>
        <v/>
      </c>
      <c r="C15" s="307" t="str">
        <f>IF('Pemetaan Sem 1'!C15="","",'Pemetaan Sem 1'!C15)</f>
        <v/>
      </c>
      <c r="D15" s="308" t="str">
        <f>IF('Pemetaan Sem 1'!D15="","",'Pemetaan Sem 1'!D15)</f>
        <v/>
      </c>
      <c r="E15" s="186" t="str">
        <f>IF('Pemetaan Sem 1'!G15="","",'Pemetaan Sem 1'!G15)</f>
        <v/>
      </c>
      <c r="F15" s="354"/>
    </row>
    <row r="16" spans="1:6" s="149" customFormat="1" ht="15" x14ac:dyDescent="0.25">
      <c r="A16" s="305" t="str">
        <f>IF('Pemetaan Sem 1'!A16="","",'Pemetaan Sem 1'!A16)</f>
        <v/>
      </c>
      <c r="B16" s="303" t="str">
        <f>IF('Pemetaan Sem 1'!B16="","",'Pemetaan Sem 1'!B16)</f>
        <v/>
      </c>
      <c r="C16" s="307" t="str">
        <f>IF('Pemetaan Sem 1'!C16="","",'Pemetaan Sem 1'!C16)</f>
        <v/>
      </c>
      <c r="D16" s="308" t="str">
        <f>IF('Pemetaan Sem 1'!D16="","",'Pemetaan Sem 1'!D16)</f>
        <v/>
      </c>
      <c r="E16" s="186" t="str">
        <f>IF('Pemetaan Sem 1'!G16="","",'Pemetaan Sem 1'!G16)</f>
        <v/>
      </c>
      <c r="F16" s="354"/>
    </row>
    <row r="17" spans="1:6" s="149" customFormat="1" ht="15" x14ac:dyDescent="0.25">
      <c r="A17" s="305" t="str">
        <f>IF('Pemetaan Sem 1'!A17="","",'Pemetaan Sem 1'!A17)</f>
        <v/>
      </c>
      <c r="B17" s="303" t="str">
        <f>IF('Pemetaan Sem 1'!B17="","",'Pemetaan Sem 1'!B17)</f>
        <v/>
      </c>
      <c r="C17" s="307" t="str">
        <f>IF('Pemetaan Sem 1'!C17="","",'Pemetaan Sem 1'!C17)</f>
        <v/>
      </c>
      <c r="D17" s="308" t="str">
        <f>IF('Pemetaan Sem 1'!D17="","",'Pemetaan Sem 1'!D17)</f>
        <v/>
      </c>
      <c r="E17" s="186" t="str">
        <f>IF('Pemetaan Sem 1'!G17="","",'Pemetaan Sem 1'!G17)</f>
        <v/>
      </c>
      <c r="F17" s="354"/>
    </row>
    <row r="18" spans="1:6" s="149" customFormat="1" ht="15" x14ac:dyDescent="0.25">
      <c r="A18" s="305" t="str">
        <f>IF('Pemetaan Sem 1'!A18="","",'Pemetaan Sem 1'!A18)</f>
        <v/>
      </c>
      <c r="B18" s="303" t="str">
        <f>IF('Pemetaan Sem 1'!B18="","",'Pemetaan Sem 1'!B18)</f>
        <v/>
      </c>
      <c r="C18" s="307" t="str">
        <f>IF('Pemetaan Sem 1'!C18="","",'Pemetaan Sem 1'!C18)</f>
        <v/>
      </c>
      <c r="D18" s="308" t="str">
        <f>IF('Pemetaan Sem 1'!D18="","",'Pemetaan Sem 1'!D18)</f>
        <v/>
      </c>
      <c r="E18" s="186" t="str">
        <f>IF('Pemetaan Sem 1'!G18="","",'Pemetaan Sem 1'!G18)</f>
        <v/>
      </c>
      <c r="F18" s="354"/>
    </row>
    <row r="19" spans="1:6" s="149" customFormat="1" ht="15" x14ac:dyDescent="0.25">
      <c r="A19" s="305" t="str">
        <f>IF('Pemetaan Sem 1'!A19="","",'Pemetaan Sem 1'!A19)</f>
        <v/>
      </c>
      <c r="B19" s="303" t="str">
        <f>IF('Pemetaan Sem 1'!B19="","",'Pemetaan Sem 1'!B19)</f>
        <v/>
      </c>
      <c r="C19" s="307" t="str">
        <f>IF('Pemetaan Sem 1'!C19="","",'Pemetaan Sem 1'!C19)</f>
        <v/>
      </c>
      <c r="D19" s="308" t="str">
        <f>IF('Pemetaan Sem 1'!D19="","",'Pemetaan Sem 1'!D19)</f>
        <v/>
      </c>
      <c r="E19" s="186" t="str">
        <f>IF('Pemetaan Sem 1'!G19="","",'Pemetaan Sem 1'!G19)</f>
        <v/>
      </c>
      <c r="F19" s="354"/>
    </row>
    <row r="20" spans="1:6" s="149" customFormat="1" ht="15" x14ac:dyDescent="0.25">
      <c r="A20" s="305" t="str">
        <f>IF('Pemetaan Sem 1'!A20="","",'Pemetaan Sem 1'!A20)</f>
        <v/>
      </c>
      <c r="B20" s="303" t="str">
        <f>IF('Pemetaan Sem 1'!B20="","",'Pemetaan Sem 1'!B20)</f>
        <v/>
      </c>
      <c r="C20" s="307" t="str">
        <f>IF('Pemetaan Sem 1'!C20="","",'Pemetaan Sem 1'!C20)</f>
        <v/>
      </c>
      <c r="D20" s="308" t="str">
        <f>IF('Pemetaan Sem 1'!D20="","",'Pemetaan Sem 1'!D20)</f>
        <v/>
      </c>
      <c r="E20" s="186" t="str">
        <f>IF('Pemetaan Sem 1'!G20="","",'Pemetaan Sem 1'!G20)</f>
        <v/>
      </c>
      <c r="F20" s="354"/>
    </row>
    <row r="21" spans="1:6" s="149" customFormat="1" ht="15" x14ac:dyDescent="0.25">
      <c r="A21" s="305" t="str">
        <f>IF('Pemetaan Sem 1'!A21="","",'Pemetaan Sem 1'!A21)</f>
        <v/>
      </c>
      <c r="B21" s="303" t="str">
        <f>IF('Pemetaan Sem 1'!B21="","",'Pemetaan Sem 1'!B21)</f>
        <v/>
      </c>
      <c r="C21" s="307" t="str">
        <f>IF('Pemetaan Sem 1'!C21="","",'Pemetaan Sem 1'!C21)</f>
        <v/>
      </c>
      <c r="D21" s="308" t="str">
        <f>IF('Pemetaan Sem 1'!D21="","",'Pemetaan Sem 1'!D21)</f>
        <v/>
      </c>
      <c r="E21" s="186" t="str">
        <f>IF('Pemetaan Sem 1'!G21="","",'Pemetaan Sem 1'!G21)</f>
        <v/>
      </c>
      <c r="F21" s="354"/>
    </row>
    <row r="22" spans="1:6" s="149" customFormat="1" ht="15" x14ac:dyDescent="0.25">
      <c r="A22" s="305" t="str">
        <f>IF('Pemetaan Sem 1'!A22="","",'Pemetaan Sem 1'!A22)</f>
        <v/>
      </c>
      <c r="B22" s="303" t="str">
        <f>IF('Pemetaan Sem 1'!B22="","",'Pemetaan Sem 1'!B22)</f>
        <v/>
      </c>
      <c r="C22" s="307" t="str">
        <f>IF('Pemetaan Sem 1'!C22="","",'Pemetaan Sem 1'!C22)</f>
        <v/>
      </c>
      <c r="D22" s="308" t="str">
        <f>IF('Pemetaan Sem 1'!D22="","",'Pemetaan Sem 1'!D22)</f>
        <v/>
      </c>
      <c r="E22" s="186" t="str">
        <f>IF('Pemetaan Sem 1'!G22="","",'Pemetaan Sem 1'!G22)</f>
        <v/>
      </c>
      <c r="F22" s="354"/>
    </row>
    <row r="23" spans="1:6" s="149" customFormat="1" ht="15" hidden="1" x14ac:dyDescent="0.25">
      <c r="A23" s="305" t="str">
        <f>IF('Pemetaan Sem 1'!A23="","",'Pemetaan Sem 1'!A23)</f>
        <v/>
      </c>
      <c r="B23" s="303" t="str">
        <f>IF('Pemetaan Sem 1'!B23="","",'Pemetaan Sem 1'!B23)</f>
        <v/>
      </c>
      <c r="C23" s="307" t="str">
        <f>IF('Pemetaan Sem 1'!C23="","",'Pemetaan Sem 1'!C23)</f>
        <v/>
      </c>
      <c r="D23" s="308" t="str">
        <f>IF('Pemetaan Sem 1'!D23="","",'Pemetaan Sem 1'!D23)</f>
        <v/>
      </c>
      <c r="E23" s="186" t="str">
        <f>IF('Pemetaan Sem 1'!G23="","",'Pemetaan Sem 1'!G23)</f>
        <v/>
      </c>
      <c r="F23" s="207"/>
    </row>
    <row r="24" spans="1:6" s="149" customFormat="1" ht="15" hidden="1" x14ac:dyDescent="0.25">
      <c r="A24" s="305" t="str">
        <f>IF('Pemetaan Sem 1'!A24="","",'Pemetaan Sem 1'!A24)</f>
        <v/>
      </c>
      <c r="B24" s="303" t="str">
        <f>IF('Pemetaan Sem 1'!B24="","",'Pemetaan Sem 1'!B24)</f>
        <v/>
      </c>
      <c r="C24" s="307" t="str">
        <f>IF('Pemetaan Sem 1'!C24="","",'Pemetaan Sem 1'!C24)</f>
        <v/>
      </c>
      <c r="D24" s="308" t="str">
        <f>IF('Pemetaan Sem 1'!D24="","",'Pemetaan Sem 1'!D24)</f>
        <v/>
      </c>
      <c r="E24" s="186" t="str">
        <f>IF('Pemetaan Sem 1'!G24="","",'Pemetaan Sem 1'!G24)</f>
        <v/>
      </c>
      <c r="F24" s="207"/>
    </row>
    <row r="25" spans="1:6" s="149" customFormat="1" ht="15" hidden="1" x14ac:dyDescent="0.25">
      <c r="A25" s="305" t="str">
        <f>IF('Pemetaan Sem 1'!A25="","",'Pemetaan Sem 1'!A25)</f>
        <v/>
      </c>
      <c r="B25" s="303" t="str">
        <f>IF('Pemetaan Sem 1'!B25="","",'Pemetaan Sem 1'!B25)</f>
        <v/>
      </c>
      <c r="C25" s="307" t="str">
        <f>IF('Pemetaan Sem 1'!C25="","",'Pemetaan Sem 1'!C25)</f>
        <v/>
      </c>
      <c r="D25" s="308" t="str">
        <f>IF('Pemetaan Sem 1'!D25="","",'Pemetaan Sem 1'!D25)</f>
        <v/>
      </c>
      <c r="E25" s="186" t="str">
        <f>IF('Pemetaan Sem 1'!G25="","",'Pemetaan Sem 1'!G25)</f>
        <v/>
      </c>
      <c r="F25" s="207"/>
    </row>
    <row r="26" spans="1:6" s="149" customFormat="1" ht="15" hidden="1" x14ac:dyDescent="0.25">
      <c r="A26" s="305" t="str">
        <f>IF('Pemetaan Sem 1'!A26="","",'Pemetaan Sem 1'!A26)</f>
        <v/>
      </c>
      <c r="B26" s="303" t="str">
        <f>IF('Pemetaan Sem 1'!B26="","",'Pemetaan Sem 1'!B26)</f>
        <v/>
      </c>
      <c r="C26" s="307" t="str">
        <f>IF('Pemetaan Sem 1'!C26="","",'Pemetaan Sem 1'!C26)</f>
        <v/>
      </c>
      <c r="D26" s="308" t="str">
        <f>IF('Pemetaan Sem 1'!D26="","",'Pemetaan Sem 1'!D26)</f>
        <v/>
      </c>
      <c r="E26" s="186" t="str">
        <f>IF('Pemetaan Sem 1'!G26="","",'Pemetaan Sem 1'!G26)</f>
        <v/>
      </c>
      <c r="F26" s="207"/>
    </row>
    <row r="27" spans="1:6" s="149" customFormat="1" ht="15" hidden="1" x14ac:dyDescent="0.25">
      <c r="A27" s="305" t="str">
        <f>IF('Pemetaan Sem 1'!A27="","",'Pemetaan Sem 1'!A27)</f>
        <v/>
      </c>
      <c r="B27" s="303" t="str">
        <f>IF('Pemetaan Sem 1'!B27="","",'Pemetaan Sem 1'!B27)</f>
        <v/>
      </c>
      <c r="C27" s="307" t="str">
        <f>IF('Pemetaan Sem 1'!C27="","",'Pemetaan Sem 1'!C27)</f>
        <v/>
      </c>
      <c r="D27" s="308" t="str">
        <f>IF('Pemetaan Sem 1'!D27="","",'Pemetaan Sem 1'!D27)</f>
        <v/>
      </c>
      <c r="E27" s="186" t="str">
        <f>IF('Pemetaan Sem 1'!G27="","",'Pemetaan Sem 1'!G27)</f>
        <v/>
      </c>
      <c r="F27" s="207"/>
    </row>
    <row r="28" spans="1:6" s="149" customFormat="1" ht="15" hidden="1" x14ac:dyDescent="0.25">
      <c r="A28" s="305" t="str">
        <f>IF('Pemetaan Sem 1'!A28="","",'Pemetaan Sem 1'!A28)</f>
        <v/>
      </c>
      <c r="B28" s="303" t="str">
        <f>IF('Pemetaan Sem 1'!B28="","",'Pemetaan Sem 1'!B28)</f>
        <v/>
      </c>
      <c r="C28" s="307" t="str">
        <f>IF('Pemetaan Sem 1'!C28="","",'Pemetaan Sem 1'!C28)</f>
        <v/>
      </c>
      <c r="D28" s="308" t="str">
        <f>IF('Pemetaan Sem 1'!D28="","",'Pemetaan Sem 1'!D28)</f>
        <v/>
      </c>
      <c r="E28" s="186" t="str">
        <f>IF('Pemetaan Sem 1'!G28="","",'Pemetaan Sem 1'!G28)</f>
        <v/>
      </c>
      <c r="F28" s="207"/>
    </row>
    <row r="29" spans="1:6" s="149" customFormat="1" ht="15" hidden="1" x14ac:dyDescent="0.25">
      <c r="A29" s="305" t="str">
        <f>IF('Pemetaan Sem 1'!A29="","",'Pemetaan Sem 1'!A29)</f>
        <v/>
      </c>
      <c r="B29" s="303" t="str">
        <f>IF('Pemetaan Sem 1'!B29="","",'Pemetaan Sem 1'!B29)</f>
        <v/>
      </c>
      <c r="C29" s="307" t="str">
        <f>IF('Pemetaan Sem 1'!C29="","",'Pemetaan Sem 1'!C29)</f>
        <v/>
      </c>
      <c r="D29" s="308" t="str">
        <f>IF('Pemetaan Sem 1'!D29="","",'Pemetaan Sem 1'!D29)</f>
        <v/>
      </c>
      <c r="E29" s="186" t="str">
        <f>IF('Pemetaan Sem 1'!G29="","",'Pemetaan Sem 1'!G29)</f>
        <v/>
      </c>
      <c r="F29" s="207"/>
    </row>
    <row r="30" spans="1:6" s="149" customFormat="1" ht="15" hidden="1" x14ac:dyDescent="0.25">
      <c r="A30" s="305" t="str">
        <f>IF('Pemetaan Sem 1'!A30="","",'Pemetaan Sem 1'!A30)</f>
        <v/>
      </c>
      <c r="B30" s="303" t="str">
        <f>IF('Pemetaan Sem 1'!B30="","",'Pemetaan Sem 1'!B30)</f>
        <v/>
      </c>
      <c r="C30" s="307" t="str">
        <f>IF('Pemetaan Sem 1'!C30="","",'Pemetaan Sem 1'!C30)</f>
        <v/>
      </c>
      <c r="D30" s="308" t="str">
        <f>IF('Pemetaan Sem 1'!D30="","",'Pemetaan Sem 1'!D30)</f>
        <v/>
      </c>
      <c r="E30" s="186" t="str">
        <f>IF('Pemetaan Sem 1'!G30="","",'Pemetaan Sem 1'!G30)</f>
        <v/>
      </c>
      <c r="F30" s="207"/>
    </row>
    <row r="31" spans="1:6" s="149" customFormat="1" ht="15" hidden="1" x14ac:dyDescent="0.25">
      <c r="A31" s="305" t="str">
        <f>IF('Pemetaan Sem 1'!A31="","",'Pemetaan Sem 1'!A31)</f>
        <v/>
      </c>
      <c r="B31" s="303" t="str">
        <f>IF('Pemetaan Sem 1'!B31="","",'Pemetaan Sem 1'!B31)</f>
        <v/>
      </c>
      <c r="C31" s="307" t="str">
        <f>IF('Pemetaan Sem 1'!C31="","",'Pemetaan Sem 1'!C31)</f>
        <v/>
      </c>
      <c r="D31" s="308" t="str">
        <f>IF('Pemetaan Sem 1'!D31="","",'Pemetaan Sem 1'!D31)</f>
        <v/>
      </c>
      <c r="E31" s="186" t="str">
        <f>IF('Pemetaan Sem 1'!G31="","",'Pemetaan Sem 1'!G31)</f>
        <v/>
      </c>
      <c r="F31" s="207"/>
    </row>
    <row r="32" spans="1:6" s="149" customFormat="1" ht="15" hidden="1" x14ac:dyDescent="0.25">
      <c r="A32" s="305" t="str">
        <f>IF('Pemetaan Sem 1'!A32="","",'Pemetaan Sem 1'!A32)</f>
        <v/>
      </c>
      <c r="B32" s="303" t="str">
        <f>IF('Pemetaan Sem 1'!B32="","",'Pemetaan Sem 1'!B32)</f>
        <v/>
      </c>
      <c r="C32" s="307" t="str">
        <f>IF('Pemetaan Sem 1'!C32="","",'Pemetaan Sem 1'!C32)</f>
        <v/>
      </c>
      <c r="D32" s="308" t="str">
        <f>IF('Pemetaan Sem 1'!D32="","",'Pemetaan Sem 1'!D32)</f>
        <v/>
      </c>
      <c r="E32" s="186" t="str">
        <f>IF('Pemetaan Sem 1'!G32="","",'Pemetaan Sem 1'!G32)</f>
        <v/>
      </c>
      <c r="F32" s="207"/>
    </row>
    <row r="33" spans="1:6" s="149" customFormat="1" ht="15" hidden="1" x14ac:dyDescent="0.25">
      <c r="A33" s="305" t="str">
        <f>IF('Pemetaan Sem 1'!A33="","",'Pemetaan Sem 1'!A33)</f>
        <v/>
      </c>
      <c r="B33" s="303" t="str">
        <f>IF('Pemetaan Sem 1'!B33="","",'Pemetaan Sem 1'!B33)</f>
        <v/>
      </c>
      <c r="C33" s="307" t="str">
        <f>IF('Pemetaan Sem 1'!C33="","",'Pemetaan Sem 1'!C33)</f>
        <v/>
      </c>
      <c r="D33" s="308" t="str">
        <f>IF('Pemetaan Sem 1'!D33="","",'Pemetaan Sem 1'!D33)</f>
        <v/>
      </c>
      <c r="E33" s="186" t="str">
        <f>IF('Pemetaan Sem 1'!G33="","",'Pemetaan Sem 1'!G33)</f>
        <v/>
      </c>
      <c r="F33" s="207"/>
    </row>
    <row r="34" spans="1:6" s="149" customFormat="1" ht="15" hidden="1" x14ac:dyDescent="0.25">
      <c r="A34" s="305" t="str">
        <f>IF('Pemetaan Sem 1'!A34="","",'Pemetaan Sem 1'!A34)</f>
        <v/>
      </c>
      <c r="B34" s="303" t="str">
        <f>IF('Pemetaan Sem 1'!B34="","",'Pemetaan Sem 1'!B34)</f>
        <v/>
      </c>
      <c r="C34" s="307" t="str">
        <f>IF('Pemetaan Sem 1'!C34="","",'Pemetaan Sem 1'!C34)</f>
        <v/>
      </c>
      <c r="D34" s="308" t="str">
        <f>IF('Pemetaan Sem 1'!D34="","",'Pemetaan Sem 1'!D34)</f>
        <v/>
      </c>
      <c r="E34" s="186" t="str">
        <f>IF('Pemetaan Sem 1'!G34="","",'Pemetaan Sem 1'!G34)</f>
        <v/>
      </c>
      <c r="F34" s="207"/>
    </row>
    <row r="35" spans="1:6" s="149" customFormat="1" ht="15" hidden="1" x14ac:dyDescent="0.25">
      <c r="A35" s="305" t="str">
        <f>IF('Pemetaan Sem 1'!A35="","",'Pemetaan Sem 1'!A35)</f>
        <v/>
      </c>
      <c r="B35" s="303" t="str">
        <f>IF('Pemetaan Sem 1'!B35="","",'Pemetaan Sem 1'!B35)</f>
        <v/>
      </c>
      <c r="C35" s="307" t="str">
        <f>IF('Pemetaan Sem 1'!C35="","",'Pemetaan Sem 1'!C35)</f>
        <v/>
      </c>
      <c r="D35" s="308" t="str">
        <f>IF('Pemetaan Sem 1'!D35="","",'Pemetaan Sem 1'!D35)</f>
        <v/>
      </c>
      <c r="E35" s="186" t="str">
        <f>IF('Pemetaan Sem 1'!G35="","",'Pemetaan Sem 1'!G35)</f>
        <v/>
      </c>
      <c r="F35" s="207"/>
    </row>
    <row r="36" spans="1:6" s="149" customFormat="1" ht="15" hidden="1" x14ac:dyDescent="0.25">
      <c r="A36" s="305" t="str">
        <f>IF('Pemetaan Sem 1'!A36="","",'Pemetaan Sem 1'!A36)</f>
        <v/>
      </c>
      <c r="B36" s="303" t="str">
        <f>IF('Pemetaan Sem 1'!B36="","",'Pemetaan Sem 1'!B36)</f>
        <v/>
      </c>
      <c r="C36" s="307" t="str">
        <f>IF('Pemetaan Sem 1'!C36="","",'Pemetaan Sem 1'!C36)</f>
        <v/>
      </c>
      <c r="D36" s="308" t="str">
        <f>IF('Pemetaan Sem 1'!D36="","",'Pemetaan Sem 1'!D36)</f>
        <v/>
      </c>
      <c r="E36" s="186" t="str">
        <f>IF('Pemetaan Sem 1'!G36="","",'Pemetaan Sem 1'!G36)</f>
        <v/>
      </c>
      <c r="F36" s="207"/>
    </row>
    <row r="37" spans="1:6" s="149" customFormat="1" ht="15" hidden="1" x14ac:dyDescent="0.25">
      <c r="A37" s="305" t="str">
        <f>IF('Pemetaan Sem 1'!A37="","",'Pemetaan Sem 1'!A37)</f>
        <v/>
      </c>
      <c r="B37" s="303" t="str">
        <f>IF('Pemetaan Sem 1'!B37="","",'Pemetaan Sem 1'!B37)</f>
        <v/>
      </c>
      <c r="C37" s="307" t="str">
        <f>IF('Pemetaan Sem 1'!C37="","",'Pemetaan Sem 1'!C37)</f>
        <v/>
      </c>
      <c r="D37" s="308" t="str">
        <f>IF('Pemetaan Sem 1'!D37="","",'Pemetaan Sem 1'!D37)</f>
        <v/>
      </c>
      <c r="E37" s="186" t="str">
        <f>IF('Pemetaan Sem 1'!G37="","",'Pemetaan Sem 1'!G37)</f>
        <v/>
      </c>
      <c r="F37" s="207"/>
    </row>
    <row r="38" spans="1:6" s="149" customFormat="1" ht="15" hidden="1" x14ac:dyDescent="0.25">
      <c r="A38" s="305" t="str">
        <f>IF('Pemetaan Sem 1'!A38="","",'Pemetaan Sem 1'!A38)</f>
        <v/>
      </c>
      <c r="B38" s="303" t="str">
        <f>IF('Pemetaan Sem 1'!B38="","",'Pemetaan Sem 1'!B38)</f>
        <v/>
      </c>
      <c r="C38" s="307" t="str">
        <f>IF('Pemetaan Sem 1'!C38="","",'Pemetaan Sem 1'!C38)</f>
        <v/>
      </c>
      <c r="D38" s="308" t="str">
        <f>IF('Pemetaan Sem 1'!D38="","",'Pemetaan Sem 1'!D38)</f>
        <v/>
      </c>
      <c r="E38" s="186" t="str">
        <f>IF('Pemetaan Sem 1'!G38="","",'Pemetaan Sem 1'!G38)</f>
        <v/>
      </c>
      <c r="F38" s="207"/>
    </row>
    <row r="39" spans="1:6" s="149" customFormat="1" ht="15" hidden="1" x14ac:dyDescent="0.25">
      <c r="A39" s="305" t="str">
        <f>IF('Pemetaan Sem 1'!A39="","",'Pemetaan Sem 1'!A39)</f>
        <v/>
      </c>
      <c r="B39" s="303" t="str">
        <f>IF('Pemetaan Sem 1'!B39="","",'Pemetaan Sem 1'!B39)</f>
        <v/>
      </c>
      <c r="C39" s="307" t="str">
        <f>IF('Pemetaan Sem 1'!C39="","",'Pemetaan Sem 1'!C39)</f>
        <v/>
      </c>
      <c r="D39" s="308" t="str">
        <f>IF('Pemetaan Sem 1'!D39="","",'Pemetaan Sem 1'!D39)</f>
        <v/>
      </c>
      <c r="E39" s="186" t="str">
        <f>IF('Pemetaan Sem 1'!G39="","",'Pemetaan Sem 1'!G39)</f>
        <v/>
      </c>
      <c r="F39" s="207"/>
    </row>
    <row r="40" spans="1:6" s="149" customFormat="1" ht="15" hidden="1" x14ac:dyDescent="0.25">
      <c r="A40" s="305" t="str">
        <f>IF('Pemetaan Sem 1'!A40="","",'Pemetaan Sem 1'!A40)</f>
        <v/>
      </c>
      <c r="B40" s="303" t="str">
        <f>IF('Pemetaan Sem 1'!B40="","",'Pemetaan Sem 1'!B40)</f>
        <v/>
      </c>
      <c r="C40" s="307" t="str">
        <f>IF('Pemetaan Sem 1'!C40="","",'Pemetaan Sem 1'!C40)</f>
        <v/>
      </c>
      <c r="D40" s="308" t="str">
        <f>IF('Pemetaan Sem 1'!D40="","",'Pemetaan Sem 1'!D40)</f>
        <v/>
      </c>
      <c r="E40" s="186" t="str">
        <f>IF('Pemetaan Sem 1'!G40="","",'Pemetaan Sem 1'!G40)</f>
        <v/>
      </c>
      <c r="F40" s="207"/>
    </row>
    <row r="41" spans="1:6" s="149" customFormat="1" ht="15" hidden="1" x14ac:dyDescent="0.25">
      <c r="A41" s="305" t="str">
        <f>IF('Pemetaan Sem 1'!A41="","",'Pemetaan Sem 1'!A41)</f>
        <v/>
      </c>
      <c r="B41" s="303" t="str">
        <f>IF('Pemetaan Sem 1'!B41="","",'Pemetaan Sem 1'!B41)</f>
        <v/>
      </c>
      <c r="C41" s="307" t="str">
        <f>IF('Pemetaan Sem 1'!C41="","",'Pemetaan Sem 1'!C41)</f>
        <v/>
      </c>
      <c r="D41" s="308" t="str">
        <f>IF('Pemetaan Sem 1'!D41="","",'Pemetaan Sem 1'!D41)</f>
        <v/>
      </c>
      <c r="E41" s="186" t="str">
        <f>IF('Pemetaan Sem 1'!G41="","",'Pemetaan Sem 1'!G41)</f>
        <v/>
      </c>
      <c r="F41" s="207"/>
    </row>
    <row r="42" spans="1:6" s="149" customFormat="1" ht="15" hidden="1" x14ac:dyDescent="0.25">
      <c r="A42" s="305" t="str">
        <f>IF('Pemetaan Sem 1'!A42="","",'Pemetaan Sem 1'!A42)</f>
        <v/>
      </c>
      <c r="B42" s="303" t="str">
        <f>IF('Pemetaan Sem 1'!B42="","",'Pemetaan Sem 1'!B42)</f>
        <v/>
      </c>
      <c r="C42" s="307" t="str">
        <f>IF('Pemetaan Sem 1'!C42="","",'Pemetaan Sem 1'!C42)</f>
        <v/>
      </c>
      <c r="D42" s="308" t="str">
        <f>IF('Pemetaan Sem 1'!D42="","",'Pemetaan Sem 1'!D42)</f>
        <v/>
      </c>
      <c r="E42" s="186" t="str">
        <f>IF('Pemetaan Sem 1'!G42="","",'Pemetaan Sem 1'!G42)</f>
        <v/>
      </c>
      <c r="F42" s="207"/>
    </row>
    <row r="43" spans="1:6" s="149" customFormat="1" ht="15" hidden="1" x14ac:dyDescent="0.25">
      <c r="A43" s="305" t="str">
        <f>IF('Pemetaan Sem 1'!A43="","",'Pemetaan Sem 1'!A43)</f>
        <v/>
      </c>
      <c r="B43" s="303" t="str">
        <f>IF('Pemetaan Sem 1'!B43="","",'Pemetaan Sem 1'!B43)</f>
        <v/>
      </c>
      <c r="C43" s="307" t="str">
        <f>IF('Pemetaan Sem 1'!C43="","",'Pemetaan Sem 1'!C43)</f>
        <v/>
      </c>
      <c r="D43" s="308" t="str">
        <f>IF('Pemetaan Sem 1'!D43="","",'Pemetaan Sem 1'!D43)</f>
        <v/>
      </c>
      <c r="E43" s="186" t="str">
        <f>IF('Pemetaan Sem 1'!G43="","",'Pemetaan Sem 1'!G43)</f>
        <v/>
      </c>
      <c r="F43" s="207"/>
    </row>
    <row r="44" spans="1:6" s="149" customFormat="1" ht="15" hidden="1" x14ac:dyDescent="0.25">
      <c r="A44" s="305" t="str">
        <f>IF('Pemetaan Sem 1'!A44="","",'Pemetaan Sem 1'!A44)</f>
        <v/>
      </c>
      <c r="B44" s="303" t="str">
        <f>IF('Pemetaan Sem 1'!B44="","",'Pemetaan Sem 1'!B44)</f>
        <v/>
      </c>
      <c r="C44" s="307" t="str">
        <f>IF('Pemetaan Sem 1'!C44="","",'Pemetaan Sem 1'!C44)</f>
        <v/>
      </c>
      <c r="D44" s="308" t="str">
        <f>IF('Pemetaan Sem 1'!D44="","",'Pemetaan Sem 1'!D44)</f>
        <v/>
      </c>
      <c r="E44" s="186" t="str">
        <f>IF('Pemetaan Sem 1'!G44="","",'Pemetaan Sem 1'!G44)</f>
        <v/>
      </c>
      <c r="F44" s="207"/>
    </row>
    <row r="45" spans="1:6" s="149" customFormat="1" ht="15" hidden="1" x14ac:dyDescent="0.25">
      <c r="A45" s="305" t="str">
        <f>IF('Pemetaan Sem 1'!A45="","",'Pemetaan Sem 1'!A45)</f>
        <v/>
      </c>
      <c r="B45" s="303" t="str">
        <f>IF('Pemetaan Sem 1'!B45="","",'Pemetaan Sem 1'!B45)</f>
        <v/>
      </c>
      <c r="C45" s="307" t="str">
        <f>IF('Pemetaan Sem 1'!C45="","",'Pemetaan Sem 1'!C45)</f>
        <v/>
      </c>
      <c r="D45" s="308" t="str">
        <f>IF('Pemetaan Sem 1'!D45="","",'Pemetaan Sem 1'!D45)</f>
        <v/>
      </c>
      <c r="E45" s="186" t="str">
        <f>IF('Pemetaan Sem 1'!G45="","",'Pemetaan Sem 1'!G45)</f>
        <v/>
      </c>
      <c r="F45" s="207"/>
    </row>
    <row r="46" spans="1:6" s="149" customFormat="1" ht="15" hidden="1" x14ac:dyDescent="0.25">
      <c r="A46" s="305" t="str">
        <f>IF('Pemetaan Sem 1'!A46="","",'Pemetaan Sem 1'!A46)</f>
        <v/>
      </c>
      <c r="B46" s="303" t="str">
        <f>IF('Pemetaan Sem 1'!B46="","",'Pemetaan Sem 1'!B46)</f>
        <v/>
      </c>
      <c r="C46" s="307" t="str">
        <f>IF('Pemetaan Sem 1'!C46="","",'Pemetaan Sem 1'!C46)</f>
        <v/>
      </c>
      <c r="D46" s="308" t="str">
        <f>IF('Pemetaan Sem 1'!D46="","",'Pemetaan Sem 1'!D46)</f>
        <v/>
      </c>
      <c r="E46" s="186" t="str">
        <f>IF('Pemetaan Sem 1'!G46="","",'Pemetaan Sem 1'!G46)</f>
        <v/>
      </c>
      <c r="F46" s="207"/>
    </row>
    <row r="47" spans="1:6" s="149" customFormat="1" ht="15" hidden="1" x14ac:dyDescent="0.25">
      <c r="A47" s="305" t="str">
        <f>IF('Pemetaan Sem 1'!A47="","",'Pemetaan Sem 1'!A47)</f>
        <v/>
      </c>
      <c r="B47" s="303" t="str">
        <f>IF('Pemetaan Sem 1'!B47="","",'Pemetaan Sem 1'!B47)</f>
        <v/>
      </c>
      <c r="C47" s="307" t="str">
        <f>IF('Pemetaan Sem 1'!C47="","",'Pemetaan Sem 1'!C47)</f>
        <v/>
      </c>
      <c r="D47" s="308" t="str">
        <f>IF('Pemetaan Sem 1'!D47="","",'Pemetaan Sem 1'!D47)</f>
        <v/>
      </c>
      <c r="E47" s="186" t="str">
        <f>IF('Pemetaan Sem 1'!G47="","",'Pemetaan Sem 1'!G47)</f>
        <v/>
      </c>
      <c r="F47" s="207"/>
    </row>
    <row r="48" spans="1:6" s="149" customFormat="1" ht="15" hidden="1" x14ac:dyDescent="0.25">
      <c r="A48" s="305" t="str">
        <f>IF('Pemetaan Sem 1'!A48="","",'Pemetaan Sem 1'!A48)</f>
        <v/>
      </c>
      <c r="B48" s="303" t="str">
        <f>IF('Pemetaan Sem 1'!B48="","",'Pemetaan Sem 1'!B48)</f>
        <v/>
      </c>
      <c r="C48" s="307" t="str">
        <f>IF('Pemetaan Sem 1'!C48="","",'Pemetaan Sem 1'!C48)</f>
        <v/>
      </c>
      <c r="D48" s="308" t="str">
        <f>IF('Pemetaan Sem 1'!D48="","",'Pemetaan Sem 1'!D48)</f>
        <v/>
      </c>
      <c r="E48" s="186" t="str">
        <f>IF('Pemetaan Sem 1'!G48="","",'Pemetaan Sem 1'!G48)</f>
        <v/>
      </c>
      <c r="F48" s="207"/>
    </row>
    <row r="49" spans="2:6" s="149" customFormat="1" ht="15" x14ac:dyDescent="0.25">
      <c r="B49" s="204"/>
      <c r="C49" s="204"/>
      <c r="D49" s="204"/>
    </row>
    <row r="50" spans="2:6" s="149" customFormat="1" ht="15" x14ac:dyDescent="0.25">
      <c r="B50" s="204"/>
      <c r="C50" s="204"/>
      <c r="D50" s="204"/>
    </row>
    <row r="51" spans="2:6" s="149" customFormat="1" ht="15" x14ac:dyDescent="0.25">
      <c r="B51" s="204"/>
      <c r="C51" s="204"/>
      <c r="D51" s="204"/>
    </row>
    <row r="52" spans="2:6" s="149" customFormat="1" ht="15" x14ac:dyDescent="0.25">
      <c r="B52" s="166" t="s">
        <v>22</v>
      </c>
      <c r="C52" s="166"/>
      <c r="D52" s="204"/>
      <c r="E52" s="515" t="str">
        <f>IF(Input!C17="","","Jakarta, "&amp;Input!C17)</f>
        <v>Jakarta, July 2017</v>
      </c>
      <c r="F52" s="515"/>
    </row>
    <row r="53" spans="2:6" s="149" customFormat="1" ht="15" x14ac:dyDescent="0.25">
      <c r="B53" s="166" t="str">
        <f>"BUKIT SION "&amp;Input!J15&amp;" SCHOOL PRINCIPAL"</f>
        <v>BUKIT SION HIGH SCHOOL PRINCIPAL</v>
      </c>
      <c r="C53" s="166"/>
      <c r="D53" s="204"/>
      <c r="E53" s="408" t="s">
        <v>24</v>
      </c>
      <c r="F53" s="408"/>
    </row>
    <row r="54" spans="2:6" s="149" customFormat="1" ht="15" x14ac:dyDescent="0.25">
      <c r="B54" s="166"/>
      <c r="C54" s="166"/>
      <c r="D54" s="204"/>
    </row>
    <row r="55" spans="2:6" s="149" customFormat="1" ht="15" x14ac:dyDescent="0.25">
      <c r="B55" s="166"/>
      <c r="C55" s="166"/>
      <c r="D55" s="204"/>
    </row>
    <row r="56" spans="2:6" s="149" customFormat="1" ht="15" x14ac:dyDescent="0.25">
      <c r="B56" s="166"/>
      <c r="C56" s="166"/>
      <c r="D56" s="204"/>
    </row>
    <row r="57" spans="2:6" s="149" customFormat="1" ht="15" x14ac:dyDescent="0.25">
      <c r="B57" s="176" t="str">
        <f>IF(Input!$J$18="","",Input!$J$18)</f>
        <v>Agustinus Siahaan, S.Si.</v>
      </c>
      <c r="C57" s="176"/>
      <c r="D57" s="204"/>
      <c r="E57" s="409" t="str">
        <f>IF(Input!C15="","",Input!C15)</f>
        <v>Ir. Lucia Lukito</v>
      </c>
      <c r="F57" s="409"/>
    </row>
    <row r="58" spans="2:6" x14ac:dyDescent="0.2">
      <c r="B58" s="198"/>
      <c r="C58" s="198"/>
      <c r="D58" s="198"/>
    </row>
    <row r="59" spans="2:6" x14ac:dyDescent="0.2">
      <c r="B59" s="198"/>
      <c r="C59" s="198"/>
      <c r="D59" s="198"/>
    </row>
    <row r="60" spans="2:6" x14ac:dyDescent="0.2">
      <c r="B60" s="198"/>
      <c r="C60" s="198"/>
      <c r="D60" s="198"/>
    </row>
    <row r="61" spans="2:6" x14ac:dyDescent="0.2">
      <c r="B61" s="198"/>
      <c r="C61" s="198"/>
      <c r="D61" s="198"/>
    </row>
    <row r="62" spans="2:6" x14ac:dyDescent="0.2">
      <c r="B62" s="198"/>
      <c r="C62" s="198"/>
      <c r="D62" s="198"/>
    </row>
    <row r="63" spans="2:6" x14ac:dyDescent="0.2">
      <c r="B63" s="198"/>
      <c r="C63" s="198"/>
      <c r="D63" s="198"/>
    </row>
    <row r="64" spans="2:6" x14ac:dyDescent="0.2">
      <c r="B64" s="198"/>
      <c r="C64" s="198"/>
      <c r="D64" s="198"/>
    </row>
    <row r="65" spans="2:4" x14ac:dyDescent="0.2">
      <c r="B65" s="198"/>
      <c r="C65" s="198"/>
      <c r="D65" s="198"/>
    </row>
    <row r="66" spans="2:4" x14ac:dyDescent="0.2">
      <c r="B66" s="198"/>
      <c r="C66" s="198"/>
      <c r="D66" s="198"/>
    </row>
    <row r="67" spans="2:4" x14ac:dyDescent="0.2">
      <c r="B67" s="198"/>
      <c r="C67" s="198"/>
      <c r="D67" s="198"/>
    </row>
    <row r="68" spans="2:4" x14ac:dyDescent="0.2">
      <c r="B68" s="198"/>
      <c r="C68" s="198"/>
      <c r="D68" s="198"/>
    </row>
    <row r="69" spans="2:4" x14ac:dyDescent="0.2">
      <c r="B69" s="198"/>
      <c r="C69" s="198"/>
      <c r="D69" s="198"/>
    </row>
    <row r="70" spans="2:4" x14ac:dyDescent="0.2">
      <c r="B70" s="198"/>
      <c r="C70" s="198"/>
      <c r="D70" s="198"/>
    </row>
    <row r="71" spans="2:4" x14ac:dyDescent="0.2">
      <c r="B71" s="198"/>
      <c r="C71" s="198"/>
      <c r="D71" s="198"/>
    </row>
    <row r="72" spans="2:4" x14ac:dyDescent="0.2">
      <c r="B72" s="198"/>
      <c r="C72" s="198"/>
      <c r="D72" s="198"/>
    </row>
    <row r="73" spans="2:4" x14ac:dyDescent="0.2">
      <c r="B73" s="198"/>
      <c r="C73" s="198"/>
      <c r="D73" s="198"/>
    </row>
    <row r="74" spans="2:4" x14ac:dyDescent="0.2">
      <c r="B74" s="198"/>
      <c r="C74" s="198"/>
      <c r="D74" s="198"/>
    </row>
    <row r="75" spans="2:4" x14ac:dyDescent="0.2">
      <c r="B75" s="198"/>
      <c r="C75" s="198"/>
      <c r="D75" s="198"/>
    </row>
    <row r="76" spans="2:4" x14ac:dyDescent="0.2">
      <c r="B76" s="198"/>
      <c r="C76" s="198"/>
      <c r="D76" s="198"/>
    </row>
    <row r="77" spans="2:4" x14ac:dyDescent="0.2">
      <c r="B77" s="198"/>
      <c r="C77" s="198"/>
      <c r="D77" s="198"/>
    </row>
    <row r="78" spans="2:4" x14ac:dyDescent="0.2">
      <c r="B78" s="198"/>
      <c r="C78" s="198"/>
      <c r="D78" s="198"/>
    </row>
    <row r="79" spans="2:4" x14ac:dyDescent="0.2">
      <c r="B79" s="198"/>
      <c r="C79" s="198"/>
      <c r="D79" s="198"/>
    </row>
    <row r="80" spans="2:4" x14ac:dyDescent="0.2">
      <c r="B80" s="198"/>
      <c r="C80" s="198"/>
      <c r="D80" s="198"/>
    </row>
    <row r="81" spans="2:4" x14ac:dyDescent="0.2">
      <c r="B81" s="198"/>
      <c r="C81" s="198"/>
      <c r="D81" s="198"/>
    </row>
    <row r="82" spans="2:4" x14ac:dyDescent="0.2">
      <c r="B82" s="198"/>
      <c r="C82" s="198"/>
      <c r="D82" s="198"/>
    </row>
    <row r="83" spans="2:4" x14ac:dyDescent="0.2">
      <c r="B83" s="198"/>
      <c r="C83" s="198"/>
      <c r="D83" s="198"/>
    </row>
    <row r="84" spans="2:4" x14ac:dyDescent="0.2">
      <c r="B84" s="198"/>
      <c r="C84" s="198"/>
      <c r="D84" s="198"/>
    </row>
    <row r="85" spans="2:4" x14ac:dyDescent="0.2">
      <c r="B85" s="198"/>
      <c r="C85" s="198"/>
      <c r="D85" s="198"/>
    </row>
    <row r="86" spans="2:4" x14ac:dyDescent="0.2">
      <c r="B86" s="198"/>
      <c r="C86" s="198"/>
      <c r="D86" s="198"/>
    </row>
    <row r="87" spans="2:4" x14ac:dyDescent="0.2">
      <c r="B87" s="198"/>
      <c r="C87" s="198"/>
      <c r="D87" s="198"/>
    </row>
    <row r="88" spans="2:4" x14ac:dyDescent="0.2">
      <c r="B88" s="198"/>
      <c r="C88" s="198"/>
      <c r="D88" s="198"/>
    </row>
    <row r="89" spans="2:4" x14ac:dyDescent="0.2">
      <c r="B89" s="198"/>
      <c r="C89" s="198"/>
      <c r="D89" s="198"/>
    </row>
    <row r="90" spans="2:4" x14ac:dyDescent="0.2">
      <c r="B90" s="198"/>
      <c r="C90" s="198"/>
      <c r="D90" s="198"/>
    </row>
    <row r="91" spans="2:4" x14ac:dyDescent="0.2">
      <c r="B91" s="198"/>
      <c r="C91" s="198"/>
      <c r="D91" s="198"/>
    </row>
    <row r="92" spans="2:4" x14ac:dyDescent="0.2">
      <c r="B92" s="198"/>
      <c r="C92" s="198"/>
      <c r="D92" s="198"/>
    </row>
    <row r="93" spans="2:4" x14ac:dyDescent="0.2">
      <c r="B93" s="198"/>
      <c r="C93" s="198"/>
      <c r="D93" s="198"/>
    </row>
    <row r="94" spans="2:4" x14ac:dyDescent="0.2">
      <c r="B94" s="198"/>
      <c r="C94" s="198"/>
      <c r="D94" s="198"/>
    </row>
    <row r="95" spans="2:4" x14ac:dyDescent="0.2">
      <c r="B95" s="198"/>
      <c r="C95" s="198"/>
      <c r="D95" s="198"/>
    </row>
    <row r="96" spans="2:4" x14ac:dyDescent="0.2">
      <c r="B96" s="198"/>
      <c r="C96" s="198"/>
      <c r="D96" s="198"/>
    </row>
    <row r="97" spans="2:4" x14ac:dyDescent="0.2">
      <c r="B97" s="198"/>
      <c r="C97" s="198"/>
      <c r="D97" s="198"/>
    </row>
    <row r="98" spans="2:4" x14ac:dyDescent="0.2">
      <c r="B98" s="198"/>
      <c r="C98" s="198"/>
      <c r="D98" s="198"/>
    </row>
    <row r="99" spans="2:4" x14ac:dyDescent="0.2">
      <c r="B99" s="198"/>
      <c r="C99" s="198"/>
      <c r="D99" s="198"/>
    </row>
    <row r="100" spans="2:4" x14ac:dyDescent="0.2">
      <c r="B100" s="198"/>
      <c r="C100" s="198"/>
      <c r="D100" s="198"/>
    </row>
    <row r="101" spans="2:4" x14ac:dyDescent="0.2">
      <c r="B101" s="198"/>
      <c r="C101" s="198"/>
      <c r="D101" s="198"/>
    </row>
    <row r="102" spans="2:4" x14ac:dyDescent="0.2">
      <c r="B102" s="198"/>
      <c r="C102" s="198"/>
      <c r="D102" s="198"/>
    </row>
    <row r="103" spans="2:4" x14ac:dyDescent="0.2">
      <c r="B103" s="198"/>
      <c r="C103" s="198"/>
      <c r="D103" s="198"/>
    </row>
    <row r="104" spans="2:4" x14ac:dyDescent="0.2">
      <c r="B104" s="198"/>
      <c r="C104" s="198"/>
      <c r="D104" s="198"/>
    </row>
  </sheetData>
  <sheetProtection password="C71F" sheet="1" objects="1" scenarios="1" formatRows="0"/>
  <mergeCells count="7">
    <mergeCell ref="E53:F53"/>
    <mergeCell ref="E57:F57"/>
    <mergeCell ref="B1:F1"/>
    <mergeCell ref="B2:F2"/>
    <mergeCell ref="A8:B8"/>
    <mergeCell ref="C8:D8"/>
    <mergeCell ref="E52:F52"/>
  </mergeCells>
  <printOptions horizontalCentered="1"/>
  <pageMargins left="0.45" right="0.45" top="0.75" bottom="0.75" header="0.3" footer="0.3"/>
  <pageSetup paperSize="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104"/>
  <sheetViews>
    <sheetView workbookViewId="0">
      <selection activeCell="F9" sqref="F9:F18"/>
    </sheetView>
  </sheetViews>
  <sheetFormatPr defaultRowHeight="12.75" x14ac:dyDescent="0.2"/>
  <cols>
    <col min="1" max="1" width="4.5703125" style="147" customWidth="1"/>
    <col min="2" max="2" width="36.42578125" style="147" customWidth="1"/>
    <col min="3" max="3" width="6" style="147" customWidth="1"/>
    <col min="4" max="4" width="42.140625" style="147" customWidth="1"/>
    <col min="5" max="5" width="26.42578125" style="147" customWidth="1"/>
    <col min="6" max="6" width="18.28515625" style="147" customWidth="1"/>
    <col min="7" max="16384" width="9.140625" style="147"/>
  </cols>
  <sheetData>
    <row r="1" spans="1:6" ht="26.25" x14ac:dyDescent="0.4">
      <c r="B1" s="402" t="s">
        <v>57</v>
      </c>
      <c r="C1" s="402"/>
      <c r="D1" s="402"/>
      <c r="E1" s="402"/>
      <c r="F1" s="402"/>
    </row>
    <row r="2" spans="1:6" ht="26.25" x14ac:dyDescent="0.4">
      <c r="B2" s="402" t="str">
        <f>"BUKIT SION "&amp;Input!J15&amp;" SCHOOL"</f>
        <v>BUKIT SION HIGH SCHOOL</v>
      </c>
      <c r="C2" s="402"/>
      <c r="D2" s="402"/>
      <c r="E2" s="402"/>
      <c r="F2" s="402"/>
    </row>
    <row r="3" spans="1:6" s="149" customFormat="1" ht="15" x14ac:dyDescent="0.25"/>
    <row r="4" spans="1:6" s="149" customFormat="1" ht="15" x14ac:dyDescent="0.25">
      <c r="B4" s="150" t="s">
        <v>3</v>
      </c>
      <c r="C4" s="151" t="str">
        <f>": "&amp;Input!C16</f>
        <v>: Mathematics</v>
      </c>
      <c r="E4" s="199" t="s">
        <v>9</v>
      </c>
      <c r="F4" s="151" t="str">
        <f>": "&amp;Input!C18</f>
        <v>: 2017-2018</v>
      </c>
    </row>
    <row r="5" spans="1:6" s="149" customFormat="1" ht="15" x14ac:dyDescent="0.25">
      <c r="B5" s="150" t="s">
        <v>4</v>
      </c>
      <c r="C5" s="151" t="str">
        <f>": "&amp;Input!J16</f>
        <v>: 10</v>
      </c>
      <c r="E5" s="152" t="s">
        <v>10</v>
      </c>
      <c r="F5" s="149" t="s">
        <v>195</v>
      </c>
    </row>
    <row r="6" spans="1:6" s="149" customFormat="1" ht="15" x14ac:dyDescent="0.25">
      <c r="B6" s="150" t="s">
        <v>43</v>
      </c>
      <c r="C6" s="151" t="str">
        <f>": "&amp;Input!J17&amp;" "&amp;Input!K17</f>
        <v>: 5  x 45 minutes</v>
      </c>
    </row>
    <row r="7" spans="1:6" s="149" customFormat="1" ht="15" x14ac:dyDescent="0.25"/>
    <row r="8" spans="1:6" s="149" customFormat="1" ht="24" customHeight="1" x14ac:dyDescent="0.25">
      <c r="A8" s="393" t="s">
        <v>44</v>
      </c>
      <c r="B8" s="516"/>
      <c r="C8" s="393" t="s">
        <v>45</v>
      </c>
      <c r="D8" s="516"/>
      <c r="E8" s="158" t="s">
        <v>47</v>
      </c>
      <c r="F8" s="206" t="s">
        <v>56</v>
      </c>
    </row>
    <row r="9" spans="1:6" s="149" customFormat="1" ht="15" x14ac:dyDescent="0.25">
      <c r="A9" s="305" t="str">
        <f>IF('Pemetaan Sem 2'!A9="","",'Pemetaan Sem 2'!A9)</f>
        <v/>
      </c>
      <c r="B9" s="303" t="str">
        <f>IF('Pemetaan Sem 2'!B9="","",'Pemetaan Sem 2'!B9)</f>
        <v/>
      </c>
      <c r="C9" s="306" t="str">
        <f>IF('Pemetaan Sem 2'!C9="","",'Pemetaan Sem 2'!C9)</f>
        <v/>
      </c>
      <c r="D9" s="303" t="str">
        <f>IF('Pemetaan Sem 2'!D9="","",'Pemetaan Sem 2'!D9)</f>
        <v/>
      </c>
      <c r="E9" s="186" t="str">
        <f>IF('Pemetaan Sem 2'!G9="","",'Pemetaan Sem 2'!G9)</f>
        <v/>
      </c>
      <c r="F9" s="354"/>
    </row>
    <row r="10" spans="1:6" s="149" customFormat="1" ht="15" x14ac:dyDescent="0.25">
      <c r="A10" s="305" t="str">
        <f>IF('Pemetaan Sem 2'!A10="","",'Pemetaan Sem 2'!A10)</f>
        <v/>
      </c>
      <c r="B10" s="303" t="str">
        <f>IF('Pemetaan Sem 2'!B10="","",'Pemetaan Sem 2'!B10)</f>
        <v/>
      </c>
      <c r="C10" s="306" t="str">
        <f>IF('Pemetaan Sem 2'!C10="","",'Pemetaan Sem 2'!C10)</f>
        <v/>
      </c>
      <c r="D10" s="303" t="str">
        <f>IF('Pemetaan Sem 2'!D10="","",'Pemetaan Sem 2'!D10)</f>
        <v/>
      </c>
      <c r="E10" s="186" t="str">
        <f>IF('Pemetaan Sem 2'!G10="","",'Pemetaan Sem 2'!G10)</f>
        <v/>
      </c>
      <c r="F10" s="354"/>
    </row>
    <row r="11" spans="1:6" s="149" customFormat="1" ht="15" x14ac:dyDescent="0.25">
      <c r="A11" s="305" t="str">
        <f>IF('Pemetaan Sem 2'!A11="","",'Pemetaan Sem 2'!A11)</f>
        <v/>
      </c>
      <c r="B11" s="303" t="str">
        <f>IF('Pemetaan Sem 2'!B11="","",'Pemetaan Sem 2'!B11)</f>
        <v/>
      </c>
      <c r="C11" s="306" t="str">
        <f>IF('Pemetaan Sem 2'!C11="","",'Pemetaan Sem 2'!C11)</f>
        <v/>
      </c>
      <c r="D11" s="303" t="str">
        <f>IF('Pemetaan Sem 2'!D11="","",'Pemetaan Sem 2'!D11)</f>
        <v/>
      </c>
      <c r="E11" s="186" t="str">
        <f>IF('Pemetaan Sem 2'!G11="","",'Pemetaan Sem 2'!G11)</f>
        <v/>
      </c>
      <c r="F11" s="354"/>
    </row>
    <row r="12" spans="1:6" s="149" customFormat="1" ht="15" x14ac:dyDescent="0.25">
      <c r="A12" s="305" t="str">
        <f>IF('Pemetaan Sem 2'!A12="","",'Pemetaan Sem 2'!A12)</f>
        <v/>
      </c>
      <c r="B12" s="303" t="str">
        <f>IF('Pemetaan Sem 2'!B12="","",'Pemetaan Sem 2'!B12)</f>
        <v/>
      </c>
      <c r="C12" s="306" t="str">
        <f>IF('Pemetaan Sem 2'!C12="","",'Pemetaan Sem 2'!C12)</f>
        <v/>
      </c>
      <c r="D12" s="303" t="str">
        <f>IF('Pemetaan Sem 2'!D12="","",'Pemetaan Sem 2'!D12)</f>
        <v/>
      </c>
      <c r="E12" s="186" t="str">
        <f>IF('Pemetaan Sem 2'!G12="","",'Pemetaan Sem 2'!G12)</f>
        <v/>
      </c>
      <c r="F12" s="354"/>
    </row>
    <row r="13" spans="1:6" s="149" customFormat="1" ht="15" x14ac:dyDescent="0.25">
      <c r="A13" s="305" t="str">
        <f>IF('Pemetaan Sem 2'!A13="","",'Pemetaan Sem 2'!A13)</f>
        <v/>
      </c>
      <c r="B13" s="303" t="str">
        <f>IF('Pemetaan Sem 2'!B13="","",'Pemetaan Sem 2'!B13)</f>
        <v/>
      </c>
      <c r="C13" s="306" t="str">
        <f>IF('Pemetaan Sem 2'!C13="","",'Pemetaan Sem 2'!C13)</f>
        <v/>
      </c>
      <c r="D13" s="303" t="str">
        <f>IF('Pemetaan Sem 2'!D13="","",'Pemetaan Sem 2'!D13)</f>
        <v/>
      </c>
      <c r="E13" s="186" t="str">
        <f>IF('Pemetaan Sem 2'!G13="","",'Pemetaan Sem 2'!G13)</f>
        <v/>
      </c>
      <c r="F13" s="354"/>
    </row>
    <row r="14" spans="1:6" s="149" customFormat="1" ht="15" x14ac:dyDescent="0.25">
      <c r="A14" s="305" t="str">
        <f>IF('Pemetaan Sem 2'!A14="","",'Pemetaan Sem 2'!A14)</f>
        <v/>
      </c>
      <c r="B14" s="303" t="str">
        <f>IF('Pemetaan Sem 2'!B14="","",'Pemetaan Sem 2'!B14)</f>
        <v/>
      </c>
      <c r="C14" s="306" t="str">
        <f>IF('Pemetaan Sem 2'!C14="","",'Pemetaan Sem 2'!C14)</f>
        <v/>
      </c>
      <c r="D14" s="303" t="str">
        <f>IF('Pemetaan Sem 2'!D14="","",'Pemetaan Sem 2'!D14)</f>
        <v/>
      </c>
      <c r="E14" s="186" t="str">
        <f>IF('Pemetaan Sem 2'!G14="","",'Pemetaan Sem 2'!G14)</f>
        <v/>
      </c>
      <c r="F14" s="354"/>
    </row>
    <row r="15" spans="1:6" s="149" customFormat="1" ht="15" x14ac:dyDescent="0.25">
      <c r="A15" s="305" t="str">
        <f>IF('Pemetaan Sem 2'!A15="","",'Pemetaan Sem 2'!A15)</f>
        <v/>
      </c>
      <c r="B15" s="303" t="str">
        <f>IF('Pemetaan Sem 2'!B15="","",'Pemetaan Sem 2'!B15)</f>
        <v/>
      </c>
      <c r="C15" s="306" t="str">
        <f>IF('Pemetaan Sem 2'!C15="","",'Pemetaan Sem 2'!C15)</f>
        <v/>
      </c>
      <c r="D15" s="303" t="str">
        <f>IF('Pemetaan Sem 2'!D15="","",'Pemetaan Sem 2'!D15)</f>
        <v/>
      </c>
      <c r="E15" s="186" t="str">
        <f>IF('Pemetaan Sem 2'!G15="","",'Pemetaan Sem 2'!G15)</f>
        <v/>
      </c>
      <c r="F15" s="354"/>
    </row>
    <row r="16" spans="1:6" s="149" customFormat="1" ht="15" x14ac:dyDescent="0.25">
      <c r="A16" s="305" t="str">
        <f>IF('Pemetaan Sem 2'!A16="","",'Pemetaan Sem 2'!A16)</f>
        <v/>
      </c>
      <c r="B16" s="303" t="str">
        <f>IF('Pemetaan Sem 2'!B16="","",'Pemetaan Sem 2'!B16)</f>
        <v/>
      </c>
      <c r="C16" s="306" t="str">
        <f>IF('Pemetaan Sem 2'!C16="","",'Pemetaan Sem 2'!C16)</f>
        <v/>
      </c>
      <c r="D16" s="303" t="str">
        <f>IF('Pemetaan Sem 2'!D16="","",'Pemetaan Sem 2'!D16)</f>
        <v/>
      </c>
      <c r="E16" s="186" t="str">
        <f>IF('Pemetaan Sem 2'!G16="","",'Pemetaan Sem 2'!G16)</f>
        <v/>
      </c>
      <c r="F16" s="354"/>
    </row>
    <row r="17" spans="1:6" s="149" customFormat="1" ht="15" x14ac:dyDescent="0.25">
      <c r="A17" s="305" t="str">
        <f>IF('Pemetaan Sem 2'!A17="","",'Pemetaan Sem 2'!A17)</f>
        <v/>
      </c>
      <c r="B17" s="303" t="str">
        <f>IF('Pemetaan Sem 2'!B17="","",'Pemetaan Sem 2'!B17)</f>
        <v/>
      </c>
      <c r="C17" s="306" t="str">
        <f>IF('Pemetaan Sem 2'!C17="","",'Pemetaan Sem 2'!C17)</f>
        <v/>
      </c>
      <c r="D17" s="303" t="str">
        <f>IF('Pemetaan Sem 2'!D17="","",'Pemetaan Sem 2'!D17)</f>
        <v/>
      </c>
      <c r="E17" s="186" t="str">
        <f>IF('Pemetaan Sem 2'!G17="","",'Pemetaan Sem 2'!G17)</f>
        <v/>
      </c>
      <c r="F17" s="354"/>
    </row>
    <row r="18" spans="1:6" s="149" customFormat="1" ht="15" x14ac:dyDescent="0.25">
      <c r="A18" s="305" t="str">
        <f>IF('Pemetaan Sem 2'!A18="","",'Pemetaan Sem 2'!A18)</f>
        <v/>
      </c>
      <c r="B18" s="303" t="str">
        <f>IF('Pemetaan Sem 2'!B18="","",'Pemetaan Sem 2'!B18)</f>
        <v/>
      </c>
      <c r="C18" s="306" t="str">
        <f>IF('Pemetaan Sem 2'!C18="","",'Pemetaan Sem 2'!C18)</f>
        <v/>
      </c>
      <c r="D18" s="303" t="str">
        <f>IF('Pemetaan Sem 2'!D18="","",'Pemetaan Sem 2'!D18)</f>
        <v/>
      </c>
      <c r="E18" s="186" t="str">
        <f>IF('Pemetaan Sem 2'!G18="","",'Pemetaan Sem 2'!G18)</f>
        <v/>
      </c>
      <c r="F18" s="354"/>
    </row>
    <row r="19" spans="1:6" s="149" customFormat="1" ht="15" hidden="1" x14ac:dyDescent="0.25">
      <c r="A19" s="305" t="str">
        <f>IF('Pemetaan Sem 2'!A19="","",'Pemetaan Sem 2'!A19)</f>
        <v/>
      </c>
      <c r="B19" s="303" t="str">
        <f>IF('Pemetaan Sem 2'!B19="","",'Pemetaan Sem 2'!B19)</f>
        <v/>
      </c>
      <c r="C19" s="306" t="str">
        <f>IF('Pemetaan Sem 2'!C19="","",'Pemetaan Sem 2'!C19)</f>
        <v/>
      </c>
      <c r="D19" s="303" t="str">
        <f>IF('Pemetaan Sem 2'!D19="","",'Pemetaan Sem 2'!D19)</f>
        <v/>
      </c>
      <c r="E19" s="186" t="str">
        <f>IF('Pemetaan Sem 2'!G19="","",'Pemetaan Sem 2'!G19)</f>
        <v/>
      </c>
      <c r="F19" s="207"/>
    </row>
    <row r="20" spans="1:6" s="149" customFormat="1" ht="15" hidden="1" x14ac:dyDescent="0.25">
      <c r="A20" s="305" t="str">
        <f>IF('Pemetaan Sem 2'!A20="","",'Pemetaan Sem 2'!A20)</f>
        <v/>
      </c>
      <c r="B20" s="303" t="str">
        <f>IF('Pemetaan Sem 2'!B20="","",'Pemetaan Sem 2'!B20)</f>
        <v/>
      </c>
      <c r="C20" s="306" t="str">
        <f>IF('Pemetaan Sem 2'!C20="","",'Pemetaan Sem 2'!C20)</f>
        <v/>
      </c>
      <c r="D20" s="303" t="str">
        <f>IF('Pemetaan Sem 2'!D20="","",'Pemetaan Sem 2'!D20)</f>
        <v/>
      </c>
      <c r="E20" s="186" t="str">
        <f>IF('Pemetaan Sem 2'!G20="","",'Pemetaan Sem 2'!G20)</f>
        <v/>
      </c>
      <c r="F20" s="207"/>
    </row>
    <row r="21" spans="1:6" s="149" customFormat="1" ht="15" hidden="1" x14ac:dyDescent="0.25">
      <c r="A21" s="305" t="str">
        <f>IF('Pemetaan Sem 2'!A21="","",'Pemetaan Sem 2'!A21)</f>
        <v/>
      </c>
      <c r="B21" s="303" t="str">
        <f>IF('Pemetaan Sem 2'!B21="","",'Pemetaan Sem 2'!B21)</f>
        <v/>
      </c>
      <c r="C21" s="306" t="str">
        <f>IF('Pemetaan Sem 2'!C21="","",'Pemetaan Sem 2'!C21)</f>
        <v/>
      </c>
      <c r="D21" s="303" t="str">
        <f>IF('Pemetaan Sem 2'!D21="","",'Pemetaan Sem 2'!D21)</f>
        <v/>
      </c>
      <c r="E21" s="186" t="str">
        <f>IF('Pemetaan Sem 2'!G21="","",'Pemetaan Sem 2'!G21)</f>
        <v/>
      </c>
      <c r="F21" s="207"/>
    </row>
    <row r="22" spans="1:6" s="149" customFormat="1" ht="15" hidden="1" x14ac:dyDescent="0.25">
      <c r="A22" s="305" t="str">
        <f>IF('Pemetaan Sem 2'!A22="","",'Pemetaan Sem 2'!A22)</f>
        <v/>
      </c>
      <c r="B22" s="303" t="str">
        <f>IF('Pemetaan Sem 2'!B22="","",'Pemetaan Sem 2'!B22)</f>
        <v/>
      </c>
      <c r="C22" s="306" t="str">
        <f>IF('Pemetaan Sem 2'!C22="","",'Pemetaan Sem 2'!C22)</f>
        <v/>
      </c>
      <c r="D22" s="303" t="str">
        <f>IF('Pemetaan Sem 2'!D22="","",'Pemetaan Sem 2'!D22)</f>
        <v/>
      </c>
      <c r="E22" s="186" t="str">
        <f>IF('Pemetaan Sem 2'!G22="","",'Pemetaan Sem 2'!G22)</f>
        <v/>
      </c>
      <c r="F22" s="207"/>
    </row>
    <row r="23" spans="1:6" s="149" customFormat="1" ht="15" hidden="1" x14ac:dyDescent="0.25">
      <c r="A23" s="305" t="str">
        <f>IF('Pemetaan Sem 2'!A23="","",'Pemetaan Sem 2'!A23)</f>
        <v/>
      </c>
      <c r="B23" s="303" t="str">
        <f>IF('Pemetaan Sem 2'!B23="","",'Pemetaan Sem 2'!B23)</f>
        <v/>
      </c>
      <c r="C23" s="306" t="str">
        <f>IF('Pemetaan Sem 2'!C23="","",'Pemetaan Sem 2'!C23)</f>
        <v/>
      </c>
      <c r="D23" s="303" t="str">
        <f>IF('Pemetaan Sem 2'!D23="","",'Pemetaan Sem 2'!D23)</f>
        <v/>
      </c>
      <c r="E23" s="186" t="str">
        <f>IF('Pemetaan Sem 2'!G23="","",'Pemetaan Sem 2'!G23)</f>
        <v/>
      </c>
      <c r="F23" s="207"/>
    </row>
    <row r="24" spans="1:6" s="149" customFormat="1" ht="15" hidden="1" x14ac:dyDescent="0.25">
      <c r="A24" s="305" t="str">
        <f>IF('Pemetaan Sem 2'!A24="","",'Pemetaan Sem 2'!A24)</f>
        <v/>
      </c>
      <c r="B24" s="303" t="str">
        <f>IF('Pemetaan Sem 2'!B24="","",'Pemetaan Sem 2'!B24)</f>
        <v/>
      </c>
      <c r="C24" s="306" t="str">
        <f>IF('Pemetaan Sem 2'!C24="","",'Pemetaan Sem 2'!C24)</f>
        <v/>
      </c>
      <c r="D24" s="303" t="str">
        <f>IF('Pemetaan Sem 2'!D24="","",'Pemetaan Sem 2'!D24)</f>
        <v/>
      </c>
      <c r="E24" s="186" t="str">
        <f>IF('Pemetaan Sem 2'!G24="","",'Pemetaan Sem 2'!G24)</f>
        <v/>
      </c>
      <c r="F24" s="207"/>
    </row>
    <row r="25" spans="1:6" s="149" customFormat="1" ht="15" hidden="1" x14ac:dyDescent="0.25">
      <c r="A25" s="305" t="str">
        <f>IF('Pemetaan Sem 2'!A25="","",'Pemetaan Sem 2'!A25)</f>
        <v/>
      </c>
      <c r="B25" s="303" t="str">
        <f>IF('Pemetaan Sem 2'!B25="","",'Pemetaan Sem 2'!B25)</f>
        <v/>
      </c>
      <c r="C25" s="306" t="str">
        <f>IF('Pemetaan Sem 2'!C25="","",'Pemetaan Sem 2'!C25)</f>
        <v/>
      </c>
      <c r="D25" s="303" t="str">
        <f>IF('Pemetaan Sem 2'!D25="","",'Pemetaan Sem 2'!D25)</f>
        <v/>
      </c>
      <c r="E25" s="186" t="str">
        <f>IF('Pemetaan Sem 2'!G25="","",'Pemetaan Sem 2'!G25)</f>
        <v/>
      </c>
      <c r="F25" s="207"/>
    </row>
    <row r="26" spans="1:6" s="149" customFormat="1" ht="15" hidden="1" x14ac:dyDescent="0.25">
      <c r="A26" s="305" t="str">
        <f>IF('Pemetaan Sem 2'!A26="","",'Pemetaan Sem 2'!A26)</f>
        <v/>
      </c>
      <c r="B26" s="303" t="str">
        <f>IF('Pemetaan Sem 2'!B26="","",'Pemetaan Sem 2'!B26)</f>
        <v/>
      </c>
      <c r="C26" s="306" t="str">
        <f>IF('Pemetaan Sem 2'!C26="","",'Pemetaan Sem 2'!C26)</f>
        <v/>
      </c>
      <c r="D26" s="303" t="str">
        <f>IF('Pemetaan Sem 2'!D26="","",'Pemetaan Sem 2'!D26)</f>
        <v/>
      </c>
      <c r="E26" s="186" t="str">
        <f>IF('Pemetaan Sem 2'!G26="","",'Pemetaan Sem 2'!G26)</f>
        <v/>
      </c>
      <c r="F26" s="207"/>
    </row>
    <row r="27" spans="1:6" s="149" customFormat="1" ht="15" hidden="1" x14ac:dyDescent="0.25">
      <c r="A27" s="305" t="str">
        <f>IF('Pemetaan Sem 2'!A27="","",'Pemetaan Sem 2'!A27)</f>
        <v/>
      </c>
      <c r="B27" s="303" t="str">
        <f>IF('Pemetaan Sem 2'!B27="","",'Pemetaan Sem 2'!B27)</f>
        <v/>
      </c>
      <c r="C27" s="306" t="str">
        <f>IF('Pemetaan Sem 2'!C27="","",'Pemetaan Sem 2'!C27)</f>
        <v/>
      </c>
      <c r="D27" s="303" t="str">
        <f>IF('Pemetaan Sem 2'!D27="","",'Pemetaan Sem 2'!D27)</f>
        <v/>
      </c>
      <c r="E27" s="186" t="str">
        <f>IF('Pemetaan Sem 2'!G27="","",'Pemetaan Sem 2'!G27)</f>
        <v/>
      </c>
      <c r="F27" s="207"/>
    </row>
    <row r="28" spans="1:6" s="149" customFormat="1" ht="15" hidden="1" x14ac:dyDescent="0.25">
      <c r="A28" s="305" t="str">
        <f>IF('Pemetaan Sem 2'!A28="","",'Pemetaan Sem 2'!A28)</f>
        <v/>
      </c>
      <c r="B28" s="303" t="str">
        <f>IF('Pemetaan Sem 2'!B28="","",'Pemetaan Sem 2'!B28)</f>
        <v/>
      </c>
      <c r="C28" s="306" t="str">
        <f>IF('Pemetaan Sem 2'!C28="","",'Pemetaan Sem 2'!C28)</f>
        <v/>
      </c>
      <c r="D28" s="303" t="str">
        <f>IF('Pemetaan Sem 2'!D28="","",'Pemetaan Sem 2'!D28)</f>
        <v/>
      </c>
      <c r="E28" s="186" t="str">
        <f>IF('Pemetaan Sem 2'!G28="","",'Pemetaan Sem 2'!G28)</f>
        <v/>
      </c>
      <c r="F28" s="207"/>
    </row>
    <row r="29" spans="1:6" s="149" customFormat="1" ht="15" hidden="1" x14ac:dyDescent="0.25">
      <c r="A29" s="305" t="str">
        <f>IF('Pemetaan Sem 2'!A29="","",'Pemetaan Sem 2'!A29)</f>
        <v/>
      </c>
      <c r="B29" s="303" t="str">
        <f>IF('Pemetaan Sem 2'!B29="","",'Pemetaan Sem 2'!B29)</f>
        <v/>
      </c>
      <c r="C29" s="306" t="str">
        <f>IF('Pemetaan Sem 2'!C29="","",'Pemetaan Sem 2'!C29)</f>
        <v/>
      </c>
      <c r="D29" s="303" t="str">
        <f>IF('Pemetaan Sem 2'!D29="","",'Pemetaan Sem 2'!D29)</f>
        <v/>
      </c>
      <c r="E29" s="186" t="str">
        <f>IF('Pemetaan Sem 2'!G29="","",'Pemetaan Sem 2'!G29)</f>
        <v/>
      </c>
      <c r="F29" s="207"/>
    </row>
    <row r="30" spans="1:6" s="149" customFormat="1" ht="15" hidden="1" x14ac:dyDescent="0.25">
      <c r="A30" s="305" t="str">
        <f>IF('Pemetaan Sem 2'!A30="","",'Pemetaan Sem 2'!A30)</f>
        <v/>
      </c>
      <c r="B30" s="303" t="str">
        <f>IF('Pemetaan Sem 2'!B30="","",'Pemetaan Sem 2'!B30)</f>
        <v/>
      </c>
      <c r="C30" s="306" t="str">
        <f>IF('Pemetaan Sem 2'!C30="","",'Pemetaan Sem 2'!C30)</f>
        <v/>
      </c>
      <c r="D30" s="303" t="str">
        <f>IF('Pemetaan Sem 2'!D30="","",'Pemetaan Sem 2'!D30)</f>
        <v/>
      </c>
      <c r="E30" s="186" t="str">
        <f>IF('Pemetaan Sem 2'!G30="","",'Pemetaan Sem 2'!G30)</f>
        <v/>
      </c>
      <c r="F30" s="207"/>
    </row>
    <row r="31" spans="1:6" s="149" customFormat="1" ht="15" hidden="1" x14ac:dyDescent="0.25">
      <c r="A31" s="305" t="str">
        <f>IF('Pemetaan Sem 2'!A31="","",'Pemetaan Sem 2'!A31)</f>
        <v/>
      </c>
      <c r="B31" s="303" t="str">
        <f>IF('Pemetaan Sem 2'!B31="","",'Pemetaan Sem 2'!B31)</f>
        <v/>
      </c>
      <c r="C31" s="306" t="str">
        <f>IF('Pemetaan Sem 2'!C31="","",'Pemetaan Sem 2'!C31)</f>
        <v/>
      </c>
      <c r="D31" s="303" t="str">
        <f>IF('Pemetaan Sem 2'!D31="","",'Pemetaan Sem 2'!D31)</f>
        <v/>
      </c>
      <c r="E31" s="186" t="str">
        <f>IF('Pemetaan Sem 2'!G31="","",'Pemetaan Sem 2'!G31)</f>
        <v/>
      </c>
      <c r="F31" s="207"/>
    </row>
    <row r="32" spans="1:6" s="149" customFormat="1" ht="15" hidden="1" x14ac:dyDescent="0.25">
      <c r="A32" s="305" t="str">
        <f>IF('Pemetaan Sem 2'!A32="","",'Pemetaan Sem 2'!A32)</f>
        <v/>
      </c>
      <c r="B32" s="303" t="str">
        <f>IF('Pemetaan Sem 2'!B32="","",'Pemetaan Sem 2'!B32)</f>
        <v/>
      </c>
      <c r="C32" s="306" t="str">
        <f>IF('Pemetaan Sem 2'!C32="","",'Pemetaan Sem 2'!C32)</f>
        <v/>
      </c>
      <c r="D32" s="303" t="str">
        <f>IF('Pemetaan Sem 2'!D32="","",'Pemetaan Sem 2'!D32)</f>
        <v/>
      </c>
      <c r="E32" s="186" t="str">
        <f>IF('Pemetaan Sem 2'!G32="","",'Pemetaan Sem 2'!G32)</f>
        <v/>
      </c>
      <c r="F32" s="207"/>
    </row>
    <row r="33" spans="1:6" s="149" customFormat="1" ht="15" hidden="1" x14ac:dyDescent="0.25">
      <c r="A33" s="305" t="str">
        <f>IF('Pemetaan Sem 2'!A33="","",'Pemetaan Sem 2'!A33)</f>
        <v/>
      </c>
      <c r="B33" s="303" t="str">
        <f>IF('Pemetaan Sem 2'!B33="","",'Pemetaan Sem 2'!B33)</f>
        <v/>
      </c>
      <c r="C33" s="306" t="str">
        <f>IF('Pemetaan Sem 2'!C33="","",'Pemetaan Sem 2'!C33)</f>
        <v/>
      </c>
      <c r="D33" s="303" t="str">
        <f>IF('Pemetaan Sem 2'!D33="","",'Pemetaan Sem 2'!D33)</f>
        <v/>
      </c>
      <c r="E33" s="186" t="str">
        <f>IF('Pemetaan Sem 2'!G33="","",'Pemetaan Sem 2'!G33)</f>
        <v/>
      </c>
      <c r="F33" s="207"/>
    </row>
    <row r="34" spans="1:6" s="149" customFormat="1" ht="15" hidden="1" x14ac:dyDescent="0.25">
      <c r="A34" s="305" t="str">
        <f>IF('Pemetaan Sem 2'!A34="","",'Pemetaan Sem 2'!A34)</f>
        <v/>
      </c>
      <c r="B34" s="303" t="str">
        <f>IF('Pemetaan Sem 2'!B34="","",'Pemetaan Sem 2'!B34)</f>
        <v/>
      </c>
      <c r="C34" s="306" t="str">
        <f>IF('Pemetaan Sem 2'!C34="","",'Pemetaan Sem 2'!C34)</f>
        <v/>
      </c>
      <c r="D34" s="303" t="str">
        <f>IF('Pemetaan Sem 2'!D34="","",'Pemetaan Sem 2'!D34)</f>
        <v/>
      </c>
      <c r="E34" s="186" t="str">
        <f>IF('Pemetaan Sem 2'!G34="","",'Pemetaan Sem 2'!G34)</f>
        <v/>
      </c>
      <c r="F34" s="207"/>
    </row>
    <row r="35" spans="1:6" s="149" customFormat="1" ht="15" hidden="1" x14ac:dyDescent="0.25">
      <c r="A35" s="305" t="str">
        <f>IF('Pemetaan Sem 2'!A35="","",'Pemetaan Sem 2'!A35)</f>
        <v/>
      </c>
      <c r="B35" s="303" t="str">
        <f>IF('Pemetaan Sem 2'!B35="","",'Pemetaan Sem 2'!B35)</f>
        <v/>
      </c>
      <c r="C35" s="306" t="str">
        <f>IF('Pemetaan Sem 2'!C35="","",'Pemetaan Sem 2'!C35)</f>
        <v/>
      </c>
      <c r="D35" s="303" t="str">
        <f>IF('Pemetaan Sem 2'!D35="","",'Pemetaan Sem 2'!D35)</f>
        <v/>
      </c>
      <c r="E35" s="186" t="str">
        <f>IF('Pemetaan Sem 2'!G35="","",'Pemetaan Sem 2'!G35)</f>
        <v/>
      </c>
      <c r="F35" s="207"/>
    </row>
    <row r="36" spans="1:6" s="149" customFormat="1" ht="15" hidden="1" x14ac:dyDescent="0.25">
      <c r="A36" s="305" t="str">
        <f>IF('Pemetaan Sem 2'!A36="","",'Pemetaan Sem 2'!A36)</f>
        <v/>
      </c>
      <c r="B36" s="303" t="str">
        <f>IF('Pemetaan Sem 2'!B36="","",'Pemetaan Sem 2'!B36)</f>
        <v/>
      </c>
      <c r="C36" s="306" t="str">
        <f>IF('Pemetaan Sem 2'!C36="","",'Pemetaan Sem 2'!C36)</f>
        <v/>
      </c>
      <c r="D36" s="303" t="str">
        <f>IF('Pemetaan Sem 2'!D36="","",'Pemetaan Sem 2'!D36)</f>
        <v/>
      </c>
      <c r="E36" s="186" t="str">
        <f>IF('Pemetaan Sem 2'!G36="","",'Pemetaan Sem 2'!G36)</f>
        <v/>
      </c>
      <c r="F36" s="207"/>
    </row>
    <row r="37" spans="1:6" s="149" customFormat="1" ht="15" hidden="1" x14ac:dyDescent="0.25">
      <c r="A37" s="305" t="str">
        <f>IF('Pemetaan Sem 2'!A37="","",'Pemetaan Sem 2'!A37)</f>
        <v/>
      </c>
      <c r="B37" s="303" t="str">
        <f>IF('Pemetaan Sem 2'!B37="","",'Pemetaan Sem 2'!B37)</f>
        <v/>
      </c>
      <c r="C37" s="306" t="str">
        <f>IF('Pemetaan Sem 2'!C37="","",'Pemetaan Sem 2'!C37)</f>
        <v/>
      </c>
      <c r="D37" s="303" t="str">
        <f>IF('Pemetaan Sem 2'!D37="","",'Pemetaan Sem 2'!D37)</f>
        <v/>
      </c>
      <c r="E37" s="186" t="str">
        <f>IF('Pemetaan Sem 2'!G37="","",'Pemetaan Sem 2'!G37)</f>
        <v/>
      </c>
      <c r="F37" s="207"/>
    </row>
    <row r="38" spans="1:6" s="149" customFormat="1" ht="15" hidden="1" x14ac:dyDescent="0.25">
      <c r="A38" s="305" t="str">
        <f>IF('Pemetaan Sem 2'!A38="","",'Pemetaan Sem 2'!A38)</f>
        <v/>
      </c>
      <c r="B38" s="303" t="str">
        <f>IF('Pemetaan Sem 2'!B38="","",'Pemetaan Sem 2'!B38)</f>
        <v/>
      </c>
      <c r="C38" s="306" t="str">
        <f>IF('Pemetaan Sem 2'!C38="","",'Pemetaan Sem 2'!C38)</f>
        <v/>
      </c>
      <c r="D38" s="303" t="str">
        <f>IF('Pemetaan Sem 2'!D38="","",'Pemetaan Sem 2'!D38)</f>
        <v/>
      </c>
      <c r="E38" s="186" t="str">
        <f>IF('Pemetaan Sem 2'!G38="","",'Pemetaan Sem 2'!G38)</f>
        <v/>
      </c>
      <c r="F38" s="207"/>
    </row>
    <row r="39" spans="1:6" s="149" customFormat="1" ht="15" hidden="1" x14ac:dyDescent="0.25">
      <c r="A39" s="305" t="str">
        <f>IF('Pemetaan Sem 2'!A39="","",'Pemetaan Sem 2'!A39)</f>
        <v/>
      </c>
      <c r="B39" s="303" t="str">
        <f>IF('Pemetaan Sem 2'!B39="","",'Pemetaan Sem 2'!B39)</f>
        <v/>
      </c>
      <c r="C39" s="306" t="str">
        <f>IF('Pemetaan Sem 2'!C39="","",'Pemetaan Sem 2'!C39)</f>
        <v/>
      </c>
      <c r="D39" s="303" t="str">
        <f>IF('Pemetaan Sem 2'!D39="","",'Pemetaan Sem 2'!D39)</f>
        <v/>
      </c>
      <c r="E39" s="186" t="str">
        <f>IF('Pemetaan Sem 2'!G39="","",'Pemetaan Sem 2'!G39)</f>
        <v/>
      </c>
      <c r="F39" s="207"/>
    </row>
    <row r="40" spans="1:6" s="149" customFormat="1" ht="15" hidden="1" x14ac:dyDescent="0.25">
      <c r="A40" s="305" t="str">
        <f>IF('Pemetaan Sem 2'!A40="","",'Pemetaan Sem 2'!A40)</f>
        <v/>
      </c>
      <c r="B40" s="303" t="str">
        <f>IF('Pemetaan Sem 2'!B40="","",'Pemetaan Sem 2'!B40)</f>
        <v/>
      </c>
      <c r="C40" s="306" t="str">
        <f>IF('Pemetaan Sem 2'!C40="","",'Pemetaan Sem 2'!C40)</f>
        <v/>
      </c>
      <c r="D40" s="303" t="str">
        <f>IF('Pemetaan Sem 2'!D40="","",'Pemetaan Sem 2'!D40)</f>
        <v/>
      </c>
      <c r="E40" s="186" t="str">
        <f>IF('Pemetaan Sem 2'!G40="","",'Pemetaan Sem 2'!G40)</f>
        <v/>
      </c>
      <c r="F40" s="207"/>
    </row>
    <row r="41" spans="1:6" s="149" customFormat="1" ht="15" hidden="1" x14ac:dyDescent="0.25">
      <c r="A41" s="305" t="str">
        <f>IF('Pemetaan Sem 2'!A41="","",'Pemetaan Sem 2'!A41)</f>
        <v/>
      </c>
      <c r="B41" s="303" t="str">
        <f>IF('Pemetaan Sem 2'!B41="","",'Pemetaan Sem 2'!B41)</f>
        <v/>
      </c>
      <c r="C41" s="306" t="str">
        <f>IF('Pemetaan Sem 2'!C41="","",'Pemetaan Sem 2'!C41)</f>
        <v/>
      </c>
      <c r="D41" s="303" t="str">
        <f>IF('Pemetaan Sem 2'!D41="","",'Pemetaan Sem 2'!D41)</f>
        <v/>
      </c>
      <c r="E41" s="186" t="str">
        <f>IF('Pemetaan Sem 2'!G41="","",'Pemetaan Sem 2'!G41)</f>
        <v/>
      </c>
      <c r="F41" s="207"/>
    </row>
    <row r="42" spans="1:6" s="149" customFormat="1" ht="15" hidden="1" x14ac:dyDescent="0.25">
      <c r="A42" s="305" t="str">
        <f>IF('Pemetaan Sem 2'!A42="","",'Pemetaan Sem 2'!A42)</f>
        <v/>
      </c>
      <c r="B42" s="303" t="str">
        <f>IF('Pemetaan Sem 2'!B42="","",'Pemetaan Sem 2'!B42)</f>
        <v/>
      </c>
      <c r="C42" s="306" t="str">
        <f>IF('Pemetaan Sem 2'!C42="","",'Pemetaan Sem 2'!C42)</f>
        <v/>
      </c>
      <c r="D42" s="303" t="str">
        <f>IF('Pemetaan Sem 2'!D42="","",'Pemetaan Sem 2'!D42)</f>
        <v/>
      </c>
      <c r="E42" s="186" t="str">
        <f>IF('Pemetaan Sem 2'!G42="","",'Pemetaan Sem 2'!G42)</f>
        <v/>
      </c>
      <c r="F42" s="207"/>
    </row>
    <row r="43" spans="1:6" s="149" customFormat="1" ht="15" hidden="1" x14ac:dyDescent="0.25">
      <c r="A43" s="305" t="str">
        <f>IF('Pemetaan Sem 2'!A43="","",'Pemetaan Sem 2'!A43)</f>
        <v/>
      </c>
      <c r="B43" s="303" t="str">
        <f>IF('Pemetaan Sem 2'!B43="","",'Pemetaan Sem 2'!B43)</f>
        <v/>
      </c>
      <c r="C43" s="306" t="str">
        <f>IF('Pemetaan Sem 2'!C43="","",'Pemetaan Sem 2'!C43)</f>
        <v/>
      </c>
      <c r="D43" s="303" t="str">
        <f>IF('Pemetaan Sem 2'!D43="","",'Pemetaan Sem 2'!D43)</f>
        <v/>
      </c>
      <c r="E43" s="186" t="str">
        <f>IF('Pemetaan Sem 2'!G43="","",'Pemetaan Sem 2'!G43)</f>
        <v/>
      </c>
      <c r="F43" s="207"/>
    </row>
    <row r="44" spans="1:6" s="149" customFormat="1" ht="15" hidden="1" x14ac:dyDescent="0.25">
      <c r="A44" s="305" t="str">
        <f>IF('Pemetaan Sem 2'!A44="","",'Pemetaan Sem 2'!A44)</f>
        <v/>
      </c>
      <c r="B44" s="303" t="str">
        <f>IF('Pemetaan Sem 2'!B44="","",'Pemetaan Sem 2'!B44)</f>
        <v/>
      </c>
      <c r="C44" s="306" t="str">
        <f>IF('Pemetaan Sem 2'!C44="","",'Pemetaan Sem 2'!C44)</f>
        <v/>
      </c>
      <c r="D44" s="303" t="str">
        <f>IF('Pemetaan Sem 2'!D44="","",'Pemetaan Sem 2'!D44)</f>
        <v/>
      </c>
      <c r="E44" s="186" t="str">
        <f>IF('Pemetaan Sem 2'!G44="","",'Pemetaan Sem 2'!G44)</f>
        <v/>
      </c>
      <c r="F44" s="207"/>
    </row>
    <row r="45" spans="1:6" s="149" customFormat="1" ht="15" hidden="1" x14ac:dyDescent="0.25">
      <c r="A45" s="305" t="str">
        <f>IF('Pemetaan Sem 2'!A45="","",'Pemetaan Sem 2'!A45)</f>
        <v/>
      </c>
      <c r="B45" s="303" t="str">
        <f>IF('Pemetaan Sem 2'!B45="","",'Pemetaan Sem 2'!B45)</f>
        <v/>
      </c>
      <c r="C45" s="306" t="str">
        <f>IF('Pemetaan Sem 2'!C45="","",'Pemetaan Sem 2'!C45)</f>
        <v/>
      </c>
      <c r="D45" s="303" t="str">
        <f>IF('Pemetaan Sem 2'!D45="","",'Pemetaan Sem 2'!D45)</f>
        <v/>
      </c>
      <c r="E45" s="186" t="str">
        <f>IF('Pemetaan Sem 2'!G45="","",'Pemetaan Sem 2'!G45)</f>
        <v/>
      </c>
      <c r="F45" s="207"/>
    </row>
    <row r="46" spans="1:6" s="149" customFormat="1" ht="15" hidden="1" x14ac:dyDescent="0.25">
      <c r="A46" s="305" t="str">
        <f>IF('Pemetaan Sem 2'!A46="","",'Pemetaan Sem 2'!A46)</f>
        <v/>
      </c>
      <c r="B46" s="303" t="str">
        <f>IF('Pemetaan Sem 2'!B46="","",'Pemetaan Sem 2'!B46)</f>
        <v/>
      </c>
      <c r="C46" s="306" t="str">
        <f>IF('Pemetaan Sem 2'!C46="","",'Pemetaan Sem 2'!C46)</f>
        <v/>
      </c>
      <c r="D46" s="303" t="str">
        <f>IF('Pemetaan Sem 2'!D46="","",'Pemetaan Sem 2'!D46)</f>
        <v/>
      </c>
      <c r="E46" s="186" t="str">
        <f>IF('Pemetaan Sem 2'!G46="","",'Pemetaan Sem 2'!G46)</f>
        <v/>
      </c>
      <c r="F46" s="207"/>
    </row>
    <row r="47" spans="1:6" s="149" customFormat="1" ht="15" hidden="1" x14ac:dyDescent="0.25">
      <c r="A47" s="305" t="str">
        <f>IF('Pemetaan Sem 2'!A47="","",'Pemetaan Sem 2'!A47)</f>
        <v/>
      </c>
      <c r="B47" s="303" t="str">
        <f>IF('Pemetaan Sem 2'!B47="","",'Pemetaan Sem 2'!B47)</f>
        <v/>
      </c>
      <c r="C47" s="306" t="str">
        <f>IF('Pemetaan Sem 2'!C47="","",'Pemetaan Sem 2'!C47)</f>
        <v/>
      </c>
      <c r="D47" s="303" t="str">
        <f>IF('Pemetaan Sem 2'!D47="","",'Pemetaan Sem 2'!D47)</f>
        <v/>
      </c>
      <c r="E47" s="186" t="str">
        <f>IF('Pemetaan Sem 2'!G47="","",'Pemetaan Sem 2'!G47)</f>
        <v/>
      </c>
      <c r="F47" s="207"/>
    </row>
    <row r="48" spans="1:6" s="149" customFormat="1" ht="15" hidden="1" x14ac:dyDescent="0.25">
      <c r="A48" s="305" t="str">
        <f>IF('Pemetaan Sem 2'!A48="","",'Pemetaan Sem 2'!A48)</f>
        <v/>
      </c>
      <c r="B48" s="303" t="str">
        <f>IF('Pemetaan Sem 2'!B48="","",'Pemetaan Sem 2'!B48)</f>
        <v/>
      </c>
      <c r="C48" s="306" t="str">
        <f>IF('Pemetaan Sem 2'!C48="","",'Pemetaan Sem 2'!C48)</f>
        <v/>
      </c>
      <c r="D48" s="303" t="str">
        <f>IF('Pemetaan Sem 2'!D48="","",'Pemetaan Sem 2'!D48)</f>
        <v/>
      </c>
      <c r="E48" s="186" t="str">
        <f>IF('Pemetaan Sem 2'!G48="","",'Pemetaan Sem 2'!G48)</f>
        <v/>
      </c>
      <c r="F48" s="207"/>
    </row>
    <row r="49" spans="2:6" s="149" customFormat="1" ht="15" x14ac:dyDescent="0.25">
      <c r="B49" s="204"/>
      <c r="C49" s="204"/>
      <c r="D49" s="204"/>
    </row>
    <row r="50" spans="2:6" s="149" customFormat="1" ht="15" x14ac:dyDescent="0.25">
      <c r="B50" s="204"/>
      <c r="C50" s="204"/>
      <c r="D50" s="204"/>
    </row>
    <row r="51" spans="2:6" s="149" customFormat="1" ht="15" x14ac:dyDescent="0.25">
      <c r="B51" s="204"/>
      <c r="C51" s="204"/>
      <c r="D51" s="204"/>
    </row>
    <row r="52" spans="2:6" s="149" customFormat="1" ht="15" x14ac:dyDescent="0.25">
      <c r="B52" s="166" t="s">
        <v>22</v>
      </c>
      <c r="C52" s="166"/>
      <c r="D52" s="204"/>
      <c r="E52" s="515" t="str">
        <f>IF(Input!C17="","","Jakarta, "&amp;Input!C17)</f>
        <v>Jakarta, July 2017</v>
      </c>
      <c r="F52" s="515"/>
    </row>
    <row r="53" spans="2:6" s="149" customFormat="1" ht="15" x14ac:dyDescent="0.25">
      <c r="B53" s="166" t="str">
        <f>"BUKIT SION "&amp;Input!J15&amp;" SCHOOL PRINCIPAL"</f>
        <v>BUKIT SION HIGH SCHOOL PRINCIPAL</v>
      </c>
      <c r="C53" s="166"/>
      <c r="D53" s="204"/>
      <c r="E53" s="408" t="s">
        <v>24</v>
      </c>
      <c r="F53" s="408"/>
    </row>
    <row r="54" spans="2:6" s="149" customFormat="1" ht="15" x14ac:dyDescent="0.25">
      <c r="B54" s="166"/>
      <c r="C54" s="166"/>
      <c r="D54" s="204"/>
    </row>
    <row r="55" spans="2:6" s="149" customFormat="1" ht="15" x14ac:dyDescent="0.25">
      <c r="B55" s="166"/>
      <c r="C55" s="166"/>
      <c r="D55" s="204"/>
    </row>
    <row r="56" spans="2:6" s="149" customFormat="1" ht="15" x14ac:dyDescent="0.25">
      <c r="B56" s="166"/>
      <c r="C56" s="166"/>
      <c r="D56" s="204"/>
    </row>
    <row r="57" spans="2:6" s="149" customFormat="1" ht="15" x14ac:dyDescent="0.25">
      <c r="B57" s="176" t="str">
        <f>IF(Input!$J$18="","",Input!$J$18)</f>
        <v>Agustinus Siahaan, S.Si.</v>
      </c>
      <c r="C57" s="176"/>
      <c r="D57" s="204"/>
      <c r="E57" s="409" t="str">
        <f>IF(Input!C15="","",Input!C15)</f>
        <v>Ir. Lucia Lukito</v>
      </c>
      <c r="F57" s="409"/>
    </row>
    <row r="58" spans="2:6" x14ac:dyDescent="0.2">
      <c r="B58" s="198"/>
      <c r="C58" s="198"/>
      <c r="D58" s="198"/>
    </row>
    <row r="59" spans="2:6" x14ac:dyDescent="0.2">
      <c r="B59" s="198"/>
      <c r="C59" s="198"/>
      <c r="D59" s="198"/>
    </row>
    <row r="60" spans="2:6" x14ac:dyDescent="0.2">
      <c r="B60" s="198"/>
      <c r="C60" s="198"/>
      <c r="D60" s="198"/>
    </row>
    <row r="61" spans="2:6" x14ac:dyDescent="0.2">
      <c r="B61" s="198"/>
      <c r="C61" s="198"/>
      <c r="D61" s="198"/>
    </row>
    <row r="62" spans="2:6" x14ac:dyDescent="0.2">
      <c r="B62" s="198"/>
      <c r="C62" s="198"/>
      <c r="D62" s="198"/>
    </row>
    <row r="63" spans="2:6" x14ac:dyDescent="0.2">
      <c r="B63" s="198"/>
      <c r="C63" s="198"/>
      <c r="D63" s="198"/>
    </row>
    <row r="64" spans="2:6" x14ac:dyDescent="0.2">
      <c r="B64" s="198"/>
      <c r="C64" s="198"/>
      <c r="D64" s="198"/>
    </row>
    <row r="65" spans="2:4" x14ac:dyDescent="0.2">
      <c r="B65" s="198"/>
      <c r="C65" s="198"/>
      <c r="D65" s="198"/>
    </row>
    <row r="66" spans="2:4" x14ac:dyDescent="0.2">
      <c r="B66" s="198"/>
      <c r="C66" s="198"/>
      <c r="D66" s="198"/>
    </row>
    <row r="67" spans="2:4" x14ac:dyDescent="0.2">
      <c r="B67" s="198"/>
      <c r="C67" s="198"/>
      <c r="D67" s="198"/>
    </row>
    <row r="68" spans="2:4" x14ac:dyDescent="0.2">
      <c r="B68" s="198"/>
      <c r="C68" s="198"/>
      <c r="D68" s="198"/>
    </row>
    <row r="69" spans="2:4" x14ac:dyDescent="0.2">
      <c r="B69" s="198"/>
      <c r="C69" s="198"/>
      <c r="D69" s="198"/>
    </row>
    <row r="70" spans="2:4" x14ac:dyDescent="0.2">
      <c r="B70" s="198"/>
      <c r="C70" s="198"/>
      <c r="D70" s="198"/>
    </row>
    <row r="71" spans="2:4" x14ac:dyDescent="0.2">
      <c r="B71" s="198"/>
      <c r="C71" s="198"/>
      <c r="D71" s="198"/>
    </row>
    <row r="72" spans="2:4" x14ac:dyDescent="0.2">
      <c r="B72" s="198"/>
      <c r="C72" s="198"/>
      <c r="D72" s="198"/>
    </row>
    <row r="73" spans="2:4" x14ac:dyDescent="0.2">
      <c r="B73" s="198"/>
      <c r="C73" s="198"/>
      <c r="D73" s="198"/>
    </row>
    <row r="74" spans="2:4" x14ac:dyDescent="0.2">
      <c r="B74" s="198"/>
      <c r="C74" s="198"/>
      <c r="D74" s="198"/>
    </row>
    <row r="75" spans="2:4" x14ac:dyDescent="0.2">
      <c r="B75" s="198"/>
      <c r="C75" s="198"/>
      <c r="D75" s="198"/>
    </row>
    <row r="76" spans="2:4" x14ac:dyDescent="0.2">
      <c r="B76" s="198"/>
      <c r="C76" s="198"/>
      <c r="D76" s="198"/>
    </row>
    <row r="77" spans="2:4" x14ac:dyDescent="0.2">
      <c r="B77" s="198"/>
      <c r="C77" s="198"/>
      <c r="D77" s="198"/>
    </row>
    <row r="78" spans="2:4" x14ac:dyDescent="0.2">
      <c r="B78" s="198"/>
      <c r="C78" s="198"/>
      <c r="D78" s="198"/>
    </row>
    <row r="79" spans="2:4" x14ac:dyDescent="0.2">
      <c r="B79" s="198"/>
      <c r="C79" s="198"/>
      <c r="D79" s="198"/>
    </row>
    <row r="80" spans="2:4" x14ac:dyDescent="0.2">
      <c r="B80" s="198"/>
      <c r="C80" s="198"/>
      <c r="D80" s="198"/>
    </row>
    <row r="81" spans="2:4" x14ac:dyDescent="0.2">
      <c r="B81" s="198"/>
      <c r="C81" s="198"/>
      <c r="D81" s="198"/>
    </row>
    <row r="82" spans="2:4" x14ac:dyDescent="0.2">
      <c r="B82" s="198"/>
      <c r="C82" s="198"/>
      <c r="D82" s="198"/>
    </row>
    <row r="83" spans="2:4" x14ac:dyDescent="0.2">
      <c r="B83" s="198"/>
      <c r="C83" s="198"/>
      <c r="D83" s="198"/>
    </row>
    <row r="84" spans="2:4" x14ac:dyDescent="0.2">
      <c r="B84" s="198"/>
      <c r="C84" s="198"/>
      <c r="D84" s="198"/>
    </row>
    <row r="85" spans="2:4" x14ac:dyDescent="0.2">
      <c r="B85" s="198"/>
      <c r="C85" s="198"/>
      <c r="D85" s="198"/>
    </row>
    <row r="86" spans="2:4" x14ac:dyDescent="0.2">
      <c r="B86" s="198"/>
      <c r="C86" s="198"/>
      <c r="D86" s="198"/>
    </row>
    <row r="87" spans="2:4" x14ac:dyDescent="0.2">
      <c r="B87" s="198"/>
      <c r="C87" s="198"/>
      <c r="D87" s="198"/>
    </row>
    <row r="88" spans="2:4" x14ac:dyDescent="0.2">
      <c r="B88" s="198"/>
      <c r="C88" s="198"/>
      <c r="D88" s="198"/>
    </row>
    <row r="89" spans="2:4" x14ac:dyDescent="0.2">
      <c r="B89" s="198"/>
      <c r="C89" s="198"/>
      <c r="D89" s="198"/>
    </row>
    <row r="90" spans="2:4" x14ac:dyDescent="0.2">
      <c r="B90" s="198"/>
      <c r="C90" s="198"/>
      <c r="D90" s="198"/>
    </row>
    <row r="91" spans="2:4" x14ac:dyDescent="0.2">
      <c r="B91" s="198"/>
      <c r="C91" s="198"/>
      <c r="D91" s="198"/>
    </row>
    <row r="92" spans="2:4" x14ac:dyDescent="0.2">
      <c r="B92" s="198"/>
      <c r="C92" s="198"/>
      <c r="D92" s="198"/>
    </row>
    <row r="93" spans="2:4" x14ac:dyDescent="0.2">
      <c r="B93" s="198"/>
      <c r="C93" s="198"/>
      <c r="D93" s="198"/>
    </row>
    <row r="94" spans="2:4" x14ac:dyDescent="0.2">
      <c r="B94" s="198"/>
      <c r="C94" s="198"/>
      <c r="D94" s="198"/>
    </row>
    <row r="95" spans="2:4" x14ac:dyDescent="0.2">
      <c r="B95" s="198"/>
      <c r="C95" s="198"/>
      <c r="D95" s="198"/>
    </row>
    <row r="96" spans="2:4" x14ac:dyDescent="0.2">
      <c r="B96" s="198"/>
      <c r="C96" s="198"/>
      <c r="D96" s="198"/>
    </row>
    <row r="97" spans="2:4" x14ac:dyDescent="0.2">
      <c r="B97" s="198"/>
      <c r="C97" s="198"/>
      <c r="D97" s="198"/>
    </row>
    <row r="98" spans="2:4" x14ac:dyDescent="0.2">
      <c r="B98" s="198"/>
      <c r="C98" s="198"/>
      <c r="D98" s="198"/>
    </row>
    <row r="99" spans="2:4" x14ac:dyDescent="0.2">
      <c r="B99" s="198"/>
      <c r="C99" s="198"/>
      <c r="D99" s="198"/>
    </row>
    <row r="100" spans="2:4" x14ac:dyDescent="0.2">
      <c r="B100" s="198"/>
      <c r="C100" s="198"/>
      <c r="D100" s="198"/>
    </row>
    <row r="101" spans="2:4" x14ac:dyDescent="0.2">
      <c r="B101" s="198"/>
      <c r="C101" s="198"/>
      <c r="D101" s="198"/>
    </row>
    <row r="102" spans="2:4" x14ac:dyDescent="0.2">
      <c r="B102" s="198"/>
      <c r="C102" s="198"/>
      <c r="D102" s="198"/>
    </row>
    <row r="103" spans="2:4" x14ac:dyDescent="0.2">
      <c r="B103" s="198"/>
      <c r="C103" s="198"/>
      <c r="D103" s="198"/>
    </row>
    <row r="104" spans="2:4" x14ac:dyDescent="0.2">
      <c r="B104" s="198"/>
      <c r="C104" s="198"/>
      <c r="D104" s="198"/>
    </row>
  </sheetData>
  <sheetProtection password="C71F" sheet="1" objects="1" scenarios="1" formatRows="0"/>
  <mergeCells count="7">
    <mergeCell ref="E53:F53"/>
    <mergeCell ref="E57:F57"/>
    <mergeCell ref="B1:F1"/>
    <mergeCell ref="B2:F2"/>
    <mergeCell ref="A8:B8"/>
    <mergeCell ref="C8:D8"/>
    <mergeCell ref="E52:F52"/>
  </mergeCells>
  <printOptions horizontalCentered="1"/>
  <pageMargins left="0.2" right="0.2" top="0.75" bottom="0.75" header="0.3" footer="0.3"/>
  <pageSetup paperSize="9" orientation="landscape" r:id="rId1"/>
  <rowBreaks count="1" manualBreakCount="1">
    <brk id="12" max="16383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/>
  <dimension ref="A2:AD262"/>
  <sheetViews>
    <sheetView topLeftCell="A2" workbookViewId="0">
      <pane xSplit="6" ySplit="4" topLeftCell="O113" activePane="bottomRight" state="frozen"/>
      <selection activeCell="A2" sqref="A2"/>
      <selection pane="topRight" activeCell="G2" sqref="G2"/>
      <selection pane="bottomLeft" activeCell="A6" sqref="A6"/>
      <selection pane="bottomRight" activeCell="Q6" sqref="Q6:T117"/>
    </sheetView>
  </sheetViews>
  <sheetFormatPr defaultRowHeight="15" x14ac:dyDescent="0.25"/>
  <cols>
    <col min="1" max="1" width="5.7109375" style="32" customWidth="1"/>
    <col min="2" max="2" width="10.7109375" style="28" customWidth="1"/>
    <col min="3" max="3" width="4.7109375" style="29" customWidth="1"/>
    <col min="4" max="4" width="26.7109375" style="30" customWidth="1"/>
    <col min="5" max="5" width="4.7109375" style="31" customWidth="1"/>
    <col min="6" max="6" width="22.7109375" style="30" customWidth="1"/>
    <col min="7" max="7" width="30.7109375" style="32" customWidth="1"/>
    <col min="8" max="9" width="20.7109375" style="30" customWidth="1"/>
    <col min="10" max="10" width="22.7109375" style="32" customWidth="1"/>
    <col min="11" max="11" width="3.7109375" style="28" customWidth="1"/>
    <col min="12" max="12" width="22.7109375" style="33" customWidth="1"/>
    <col min="13" max="13" width="3.7109375" style="34" customWidth="1"/>
    <col min="14" max="14" width="22.7109375" style="33" customWidth="1"/>
    <col min="15" max="15" width="3.7109375" style="34" customWidth="1"/>
    <col min="16" max="17" width="20.7109375" style="33" customWidth="1"/>
    <col min="18" max="20" width="10.7109375" style="33" customWidth="1"/>
    <col min="21" max="21" width="9.140625" style="32"/>
    <col min="22" max="30" width="9.140625" style="32" hidden="1" customWidth="1"/>
    <col min="31" max="31" width="9.140625" style="32"/>
    <col min="32" max="32" width="40.7109375" style="32" customWidth="1"/>
    <col min="33" max="16384" width="9.140625" style="32"/>
  </cols>
  <sheetData>
    <row r="2" spans="1:30" ht="46.5" x14ac:dyDescent="0.7">
      <c r="A2" s="27" t="s">
        <v>58</v>
      </c>
    </row>
    <row r="4" spans="1:30" x14ac:dyDescent="0.25">
      <c r="A4" s="431" t="s">
        <v>13</v>
      </c>
      <c r="B4" s="521" t="s">
        <v>12</v>
      </c>
      <c r="C4" s="417" t="s">
        <v>59</v>
      </c>
      <c r="D4" s="432" t="s">
        <v>44</v>
      </c>
      <c r="E4" s="523" t="s">
        <v>60</v>
      </c>
      <c r="F4" s="432" t="s">
        <v>45</v>
      </c>
      <c r="G4" s="431" t="s">
        <v>46</v>
      </c>
      <c r="H4" s="432" t="s">
        <v>200</v>
      </c>
      <c r="I4" s="435" t="s">
        <v>230</v>
      </c>
      <c r="J4" s="517" t="s">
        <v>61</v>
      </c>
      <c r="K4" s="519"/>
      <c r="L4" s="519"/>
      <c r="M4" s="519"/>
      <c r="N4" s="519"/>
      <c r="O4" s="518"/>
      <c r="P4" s="417" t="s">
        <v>62</v>
      </c>
      <c r="Q4" s="417" t="s">
        <v>63</v>
      </c>
      <c r="R4" s="520" t="s">
        <v>64</v>
      </c>
      <c r="S4" s="520"/>
      <c r="T4" s="520"/>
      <c r="U4" s="417" t="s">
        <v>65</v>
      </c>
      <c r="V4" s="35"/>
      <c r="W4" s="35"/>
      <c r="X4" s="35"/>
      <c r="Y4" s="35"/>
    </row>
    <row r="5" spans="1:30" ht="30" x14ac:dyDescent="0.25">
      <c r="A5" s="431"/>
      <c r="B5" s="522"/>
      <c r="C5" s="418"/>
      <c r="D5" s="432"/>
      <c r="E5" s="524"/>
      <c r="F5" s="432"/>
      <c r="G5" s="431"/>
      <c r="H5" s="432"/>
      <c r="I5" s="436"/>
      <c r="J5" s="517" t="s">
        <v>66</v>
      </c>
      <c r="K5" s="518"/>
      <c r="L5" s="517" t="s">
        <v>67</v>
      </c>
      <c r="M5" s="518"/>
      <c r="N5" s="517" t="s">
        <v>68</v>
      </c>
      <c r="O5" s="518"/>
      <c r="P5" s="418"/>
      <c r="Q5" s="418"/>
      <c r="R5" s="36" t="s">
        <v>69</v>
      </c>
      <c r="S5" s="36" t="s">
        <v>70</v>
      </c>
      <c r="T5" s="36" t="s">
        <v>71</v>
      </c>
      <c r="U5" s="418"/>
      <c r="V5" s="35"/>
      <c r="W5" s="35"/>
      <c r="X5" s="35"/>
      <c r="Y5" s="35" t="s">
        <v>231</v>
      </c>
      <c r="Z5" s="32" t="s">
        <v>72</v>
      </c>
      <c r="AB5" s="32" t="s">
        <v>73</v>
      </c>
      <c r="AD5" s="32" t="s">
        <v>74</v>
      </c>
    </row>
    <row r="6" spans="1:30" x14ac:dyDescent="0.25">
      <c r="A6" s="37">
        <v>1</v>
      </c>
      <c r="B6" s="57"/>
      <c r="C6" s="38"/>
      <c r="D6" s="39" t="str">
        <f>IF(C6="","",IFERROR(VLOOKUP(C6,'Pemetaan Sem 1'!A$9:B$48,2,FALSE),"No. SK tidak ditemukan"))</f>
        <v/>
      </c>
      <c r="E6" s="56"/>
      <c r="F6" s="39" t="str">
        <f>IF(E6="","",IFERROR(VLOOKUP(E6,'Pemetaan Sem 1'!C$9:D$48,2,FALSE),"No. KD tidak ditemukan"))</f>
        <v/>
      </c>
      <c r="G6" s="68"/>
      <c r="H6" s="67"/>
      <c r="I6" s="351"/>
      <c r="J6" s="69"/>
      <c r="K6" s="41"/>
      <c r="L6" s="69"/>
      <c r="M6" s="41"/>
      <c r="N6" s="69"/>
      <c r="O6" s="41"/>
      <c r="P6" s="65"/>
      <c r="Q6" s="65"/>
      <c r="R6" s="43"/>
      <c r="S6" s="43"/>
      <c r="T6" s="43"/>
      <c r="U6" s="44" t="str">
        <f>IF(K6+M6+O6+15=V6,"","X")</f>
        <v>X</v>
      </c>
      <c r="V6" s="58">
        <f>B6*HLOOKUP(Input!J$15,Input!R$11:S$13,3)</f>
        <v>0</v>
      </c>
      <c r="W6" s="45"/>
      <c r="Y6" s="45" t="s">
        <v>233</v>
      </c>
      <c r="Z6" s="32" t="s">
        <v>75</v>
      </c>
      <c r="AB6" s="32" t="s">
        <v>76</v>
      </c>
      <c r="AD6" s="32" t="s">
        <v>77</v>
      </c>
    </row>
    <row r="7" spans="1:30" x14ac:dyDescent="0.25">
      <c r="A7" s="37">
        <v>2</v>
      </c>
      <c r="B7" s="59"/>
      <c r="C7" s="38"/>
      <c r="D7" s="39" t="str">
        <f>IF(C7="","",IFERROR(VLOOKUP(C7,'Pemetaan Sem 1'!A$9:B$48,2,FALSE),"No. SK tidak ditemukan"))</f>
        <v/>
      </c>
      <c r="E7" s="56"/>
      <c r="F7" s="39" t="str">
        <f>IF(E7="","",IFERROR(VLOOKUP(E7,'Pemetaan Sem 1'!C$9:D$48,2,FALSE),"No. KD tidak ditemukan"))</f>
        <v/>
      </c>
      <c r="G7" s="65"/>
      <c r="H7" s="67"/>
      <c r="I7" s="351"/>
      <c r="J7" s="69"/>
      <c r="K7" s="41"/>
      <c r="L7" s="69"/>
      <c r="M7" s="41"/>
      <c r="N7" s="69"/>
      <c r="O7" s="41"/>
      <c r="P7" s="68"/>
      <c r="Q7" s="65"/>
      <c r="R7" s="43"/>
      <c r="S7" s="43"/>
      <c r="T7" s="43"/>
      <c r="U7" s="44" t="str">
        <f t="shared" ref="U7:U70" si="0">IF(K7+M7+O7+15=V7,"","X")</f>
        <v>X</v>
      </c>
      <c r="V7" s="58">
        <f>B7*HLOOKUP(Input!J$15,Input!R$11:S$13,3)</f>
        <v>0</v>
      </c>
      <c r="W7" s="45"/>
      <c r="Y7" s="45" t="s">
        <v>232</v>
      </c>
      <c r="Z7" s="32" t="s">
        <v>42</v>
      </c>
      <c r="AB7" s="32" t="s">
        <v>78</v>
      </c>
      <c r="AD7" s="32" t="s">
        <v>79</v>
      </c>
    </row>
    <row r="8" spans="1:30" x14ac:dyDescent="0.25">
      <c r="A8" s="46">
        <v>3</v>
      </c>
      <c r="B8" s="60"/>
      <c r="C8" s="38"/>
      <c r="D8" s="39" t="str">
        <f>IF(C8="","",IFERROR(VLOOKUP(C8,'Pemetaan Sem 1'!A$9:B$48,2,FALSE),"No. SK tidak ditemukan"))</f>
        <v/>
      </c>
      <c r="E8" s="56"/>
      <c r="F8" s="39" t="str">
        <f>IF(E8="","",IFERROR(VLOOKUP(E8,'Pemetaan Sem 1'!C$9:D$48,2,FALSE),"No. KD tidak ditemukan"))</f>
        <v/>
      </c>
      <c r="G8" s="65"/>
      <c r="H8" s="67"/>
      <c r="I8" s="351"/>
      <c r="J8" s="359"/>
      <c r="K8" s="360"/>
      <c r="L8" s="359"/>
      <c r="M8" s="360"/>
      <c r="N8" s="361"/>
      <c r="O8" s="362"/>
      <c r="P8" s="361"/>
      <c r="Q8" s="65"/>
      <c r="R8" s="43"/>
      <c r="S8" s="43"/>
      <c r="T8" s="43"/>
      <c r="U8" s="44" t="str">
        <f t="shared" si="0"/>
        <v>X</v>
      </c>
      <c r="V8" s="58">
        <f>B8*HLOOKUP(Input!J$15,Input!R$11:S$13,3)</f>
        <v>0</v>
      </c>
      <c r="W8" s="45"/>
      <c r="X8" s="45"/>
      <c r="Y8" s="45"/>
      <c r="AB8" s="32" t="s">
        <v>80</v>
      </c>
    </row>
    <row r="9" spans="1:30" x14ac:dyDescent="0.25">
      <c r="A9" s="46">
        <v>4</v>
      </c>
      <c r="B9" s="60"/>
      <c r="C9" s="38"/>
      <c r="D9" s="39" t="str">
        <f>IF(C9="","",IFERROR(VLOOKUP(C9,'Pemetaan Sem 1'!A$9:B$48,2,FALSE),"No. SK tidak ditemukan"))</f>
        <v/>
      </c>
      <c r="E9" s="56"/>
      <c r="F9" s="39" t="str">
        <f>IF(E9="","",IFERROR(VLOOKUP(E9,'Pemetaan Sem 1'!C$9:D$48,2,FALSE),"No. KD tidak ditemukan"))</f>
        <v/>
      </c>
      <c r="G9" s="65"/>
      <c r="H9" s="67"/>
      <c r="I9" s="351"/>
      <c r="J9" s="361"/>
      <c r="K9" s="360"/>
      <c r="L9" s="359"/>
      <c r="M9" s="360"/>
      <c r="N9" s="359"/>
      <c r="O9" s="360"/>
      <c r="P9" s="359"/>
      <c r="Q9" s="65"/>
      <c r="R9" s="70"/>
      <c r="S9" s="70"/>
      <c r="T9" s="70"/>
      <c r="U9" s="44" t="str">
        <f t="shared" si="0"/>
        <v>X</v>
      </c>
      <c r="V9" s="58">
        <f>B9*HLOOKUP(Input!J$15,Input!R$11:S$13,3)</f>
        <v>0</v>
      </c>
      <c r="W9" s="45"/>
      <c r="X9" s="45"/>
      <c r="Y9" s="45"/>
      <c r="AB9" s="32" t="s">
        <v>81</v>
      </c>
    </row>
    <row r="10" spans="1:30" x14ac:dyDescent="0.25">
      <c r="A10" s="46">
        <v>5</v>
      </c>
      <c r="B10" s="60"/>
      <c r="C10" s="38"/>
      <c r="D10" s="39" t="str">
        <f>IF(C10="","",IFERROR(VLOOKUP(C10,'Pemetaan Sem 1'!A$9:B$48,2,FALSE),"No. SK tidak ditemukan"))</f>
        <v/>
      </c>
      <c r="E10" s="56"/>
      <c r="F10" s="39" t="str">
        <f>IF(E10="","",IFERROR(VLOOKUP(E10,'Pemetaan Sem 1'!C$9:D$48,2,FALSE),"No. KD tidak ditemukan"))</f>
        <v/>
      </c>
      <c r="G10" s="65"/>
      <c r="H10" s="67"/>
      <c r="I10" s="351"/>
      <c r="J10" s="359"/>
      <c r="K10" s="360"/>
      <c r="L10" s="359"/>
      <c r="M10" s="360"/>
      <c r="N10" s="359"/>
      <c r="O10" s="360"/>
      <c r="P10" s="359"/>
      <c r="Q10" s="65"/>
      <c r="R10" s="70"/>
      <c r="S10" s="70"/>
      <c r="T10" s="70"/>
      <c r="U10" s="44" t="str">
        <f t="shared" si="0"/>
        <v>X</v>
      </c>
      <c r="V10" s="58">
        <f>B10*HLOOKUP(Input!J$15,Input!R$11:S$13,3)</f>
        <v>0</v>
      </c>
      <c r="W10" s="45"/>
      <c r="X10" s="45"/>
      <c r="Y10" s="45"/>
      <c r="AB10" s="32" t="s">
        <v>82</v>
      </c>
    </row>
    <row r="11" spans="1:30" x14ac:dyDescent="0.25">
      <c r="A11" s="46">
        <v>6</v>
      </c>
      <c r="B11" s="60"/>
      <c r="C11" s="38"/>
      <c r="D11" s="39" t="str">
        <f>IF(C11="","",IFERROR(VLOOKUP(C11,'Pemetaan Sem 1'!A$9:B$48,2,FALSE),"No. SK tidak ditemukan"))</f>
        <v/>
      </c>
      <c r="E11" s="56"/>
      <c r="F11" s="39" t="str">
        <f>IF(E11="","",IFERROR(VLOOKUP(E11,'Pemetaan Sem 1'!C$9:D$48,2,FALSE),"No. KD tidak ditemukan"))</f>
        <v/>
      </c>
      <c r="G11" s="65"/>
      <c r="H11" s="67"/>
      <c r="I11" s="351"/>
      <c r="J11" s="359"/>
      <c r="K11" s="360"/>
      <c r="L11" s="359"/>
      <c r="M11" s="360"/>
      <c r="N11" s="361"/>
      <c r="O11" s="362"/>
      <c r="P11" s="359"/>
      <c r="Q11" s="65"/>
      <c r="R11" s="70"/>
      <c r="S11" s="70"/>
      <c r="T11" s="70"/>
      <c r="U11" s="44" t="str">
        <f t="shared" si="0"/>
        <v>X</v>
      </c>
      <c r="V11" s="58">
        <f>B11*HLOOKUP(Input!J$15,Input!R$11:S$13,3)</f>
        <v>0</v>
      </c>
      <c r="W11" s="45"/>
      <c r="X11" s="45"/>
      <c r="Y11" s="45"/>
      <c r="AB11" s="32" t="s">
        <v>83</v>
      </c>
    </row>
    <row r="12" spans="1:30" x14ac:dyDescent="0.25">
      <c r="A12" s="46">
        <v>7</v>
      </c>
      <c r="B12" s="60"/>
      <c r="C12" s="38"/>
      <c r="D12" s="39" t="str">
        <f>IF(C12="","",IFERROR(VLOOKUP(C12,'Pemetaan Sem 1'!A$9:B$48,2,FALSE),"No. SK tidak ditemukan"))</f>
        <v/>
      </c>
      <c r="E12" s="56"/>
      <c r="F12" s="39" t="str">
        <f>IF(E12="","",IFERROR(VLOOKUP(E12,'Pemetaan Sem 1'!C$9:D$48,2,FALSE),"No. KD tidak ditemukan"))</f>
        <v/>
      </c>
      <c r="G12" s="65"/>
      <c r="H12" s="67"/>
      <c r="I12" s="351"/>
      <c r="J12" s="361"/>
      <c r="K12" s="360"/>
      <c r="L12" s="359"/>
      <c r="M12" s="360"/>
      <c r="N12" s="359"/>
      <c r="O12" s="360"/>
      <c r="P12" s="359"/>
      <c r="Q12" s="65"/>
      <c r="R12" s="70"/>
      <c r="S12" s="70"/>
      <c r="T12" s="70"/>
      <c r="U12" s="44" t="str">
        <f t="shared" si="0"/>
        <v>X</v>
      </c>
      <c r="V12" s="58">
        <f>B12*HLOOKUP(Input!J$15,Input!R$11:S$13,3)</f>
        <v>0</v>
      </c>
      <c r="W12" s="45"/>
      <c r="X12" s="45"/>
      <c r="Y12" s="45"/>
    </row>
    <row r="13" spans="1:30" x14ac:dyDescent="0.25">
      <c r="A13" s="46">
        <v>8</v>
      </c>
      <c r="B13" s="60"/>
      <c r="C13" s="38"/>
      <c r="D13" s="39" t="str">
        <f>IF(C13="","",IFERROR(VLOOKUP(C13,'Pemetaan Sem 1'!A$9:B$48,2,FALSE),"No. SK tidak ditemukan"))</f>
        <v/>
      </c>
      <c r="E13" s="56"/>
      <c r="F13" s="39" t="str">
        <f>IF(E13="","",IFERROR(VLOOKUP(E13,'Pemetaan Sem 1'!C$9:D$48,2,FALSE),"No. KD tidak ditemukan"))</f>
        <v/>
      </c>
      <c r="G13" s="65"/>
      <c r="H13" s="67"/>
      <c r="I13" s="351"/>
      <c r="J13" s="359"/>
      <c r="K13" s="360"/>
      <c r="L13" s="359"/>
      <c r="M13" s="360"/>
      <c r="N13" s="359"/>
      <c r="O13" s="362"/>
      <c r="P13" s="359"/>
      <c r="Q13" s="65"/>
      <c r="R13" s="70"/>
      <c r="S13" s="70"/>
      <c r="T13" s="70"/>
      <c r="U13" s="44" t="str">
        <f t="shared" si="0"/>
        <v>X</v>
      </c>
      <c r="V13" s="58">
        <f>B13*HLOOKUP(Input!J$15,Input!R$11:S$13,3)</f>
        <v>0</v>
      </c>
      <c r="W13" s="45"/>
      <c r="X13" s="45"/>
      <c r="Y13" s="45"/>
    </row>
    <row r="14" spans="1:30" x14ac:dyDescent="0.25">
      <c r="A14" s="46">
        <v>9</v>
      </c>
      <c r="B14" s="60"/>
      <c r="C14" s="38"/>
      <c r="D14" s="39" t="str">
        <f>IF(C14="","",IFERROR(VLOOKUP(C14,'Pemetaan Sem 1'!A$9:B$48,2,FALSE),"No. SK tidak ditemukan"))</f>
        <v/>
      </c>
      <c r="E14" s="56"/>
      <c r="F14" s="39" t="str">
        <f>IF(E14="","",IFERROR(VLOOKUP(E14,'Pemetaan Sem 1'!C$9:D$48,2,FALSE),"No. KD tidak ditemukan"))</f>
        <v/>
      </c>
      <c r="G14" s="65"/>
      <c r="H14" s="67"/>
      <c r="I14" s="363"/>
      <c r="J14" s="361"/>
      <c r="K14" s="362"/>
      <c r="L14" s="359"/>
      <c r="M14" s="360"/>
      <c r="N14" s="361"/>
      <c r="O14" s="362"/>
      <c r="P14" s="361"/>
      <c r="Q14" s="65"/>
      <c r="R14" s="70"/>
      <c r="S14" s="70"/>
      <c r="T14" s="70"/>
      <c r="U14" s="44" t="str">
        <f t="shared" si="0"/>
        <v>X</v>
      </c>
      <c r="V14" s="58">
        <f>B14*HLOOKUP(Input!J$15,Input!R$11:S$13,3)</f>
        <v>0</v>
      </c>
      <c r="W14" s="45"/>
      <c r="X14" s="45"/>
      <c r="Y14" s="45"/>
    </row>
    <row r="15" spans="1:30" x14ac:dyDescent="0.25">
      <c r="A15" s="46">
        <v>10</v>
      </c>
      <c r="B15" s="60"/>
      <c r="C15" s="38"/>
      <c r="D15" s="39" t="str">
        <f>IF(C15="","",IFERROR(VLOOKUP(C15,'Pemetaan Sem 1'!A$9:B$48,2,FALSE),"No. SK tidak ditemukan"))</f>
        <v/>
      </c>
      <c r="E15" s="56"/>
      <c r="F15" s="39" t="str">
        <f>IF(E15="","",IFERROR(VLOOKUP(E15,'Pemetaan Sem 1'!C$9:D$48,2,FALSE),"No. KD tidak ditemukan"))</f>
        <v/>
      </c>
      <c r="G15" s="65"/>
      <c r="H15" s="67"/>
      <c r="I15" s="351"/>
      <c r="J15" s="359"/>
      <c r="K15" s="360"/>
      <c r="L15" s="359"/>
      <c r="M15" s="360"/>
      <c r="N15" s="359"/>
      <c r="O15" s="360"/>
      <c r="P15" s="359"/>
      <c r="Q15" s="65"/>
      <c r="R15" s="70"/>
      <c r="S15" s="70"/>
      <c r="T15" s="70"/>
      <c r="U15" s="44" t="str">
        <f t="shared" si="0"/>
        <v>X</v>
      </c>
      <c r="V15" s="58">
        <f>B15*HLOOKUP(Input!J$15,Input!R$11:S$13,3)</f>
        <v>0</v>
      </c>
      <c r="W15" s="45"/>
      <c r="X15" s="45"/>
      <c r="Y15" s="45"/>
    </row>
    <row r="16" spans="1:30" x14ac:dyDescent="0.25">
      <c r="A16" s="46">
        <v>11</v>
      </c>
      <c r="B16" s="60"/>
      <c r="C16" s="38"/>
      <c r="D16" s="39" t="str">
        <f>IF(C16="","",IFERROR(VLOOKUP(C16,'Pemetaan Sem 1'!A$9:B$48,2,FALSE),"No. SK tidak ditemukan"))</f>
        <v/>
      </c>
      <c r="E16" s="56"/>
      <c r="F16" s="39" t="str">
        <f>IF(E16="","",IFERROR(VLOOKUP(E16,'Pemetaan Sem 1'!C$9:D$48,2,FALSE),"No. KD tidak ditemukan"))</f>
        <v/>
      </c>
      <c r="G16" s="65"/>
      <c r="H16" s="67"/>
      <c r="I16" s="351"/>
      <c r="J16" s="359"/>
      <c r="K16" s="360"/>
      <c r="L16" s="359"/>
      <c r="M16" s="360"/>
      <c r="N16" s="359"/>
      <c r="O16" s="360"/>
      <c r="P16" s="361"/>
      <c r="Q16" s="65"/>
      <c r="R16" s="70"/>
      <c r="S16" s="70"/>
      <c r="T16" s="70"/>
      <c r="U16" s="44" t="str">
        <f t="shared" si="0"/>
        <v>X</v>
      </c>
      <c r="V16" s="58">
        <f>B16*HLOOKUP(Input!J$15,Input!R$11:S$13,3)</f>
        <v>0</v>
      </c>
      <c r="W16" s="45"/>
      <c r="X16" s="45"/>
      <c r="Y16" s="45"/>
    </row>
    <row r="17" spans="1:25" x14ac:dyDescent="0.25">
      <c r="A17" s="46">
        <v>12</v>
      </c>
      <c r="B17" s="60"/>
      <c r="C17" s="38"/>
      <c r="D17" s="39" t="str">
        <f>IF(C17="","",IFERROR(VLOOKUP(C17,'Pemetaan Sem 1'!A$9:B$48,2,FALSE),"No. SK tidak ditemukan"))</f>
        <v/>
      </c>
      <c r="E17" s="56"/>
      <c r="F17" s="39" t="str">
        <f>IF(E17="","",IFERROR(VLOOKUP(E17,'Pemetaan Sem 1'!C$9:D$48,2,FALSE),"No. KD tidak ditemukan"))</f>
        <v/>
      </c>
      <c r="G17" s="65"/>
      <c r="H17" s="67"/>
      <c r="I17" s="351"/>
      <c r="J17" s="359"/>
      <c r="K17" s="360"/>
      <c r="L17" s="359"/>
      <c r="M17" s="360"/>
      <c r="N17" s="359"/>
      <c r="O17" s="360"/>
      <c r="P17" s="359"/>
      <c r="Q17" s="65"/>
      <c r="R17" s="70"/>
      <c r="S17" s="70"/>
      <c r="T17" s="70"/>
      <c r="U17" s="44" t="str">
        <f t="shared" si="0"/>
        <v>X</v>
      </c>
      <c r="V17" s="58">
        <f>B17*HLOOKUP(Input!J$15,Input!R$11:S$13,3)</f>
        <v>0</v>
      </c>
      <c r="W17" s="45"/>
      <c r="X17" s="45"/>
      <c r="Y17" s="45"/>
    </row>
    <row r="18" spans="1:25" x14ac:dyDescent="0.25">
      <c r="A18" s="46">
        <v>13</v>
      </c>
      <c r="B18" s="60"/>
      <c r="C18" s="38"/>
      <c r="D18" s="39" t="str">
        <f>IF(C18="","",IFERROR(VLOOKUP(C18,'Pemetaan Sem 1'!A$9:B$48,2,FALSE),"No. SK tidak ditemukan"))</f>
        <v/>
      </c>
      <c r="E18" s="56"/>
      <c r="F18" s="39" t="str">
        <f>IF(E18="","",IFERROR(VLOOKUP(E18,'Pemetaan Sem 1'!C$9:D$48,2,FALSE),"No. KD tidak ditemukan"))</f>
        <v/>
      </c>
      <c r="G18" s="65"/>
      <c r="H18" s="67"/>
      <c r="I18" s="351"/>
      <c r="J18" s="359"/>
      <c r="K18" s="360"/>
      <c r="L18" s="359"/>
      <c r="M18" s="360"/>
      <c r="N18" s="359"/>
      <c r="O18" s="360"/>
      <c r="P18" s="359"/>
      <c r="Q18" s="359"/>
      <c r="R18" s="70"/>
      <c r="S18" s="70"/>
      <c r="T18" s="70"/>
      <c r="U18" s="44" t="str">
        <f t="shared" si="0"/>
        <v>X</v>
      </c>
      <c r="V18" s="58">
        <f>B18*HLOOKUP(Input!J$15,Input!R$11:S$13,3)</f>
        <v>0</v>
      </c>
      <c r="W18" s="45"/>
      <c r="X18" s="45"/>
      <c r="Y18" s="45"/>
    </row>
    <row r="19" spans="1:25" x14ac:dyDescent="0.25">
      <c r="A19" s="46">
        <v>14</v>
      </c>
      <c r="B19" s="60"/>
      <c r="C19" s="38"/>
      <c r="D19" s="39" t="str">
        <f>IF(C19="","",IFERROR(VLOOKUP(C19,'Pemetaan Sem 1'!A$9:B$48,2,FALSE),"No. SK tidak ditemukan"))</f>
        <v/>
      </c>
      <c r="E19" s="56"/>
      <c r="F19" s="39" t="str">
        <f>IF(E19="","",IFERROR(VLOOKUP(E19,'Pemetaan Sem 1'!C$9:D$48,2,FALSE),"No. KD tidak ditemukan"))</f>
        <v/>
      </c>
      <c r="G19" s="65"/>
      <c r="H19" s="67"/>
      <c r="I19" s="351"/>
      <c r="J19" s="361"/>
      <c r="K19" s="360"/>
      <c r="L19" s="359"/>
      <c r="M19" s="360"/>
      <c r="N19" s="359"/>
      <c r="O19" s="360"/>
      <c r="P19" s="359"/>
      <c r="Q19" s="65"/>
      <c r="R19" s="43"/>
      <c r="S19" s="43"/>
      <c r="T19" s="43"/>
      <c r="U19" s="44" t="str">
        <f t="shared" si="0"/>
        <v>X</v>
      </c>
      <c r="V19" s="58">
        <f>B19*HLOOKUP(Input!J$15,Input!R$11:S$13,3)</f>
        <v>0</v>
      </c>
      <c r="W19" s="45"/>
      <c r="X19" s="45"/>
      <c r="Y19" s="45"/>
    </row>
    <row r="20" spans="1:25" x14ac:dyDescent="0.25">
      <c r="A20" s="46">
        <v>15</v>
      </c>
      <c r="B20" s="60"/>
      <c r="C20" s="38"/>
      <c r="D20" s="39" t="str">
        <f>IF(C20="","",IFERROR(VLOOKUP(C20,'Pemetaan Sem 1'!A$9:B$48,2,FALSE),"No. SK tidak ditemukan"))</f>
        <v/>
      </c>
      <c r="E20" s="56"/>
      <c r="F20" s="39" t="str">
        <f>IF(E20="","",IFERROR(VLOOKUP(E20,'Pemetaan Sem 1'!C$9:D$48,2,FALSE),"No. KD tidak ditemukan"))</f>
        <v/>
      </c>
      <c r="G20" s="65"/>
      <c r="H20" s="67"/>
      <c r="I20" s="351"/>
      <c r="J20" s="361"/>
      <c r="K20" s="360"/>
      <c r="L20" s="359"/>
      <c r="M20" s="360"/>
      <c r="N20" s="359"/>
      <c r="O20" s="360"/>
      <c r="P20" s="359"/>
      <c r="Q20" s="65"/>
      <c r="R20" s="43"/>
      <c r="S20" s="43"/>
      <c r="T20" s="43"/>
      <c r="U20" s="44" t="str">
        <f t="shared" si="0"/>
        <v>X</v>
      </c>
      <c r="V20" s="58">
        <f>B20*HLOOKUP(Input!J$15,Input!R$11:S$13,3)</f>
        <v>0</v>
      </c>
      <c r="W20" s="45"/>
      <c r="X20" s="45"/>
      <c r="Y20" s="45"/>
    </row>
    <row r="21" spans="1:25" x14ac:dyDescent="0.25">
      <c r="A21" s="46">
        <v>16</v>
      </c>
      <c r="B21" s="60"/>
      <c r="C21" s="38"/>
      <c r="D21" s="39" t="str">
        <f>IF(C21="","",IFERROR(VLOOKUP(C21,'Pemetaan Sem 1'!A$9:B$48,2,FALSE),"No. SK tidak ditemukan"))</f>
        <v/>
      </c>
      <c r="E21" s="56"/>
      <c r="F21" s="39" t="str">
        <f>IF(E21="","",IFERROR(VLOOKUP(E21,'Pemetaan Sem 1'!C$9:D$48,2,FALSE),"No. KD tidak ditemukan"))</f>
        <v/>
      </c>
      <c r="G21" s="65"/>
      <c r="H21" s="67"/>
      <c r="I21" s="351"/>
      <c r="J21" s="361"/>
      <c r="K21" s="360"/>
      <c r="L21" s="359"/>
      <c r="M21" s="360"/>
      <c r="N21" s="361"/>
      <c r="O21" s="362"/>
      <c r="P21" s="361"/>
      <c r="Q21" s="65"/>
      <c r="R21" s="43"/>
      <c r="S21" s="70"/>
      <c r="T21" s="43"/>
      <c r="U21" s="44" t="str">
        <f t="shared" si="0"/>
        <v>X</v>
      </c>
      <c r="V21" s="58">
        <f>B21*HLOOKUP(Input!J$15,Input!R$11:S$13,3)</f>
        <v>0</v>
      </c>
      <c r="W21" s="45"/>
      <c r="X21" s="45"/>
      <c r="Y21" s="45"/>
    </row>
    <row r="22" spans="1:25" x14ac:dyDescent="0.25">
      <c r="A22" s="46">
        <v>17</v>
      </c>
      <c r="B22" s="60"/>
      <c r="C22" s="38"/>
      <c r="D22" s="39" t="str">
        <f>IF(C22="","",IFERROR(VLOOKUP(C22,'Pemetaan Sem 1'!A$9:B$48,2,FALSE),"No. SK tidak ditemukan"))</f>
        <v/>
      </c>
      <c r="E22" s="56"/>
      <c r="F22" s="39" t="str">
        <f>IF(E22="","",IFERROR(VLOOKUP(E22,'Pemetaan Sem 1'!C$9:D$48,2,FALSE),"No. KD tidak ditemukan"))</f>
        <v/>
      </c>
      <c r="G22" s="65"/>
      <c r="H22" s="67"/>
      <c r="I22" s="351"/>
      <c r="J22" s="361"/>
      <c r="K22" s="362"/>
      <c r="L22" s="359"/>
      <c r="M22" s="360"/>
      <c r="N22" s="359"/>
      <c r="O22" s="360"/>
      <c r="P22" s="361"/>
      <c r="Q22" s="65"/>
      <c r="R22" s="70"/>
      <c r="S22" s="70"/>
      <c r="T22" s="70"/>
      <c r="U22" s="44" t="str">
        <f t="shared" si="0"/>
        <v>X</v>
      </c>
      <c r="V22" s="58">
        <f>B22*HLOOKUP(Input!J$15,Input!R$11:S$13,3)</f>
        <v>0</v>
      </c>
      <c r="W22" s="45"/>
      <c r="X22" s="45"/>
      <c r="Y22" s="45"/>
    </row>
    <row r="23" spans="1:25" x14ac:dyDescent="0.25">
      <c r="A23" s="46">
        <v>18</v>
      </c>
      <c r="B23" s="60"/>
      <c r="C23" s="38"/>
      <c r="D23" s="39" t="str">
        <f>IF(C23="","",IFERROR(VLOOKUP(C23,'Pemetaan Sem 1'!A$9:B$48,2,FALSE),"No. SK tidak ditemukan"))</f>
        <v/>
      </c>
      <c r="E23" s="56"/>
      <c r="F23" s="39" t="str">
        <f>IF(E23="","",IFERROR(VLOOKUP(E23,'Pemetaan Sem 1'!C$9:D$48,2,FALSE),"No. KD tidak ditemukan"))</f>
        <v/>
      </c>
      <c r="G23" s="65"/>
      <c r="H23" s="67"/>
      <c r="I23" s="363"/>
      <c r="J23" s="361"/>
      <c r="K23" s="362"/>
      <c r="L23" s="359"/>
      <c r="M23" s="360"/>
      <c r="N23" s="361"/>
      <c r="O23" s="362"/>
      <c r="P23" s="361"/>
      <c r="Q23" s="65"/>
      <c r="R23" s="70"/>
      <c r="S23" s="70"/>
      <c r="T23" s="70"/>
      <c r="U23" s="44" t="str">
        <f t="shared" si="0"/>
        <v>X</v>
      </c>
      <c r="V23" s="58">
        <f>B23*HLOOKUP(Input!J$15,Input!R$11:S$13,3)</f>
        <v>0</v>
      </c>
      <c r="W23" s="45"/>
      <c r="X23" s="45"/>
      <c r="Y23" s="45"/>
    </row>
    <row r="24" spans="1:25" x14ac:dyDescent="0.25">
      <c r="A24" s="46">
        <v>19</v>
      </c>
      <c r="B24" s="60"/>
      <c r="C24" s="38"/>
      <c r="D24" s="39" t="str">
        <f>IF(C24="","",IFERROR(VLOOKUP(C24,'Pemetaan Sem 1'!A$9:B$48,2,FALSE),"No. SK tidak ditemukan"))</f>
        <v/>
      </c>
      <c r="E24" s="56"/>
      <c r="F24" s="39" t="str">
        <f>IF(E24="","",IFERROR(VLOOKUP(E24,'Pemetaan Sem 1'!C$9:D$48,2,FALSE),"No. KD tidak ditemukan"))</f>
        <v/>
      </c>
      <c r="G24" s="65"/>
      <c r="H24" s="67"/>
      <c r="I24" s="351"/>
      <c r="J24" s="359"/>
      <c r="K24" s="360"/>
      <c r="L24" s="359"/>
      <c r="M24" s="360"/>
      <c r="N24" s="359"/>
      <c r="O24" s="360"/>
      <c r="P24" s="359"/>
      <c r="Q24" s="65"/>
      <c r="R24" s="70"/>
      <c r="S24" s="70"/>
      <c r="T24" s="70"/>
      <c r="U24" s="44" t="str">
        <f t="shared" si="0"/>
        <v>X</v>
      </c>
      <c r="V24" s="58">
        <f>B24*HLOOKUP(Input!J$15,Input!R$11:S$13,3)</f>
        <v>0</v>
      </c>
      <c r="W24" s="45"/>
      <c r="X24" s="45"/>
      <c r="Y24" s="45"/>
    </row>
    <row r="25" spans="1:25" x14ac:dyDescent="0.25">
      <c r="A25" s="46">
        <v>20</v>
      </c>
      <c r="B25" s="60"/>
      <c r="C25" s="38"/>
      <c r="D25" s="39" t="str">
        <f>IF(C25="","",IFERROR(VLOOKUP(C25,'Pemetaan Sem 1'!A$9:B$48,2,FALSE),"No. SK tidak ditemukan"))</f>
        <v/>
      </c>
      <c r="E25" s="56"/>
      <c r="F25" s="39" t="str">
        <f>IF(E25="","",IFERROR(VLOOKUP(E25,'Pemetaan Sem 1'!C$9:D$48,2,FALSE),"No. KD tidak ditemukan"))</f>
        <v/>
      </c>
      <c r="G25" s="65"/>
      <c r="H25" s="67"/>
      <c r="I25" s="351"/>
      <c r="J25" s="361"/>
      <c r="K25" s="360"/>
      <c r="L25" s="359"/>
      <c r="M25" s="360"/>
      <c r="N25" s="359"/>
      <c r="O25" s="360"/>
      <c r="P25" s="359"/>
      <c r="Q25" s="65"/>
      <c r="R25" s="70"/>
      <c r="S25" s="70"/>
      <c r="T25" s="70"/>
      <c r="U25" s="44" t="str">
        <f t="shared" si="0"/>
        <v>X</v>
      </c>
      <c r="V25" s="58">
        <f>B25*HLOOKUP(Input!J$15,Input!R$11:S$13,3)</f>
        <v>0</v>
      </c>
      <c r="W25" s="45"/>
      <c r="X25" s="45"/>
      <c r="Y25" s="45"/>
    </row>
    <row r="26" spans="1:25" x14ac:dyDescent="0.25">
      <c r="A26" s="46">
        <v>21</v>
      </c>
      <c r="B26" s="60"/>
      <c r="C26" s="38"/>
      <c r="D26" s="39" t="str">
        <f>IF(C26="","",IFERROR(VLOOKUP(C26,'Pemetaan Sem 1'!A$9:B$48,2,FALSE),"No. SK tidak ditemukan"))</f>
        <v/>
      </c>
      <c r="E26" s="56"/>
      <c r="F26" s="39" t="str">
        <f>IF(E26="","",IFERROR(VLOOKUP(E26,'Pemetaan Sem 1'!C$9:D$48,2,FALSE),"No. KD tidak ditemukan"))</f>
        <v/>
      </c>
      <c r="G26" s="65"/>
      <c r="H26" s="67"/>
      <c r="I26" s="351"/>
      <c r="J26" s="361"/>
      <c r="K26" s="360"/>
      <c r="L26" s="359"/>
      <c r="M26" s="360"/>
      <c r="N26" s="359"/>
      <c r="O26" s="360"/>
      <c r="P26" s="359"/>
      <c r="Q26" s="65"/>
      <c r="R26" s="70"/>
      <c r="S26" s="70"/>
      <c r="T26" s="70"/>
      <c r="U26" s="44" t="str">
        <f t="shared" si="0"/>
        <v>X</v>
      </c>
      <c r="V26" s="58">
        <f>B26*HLOOKUP(Input!J$15,Input!R$11:S$13,3)</f>
        <v>0</v>
      </c>
      <c r="W26" s="45"/>
      <c r="X26" s="45"/>
      <c r="Y26" s="45"/>
    </row>
    <row r="27" spans="1:25" x14ac:dyDescent="0.25">
      <c r="A27" s="46">
        <v>22</v>
      </c>
      <c r="B27" s="60"/>
      <c r="C27" s="38"/>
      <c r="D27" s="39" t="str">
        <f>IF(C27="","",IFERROR(VLOOKUP(C27,'Pemetaan Sem 1'!A$9:B$48,2,FALSE),"No. SK tidak ditemukan"))</f>
        <v/>
      </c>
      <c r="E27" s="56"/>
      <c r="F27" s="39" t="str">
        <f>IF(E27="","",IFERROR(VLOOKUP(E27,'Pemetaan Sem 1'!C$9:D$48,2,FALSE),"No. KD tidak ditemukan"))</f>
        <v/>
      </c>
      <c r="G27" s="65"/>
      <c r="H27" s="67"/>
      <c r="I27" s="363"/>
      <c r="J27" s="361"/>
      <c r="K27" s="362"/>
      <c r="L27" s="361"/>
      <c r="M27" s="360"/>
      <c r="N27" s="361"/>
      <c r="O27" s="362"/>
      <c r="P27" s="361"/>
      <c r="Q27" s="65"/>
      <c r="R27" s="70"/>
      <c r="S27" s="70"/>
      <c r="T27" s="70"/>
      <c r="U27" s="44" t="str">
        <f t="shared" si="0"/>
        <v>X</v>
      </c>
      <c r="V27" s="58">
        <f>B27*HLOOKUP(Input!J$15,Input!R$11:S$13,3)</f>
        <v>0</v>
      </c>
      <c r="W27" s="45"/>
      <c r="X27" s="45"/>
      <c r="Y27" s="45"/>
    </row>
    <row r="28" spans="1:25" x14ac:dyDescent="0.25">
      <c r="A28" s="46">
        <v>23</v>
      </c>
      <c r="B28" s="60"/>
      <c r="C28" s="38"/>
      <c r="D28" s="39" t="str">
        <f>IF(C28="","",IFERROR(VLOOKUP(C28,'Pemetaan Sem 1'!A$9:B$48,2,FALSE),"No. SK tidak ditemukan"))</f>
        <v/>
      </c>
      <c r="E28" s="56"/>
      <c r="F28" s="39" t="str">
        <f>IF(E28="","",IFERROR(VLOOKUP(E28,'Pemetaan Sem 1'!C$9:D$48,2,FALSE),"No. KD tidak ditemukan"))</f>
        <v/>
      </c>
      <c r="G28" s="65"/>
      <c r="H28" s="67"/>
      <c r="I28" s="351"/>
      <c r="J28" s="361"/>
      <c r="K28" s="360"/>
      <c r="L28" s="361"/>
      <c r="M28" s="360"/>
      <c r="N28" s="361"/>
      <c r="O28" s="360"/>
      <c r="P28" s="359"/>
      <c r="Q28" s="359"/>
      <c r="R28" s="70"/>
      <c r="S28" s="70"/>
      <c r="T28" s="70"/>
      <c r="U28" s="44" t="str">
        <f t="shared" si="0"/>
        <v>X</v>
      </c>
      <c r="V28" s="58">
        <f>B28*HLOOKUP(Input!J$15,Input!R$11:S$13,3)</f>
        <v>0</v>
      </c>
      <c r="W28" s="45"/>
      <c r="X28" s="45"/>
      <c r="Y28" s="45"/>
    </row>
    <row r="29" spans="1:25" x14ac:dyDescent="0.25">
      <c r="A29" s="46">
        <v>24</v>
      </c>
      <c r="B29" s="60"/>
      <c r="C29" s="38"/>
      <c r="D29" s="39" t="str">
        <f>IF(C29="","",IFERROR(VLOOKUP(C29,'Pemetaan Sem 1'!A$9:B$48,2,FALSE),"No. SK tidak ditemukan"))</f>
        <v/>
      </c>
      <c r="E29" s="56"/>
      <c r="F29" s="39" t="str">
        <f>IF(E29="","",IFERROR(VLOOKUP(E29,'Pemetaan Sem 1'!C$9:D$48,2,FALSE),"No. KD tidak ditemukan"))</f>
        <v/>
      </c>
      <c r="G29" s="65"/>
      <c r="H29" s="67"/>
      <c r="I29" s="351"/>
      <c r="J29" s="361"/>
      <c r="K29" s="360"/>
      <c r="L29" s="359"/>
      <c r="M29" s="360"/>
      <c r="N29" s="361"/>
      <c r="O29" s="360"/>
      <c r="P29" s="359"/>
      <c r="Q29" s="359"/>
      <c r="R29" s="70"/>
      <c r="S29" s="70"/>
      <c r="T29" s="70"/>
      <c r="U29" s="44" t="str">
        <f t="shared" si="0"/>
        <v>X</v>
      </c>
      <c r="V29" s="58">
        <f>B29*HLOOKUP(Input!J$15,Input!R$11:S$13,3)</f>
        <v>0</v>
      </c>
      <c r="W29" s="45"/>
      <c r="X29" s="45"/>
      <c r="Y29" s="45"/>
    </row>
    <row r="30" spans="1:25" x14ac:dyDescent="0.25">
      <c r="A30" s="46">
        <v>25</v>
      </c>
      <c r="B30" s="60"/>
      <c r="C30" s="38"/>
      <c r="D30" s="39" t="str">
        <f>IF(C30="","",IFERROR(VLOOKUP(C30,'Pemetaan Sem 1'!A$9:B$48,2,FALSE),"No. SK tidak ditemukan"))</f>
        <v/>
      </c>
      <c r="E30" s="56"/>
      <c r="F30" s="39" t="str">
        <f>IF(E30="","",IFERROR(VLOOKUP(E30,'Pemetaan Sem 1'!C$9:D$48,2,FALSE),"No. KD tidak ditemukan"))</f>
        <v/>
      </c>
      <c r="G30" s="65"/>
      <c r="H30" s="67"/>
      <c r="I30" s="351"/>
      <c r="J30" s="361"/>
      <c r="K30" s="360"/>
      <c r="L30" s="359"/>
      <c r="M30" s="360"/>
      <c r="N30" s="361"/>
      <c r="O30" s="360"/>
      <c r="P30" s="359"/>
      <c r="Q30" s="359"/>
      <c r="R30" s="70"/>
      <c r="S30" s="70"/>
      <c r="T30" s="70"/>
      <c r="U30" s="44" t="str">
        <f t="shared" si="0"/>
        <v>X</v>
      </c>
      <c r="V30" s="58">
        <f>B30*HLOOKUP(Input!J$15,Input!R$11:S$13,3)</f>
        <v>0</v>
      </c>
      <c r="W30" s="45"/>
      <c r="X30" s="45"/>
      <c r="Y30" s="45"/>
    </row>
    <row r="31" spans="1:25" x14ac:dyDescent="0.25">
      <c r="A31" s="46">
        <v>26</v>
      </c>
      <c r="B31" s="60"/>
      <c r="C31" s="38"/>
      <c r="D31" s="39" t="str">
        <f>IF(C31="","",IFERROR(VLOOKUP(C31,'Pemetaan Sem 1'!A$9:B$48,2,FALSE),"No. SK tidak ditemukan"))</f>
        <v/>
      </c>
      <c r="E31" s="56"/>
      <c r="F31" s="39" t="str">
        <f>IF(E31="","",IFERROR(VLOOKUP(E31,'Pemetaan Sem 1'!C$9:D$48,2,FALSE),"No. KD tidak ditemukan"))</f>
        <v/>
      </c>
      <c r="G31" s="65"/>
      <c r="H31" s="67"/>
      <c r="I31" s="351"/>
      <c r="J31" s="361"/>
      <c r="K31" s="360"/>
      <c r="L31" s="359"/>
      <c r="M31" s="360"/>
      <c r="N31" s="361"/>
      <c r="O31" s="360"/>
      <c r="P31" s="359"/>
      <c r="Q31" s="359"/>
      <c r="R31" s="70"/>
      <c r="S31" s="70"/>
      <c r="T31" s="70"/>
      <c r="U31" s="44" t="str">
        <f t="shared" si="0"/>
        <v>X</v>
      </c>
      <c r="V31" s="58">
        <f>B31*HLOOKUP(Input!J$15,Input!R$11:S$13,3)</f>
        <v>0</v>
      </c>
      <c r="W31" s="45"/>
      <c r="X31" s="45"/>
      <c r="Y31" s="45"/>
    </row>
    <row r="32" spans="1:25" x14ac:dyDescent="0.25">
      <c r="A32" s="46">
        <v>27</v>
      </c>
      <c r="B32" s="60"/>
      <c r="C32" s="38"/>
      <c r="D32" s="39" t="str">
        <f>IF(C32="","",IFERROR(VLOOKUP(C32,'Pemetaan Sem 1'!A$9:B$48,2,FALSE),"No. SK tidak ditemukan"))</f>
        <v/>
      </c>
      <c r="E32" s="56"/>
      <c r="F32" s="39" t="str">
        <f>IF(E32="","",IFERROR(VLOOKUP(E32,'Pemetaan Sem 1'!C$9:D$48,2,FALSE),"No. KD tidak ditemukan"))</f>
        <v/>
      </c>
      <c r="G32" s="65"/>
      <c r="H32" s="67"/>
      <c r="I32" s="351"/>
      <c r="J32" s="361"/>
      <c r="K32" s="362"/>
      <c r="L32" s="359"/>
      <c r="M32" s="360"/>
      <c r="N32" s="361"/>
      <c r="O32" s="360"/>
      <c r="P32" s="359"/>
      <c r="Q32" s="359"/>
      <c r="R32" s="70"/>
      <c r="S32" s="70"/>
      <c r="T32" s="70"/>
      <c r="U32" s="44" t="str">
        <f t="shared" si="0"/>
        <v>X</v>
      </c>
      <c r="V32" s="58">
        <f>B32*HLOOKUP(Input!J$15,Input!R$11:S$13,3)</f>
        <v>0</v>
      </c>
      <c r="W32" s="45"/>
      <c r="X32" s="45"/>
      <c r="Y32" s="45"/>
    </row>
    <row r="33" spans="1:25" x14ac:dyDescent="0.25">
      <c r="A33" s="46">
        <v>28</v>
      </c>
      <c r="B33" s="60"/>
      <c r="C33" s="38"/>
      <c r="D33" s="39" t="str">
        <f>IF(C33="","",IFERROR(VLOOKUP(C33,'Pemetaan Sem 1'!A$9:B$48,2,FALSE),"No. SK tidak ditemukan"))</f>
        <v/>
      </c>
      <c r="E33" s="56"/>
      <c r="F33" s="39" t="str">
        <f>IF(E33="","",IFERROR(VLOOKUP(E33,'Pemetaan Sem 1'!C$9:D$48,2,FALSE),"No. KD tidak ditemukan"))</f>
        <v/>
      </c>
      <c r="G33" s="65"/>
      <c r="H33" s="67"/>
      <c r="I33" s="351"/>
      <c r="J33" s="361"/>
      <c r="K33" s="362"/>
      <c r="L33" s="359"/>
      <c r="M33" s="360"/>
      <c r="N33" s="361"/>
      <c r="O33" s="362"/>
      <c r="P33" s="361"/>
      <c r="Q33" s="359"/>
      <c r="R33" s="70"/>
      <c r="S33" s="70"/>
      <c r="T33" s="70"/>
      <c r="U33" s="44" t="str">
        <f t="shared" si="0"/>
        <v>X</v>
      </c>
      <c r="V33" s="58">
        <f>B33*HLOOKUP(Input!J$15,Input!R$11:S$13,3)</f>
        <v>0</v>
      </c>
      <c r="W33" s="45"/>
      <c r="X33" s="45"/>
      <c r="Y33" s="45"/>
    </row>
    <row r="34" spans="1:25" x14ac:dyDescent="0.25">
      <c r="A34" s="46">
        <v>29</v>
      </c>
      <c r="B34" s="60"/>
      <c r="C34" s="38"/>
      <c r="D34" s="39" t="str">
        <f>IF(C34="","",IFERROR(VLOOKUP(C34,'Pemetaan Sem 1'!A$9:B$48,2,FALSE),"No. SK tidak ditemukan"))</f>
        <v/>
      </c>
      <c r="E34" s="56"/>
      <c r="F34" s="39" t="str">
        <f>IF(E34="","",IFERROR(VLOOKUP(E34,'Pemetaan Sem 1'!C$9:D$48,2,FALSE),"No. KD tidak ditemukan"))</f>
        <v/>
      </c>
      <c r="G34" s="65"/>
      <c r="H34" s="67"/>
      <c r="I34" s="351"/>
      <c r="J34" s="361"/>
      <c r="K34" s="362"/>
      <c r="L34" s="361"/>
      <c r="M34" s="360"/>
      <c r="N34" s="361"/>
      <c r="O34" s="362"/>
      <c r="P34" s="361"/>
      <c r="Q34" s="359"/>
      <c r="R34" s="70"/>
      <c r="S34" s="70"/>
      <c r="T34" s="70"/>
      <c r="U34" s="44" t="str">
        <f t="shared" si="0"/>
        <v>X</v>
      </c>
      <c r="V34" s="58">
        <f>B34*HLOOKUP(Input!J$15,Input!R$11:S$13,3)</f>
        <v>0</v>
      </c>
      <c r="W34" s="45"/>
      <c r="X34" s="45"/>
      <c r="Y34" s="45"/>
    </row>
    <row r="35" spans="1:25" x14ac:dyDescent="0.25">
      <c r="A35" s="46">
        <v>30</v>
      </c>
      <c r="B35" s="60"/>
      <c r="C35" s="38"/>
      <c r="D35" s="39" t="str">
        <f>IF(C35="","",IFERROR(VLOOKUP(C35,'Pemetaan Sem 1'!A$9:B$48,2,FALSE),"No. SK tidak ditemukan"))</f>
        <v/>
      </c>
      <c r="E35" s="56"/>
      <c r="F35" s="39" t="str">
        <f>IF(E35="","",IFERROR(VLOOKUP(E35,'Pemetaan Sem 1'!C$9:D$48,2,FALSE),"No. KD tidak ditemukan"))</f>
        <v/>
      </c>
      <c r="G35" s="65"/>
      <c r="H35" s="67"/>
      <c r="I35" s="351"/>
      <c r="J35" s="361"/>
      <c r="K35" s="360"/>
      <c r="L35" s="361"/>
      <c r="M35" s="360"/>
      <c r="N35" s="361"/>
      <c r="O35" s="362"/>
      <c r="P35" s="359"/>
      <c r="Q35" s="359"/>
      <c r="R35" s="70"/>
      <c r="S35" s="70"/>
      <c r="T35" s="70"/>
      <c r="U35" s="44" t="str">
        <f t="shared" si="0"/>
        <v>X</v>
      </c>
      <c r="V35" s="58">
        <f>B35*HLOOKUP(Input!J$15,Input!R$11:S$13,3)</f>
        <v>0</v>
      </c>
      <c r="W35" s="45"/>
      <c r="X35" s="45"/>
      <c r="Y35" s="45"/>
    </row>
    <row r="36" spans="1:25" x14ac:dyDescent="0.25">
      <c r="A36" s="46">
        <v>31</v>
      </c>
      <c r="B36" s="60"/>
      <c r="C36" s="38"/>
      <c r="D36" s="39" t="str">
        <f>IF(C36="","",IFERROR(VLOOKUP(C36,'Pemetaan Sem 1'!A$9:B$48,2,FALSE),"No. SK tidak ditemukan"))</f>
        <v/>
      </c>
      <c r="E36" s="56"/>
      <c r="F36" s="39" t="str">
        <f>IF(E36="","",IFERROR(VLOOKUP(E36,'Pemetaan Sem 1'!C$9:D$48,2,FALSE),"No. KD tidak ditemukan"))</f>
        <v/>
      </c>
      <c r="G36" s="65"/>
      <c r="H36" s="365"/>
      <c r="I36" s="363"/>
      <c r="J36" s="361"/>
      <c r="K36" s="362"/>
      <c r="L36" s="359"/>
      <c r="M36" s="360"/>
      <c r="N36" s="361"/>
      <c r="O36" s="362"/>
      <c r="P36" s="361"/>
      <c r="Q36" s="359"/>
      <c r="R36" s="70"/>
      <c r="S36" s="70"/>
      <c r="T36" s="70"/>
      <c r="U36" s="44" t="str">
        <f t="shared" si="0"/>
        <v>X</v>
      </c>
      <c r="V36" s="58">
        <f>B36*HLOOKUP(Input!J$15,Input!R$11:S$13,3)</f>
        <v>0</v>
      </c>
      <c r="W36" s="45"/>
      <c r="X36" s="45"/>
      <c r="Y36" s="45"/>
    </row>
    <row r="37" spans="1:25" x14ac:dyDescent="0.25">
      <c r="A37" s="46">
        <v>32</v>
      </c>
      <c r="B37" s="60"/>
      <c r="C37" s="38"/>
      <c r="D37" s="39" t="str">
        <f>IF(C37="","",IFERROR(VLOOKUP(C37,'Pemetaan Sem 1'!A$9:B$48,2,FALSE),"No. SK tidak ditemukan"))</f>
        <v/>
      </c>
      <c r="E37" s="56"/>
      <c r="F37" s="39" t="str">
        <f>IF(E37="","",IFERROR(VLOOKUP(E37,'Pemetaan Sem 1'!C$9:D$48,2,FALSE),"No. KD tidak ditemukan"))</f>
        <v/>
      </c>
      <c r="G37" s="65"/>
      <c r="H37" s="67"/>
      <c r="I37" s="351"/>
      <c r="J37" s="359"/>
      <c r="K37" s="360"/>
      <c r="L37" s="359"/>
      <c r="M37" s="360"/>
      <c r="N37" s="361"/>
      <c r="O37" s="360"/>
      <c r="P37" s="359"/>
      <c r="Q37" s="359"/>
      <c r="R37" s="70"/>
      <c r="S37" s="70"/>
      <c r="T37" s="70"/>
      <c r="U37" s="44" t="str">
        <f t="shared" si="0"/>
        <v>X</v>
      </c>
      <c r="V37" s="58">
        <f>B37*HLOOKUP(Input!J$15,Input!R$11:S$13,3)</f>
        <v>0</v>
      </c>
      <c r="W37" s="45"/>
      <c r="X37" s="45"/>
      <c r="Y37" s="45"/>
    </row>
    <row r="38" spans="1:25" x14ac:dyDescent="0.25">
      <c r="A38" s="46">
        <v>33</v>
      </c>
      <c r="B38" s="60"/>
      <c r="C38" s="38"/>
      <c r="D38" s="39" t="str">
        <f>IF(C38="","",IFERROR(VLOOKUP(C38,'Pemetaan Sem 1'!A$9:B$48,2,FALSE),"No. SK tidak ditemukan"))</f>
        <v/>
      </c>
      <c r="E38" s="56"/>
      <c r="F38" s="39" t="str">
        <f>IF(E38="","",IFERROR(VLOOKUP(E38,'Pemetaan Sem 1'!C$9:D$48,2,FALSE),"No. KD tidak ditemukan"))</f>
        <v/>
      </c>
      <c r="G38" s="334"/>
      <c r="H38" s="67"/>
      <c r="I38" s="351"/>
      <c r="J38" s="359"/>
      <c r="K38" s="360"/>
      <c r="L38" s="359"/>
      <c r="M38" s="360"/>
      <c r="N38" s="361"/>
      <c r="O38" s="360"/>
      <c r="P38" s="359"/>
      <c r="Q38" s="359"/>
      <c r="R38" s="70"/>
      <c r="S38" s="70"/>
      <c r="T38" s="70"/>
      <c r="U38" s="44" t="str">
        <f t="shared" si="0"/>
        <v>X</v>
      </c>
      <c r="V38" s="58">
        <f>B38*HLOOKUP(Input!J$15,Input!R$11:S$13,3)</f>
        <v>0</v>
      </c>
      <c r="W38" s="45"/>
      <c r="X38" s="45"/>
      <c r="Y38" s="45"/>
    </row>
    <row r="39" spans="1:25" x14ac:dyDescent="0.25">
      <c r="A39" s="46">
        <v>34</v>
      </c>
      <c r="B39" s="60"/>
      <c r="C39" s="38"/>
      <c r="D39" s="39" t="str">
        <f>IF(C39="","",IFERROR(VLOOKUP(C39,'Pemetaan Sem 1'!A$9:B$48,2,FALSE),"No. SK tidak ditemukan"))</f>
        <v/>
      </c>
      <c r="E39" s="56"/>
      <c r="F39" s="39" t="str">
        <f>IF(E39="","",IFERROR(VLOOKUP(E39,'Pemetaan Sem 1'!C$9:D$48,2,FALSE),"No. KD tidak ditemukan"))</f>
        <v/>
      </c>
      <c r="G39" s="334"/>
      <c r="H39" s="67"/>
      <c r="I39" s="351"/>
      <c r="J39" s="361"/>
      <c r="K39" s="362"/>
      <c r="L39" s="361"/>
      <c r="M39" s="360"/>
      <c r="N39" s="361"/>
      <c r="O39" s="362"/>
      <c r="P39" s="361"/>
      <c r="Q39" s="359"/>
      <c r="R39" s="70"/>
      <c r="S39" s="70"/>
      <c r="T39" s="70"/>
      <c r="U39" s="44" t="str">
        <f t="shared" si="0"/>
        <v>X</v>
      </c>
      <c r="V39" s="58">
        <f>B39*HLOOKUP(Input!J$15,Input!R$11:S$13,3)</f>
        <v>0</v>
      </c>
      <c r="W39" s="45"/>
      <c r="X39" s="45"/>
      <c r="Y39" s="45"/>
    </row>
    <row r="40" spans="1:25" x14ac:dyDescent="0.25">
      <c r="A40" s="46">
        <v>35</v>
      </c>
      <c r="B40" s="60"/>
      <c r="C40" s="38"/>
      <c r="D40" s="39" t="str">
        <f>IF(C40="","",IFERROR(VLOOKUP(C40,'Pemetaan Sem 1'!A$9:B$48,2,FALSE),"No. SK tidak ditemukan"))</f>
        <v/>
      </c>
      <c r="E40" s="56"/>
      <c r="F40" s="39" t="str">
        <f>IF(E40="","",IFERROR(VLOOKUP(E40,'Pemetaan Sem 1'!C$9:D$48,2,FALSE),"No. KD tidak ditemukan"))</f>
        <v/>
      </c>
      <c r="G40" s="334"/>
      <c r="H40" s="365"/>
      <c r="I40" s="351"/>
      <c r="J40" s="361"/>
      <c r="K40" s="362"/>
      <c r="L40" s="361"/>
      <c r="M40" s="360"/>
      <c r="N40" s="361"/>
      <c r="O40" s="360"/>
      <c r="P40" s="359"/>
      <c r="Q40" s="359"/>
      <c r="R40" s="70"/>
      <c r="S40" s="70"/>
      <c r="T40" s="70"/>
      <c r="U40" s="44" t="str">
        <f t="shared" si="0"/>
        <v>X</v>
      </c>
      <c r="V40" s="58">
        <f>B40*HLOOKUP(Input!J$15,Input!R$11:S$13,3)</f>
        <v>0</v>
      </c>
      <c r="W40" s="45"/>
      <c r="X40" s="45"/>
      <c r="Y40" s="45"/>
    </row>
    <row r="41" spans="1:25" x14ac:dyDescent="0.25">
      <c r="A41" s="46">
        <v>36</v>
      </c>
      <c r="B41" s="60"/>
      <c r="C41" s="38"/>
      <c r="D41" s="39" t="str">
        <f>IF(C41="","",IFERROR(VLOOKUP(C41,'Pemetaan Sem 1'!A$9:B$48,2,FALSE),"No. SK tidak ditemukan"))</f>
        <v/>
      </c>
      <c r="E41" s="56"/>
      <c r="F41" s="39" t="str">
        <f>IF(E41="","",IFERROR(VLOOKUP(E41,'Pemetaan Sem 1'!C$9:D$48,2,FALSE),"No. KD tidak ditemukan"))</f>
        <v/>
      </c>
      <c r="G41" s="334"/>
      <c r="H41" s="365"/>
      <c r="I41" s="351"/>
      <c r="J41" s="361"/>
      <c r="K41" s="362"/>
      <c r="L41" s="361"/>
      <c r="M41" s="360"/>
      <c r="N41" s="361"/>
      <c r="O41" s="360"/>
      <c r="P41" s="359"/>
      <c r="Q41" s="359"/>
      <c r="R41" s="70"/>
      <c r="S41" s="70"/>
      <c r="T41" s="70"/>
      <c r="U41" s="44" t="str">
        <f t="shared" si="0"/>
        <v>X</v>
      </c>
      <c r="V41" s="58">
        <f>B41*HLOOKUP(Input!J$15,Input!R$11:S$13,3)</f>
        <v>0</v>
      </c>
      <c r="W41" s="45"/>
      <c r="X41" s="45"/>
      <c r="Y41" s="45"/>
    </row>
    <row r="42" spans="1:25" x14ac:dyDescent="0.25">
      <c r="A42" s="48">
        <v>37</v>
      </c>
      <c r="B42" s="61"/>
      <c r="C42" s="50"/>
      <c r="D42" s="39" t="str">
        <f>IF(C42="","",IFERROR(VLOOKUP(C42,'Pemetaan Sem 1'!A$9:B$48,2,FALSE),"No. SK tidak ditemukan"))</f>
        <v/>
      </c>
      <c r="E42" s="56"/>
      <c r="F42" s="39" t="str">
        <f>IF(E42="","",IFERROR(VLOOKUP(E42,'Pemetaan Sem 1'!C$9:D$48,2,FALSE),"No. KD tidak ditemukan"))</f>
        <v/>
      </c>
      <c r="G42" s="65"/>
      <c r="H42" s="67"/>
      <c r="I42" s="351"/>
      <c r="J42" s="366"/>
      <c r="K42" s="49"/>
      <c r="L42" s="366"/>
      <c r="M42" s="49"/>
      <c r="N42" s="366"/>
      <c r="O42" s="49"/>
      <c r="P42" s="51"/>
      <c r="Q42" s="359"/>
      <c r="R42" s="70"/>
      <c r="S42" s="70"/>
      <c r="T42" s="70"/>
      <c r="U42" s="44" t="str">
        <f t="shared" si="0"/>
        <v>X</v>
      </c>
      <c r="V42" s="58">
        <f>B42*HLOOKUP(Input!J$15,Input!R$11:S$13,3)</f>
        <v>0</v>
      </c>
      <c r="W42" s="45"/>
    </row>
    <row r="43" spans="1:25" x14ac:dyDescent="0.25">
      <c r="A43" s="48">
        <v>38</v>
      </c>
      <c r="B43" s="61"/>
      <c r="C43" s="50"/>
      <c r="D43" s="39" t="str">
        <f>IF(C43="","",IFERROR(VLOOKUP(C43,'Pemetaan Sem 1'!A$9:B$48,2,FALSE),"No. SK tidak ditemukan"))</f>
        <v/>
      </c>
      <c r="E43" s="56"/>
      <c r="F43" s="39" t="str">
        <f>IF(E43="","",IFERROR(VLOOKUP(E43,'Pemetaan Sem 1'!C$9:D$48,2,FALSE),"No. KD tidak ditemukan"))</f>
        <v/>
      </c>
      <c r="G43" s="65"/>
      <c r="H43" s="365"/>
      <c r="I43" s="363"/>
      <c r="J43" s="366"/>
      <c r="K43" s="367"/>
      <c r="L43" s="51"/>
      <c r="M43" s="49"/>
      <c r="N43" s="366"/>
      <c r="O43" s="367"/>
      <c r="P43" s="366"/>
      <c r="Q43" s="359"/>
      <c r="R43" s="43"/>
      <c r="S43" s="43"/>
      <c r="T43" s="43"/>
      <c r="U43" s="44" t="str">
        <f t="shared" si="0"/>
        <v>X</v>
      </c>
      <c r="V43" s="58">
        <f>B43*HLOOKUP(Input!J$15,Input!R$11:S$13,3)</f>
        <v>0</v>
      </c>
      <c r="W43" s="45"/>
    </row>
    <row r="44" spans="1:25" x14ac:dyDescent="0.25">
      <c r="A44" s="48">
        <v>39</v>
      </c>
      <c r="B44" s="61"/>
      <c r="C44" s="50"/>
      <c r="D44" s="39" t="str">
        <f>IF(C44="","",IFERROR(VLOOKUP(C44,'Pemetaan Sem 1'!A$9:B$48,2,FALSE),"No. SK tidak ditemukan"))</f>
        <v/>
      </c>
      <c r="E44" s="56"/>
      <c r="F44" s="39" t="str">
        <f>IF(E44="","",IFERROR(VLOOKUP(E44,'Pemetaan Sem 1'!C$9:D$48,2,FALSE),"No. KD tidak ditemukan"))</f>
        <v/>
      </c>
      <c r="G44" s="334"/>
      <c r="H44" s="67"/>
      <c r="I44" s="351"/>
      <c r="J44" s="366"/>
      <c r="K44" s="49"/>
      <c r="L44" s="51"/>
      <c r="M44" s="49"/>
      <c r="N44" s="366"/>
      <c r="O44" s="49"/>
      <c r="P44" s="51"/>
      <c r="Q44" s="359"/>
      <c r="R44" s="70"/>
      <c r="S44" s="70"/>
      <c r="T44" s="70"/>
      <c r="U44" s="44" t="str">
        <f t="shared" si="0"/>
        <v>X</v>
      </c>
      <c r="V44" s="58">
        <f>B44*HLOOKUP(Input!J$15,Input!R$11:S$13,3)</f>
        <v>0</v>
      </c>
      <c r="W44" s="45"/>
    </row>
    <row r="45" spans="1:25" x14ac:dyDescent="0.25">
      <c r="A45" s="48">
        <v>40</v>
      </c>
      <c r="B45" s="61"/>
      <c r="C45" s="50"/>
      <c r="D45" s="39" t="str">
        <f>IF(C45="","",IFERROR(VLOOKUP(C45,'Pemetaan Sem 1'!A$9:B$48,2,FALSE),"No. SK tidak ditemukan"))</f>
        <v/>
      </c>
      <c r="E45" s="56"/>
      <c r="F45" s="39" t="str">
        <f>IF(E45="","",IFERROR(VLOOKUP(E45,'Pemetaan Sem 1'!C$9:D$48,2,FALSE),"No. KD tidak ditemukan"))</f>
        <v/>
      </c>
      <c r="G45" s="334"/>
      <c r="H45" s="67"/>
      <c r="I45" s="351"/>
      <c r="J45" s="366"/>
      <c r="K45" s="49"/>
      <c r="L45" s="51"/>
      <c r="M45" s="49"/>
      <c r="N45" s="366"/>
      <c r="O45" s="49"/>
      <c r="P45" s="366"/>
      <c r="Q45" s="359"/>
      <c r="R45" s="70"/>
      <c r="S45" s="70"/>
      <c r="T45" s="70"/>
      <c r="U45" s="44" t="str">
        <f t="shared" si="0"/>
        <v>X</v>
      </c>
      <c r="V45" s="58">
        <f>B45*HLOOKUP(Input!J$15,Input!R$11:S$13,3)</f>
        <v>0</v>
      </c>
      <c r="W45" s="45"/>
    </row>
    <row r="46" spans="1:25" ht="84" customHeight="1" x14ac:dyDescent="0.25">
      <c r="A46" s="48">
        <v>41</v>
      </c>
      <c r="B46" s="61"/>
      <c r="C46" s="50"/>
      <c r="D46" s="39" t="str">
        <f>IF(C46="","",IFERROR(VLOOKUP(C46,'Pemetaan Sem 1'!A$9:B$48,2,FALSE),"No. SK tidak ditemukan"))</f>
        <v/>
      </c>
      <c r="E46" s="56"/>
      <c r="F46" s="39" t="str">
        <f>IF(E46="","",IFERROR(VLOOKUP(E46,'Pemetaan Sem 1'!C$9:D$48,2,FALSE),"No. KD tidak ditemukan"))</f>
        <v/>
      </c>
      <c r="G46" s="334"/>
      <c r="H46" s="365"/>
      <c r="I46" s="363"/>
      <c r="J46" s="366"/>
      <c r="K46" s="367"/>
      <c r="L46" s="51"/>
      <c r="M46" s="49"/>
      <c r="N46" s="366"/>
      <c r="O46" s="367"/>
      <c r="P46" s="366"/>
      <c r="Q46" s="51"/>
      <c r="R46" s="70"/>
      <c r="S46" s="70"/>
      <c r="T46" s="70"/>
      <c r="U46" s="44" t="str">
        <f t="shared" si="0"/>
        <v>X</v>
      </c>
      <c r="V46" s="58">
        <f>B46*HLOOKUP(Input!J$15,Input!R$11:S$13,3)</f>
        <v>0</v>
      </c>
      <c r="W46" s="45"/>
    </row>
    <row r="47" spans="1:25" ht="69" customHeight="1" x14ac:dyDescent="0.25">
      <c r="A47" s="48">
        <v>42</v>
      </c>
      <c r="B47" s="61"/>
      <c r="C47" s="50"/>
      <c r="D47" s="39" t="str">
        <f>IF(C47="","",IFERROR(VLOOKUP(C47,'Pemetaan Sem 1'!A$9:B$48,2,FALSE),"No. SK tidak ditemukan"))</f>
        <v/>
      </c>
      <c r="E47" s="56"/>
      <c r="F47" s="39" t="str">
        <f>IF(E47="","",IFERROR(VLOOKUP(E47,'Pemetaan Sem 1'!C$9:D$48,2,FALSE),"No. KD tidak ditemukan"))</f>
        <v/>
      </c>
      <c r="G47" s="65"/>
      <c r="H47" s="67"/>
      <c r="I47" s="351"/>
      <c r="J47" s="366"/>
      <c r="K47" s="49"/>
      <c r="L47" s="51"/>
      <c r="M47" s="49"/>
      <c r="N47" s="366"/>
      <c r="O47" s="49"/>
      <c r="P47" s="51"/>
      <c r="Q47" s="51"/>
      <c r="R47" s="70"/>
      <c r="S47" s="70"/>
      <c r="T47" s="70"/>
      <c r="U47" s="44" t="str">
        <f t="shared" si="0"/>
        <v>X</v>
      </c>
      <c r="V47" s="58">
        <f>B47*HLOOKUP(Input!J$15,Input!R$11:S$13,3)</f>
        <v>0</v>
      </c>
      <c r="W47" s="45"/>
    </row>
    <row r="48" spans="1:25" ht="87.75" customHeight="1" x14ac:dyDescent="0.25">
      <c r="A48" s="48">
        <v>43</v>
      </c>
      <c r="B48" s="61"/>
      <c r="C48" s="50"/>
      <c r="D48" s="39" t="str">
        <f>IF(C48="","",IFERROR(VLOOKUP(C48,'Pemetaan Sem 1'!A$9:B$48,2,FALSE),"No. SK tidak ditemukan"))</f>
        <v/>
      </c>
      <c r="E48" s="56"/>
      <c r="F48" s="39" t="str">
        <f>IF(E48="","",IFERROR(VLOOKUP(E48,'Pemetaan Sem 1'!C$9:D$48,2,FALSE),"No. KD tidak ditemukan"))</f>
        <v/>
      </c>
      <c r="G48" s="65"/>
      <c r="H48" s="67"/>
      <c r="I48" s="351"/>
      <c r="J48" s="366"/>
      <c r="K48" s="49"/>
      <c r="L48" s="51"/>
      <c r="M48" s="49"/>
      <c r="N48" s="366"/>
      <c r="O48" s="49"/>
      <c r="P48" s="51"/>
      <c r="Q48" s="51"/>
      <c r="R48" s="70"/>
      <c r="S48" s="70"/>
      <c r="T48" s="70"/>
      <c r="U48" s="44" t="str">
        <f t="shared" si="0"/>
        <v>X</v>
      </c>
      <c r="V48" s="58">
        <f>B48*HLOOKUP(Input!J$15,Input!R$11:S$13,3)</f>
        <v>0</v>
      </c>
      <c r="W48" s="45"/>
    </row>
    <row r="49" spans="1:23" x14ac:dyDescent="0.25">
      <c r="A49" s="48">
        <v>44</v>
      </c>
      <c r="B49" s="61"/>
      <c r="C49" s="50"/>
      <c r="D49" s="39" t="str">
        <f>IF(C49="","",IFERROR(VLOOKUP(C49,'Pemetaan Sem 1'!A$9:B$48,2,FALSE),"No. SK tidak ditemukan"))</f>
        <v/>
      </c>
      <c r="E49" s="56"/>
      <c r="F49" s="39" t="str">
        <f>IF(E49="","",IFERROR(VLOOKUP(E49,'Pemetaan Sem 1'!C$9:D$48,2,FALSE),"No. KD tidak ditemukan"))</f>
        <v/>
      </c>
      <c r="G49" s="65"/>
      <c r="H49" s="67"/>
      <c r="I49" s="351"/>
      <c r="J49" s="366"/>
      <c r="K49" s="49"/>
      <c r="L49" s="51"/>
      <c r="M49" s="49"/>
      <c r="N49" s="366"/>
      <c r="O49" s="49"/>
      <c r="P49" s="51"/>
      <c r="Q49" s="51"/>
      <c r="R49" s="70"/>
      <c r="S49" s="70"/>
      <c r="T49" s="70"/>
      <c r="U49" s="44" t="str">
        <f t="shared" si="0"/>
        <v>X</v>
      </c>
      <c r="V49" s="58">
        <f>B49*HLOOKUP(Input!J$15,Input!R$11:S$13,3)</f>
        <v>0</v>
      </c>
      <c r="W49" s="45"/>
    </row>
    <row r="50" spans="1:23" x14ac:dyDescent="0.25">
      <c r="A50" s="48">
        <v>45</v>
      </c>
      <c r="B50" s="61"/>
      <c r="C50" s="50"/>
      <c r="D50" s="39" t="str">
        <f>IF(C50="","",IFERROR(VLOOKUP(C50,'Pemetaan Sem 1'!A$9:B$48,2,FALSE),"No. SK tidak ditemukan"))</f>
        <v/>
      </c>
      <c r="E50" s="56"/>
      <c r="F50" s="39" t="str">
        <f>IF(E50="","",IFERROR(VLOOKUP(E50,'Pemetaan Sem 1'!C$9:D$48,2,FALSE),"No. KD tidak ditemukan"))</f>
        <v/>
      </c>
      <c r="G50" s="65"/>
      <c r="H50" s="67"/>
      <c r="I50" s="351"/>
      <c r="J50" s="51"/>
      <c r="K50" s="49"/>
      <c r="L50" s="51"/>
      <c r="M50" s="49"/>
      <c r="N50" s="51"/>
      <c r="O50" s="49"/>
      <c r="P50" s="51"/>
      <c r="Q50" s="51"/>
      <c r="R50" s="43"/>
      <c r="S50" s="43"/>
      <c r="T50" s="43"/>
      <c r="U50" s="44" t="str">
        <f t="shared" si="0"/>
        <v>X</v>
      </c>
      <c r="V50" s="58">
        <f>B50*HLOOKUP(Input!J$15,Input!R$11:S$13,3)</f>
        <v>0</v>
      </c>
      <c r="W50" s="45"/>
    </row>
    <row r="51" spans="1:23" x14ac:dyDescent="0.25">
      <c r="A51" s="48">
        <v>46</v>
      </c>
      <c r="B51" s="61"/>
      <c r="C51" s="50"/>
      <c r="D51" s="39" t="str">
        <f>IF(C51="","",IFERROR(VLOOKUP(C51,'Pemetaan Sem 1'!A$9:B$48,2,FALSE),"No. SK tidak ditemukan"))</f>
        <v/>
      </c>
      <c r="E51" s="56"/>
      <c r="F51" s="39" t="str">
        <f>IF(E51="","",IFERROR(VLOOKUP(E51,'Pemetaan Sem 1'!C$9:D$48,2,FALSE),"No. KD tidak ditemukan"))</f>
        <v/>
      </c>
      <c r="G51" s="65"/>
      <c r="H51" s="67"/>
      <c r="I51" s="351"/>
      <c r="J51" s="51"/>
      <c r="K51" s="49"/>
      <c r="L51" s="51"/>
      <c r="M51" s="49"/>
      <c r="N51" s="51"/>
      <c r="O51" s="49"/>
      <c r="P51" s="51"/>
      <c r="Q51" s="51"/>
      <c r="R51" s="43"/>
      <c r="S51" s="43"/>
      <c r="T51" s="43"/>
      <c r="U51" s="44" t="str">
        <f t="shared" si="0"/>
        <v>X</v>
      </c>
      <c r="V51" s="58">
        <f>B51*HLOOKUP(Input!J$15,Input!R$11:S$13,3)</f>
        <v>0</v>
      </c>
      <c r="W51" s="45"/>
    </row>
    <row r="52" spans="1:23" x14ac:dyDescent="0.25">
      <c r="A52" s="48">
        <v>47</v>
      </c>
      <c r="B52" s="61"/>
      <c r="C52" s="50"/>
      <c r="D52" s="39" t="str">
        <f>IF(C52="","",IFERROR(VLOOKUP(C52,'Pemetaan Sem 1'!A$9:B$48,2,FALSE),"No. SK tidak ditemukan"))</f>
        <v/>
      </c>
      <c r="E52" s="56"/>
      <c r="F52" s="39" t="str">
        <f>IF(E52="","",IFERROR(VLOOKUP(E52,'Pemetaan Sem 1'!C$9:D$48,2,FALSE),"No. KD tidak ditemukan"))</f>
        <v/>
      </c>
      <c r="G52" s="42"/>
      <c r="H52" s="66"/>
      <c r="I52" s="351"/>
      <c r="J52" s="51"/>
      <c r="K52" s="49"/>
      <c r="L52" s="51"/>
      <c r="M52" s="49"/>
      <c r="N52" s="51"/>
      <c r="O52" s="49"/>
      <c r="P52" s="51"/>
      <c r="Q52" s="51"/>
      <c r="R52" s="43"/>
      <c r="S52" s="43"/>
      <c r="T52" s="43"/>
      <c r="U52" s="44" t="str">
        <f t="shared" si="0"/>
        <v>X</v>
      </c>
      <c r="V52" s="58">
        <f>B52*HLOOKUP(Input!J$15,Input!R$11:S$13,3)</f>
        <v>0</v>
      </c>
      <c r="W52" s="45"/>
    </row>
    <row r="53" spans="1:23" x14ac:dyDescent="0.25">
      <c r="A53" s="48">
        <v>48</v>
      </c>
      <c r="B53" s="61"/>
      <c r="C53" s="50"/>
      <c r="D53" s="39" t="str">
        <f>IF(C53="","",IFERROR(VLOOKUP(C53,'Pemetaan Sem 1'!A$9:B$48,2,FALSE),"No. SK tidak ditemukan"))</f>
        <v/>
      </c>
      <c r="E53" s="56"/>
      <c r="F53" s="39" t="str">
        <f>IF(E53="","",IFERROR(VLOOKUP(E53,'Pemetaan Sem 1'!C$9:D$48,2,FALSE),"No. KD tidak ditemukan"))</f>
        <v/>
      </c>
      <c r="G53" s="42"/>
      <c r="H53" s="66"/>
      <c r="I53" s="351"/>
      <c r="J53" s="51"/>
      <c r="K53" s="49"/>
      <c r="L53" s="51"/>
      <c r="M53" s="49"/>
      <c r="N53" s="51"/>
      <c r="O53" s="49"/>
      <c r="P53" s="51"/>
      <c r="Q53" s="51"/>
      <c r="R53" s="43"/>
      <c r="S53" s="43"/>
      <c r="T53" s="43"/>
      <c r="U53" s="44" t="str">
        <f t="shared" si="0"/>
        <v>X</v>
      </c>
      <c r="V53" s="58">
        <f>B53*HLOOKUP(Input!J$15,Input!R$11:S$13,3)</f>
        <v>0</v>
      </c>
      <c r="W53" s="45"/>
    </row>
    <row r="54" spans="1:23" x14ac:dyDescent="0.25">
      <c r="A54" s="48">
        <v>49</v>
      </c>
      <c r="B54" s="61"/>
      <c r="C54" s="50"/>
      <c r="D54" s="39" t="str">
        <f>IF(C54="","",IFERROR(VLOOKUP(C54,'Pemetaan Sem 1'!A$9:B$48,2,FALSE),"No. SK tidak ditemukan"))</f>
        <v/>
      </c>
      <c r="E54" s="56"/>
      <c r="F54" s="39" t="str">
        <f>IF(E54="","",IFERROR(VLOOKUP(E54,'Pemetaan Sem 1'!C$9:D$48,2,FALSE),"No. KD tidak ditemukan"))</f>
        <v/>
      </c>
      <c r="G54" s="42"/>
      <c r="H54" s="66"/>
      <c r="I54" s="351"/>
      <c r="J54" s="51"/>
      <c r="K54" s="49"/>
      <c r="L54" s="51"/>
      <c r="M54" s="49"/>
      <c r="N54" s="51"/>
      <c r="O54" s="49"/>
      <c r="P54" s="51"/>
      <c r="Q54" s="51"/>
      <c r="R54" s="43"/>
      <c r="S54" s="43"/>
      <c r="T54" s="43"/>
      <c r="U54" s="44" t="str">
        <f t="shared" si="0"/>
        <v>X</v>
      </c>
      <c r="V54" s="58">
        <f>B54*HLOOKUP(Input!J$15,Input!R$11:S$13,3)</f>
        <v>0</v>
      </c>
      <c r="W54" s="45"/>
    </row>
    <row r="55" spans="1:23" x14ac:dyDescent="0.25">
      <c r="A55" s="48">
        <v>50</v>
      </c>
      <c r="B55" s="61"/>
      <c r="C55" s="50"/>
      <c r="D55" s="39" t="str">
        <f>IF(C55="","",IFERROR(VLOOKUP(C55,'Pemetaan Sem 1'!A$9:B$48,2,FALSE),"No. SK tidak ditemukan"))</f>
        <v/>
      </c>
      <c r="E55" s="56"/>
      <c r="F55" s="39" t="str">
        <f>IF(E55="","",IFERROR(VLOOKUP(E55,'Pemetaan Sem 1'!C$9:D$48,2,FALSE),"No. KD tidak ditemukan"))</f>
        <v/>
      </c>
      <c r="G55" s="42"/>
      <c r="H55" s="66"/>
      <c r="I55" s="351"/>
      <c r="J55" s="51"/>
      <c r="K55" s="49"/>
      <c r="L55" s="51"/>
      <c r="M55" s="49"/>
      <c r="N55" s="51"/>
      <c r="O55" s="49"/>
      <c r="P55" s="51"/>
      <c r="Q55" s="51"/>
      <c r="R55" s="43"/>
      <c r="S55" s="43"/>
      <c r="T55" s="43"/>
      <c r="U55" s="44" t="str">
        <f t="shared" si="0"/>
        <v>X</v>
      </c>
      <c r="V55" s="58">
        <f>B55*HLOOKUP(Input!J$15,Input!R$11:S$13,3)</f>
        <v>0</v>
      </c>
      <c r="W55" s="45"/>
    </row>
    <row r="56" spans="1:23" x14ac:dyDescent="0.25">
      <c r="A56" s="48">
        <v>51</v>
      </c>
      <c r="B56" s="61"/>
      <c r="C56" s="50"/>
      <c r="D56" s="39" t="str">
        <f>IF(C56="","",IFERROR(VLOOKUP(C56,'Pemetaan Sem 1'!A$9:B$48,2,FALSE),"No. SK tidak ditemukan"))</f>
        <v/>
      </c>
      <c r="E56" s="56"/>
      <c r="F56" s="39" t="str">
        <f>IF(E56="","",IFERROR(VLOOKUP(E56,'Pemetaan Sem 1'!C$9:D$48,2,FALSE),"No. KD tidak ditemukan"))</f>
        <v/>
      </c>
      <c r="G56" s="42"/>
      <c r="H56" s="66"/>
      <c r="I56" s="351"/>
      <c r="J56" s="51"/>
      <c r="K56" s="49"/>
      <c r="L56" s="51"/>
      <c r="M56" s="49"/>
      <c r="N56" s="51"/>
      <c r="O56" s="49"/>
      <c r="P56" s="51"/>
      <c r="Q56" s="51"/>
      <c r="R56" s="43"/>
      <c r="S56" s="43"/>
      <c r="T56" s="43"/>
      <c r="U56" s="44" t="str">
        <f t="shared" si="0"/>
        <v>X</v>
      </c>
      <c r="V56" s="58">
        <f>B56*HLOOKUP(Input!J$15,Input!R$11:S$13,3)</f>
        <v>0</v>
      </c>
      <c r="W56" s="45"/>
    </row>
    <row r="57" spans="1:23" x14ac:dyDescent="0.25">
      <c r="A57" s="48">
        <v>52</v>
      </c>
      <c r="B57" s="61"/>
      <c r="C57" s="50"/>
      <c r="D57" s="39" t="str">
        <f>IF(C57="","",IFERROR(VLOOKUP(C57,'Pemetaan Sem 1'!A$9:B$48,2,FALSE),"No. SK tidak ditemukan"))</f>
        <v/>
      </c>
      <c r="E57" s="56"/>
      <c r="F57" s="39" t="str">
        <f>IF(E57="","",IFERROR(VLOOKUP(E57,'Pemetaan Sem 1'!C$9:D$48,2,FALSE),"No. KD tidak ditemukan"))</f>
        <v/>
      </c>
      <c r="G57" s="42"/>
      <c r="H57" s="66"/>
      <c r="I57" s="351"/>
      <c r="J57" s="51"/>
      <c r="K57" s="49"/>
      <c r="L57" s="51"/>
      <c r="M57" s="49"/>
      <c r="N57" s="51"/>
      <c r="O57" s="49"/>
      <c r="P57" s="51"/>
      <c r="Q57" s="51"/>
      <c r="R57" s="43"/>
      <c r="S57" s="43"/>
      <c r="T57" s="43"/>
      <c r="U57" s="44" t="str">
        <f t="shared" si="0"/>
        <v>X</v>
      </c>
      <c r="V57" s="58">
        <f>B57*HLOOKUP(Input!J$15,Input!R$11:S$13,3)</f>
        <v>0</v>
      </c>
      <c r="W57" s="45"/>
    </row>
    <row r="58" spans="1:23" x14ac:dyDescent="0.25">
      <c r="A58" s="48">
        <v>53</v>
      </c>
      <c r="B58" s="61"/>
      <c r="C58" s="50"/>
      <c r="D58" s="39" t="str">
        <f>IF(C58="","",IFERROR(VLOOKUP(C58,'Pemetaan Sem 1'!A$9:B$48,2,FALSE),"No. SK tidak ditemukan"))</f>
        <v/>
      </c>
      <c r="E58" s="56"/>
      <c r="F58" s="39" t="str">
        <f>IF(E58="","",IFERROR(VLOOKUP(E58,'Pemetaan Sem 1'!C$9:D$48,2,FALSE),"No. KD tidak ditemukan"))</f>
        <v/>
      </c>
      <c r="G58" s="42"/>
      <c r="H58" s="66"/>
      <c r="I58" s="351"/>
      <c r="J58" s="51"/>
      <c r="K58" s="49"/>
      <c r="L58" s="51"/>
      <c r="M58" s="49"/>
      <c r="N58" s="51"/>
      <c r="O58" s="49"/>
      <c r="P58" s="51"/>
      <c r="Q58" s="51"/>
      <c r="R58" s="43"/>
      <c r="S58" s="43"/>
      <c r="T58" s="43"/>
      <c r="U58" s="44" t="str">
        <f t="shared" si="0"/>
        <v>X</v>
      </c>
      <c r="V58" s="58">
        <f>B58*HLOOKUP(Input!J$15,Input!R$11:S$13,3)</f>
        <v>0</v>
      </c>
      <c r="W58" s="45"/>
    </row>
    <row r="59" spans="1:23" x14ac:dyDescent="0.25">
      <c r="A59" s="48">
        <v>54</v>
      </c>
      <c r="B59" s="61"/>
      <c r="C59" s="50"/>
      <c r="D59" s="39" t="str">
        <f>IF(C59="","",IFERROR(VLOOKUP(C59,'Pemetaan Sem 1'!A$9:B$48,2,FALSE),"No. SK tidak ditemukan"))</f>
        <v/>
      </c>
      <c r="E59" s="56"/>
      <c r="F59" s="39" t="str">
        <f>IF(E59="","",IFERROR(VLOOKUP(E59,'Pemetaan Sem 1'!C$9:D$48,2,FALSE),"No. KD tidak ditemukan"))</f>
        <v/>
      </c>
      <c r="G59" s="42"/>
      <c r="H59" s="66"/>
      <c r="I59" s="351"/>
      <c r="J59" s="51"/>
      <c r="K59" s="49"/>
      <c r="L59" s="51"/>
      <c r="M59" s="49"/>
      <c r="N59" s="51"/>
      <c r="O59" s="49"/>
      <c r="P59" s="51"/>
      <c r="Q59" s="51"/>
      <c r="R59" s="43"/>
      <c r="S59" s="43"/>
      <c r="T59" s="43"/>
      <c r="U59" s="44" t="str">
        <f t="shared" si="0"/>
        <v>X</v>
      </c>
      <c r="V59" s="58">
        <f>B59*HLOOKUP(Input!J$15,Input!R$11:S$13,3)</f>
        <v>0</v>
      </c>
      <c r="W59" s="45"/>
    </row>
    <row r="60" spans="1:23" x14ac:dyDescent="0.25">
      <c r="A60" s="48">
        <v>55</v>
      </c>
      <c r="B60" s="61"/>
      <c r="C60" s="50"/>
      <c r="D60" s="39" t="str">
        <f>IF(C60="","",IFERROR(VLOOKUP(C60,'Pemetaan Sem 1'!A$9:B$48,2,FALSE),"No. SK tidak ditemukan"))</f>
        <v/>
      </c>
      <c r="E60" s="56"/>
      <c r="F60" s="39" t="str">
        <f>IF(E60="","",IFERROR(VLOOKUP(E60,'Pemetaan Sem 1'!C$9:D$48,2,FALSE),"No. KD tidak ditemukan"))</f>
        <v/>
      </c>
      <c r="G60" s="42"/>
      <c r="H60" s="66"/>
      <c r="I60" s="351"/>
      <c r="J60" s="51"/>
      <c r="K60" s="49"/>
      <c r="L60" s="51"/>
      <c r="M60" s="49"/>
      <c r="N60" s="51"/>
      <c r="O60" s="49"/>
      <c r="P60" s="51"/>
      <c r="Q60" s="51"/>
      <c r="R60" s="43"/>
      <c r="S60" s="43"/>
      <c r="T60" s="43"/>
      <c r="U60" s="44" t="str">
        <f t="shared" si="0"/>
        <v>X</v>
      </c>
      <c r="V60" s="58">
        <f>B60*HLOOKUP(Input!J$15,Input!R$11:S$13,3)</f>
        <v>0</v>
      </c>
      <c r="W60" s="45"/>
    </row>
    <row r="61" spans="1:23" x14ac:dyDescent="0.25">
      <c r="A61" s="48">
        <v>56</v>
      </c>
      <c r="B61" s="61"/>
      <c r="C61" s="50"/>
      <c r="D61" s="39" t="str">
        <f>IF(C61="","",IFERROR(VLOOKUP(C61,'Pemetaan Sem 1'!A$9:B$48,2,FALSE),"No. SK tidak ditemukan"))</f>
        <v/>
      </c>
      <c r="E61" s="56"/>
      <c r="F61" s="39" t="str">
        <f>IF(E61="","",IFERROR(VLOOKUP(E61,'Pemetaan Sem 1'!C$9:D$48,2,FALSE),"No. KD tidak ditemukan"))</f>
        <v/>
      </c>
      <c r="G61" s="42"/>
      <c r="H61" s="66"/>
      <c r="I61" s="351"/>
      <c r="J61" s="51"/>
      <c r="K61" s="49"/>
      <c r="L61" s="51"/>
      <c r="M61" s="49"/>
      <c r="N61" s="51"/>
      <c r="O61" s="49"/>
      <c r="P61" s="51"/>
      <c r="Q61" s="51"/>
      <c r="R61" s="43"/>
      <c r="S61" s="43"/>
      <c r="T61" s="43"/>
      <c r="U61" s="44" t="str">
        <f t="shared" si="0"/>
        <v>X</v>
      </c>
      <c r="V61" s="58">
        <f>B61*HLOOKUP(Input!J$15,Input!R$11:S$13,3)</f>
        <v>0</v>
      </c>
      <c r="W61" s="45"/>
    </row>
    <row r="62" spans="1:23" x14ac:dyDescent="0.25">
      <c r="A62" s="48">
        <v>57</v>
      </c>
      <c r="B62" s="61"/>
      <c r="C62" s="50"/>
      <c r="D62" s="39" t="str">
        <f>IF(C62="","",IFERROR(VLOOKUP(C62,'Pemetaan Sem 1'!A$9:B$48,2,FALSE),"No. SK tidak ditemukan"))</f>
        <v/>
      </c>
      <c r="E62" s="56"/>
      <c r="F62" s="39" t="str">
        <f>IF(E62="","",IFERROR(VLOOKUP(E62,'Pemetaan Sem 1'!C$9:D$48,2,FALSE),"No. KD tidak ditemukan"))</f>
        <v/>
      </c>
      <c r="G62" s="42"/>
      <c r="H62" s="66"/>
      <c r="I62" s="351"/>
      <c r="J62" s="51"/>
      <c r="K62" s="49"/>
      <c r="L62" s="51"/>
      <c r="M62" s="49"/>
      <c r="N62" s="51"/>
      <c r="O62" s="49"/>
      <c r="P62" s="51"/>
      <c r="Q62" s="51"/>
      <c r="R62" s="43"/>
      <c r="S62" s="43"/>
      <c r="T62" s="43"/>
      <c r="U62" s="44" t="str">
        <f t="shared" si="0"/>
        <v>X</v>
      </c>
      <c r="V62" s="58">
        <f>B62*HLOOKUP(Input!J$15,Input!R$11:S$13,3)</f>
        <v>0</v>
      </c>
      <c r="W62" s="45"/>
    </row>
    <row r="63" spans="1:23" x14ac:dyDescent="0.25">
      <c r="A63" s="48">
        <v>58</v>
      </c>
      <c r="B63" s="61"/>
      <c r="C63" s="50"/>
      <c r="D63" s="39" t="str">
        <f>IF(C63="","",IFERROR(VLOOKUP(C63,'Pemetaan Sem 1'!A$9:B$48,2,FALSE),"No. SK tidak ditemukan"))</f>
        <v/>
      </c>
      <c r="E63" s="56"/>
      <c r="F63" s="39" t="str">
        <f>IF(E63="","",IFERROR(VLOOKUP(E63,'Pemetaan Sem 1'!C$9:D$48,2,FALSE),"No. KD tidak ditemukan"))</f>
        <v/>
      </c>
      <c r="G63" s="42"/>
      <c r="H63" s="66"/>
      <c r="I63" s="351"/>
      <c r="J63" s="51"/>
      <c r="K63" s="49"/>
      <c r="L63" s="51"/>
      <c r="M63" s="49"/>
      <c r="N63" s="51"/>
      <c r="O63" s="49"/>
      <c r="P63" s="51"/>
      <c r="Q63" s="51"/>
      <c r="R63" s="43"/>
      <c r="S63" s="43"/>
      <c r="T63" s="43"/>
      <c r="U63" s="44" t="str">
        <f t="shared" si="0"/>
        <v>X</v>
      </c>
      <c r="V63" s="58">
        <f>B63*HLOOKUP(Input!J$15,Input!R$11:S$13,3)</f>
        <v>0</v>
      </c>
      <c r="W63" s="45"/>
    </row>
    <row r="64" spans="1:23" x14ac:dyDescent="0.25">
      <c r="A64" s="48">
        <v>59</v>
      </c>
      <c r="B64" s="61"/>
      <c r="C64" s="50"/>
      <c r="D64" s="39" t="str">
        <f>IF(C64="","",IFERROR(VLOOKUP(C64,'Pemetaan Sem 1'!A$9:B$48,2,FALSE),"No. SK tidak ditemukan"))</f>
        <v/>
      </c>
      <c r="E64" s="56"/>
      <c r="F64" s="39" t="str">
        <f>IF(E64="","",IFERROR(VLOOKUP(E64,'Pemetaan Sem 1'!C$9:D$48,2,FALSE),"No. KD tidak ditemukan"))</f>
        <v/>
      </c>
      <c r="G64" s="42"/>
      <c r="H64" s="66"/>
      <c r="I64" s="351"/>
      <c r="J64" s="51"/>
      <c r="K64" s="49"/>
      <c r="L64" s="51"/>
      <c r="M64" s="49"/>
      <c r="N64" s="51"/>
      <c r="O64" s="49"/>
      <c r="P64" s="51"/>
      <c r="Q64" s="51"/>
      <c r="R64" s="43"/>
      <c r="S64" s="43"/>
      <c r="T64" s="43"/>
      <c r="U64" s="44" t="str">
        <f t="shared" si="0"/>
        <v>X</v>
      </c>
      <c r="V64" s="58">
        <f>B64*HLOOKUP(Input!J$15,Input!R$11:S$13,3)</f>
        <v>0</v>
      </c>
      <c r="W64" s="45"/>
    </row>
    <row r="65" spans="1:23" x14ac:dyDescent="0.25">
      <c r="A65" s="48">
        <v>60</v>
      </c>
      <c r="B65" s="61"/>
      <c r="C65" s="50"/>
      <c r="D65" s="39" t="str">
        <f>IF(C65="","",IFERROR(VLOOKUP(C65,'Pemetaan Sem 1'!A$9:B$48,2,FALSE),"No. SK tidak ditemukan"))</f>
        <v/>
      </c>
      <c r="E65" s="56"/>
      <c r="F65" s="39" t="str">
        <f>IF(E65="","",IFERROR(VLOOKUP(E65,'Pemetaan Sem 1'!C$9:D$48,2,FALSE),"No. KD tidak ditemukan"))</f>
        <v/>
      </c>
      <c r="G65" s="42"/>
      <c r="H65" s="66"/>
      <c r="I65" s="351"/>
      <c r="J65" s="51"/>
      <c r="K65" s="49"/>
      <c r="L65" s="51"/>
      <c r="M65" s="49"/>
      <c r="N65" s="51"/>
      <c r="O65" s="49"/>
      <c r="P65" s="51"/>
      <c r="Q65" s="51"/>
      <c r="R65" s="43"/>
      <c r="S65" s="43"/>
      <c r="T65" s="43"/>
      <c r="U65" s="44" t="str">
        <f t="shared" si="0"/>
        <v>X</v>
      </c>
      <c r="V65" s="58">
        <f>B65*HLOOKUP(Input!J$15,Input!R$11:S$13,3)</f>
        <v>0</v>
      </c>
      <c r="W65" s="45"/>
    </row>
    <row r="66" spans="1:23" x14ac:dyDescent="0.25">
      <c r="A66" s="48">
        <v>61</v>
      </c>
      <c r="B66" s="61"/>
      <c r="C66" s="50"/>
      <c r="D66" s="39" t="str">
        <f>IF(C66="","",IFERROR(VLOOKUP(C66,'Pemetaan Sem 1'!A$9:B$48,2,FALSE),"No. SK tidak ditemukan"))</f>
        <v/>
      </c>
      <c r="E66" s="56"/>
      <c r="F66" s="39" t="str">
        <f>IF(E66="","",IFERROR(VLOOKUP(E66,'Pemetaan Sem 1'!C$9:D$48,2,FALSE),"No. KD tidak ditemukan"))</f>
        <v/>
      </c>
      <c r="G66" s="42"/>
      <c r="H66" s="66"/>
      <c r="I66" s="351"/>
      <c r="J66" s="51"/>
      <c r="K66" s="49"/>
      <c r="L66" s="51"/>
      <c r="M66" s="49"/>
      <c r="N66" s="51"/>
      <c r="O66" s="49"/>
      <c r="P66" s="51"/>
      <c r="Q66" s="51"/>
      <c r="R66" s="43"/>
      <c r="S66" s="43"/>
      <c r="T66" s="43"/>
      <c r="U66" s="44" t="str">
        <f t="shared" si="0"/>
        <v>X</v>
      </c>
      <c r="V66" s="58">
        <f>B66*HLOOKUP(Input!J$15,Input!R$11:S$13,3)</f>
        <v>0</v>
      </c>
      <c r="W66" s="45"/>
    </row>
    <row r="67" spans="1:23" x14ac:dyDescent="0.25">
      <c r="A67" s="48">
        <v>62</v>
      </c>
      <c r="B67" s="61"/>
      <c r="C67" s="50"/>
      <c r="D67" s="39" t="str">
        <f>IF(C67="","",IFERROR(VLOOKUP(C67,'Pemetaan Sem 1'!A$9:B$48,2,FALSE),"No. SK tidak ditemukan"))</f>
        <v/>
      </c>
      <c r="E67" s="56"/>
      <c r="F67" s="39" t="str">
        <f>IF(E67="","",IFERROR(VLOOKUP(E67,'Pemetaan Sem 1'!C$9:D$48,2,FALSE),"No. KD tidak ditemukan"))</f>
        <v/>
      </c>
      <c r="G67" s="42"/>
      <c r="H67" s="66"/>
      <c r="I67" s="351"/>
      <c r="J67" s="51"/>
      <c r="K67" s="49"/>
      <c r="L67" s="51"/>
      <c r="M67" s="49"/>
      <c r="N67" s="51"/>
      <c r="O67" s="49"/>
      <c r="P67" s="51"/>
      <c r="Q67" s="51"/>
      <c r="R67" s="43"/>
      <c r="S67" s="43"/>
      <c r="T67" s="43"/>
      <c r="U67" s="44" t="str">
        <f t="shared" si="0"/>
        <v>X</v>
      </c>
      <c r="V67" s="58">
        <f>B67*HLOOKUP(Input!J$15,Input!R$11:S$13,3)</f>
        <v>0</v>
      </c>
      <c r="W67" s="45"/>
    </row>
    <row r="68" spans="1:23" x14ac:dyDescent="0.25">
      <c r="A68" s="48">
        <v>63</v>
      </c>
      <c r="B68" s="61"/>
      <c r="C68" s="50"/>
      <c r="D68" s="39" t="str">
        <f>IF(C68="","",IFERROR(VLOOKUP(C68,'Pemetaan Sem 1'!A$9:B$48,2,FALSE),"No. SK tidak ditemukan"))</f>
        <v/>
      </c>
      <c r="E68" s="56"/>
      <c r="F68" s="39" t="str">
        <f>IF(E68="","",IFERROR(VLOOKUP(E68,'Pemetaan Sem 1'!C$9:D$48,2,FALSE),"No. KD tidak ditemukan"))</f>
        <v/>
      </c>
      <c r="G68" s="42"/>
      <c r="H68" s="66"/>
      <c r="I68" s="351"/>
      <c r="J68" s="51"/>
      <c r="K68" s="49"/>
      <c r="L68" s="51"/>
      <c r="M68" s="49"/>
      <c r="N68" s="51"/>
      <c r="O68" s="49"/>
      <c r="P68" s="51"/>
      <c r="Q68" s="51"/>
      <c r="R68" s="43"/>
      <c r="S68" s="43"/>
      <c r="T68" s="43"/>
      <c r="U68" s="44" t="str">
        <f t="shared" si="0"/>
        <v>X</v>
      </c>
      <c r="V68" s="58">
        <f>B68*HLOOKUP(Input!J$15,Input!R$11:S$13,3)</f>
        <v>0</v>
      </c>
      <c r="W68" s="45"/>
    </row>
    <row r="69" spans="1:23" x14ac:dyDescent="0.25">
      <c r="A69" s="48">
        <v>64</v>
      </c>
      <c r="B69" s="61"/>
      <c r="C69" s="50"/>
      <c r="D69" s="39" t="str">
        <f>IF(C69="","",IFERROR(VLOOKUP(C69,'Pemetaan Sem 1'!A$9:B$48,2,FALSE),"No. SK tidak ditemukan"))</f>
        <v/>
      </c>
      <c r="E69" s="56"/>
      <c r="F69" s="39" t="str">
        <f>IF(E69="","",IFERROR(VLOOKUP(E69,'Pemetaan Sem 1'!C$9:D$48,2,FALSE),"No. KD tidak ditemukan"))</f>
        <v/>
      </c>
      <c r="G69" s="42"/>
      <c r="H69" s="66"/>
      <c r="I69" s="351"/>
      <c r="J69" s="51"/>
      <c r="K69" s="49"/>
      <c r="L69" s="51"/>
      <c r="M69" s="49"/>
      <c r="N69" s="51"/>
      <c r="O69" s="49"/>
      <c r="P69" s="51"/>
      <c r="Q69" s="51"/>
      <c r="R69" s="43"/>
      <c r="S69" s="43"/>
      <c r="T69" s="43"/>
      <c r="U69" s="44" t="str">
        <f t="shared" si="0"/>
        <v>X</v>
      </c>
      <c r="V69" s="58">
        <f>B69*HLOOKUP(Input!J$15,Input!R$11:S$13,3)</f>
        <v>0</v>
      </c>
      <c r="W69" s="45"/>
    </row>
    <row r="70" spans="1:23" x14ac:dyDescent="0.25">
      <c r="A70" s="48">
        <v>65</v>
      </c>
      <c r="B70" s="61"/>
      <c r="C70" s="50"/>
      <c r="D70" s="39" t="str">
        <f>IF(C70="","",IFERROR(VLOOKUP(C70,'Pemetaan Sem 1'!A$9:B$48,2,FALSE),"No. SK tidak ditemukan"))</f>
        <v/>
      </c>
      <c r="E70" s="56"/>
      <c r="F70" s="39" t="str">
        <f>IF(E70="","",IFERROR(VLOOKUP(E70,'Pemetaan Sem 1'!C$9:D$48,2,FALSE),"No. KD tidak ditemukan"))</f>
        <v/>
      </c>
      <c r="G70" s="42"/>
      <c r="H70" s="66"/>
      <c r="I70" s="351"/>
      <c r="J70" s="51"/>
      <c r="K70" s="49"/>
      <c r="L70" s="51"/>
      <c r="M70" s="49"/>
      <c r="N70" s="51"/>
      <c r="O70" s="49"/>
      <c r="P70" s="51"/>
      <c r="Q70" s="51"/>
      <c r="R70" s="43"/>
      <c r="S70" s="43"/>
      <c r="T70" s="43"/>
      <c r="U70" s="44" t="str">
        <f t="shared" si="0"/>
        <v>X</v>
      </c>
      <c r="V70" s="58">
        <f>B70*HLOOKUP(Input!J$15,Input!R$11:S$13,3)</f>
        <v>0</v>
      </c>
      <c r="W70" s="45"/>
    </row>
    <row r="71" spans="1:23" x14ac:dyDescent="0.25">
      <c r="A71" s="48">
        <v>66</v>
      </c>
      <c r="B71" s="61"/>
      <c r="C71" s="50"/>
      <c r="D71" s="39" t="str">
        <f>IF(C71="","",IFERROR(VLOOKUP(C71,'Pemetaan Sem 1'!A$9:B$48,2,FALSE),"No. SK tidak ditemukan"))</f>
        <v/>
      </c>
      <c r="E71" s="56"/>
      <c r="F71" s="39" t="str">
        <f>IF(E71="","",IFERROR(VLOOKUP(E71,'Pemetaan Sem 1'!C$9:D$48,2,FALSE),"No. KD tidak ditemukan"))</f>
        <v/>
      </c>
      <c r="G71" s="42"/>
      <c r="H71" s="66"/>
      <c r="I71" s="351"/>
      <c r="J71" s="51"/>
      <c r="K71" s="49"/>
      <c r="L71" s="51"/>
      <c r="M71" s="49"/>
      <c r="N71" s="51"/>
      <c r="O71" s="49"/>
      <c r="P71" s="51"/>
      <c r="Q71" s="51"/>
      <c r="R71" s="43"/>
      <c r="S71" s="43"/>
      <c r="T71" s="43"/>
      <c r="U71" s="44" t="str">
        <f t="shared" ref="U71:U125" si="1">IF(K71+M71+O71+15=V71,"","X")</f>
        <v>X</v>
      </c>
      <c r="V71" s="58">
        <f>B71*HLOOKUP(Input!J$15,Input!R$11:S$13,3)</f>
        <v>0</v>
      </c>
      <c r="W71" s="45"/>
    </row>
    <row r="72" spans="1:23" x14ac:dyDescent="0.25">
      <c r="A72" s="48">
        <v>67</v>
      </c>
      <c r="B72" s="61"/>
      <c r="C72" s="50"/>
      <c r="D72" s="39" t="str">
        <f>IF(C72="","",IFERROR(VLOOKUP(C72,'Pemetaan Sem 1'!A$9:B$48,2,FALSE),"No. SK tidak ditemukan"))</f>
        <v/>
      </c>
      <c r="E72" s="56"/>
      <c r="F72" s="39" t="str">
        <f>IF(E72="","",IFERROR(VLOOKUP(E72,'Pemetaan Sem 1'!C$9:D$48,2,FALSE),"No. KD tidak ditemukan"))</f>
        <v/>
      </c>
      <c r="G72" s="42"/>
      <c r="H72" s="66"/>
      <c r="I72" s="351"/>
      <c r="J72" s="51"/>
      <c r="K72" s="49"/>
      <c r="L72" s="51"/>
      <c r="M72" s="49"/>
      <c r="N72" s="51"/>
      <c r="O72" s="49"/>
      <c r="P72" s="51"/>
      <c r="Q72" s="51"/>
      <c r="R72" s="43"/>
      <c r="S72" s="43"/>
      <c r="T72" s="43"/>
      <c r="U72" s="44" t="str">
        <f t="shared" si="1"/>
        <v>X</v>
      </c>
      <c r="V72" s="58">
        <f>B72*HLOOKUP(Input!J$15,Input!R$11:S$13,3)</f>
        <v>0</v>
      </c>
      <c r="W72" s="45"/>
    </row>
    <row r="73" spans="1:23" x14ac:dyDescent="0.25">
      <c r="A73" s="48">
        <v>68</v>
      </c>
      <c r="B73" s="61"/>
      <c r="C73" s="50"/>
      <c r="D73" s="39" t="str">
        <f>IF(C73="","",IFERROR(VLOOKUP(C73,'Pemetaan Sem 1'!A$9:B$48,2,FALSE),"No. SK tidak ditemukan"))</f>
        <v/>
      </c>
      <c r="E73" s="56"/>
      <c r="F73" s="39" t="str">
        <f>IF(E73="","",IFERROR(VLOOKUP(E73,'Pemetaan Sem 1'!C$9:D$48,2,FALSE),"No. KD tidak ditemukan"))</f>
        <v/>
      </c>
      <c r="G73" s="42"/>
      <c r="H73" s="66"/>
      <c r="I73" s="351"/>
      <c r="J73" s="51"/>
      <c r="K73" s="49"/>
      <c r="L73" s="51"/>
      <c r="M73" s="49"/>
      <c r="N73" s="51"/>
      <c r="O73" s="49"/>
      <c r="P73" s="51"/>
      <c r="Q73" s="51"/>
      <c r="R73" s="43"/>
      <c r="S73" s="43"/>
      <c r="T73" s="43"/>
      <c r="U73" s="44" t="str">
        <f t="shared" si="1"/>
        <v>X</v>
      </c>
      <c r="V73" s="58">
        <f>B73*HLOOKUP(Input!J$15,Input!R$11:S$13,3)</f>
        <v>0</v>
      </c>
      <c r="W73" s="45"/>
    </row>
    <row r="74" spans="1:23" x14ac:dyDescent="0.25">
      <c r="A74" s="48">
        <v>69</v>
      </c>
      <c r="B74" s="61"/>
      <c r="C74" s="50"/>
      <c r="D74" s="39" t="str">
        <f>IF(C74="","",IFERROR(VLOOKUP(C74,'Pemetaan Sem 1'!A$9:B$48,2,FALSE),"No. SK tidak ditemukan"))</f>
        <v/>
      </c>
      <c r="E74" s="56"/>
      <c r="F74" s="39" t="str">
        <f>IF(E74="","",IFERROR(VLOOKUP(E74,'Pemetaan Sem 1'!C$9:D$48,2,FALSE),"No. KD tidak ditemukan"))</f>
        <v/>
      </c>
      <c r="G74" s="42"/>
      <c r="H74" s="66"/>
      <c r="I74" s="351"/>
      <c r="J74" s="51"/>
      <c r="K74" s="49"/>
      <c r="L74" s="51"/>
      <c r="M74" s="49"/>
      <c r="N74" s="51"/>
      <c r="O74" s="49"/>
      <c r="P74" s="51"/>
      <c r="Q74" s="51"/>
      <c r="R74" s="43"/>
      <c r="S74" s="43"/>
      <c r="T74" s="43"/>
      <c r="U74" s="44" t="str">
        <f t="shared" si="1"/>
        <v>X</v>
      </c>
      <c r="V74" s="58">
        <f>B74*HLOOKUP(Input!J$15,Input!R$11:S$13,3)</f>
        <v>0</v>
      </c>
      <c r="W74" s="45"/>
    </row>
    <row r="75" spans="1:23" x14ac:dyDescent="0.25">
      <c r="A75" s="48">
        <v>70</v>
      </c>
      <c r="B75" s="61"/>
      <c r="C75" s="50"/>
      <c r="D75" s="39" t="str">
        <f>IF(C75="","",IFERROR(VLOOKUP(C75,'Pemetaan Sem 1'!A$9:B$48,2,FALSE),"No. SK tidak ditemukan"))</f>
        <v/>
      </c>
      <c r="E75" s="56"/>
      <c r="F75" s="39" t="str">
        <f>IF(E75="","",IFERROR(VLOOKUP(E75,'Pemetaan Sem 1'!C$9:D$48,2,FALSE),"No. KD tidak ditemukan"))</f>
        <v/>
      </c>
      <c r="G75" s="42"/>
      <c r="H75" s="66"/>
      <c r="I75" s="351"/>
      <c r="J75" s="51"/>
      <c r="K75" s="49"/>
      <c r="L75" s="51"/>
      <c r="M75" s="49"/>
      <c r="N75" s="51"/>
      <c r="O75" s="49"/>
      <c r="P75" s="51"/>
      <c r="Q75" s="51"/>
      <c r="R75" s="43"/>
      <c r="S75" s="43"/>
      <c r="T75" s="43"/>
      <c r="U75" s="44" t="str">
        <f t="shared" si="1"/>
        <v>X</v>
      </c>
      <c r="V75" s="58">
        <f>B75*HLOOKUP(Input!J$15,Input!R$11:S$13,3)</f>
        <v>0</v>
      </c>
      <c r="W75" s="45"/>
    </row>
    <row r="76" spans="1:23" x14ac:dyDescent="0.25">
      <c r="A76" s="48">
        <v>71</v>
      </c>
      <c r="B76" s="61"/>
      <c r="C76" s="50"/>
      <c r="D76" s="39" t="str">
        <f>IF(C76="","",IFERROR(VLOOKUP(C76,'Pemetaan Sem 1'!A$9:B$48,2,FALSE),"No. SK tidak ditemukan"))</f>
        <v/>
      </c>
      <c r="E76" s="56"/>
      <c r="F76" s="39" t="str">
        <f>IF(E76="","",IFERROR(VLOOKUP(E76,'Pemetaan Sem 1'!C$9:D$48,2,FALSE),"No. KD tidak ditemukan"))</f>
        <v/>
      </c>
      <c r="G76" s="42"/>
      <c r="H76" s="66"/>
      <c r="I76" s="351"/>
      <c r="J76" s="51"/>
      <c r="K76" s="49"/>
      <c r="L76" s="51"/>
      <c r="M76" s="49"/>
      <c r="N76" s="51"/>
      <c r="O76" s="49"/>
      <c r="P76" s="51"/>
      <c r="Q76" s="51"/>
      <c r="R76" s="43"/>
      <c r="S76" s="43"/>
      <c r="T76" s="43"/>
      <c r="U76" s="44" t="str">
        <f t="shared" si="1"/>
        <v>X</v>
      </c>
      <c r="V76" s="58">
        <f>B76*HLOOKUP(Input!J$15,Input!R$11:S$13,3)</f>
        <v>0</v>
      </c>
      <c r="W76" s="45"/>
    </row>
    <row r="77" spans="1:23" x14ac:dyDescent="0.25">
      <c r="A77" s="48">
        <v>72</v>
      </c>
      <c r="B77" s="61"/>
      <c r="C77" s="50"/>
      <c r="D77" s="39" t="str">
        <f>IF(C77="","",IFERROR(VLOOKUP(C77,'Pemetaan Sem 1'!A$9:B$48,2,FALSE),"No. SK tidak ditemukan"))</f>
        <v/>
      </c>
      <c r="E77" s="56"/>
      <c r="F77" s="39" t="str">
        <f>IF(E77="","",IFERROR(VLOOKUP(E77,'Pemetaan Sem 1'!C$9:D$48,2,FALSE),"No. KD tidak ditemukan"))</f>
        <v/>
      </c>
      <c r="G77" s="42"/>
      <c r="H77" s="66"/>
      <c r="I77" s="351"/>
      <c r="J77" s="51"/>
      <c r="K77" s="49"/>
      <c r="L77" s="51"/>
      <c r="M77" s="49"/>
      <c r="N77" s="51"/>
      <c r="O77" s="49"/>
      <c r="P77" s="51"/>
      <c r="Q77" s="51"/>
      <c r="R77" s="43"/>
      <c r="S77" s="43"/>
      <c r="T77" s="43"/>
      <c r="U77" s="44" t="str">
        <f t="shared" si="1"/>
        <v>X</v>
      </c>
      <c r="V77" s="58">
        <f>B77*HLOOKUP(Input!J$15,Input!R$11:S$13,3)</f>
        <v>0</v>
      </c>
      <c r="W77" s="45"/>
    </row>
    <row r="78" spans="1:23" x14ac:dyDescent="0.25">
      <c r="A78" s="48">
        <v>73</v>
      </c>
      <c r="B78" s="61"/>
      <c r="C78" s="50"/>
      <c r="D78" s="39" t="str">
        <f>IF(C78="","",IFERROR(VLOOKUP(C78,'Pemetaan Sem 1'!A$9:B$48,2,FALSE),"No. SK tidak ditemukan"))</f>
        <v/>
      </c>
      <c r="E78" s="56"/>
      <c r="F78" s="39" t="str">
        <f>IF(E78="","",IFERROR(VLOOKUP(E78,'Pemetaan Sem 1'!C$9:D$48,2,FALSE),"No. KD tidak ditemukan"))</f>
        <v/>
      </c>
      <c r="G78" s="42"/>
      <c r="H78" s="66"/>
      <c r="I78" s="351"/>
      <c r="J78" s="51"/>
      <c r="K78" s="49"/>
      <c r="L78" s="51"/>
      <c r="M78" s="49"/>
      <c r="N78" s="51"/>
      <c r="O78" s="49"/>
      <c r="P78" s="51"/>
      <c r="Q78" s="51"/>
      <c r="R78" s="43"/>
      <c r="S78" s="43"/>
      <c r="T78" s="43"/>
      <c r="U78" s="44" t="str">
        <f t="shared" si="1"/>
        <v>X</v>
      </c>
      <c r="V78" s="58">
        <f>B78*HLOOKUP(Input!J$15,Input!R$11:S$13,3)</f>
        <v>0</v>
      </c>
      <c r="W78" s="45"/>
    </row>
    <row r="79" spans="1:23" x14ac:dyDescent="0.25">
      <c r="A79" s="48">
        <v>74</v>
      </c>
      <c r="B79" s="61"/>
      <c r="C79" s="50"/>
      <c r="D79" s="39" t="str">
        <f>IF(C79="","",IFERROR(VLOOKUP(C79,'Pemetaan Sem 1'!A$9:B$48,2,FALSE),"No. SK tidak ditemukan"))</f>
        <v/>
      </c>
      <c r="E79" s="56"/>
      <c r="F79" s="39" t="str">
        <f>IF(E79="","",IFERROR(VLOOKUP(E79,'Pemetaan Sem 1'!C$9:D$48,2,FALSE),"No. KD tidak ditemukan"))</f>
        <v/>
      </c>
      <c r="G79" s="42"/>
      <c r="H79" s="66"/>
      <c r="I79" s="351"/>
      <c r="J79" s="51"/>
      <c r="K79" s="49"/>
      <c r="L79" s="51"/>
      <c r="M79" s="49"/>
      <c r="N79" s="51"/>
      <c r="O79" s="49"/>
      <c r="P79" s="51"/>
      <c r="Q79" s="51"/>
      <c r="R79" s="43"/>
      <c r="S79" s="43"/>
      <c r="T79" s="43"/>
      <c r="U79" s="44" t="str">
        <f t="shared" si="1"/>
        <v>X</v>
      </c>
      <c r="V79" s="58">
        <f>B79*HLOOKUP(Input!J$15,Input!R$11:S$13,3)</f>
        <v>0</v>
      </c>
      <c r="W79" s="45"/>
    </row>
    <row r="80" spans="1:23" x14ac:dyDescent="0.25">
      <c r="A80" s="48">
        <v>75</v>
      </c>
      <c r="B80" s="61"/>
      <c r="C80" s="50"/>
      <c r="D80" s="39" t="str">
        <f>IF(C80="","",IFERROR(VLOOKUP(C80,'Pemetaan Sem 1'!A$9:B$48,2,FALSE),"No. SK tidak ditemukan"))</f>
        <v/>
      </c>
      <c r="E80" s="56"/>
      <c r="F80" s="39" t="str">
        <f>IF(E80="","",IFERROR(VLOOKUP(E80,'Pemetaan Sem 1'!C$9:D$48,2,FALSE),"No. KD tidak ditemukan"))</f>
        <v/>
      </c>
      <c r="G80" s="42"/>
      <c r="H80" s="66"/>
      <c r="I80" s="351"/>
      <c r="J80" s="51"/>
      <c r="K80" s="49"/>
      <c r="L80" s="51"/>
      <c r="M80" s="49"/>
      <c r="N80" s="51"/>
      <c r="O80" s="49"/>
      <c r="P80" s="51"/>
      <c r="Q80" s="51"/>
      <c r="R80" s="43"/>
      <c r="S80" s="43"/>
      <c r="T80" s="43"/>
      <c r="U80" s="44" t="str">
        <f t="shared" si="1"/>
        <v>X</v>
      </c>
      <c r="V80" s="58">
        <f>B80*HLOOKUP(Input!J$15,Input!R$11:S$13,3)</f>
        <v>0</v>
      </c>
      <c r="W80" s="45"/>
    </row>
    <row r="81" spans="1:23" x14ac:dyDescent="0.25">
      <c r="A81" s="48">
        <v>76</v>
      </c>
      <c r="B81" s="61"/>
      <c r="C81" s="50"/>
      <c r="D81" s="39" t="str">
        <f>IF(C81="","",IFERROR(VLOOKUP(C81,'Pemetaan Sem 1'!A$9:B$48,2,FALSE),"No. SK tidak ditemukan"))</f>
        <v/>
      </c>
      <c r="E81" s="56"/>
      <c r="F81" s="39" t="str">
        <f>IF(E81="","",IFERROR(VLOOKUP(E81,'Pemetaan Sem 1'!C$9:D$48,2,FALSE),"No. KD tidak ditemukan"))</f>
        <v/>
      </c>
      <c r="G81" s="42"/>
      <c r="H81" s="66"/>
      <c r="I81" s="351"/>
      <c r="J81" s="51"/>
      <c r="K81" s="49"/>
      <c r="L81" s="51"/>
      <c r="M81" s="49"/>
      <c r="N81" s="51"/>
      <c r="O81" s="49"/>
      <c r="P81" s="51"/>
      <c r="Q81" s="51"/>
      <c r="R81" s="43"/>
      <c r="S81" s="43"/>
      <c r="T81" s="43"/>
      <c r="U81" s="44" t="str">
        <f t="shared" si="1"/>
        <v>X</v>
      </c>
      <c r="V81" s="58">
        <f>B81*HLOOKUP(Input!J$15,Input!R$11:S$13,3)</f>
        <v>0</v>
      </c>
      <c r="W81" s="45"/>
    </row>
    <row r="82" spans="1:23" x14ac:dyDescent="0.25">
      <c r="A82" s="48">
        <v>77</v>
      </c>
      <c r="B82" s="61"/>
      <c r="C82" s="50"/>
      <c r="D82" s="39" t="str">
        <f>IF(C82="","",IFERROR(VLOOKUP(C82,'Pemetaan Sem 1'!A$9:B$48,2,FALSE),"No. SK tidak ditemukan"))</f>
        <v/>
      </c>
      <c r="E82" s="56"/>
      <c r="F82" s="39" t="str">
        <f>IF(E82="","",IFERROR(VLOOKUP(E82,'Pemetaan Sem 1'!C$9:D$48,2,FALSE),"No. KD tidak ditemukan"))</f>
        <v/>
      </c>
      <c r="G82" s="42"/>
      <c r="H82" s="66"/>
      <c r="I82" s="351"/>
      <c r="J82" s="51"/>
      <c r="K82" s="49"/>
      <c r="L82" s="51"/>
      <c r="M82" s="49"/>
      <c r="N82" s="51"/>
      <c r="O82" s="49"/>
      <c r="P82" s="51"/>
      <c r="Q82" s="51"/>
      <c r="R82" s="43"/>
      <c r="S82" s="43"/>
      <c r="T82" s="43"/>
      <c r="U82" s="44" t="str">
        <f t="shared" si="1"/>
        <v>X</v>
      </c>
      <c r="V82" s="58">
        <f>B82*HLOOKUP(Input!J$15,Input!R$11:S$13,3)</f>
        <v>0</v>
      </c>
      <c r="W82" s="45"/>
    </row>
    <row r="83" spans="1:23" x14ac:dyDescent="0.25">
      <c r="A83" s="48">
        <v>78</v>
      </c>
      <c r="B83" s="61"/>
      <c r="C83" s="50"/>
      <c r="D83" s="39" t="str">
        <f>IF(C83="","",IFERROR(VLOOKUP(C83,'Pemetaan Sem 1'!A$9:B$48,2,FALSE),"No. SK tidak ditemukan"))</f>
        <v/>
      </c>
      <c r="E83" s="56"/>
      <c r="F83" s="39" t="str">
        <f>IF(E83="","",IFERROR(VLOOKUP(E83,'Pemetaan Sem 1'!C$9:D$48,2,FALSE),"No. KD tidak ditemukan"))</f>
        <v/>
      </c>
      <c r="G83" s="42"/>
      <c r="H83" s="66"/>
      <c r="I83" s="351"/>
      <c r="J83" s="51"/>
      <c r="K83" s="49"/>
      <c r="L83" s="51"/>
      <c r="M83" s="49"/>
      <c r="N83" s="51"/>
      <c r="O83" s="49"/>
      <c r="P83" s="51"/>
      <c r="Q83" s="51"/>
      <c r="R83" s="43"/>
      <c r="S83" s="43"/>
      <c r="T83" s="43"/>
      <c r="U83" s="44" t="str">
        <f t="shared" si="1"/>
        <v>X</v>
      </c>
      <c r="V83" s="58">
        <f>B83*HLOOKUP(Input!J$15,Input!R$11:S$13,3)</f>
        <v>0</v>
      </c>
      <c r="W83" s="45"/>
    </row>
    <row r="84" spans="1:23" x14ac:dyDescent="0.25">
      <c r="A84" s="48">
        <v>79</v>
      </c>
      <c r="B84" s="61"/>
      <c r="C84" s="50"/>
      <c r="D84" s="39" t="str">
        <f>IF(C84="","",IFERROR(VLOOKUP(C84,'Pemetaan Sem 1'!A$9:B$48,2,FALSE),"No. SK tidak ditemukan"))</f>
        <v/>
      </c>
      <c r="E84" s="56"/>
      <c r="F84" s="39" t="str">
        <f>IF(E84="","",IFERROR(VLOOKUP(E84,'Pemetaan Sem 1'!C$9:D$48,2,FALSE),"No. KD tidak ditemukan"))</f>
        <v/>
      </c>
      <c r="G84" s="42"/>
      <c r="H84" s="66"/>
      <c r="I84" s="351"/>
      <c r="J84" s="51"/>
      <c r="K84" s="49"/>
      <c r="L84" s="51"/>
      <c r="M84" s="49"/>
      <c r="N84" s="51"/>
      <c r="O84" s="49"/>
      <c r="P84" s="51"/>
      <c r="Q84" s="51"/>
      <c r="R84" s="43"/>
      <c r="S84" s="43"/>
      <c r="T84" s="43"/>
      <c r="U84" s="44" t="str">
        <f t="shared" si="1"/>
        <v>X</v>
      </c>
      <c r="V84" s="58">
        <f>B84*HLOOKUP(Input!J$15,Input!R$11:S$13,3)</f>
        <v>0</v>
      </c>
      <c r="W84" s="45"/>
    </row>
    <row r="85" spans="1:23" x14ac:dyDescent="0.25">
      <c r="A85" s="48">
        <v>80</v>
      </c>
      <c r="B85" s="61"/>
      <c r="C85" s="50"/>
      <c r="D85" s="39" t="str">
        <f>IF(C85="","",IFERROR(VLOOKUP(C85,'Pemetaan Sem 1'!A$9:B$48,2,FALSE),"No. SK tidak ditemukan"))</f>
        <v/>
      </c>
      <c r="E85" s="56"/>
      <c r="F85" s="39" t="str">
        <f>IF(E85="","",IFERROR(VLOOKUP(E85,'Pemetaan Sem 1'!C$9:D$48,2,FALSE),"No. KD tidak ditemukan"))</f>
        <v/>
      </c>
      <c r="G85" s="42"/>
      <c r="H85" s="66"/>
      <c r="I85" s="351"/>
      <c r="J85" s="51"/>
      <c r="K85" s="49"/>
      <c r="L85" s="51"/>
      <c r="M85" s="49"/>
      <c r="N85" s="51"/>
      <c r="O85" s="49"/>
      <c r="P85" s="51"/>
      <c r="Q85" s="51"/>
      <c r="R85" s="43"/>
      <c r="S85" s="43"/>
      <c r="T85" s="43"/>
      <c r="U85" s="44" t="str">
        <f t="shared" si="1"/>
        <v>X</v>
      </c>
      <c r="V85" s="58">
        <f>B85*HLOOKUP(Input!J$15,Input!R$11:S$13,3)</f>
        <v>0</v>
      </c>
      <c r="W85" s="45"/>
    </row>
    <row r="86" spans="1:23" x14ac:dyDescent="0.25">
      <c r="A86" s="48">
        <v>81</v>
      </c>
      <c r="B86" s="61"/>
      <c r="C86" s="50"/>
      <c r="D86" s="39" t="str">
        <f>IF(C86="","",IFERROR(VLOOKUP(C86,'Pemetaan Sem 1'!A$9:B$48,2,FALSE),"No. SK tidak ditemukan"))</f>
        <v/>
      </c>
      <c r="E86" s="56"/>
      <c r="F86" s="39" t="str">
        <f>IF(E86="","",IFERROR(VLOOKUP(E86,'Pemetaan Sem 1'!C$9:D$48,2,FALSE),"No. KD tidak ditemukan"))</f>
        <v/>
      </c>
      <c r="G86" s="42"/>
      <c r="H86" s="66"/>
      <c r="I86" s="351"/>
      <c r="J86" s="51"/>
      <c r="K86" s="49"/>
      <c r="L86" s="51"/>
      <c r="M86" s="49"/>
      <c r="N86" s="51"/>
      <c r="O86" s="49"/>
      <c r="P86" s="51"/>
      <c r="Q86" s="51"/>
      <c r="R86" s="43"/>
      <c r="S86" s="43"/>
      <c r="T86" s="43"/>
      <c r="U86" s="44" t="str">
        <f t="shared" si="1"/>
        <v>X</v>
      </c>
      <c r="V86" s="58">
        <f>B86*HLOOKUP(Input!J$15,Input!R$11:S$13,3)</f>
        <v>0</v>
      </c>
      <c r="W86" s="45"/>
    </row>
    <row r="87" spans="1:23" x14ac:dyDescent="0.25">
      <c r="A87" s="48">
        <v>82</v>
      </c>
      <c r="B87" s="61"/>
      <c r="C87" s="50"/>
      <c r="D87" s="39" t="str">
        <f>IF(C87="","",IFERROR(VLOOKUP(C87,'Pemetaan Sem 1'!A$9:B$48,2,FALSE),"No. SK tidak ditemukan"))</f>
        <v/>
      </c>
      <c r="E87" s="56"/>
      <c r="F87" s="39" t="str">
        <f>IF(E87="","",IFERROR(VLOOKUP(E87,'Pemetaan Sem 1'!C$9:D$48,2,FALSE),"No. KD tidak ditemukan"))</f>
        <v/>
      </c>
      <c r="G87" s="42"/>
      <c r="H87" s="66"/>
      <c r="I87" s="351"/>
      <c r="J87" s="51"/>
      <c r="K87" s="49"/>
      <c r="L87" s="51"/>
      <c r="M87" s="49"/>
      <c r="N87" s="51"/>
      <c r="O87" s="49"/>
      <c r="P87" s="51"/>
      <c r="Q87" s="51"/>
      <c r="R87" s="43"/>
      <c r="S87" s="43"/>
      <c r="T87" s="43"/>
      <c r="U87" s="44" t="str">
        <f t="shared" si="1"/>
        <v>X</v>
      </c>
      <c r="V87" s="58">
        <f>B87*HLOOKUP(Input!J$15,Input!R$11:S$13,3)</f>
        <v>0</v>
      </c>
      <c r="W87" s="45"/>
    </row>
    <row r="88" spans="1:23" x14ac:dyDescent="0.25">
      <c r="A88" s="48">
        <v>83</v>
      </c>
      <c r="B88" s="61"/>
      <c r="C88" s="50"/>
      <c r="D88" s="39" t="str">
        <f>IF(C88="","",IFERROR(VLOOKUP(C88,'Pemetaan Sem 1'!A$9:B$48,2,FALSE),"No. SK tidak ditemukan"))</f>
        <v/>
      </c>
      <c r="E88" s="56"/>
      <c r="F88" s="39" t="str">
        <f>IF(E88="","",IFERROR(VLOOKUP(E88,'Pemetaan Sem 1'!C$9:D$48,2,FALSE),"No. KD tidak ditemukan"))</f>
        <v/>
      </c>
      <c r="G88" s="42"/>
      <c r="H88" s="66"/>
      <c r="I88" s="351"/>
      <c r="J88" s="51"/>
      <c r="K88" s="49"/>
      <c r="L88" s="51"/>
      <c r="M88" s="49"/>
      <c r="N88" s="51"/>
      <c r="O88" s="49"/>
      <c r="P88" s="51"/>
      <c r="Q88" s="51"/>
      <c r="R88" s="43"/>
      <c r="S88" s="43"/>
      <c r="T88" s="43"/>
      <c r="U88" s="44" t="str">
        <f t="shared" si="1"/>
        <v>X</v>
      </c>
      <c r="V88" s="58">
        <f>B88*HLOOKUP(Input!J$15,Input!R$11:S$13,3)</f>
        <v>0</v>
      </c>
      <c r="W88" s="45"/>
    </row>
    <row r="89" spans="1:23" x14ac:dyDescent="0.25">
      <c r="A89" s="48">
        <v>84</v>
      </c>
      <c r="B89" s="61"/>
      <c r="C89" s="50"/>
      <c r="D89" s="39" t="str">
        <f>IF(C89="","",IFERROR(VLOOKUP(C89,'Pemetaan Sem 1'!A$9:B$48,2,FALSE),"No. SK tidak ditemukan"))</f>
        <v/>
      </c>
      <c r="E89" s="56"/>
      <c r="F89" s="39" t="str">
        <f>IF(E89="","",IFERROR(VLOOKUP(E89,'Pemetaan Sem 1'!C$9:D$48,2,FALSE),"No. KD tidak ditemukan"))</f>
        <v/>
      </c>
      <c r="G89" s="42"/>
      <c r="H89" s="66"/>
      <c r="I89" s="351"/>
      <c r="J89" s="51"/>
      <c r="K89" s="49"/>
      <c r="L89" s="51"/>
      <c r="M89" s="49"/>
      <c r="N89" s="51"/>
      <c r="O89" s="49"/>
      <c r="P89" s="51"/>
      <c r="Q89" s="51"/>
      <c r="R89" s="43"/>
      <c r="S89" s="43"/>
      <c r="T89" s="43"/>
      <c r="U89" s="44" t="str">
        <f t="shared" si="1"/>
        <v>X</v>
      </c>
      <c r="V89" s="58">
        <f>B89*HLOOKUP(Input!J$15,Input!R$11:S$13,3)</f>
        <v>0</v>
      </c>
      <c r="W89" s="45"/>
    </row>
    <row r="90" spans="1:23" x14ac:dyDescent="0.25">
      <c r="A90" s="48">
        <v>85</v>
      </c>
      <c r="B90" s="61"/>
      <c r="C90" s="50"/>
      <c r="D90" s="39" t="str">
        <f>IF(C90="","",IFERROR(VLOOKUP(C90,'Pemetaan Sem 1'!A$9:B$48,2,FALSE),"No. SK tidak ditemukan"))</f>
        <v/>
      </c>
      <c r="E90" s="56"/>
      <c r="F90" s="39" t="str">
        <f>IF(E90="","",IFERROR(VLOOKUP(E90,'Pemetaan Sem 1'!C$9:D$48,2,FALSE),"No. KD tidak ditemukan"))</f>
        <v/>
      </c>
      <c r="G90" s="42"/>
      <c r="H90" s="66"/>
      <c r="I90" s="351"/>
      <c r="J90" s="51"/>
      <c r="K90" s="49"/>
      <c r="L90" s="51"/>
      <c r="M90" s="49"/>
      <c r="N90" s="51"/>
      <c r="O90" s="49"/>
      <c r="P90" s="51"/>
      <c r="Q90" s="51"/>
      <c r="R90" s="43"/>
      <c r="S90" s="43"/>
      <c r="T90" s="43"/>
      <c r="U90" s="44" t="str">
        <f t="shared" si="1"/>
        <v>X</v>
      </c>
      <c r="V90" s="58">
        <f>B90*HLOOKUP(Input!J$15,Input!R$11:S$13,3)</f>
        <v>0</v>
      </c>
      <c r="W90" s="45"/>
    </row>
    <row r="91" spans="1:23" x14ac:dyDescent="0.25">
      <c r="A91" s="48">
        <v>86</v>
      </c>
      <c r="B91" s="61"/>
      <c r="C91" s="50"/>
      <c r="D91" s="39" t="str">
        <f>IF(C91="","",IFERROR(VLOOKUP(C91,'Pemetaan Sem 1'!A$9:B$48,2,FALSE),"No. SK tidak ditemukan"))</f>
        <v/>
      </c>
      <c r="E91" s="56"/>
      <c r="F91" s="39" t="str">
        <f>IF(E91="","",IFERROR(VLOOKUP(E91,'Pemetaan Sem 1'!C$9:D$48,2,FALSE),"No. KD tidak ditemukan"))</f>
        <v/>
      </c>
      <c r="G91" s="42"/>
      <c r="H91" s="66"/>
      <c r="I91" s="351"/>
      <c r="J91" s="51"/>
      <c r="K91" s="49"/>
      <c r="L91" s="51"/>
      <c r="M91" s="49"/>
      <c r="N91" s="51"/>
      <c r="O91" s="49"/>
      <c r="P91" s="51"/>
      <c r="Q91" s="51"/>
      <c r="R91" s="43"/>
      <c r="S91" s="43"/>
      <c r="T91" s="43"/>
      <c r="U91" s="44" t="str">
        <f t="shared" si="1"/>
        <v>X</v>
      </c>
      <c r="V91" s="58">
        <f>B91*HLOOKUP(Input!J$15,Input!R$11:S$13,3)</f>
        <v>0</v>
      </c>
      <c r="W91" s="45"/>
    </row>
    <row r="92" spans="1:23" x14ac:dyDescent="0.25">
      <c r="A92" s="48">
        <v>87</v>
      </c>
      <c r="B92" s="61"/>
      <c r="C92" s="50"/>
      <c r="D92" s="39" t="str">
        <f>IF(C92="","",IFERROR(VLOOKUP(C92,'Pemetaan Sem 1'!A$9:B$48,2,FALSE),"No. SK tidak ditemukan"))</f>
        <v/>
      </c>
      <c r="E92" s="56"/>
      <c r="F92" s="39" t="str">
        <f>IF(E92="","",IFERROR(VLOOKUP(E92,'Pemetaan Sem 1'!C$9:D$48,2,FALSE),"No. KD tidak ditemukan"))</f>
        <v/>
      </c>
      <c r="G92" s="42"/>
      <c r="H92" s="66"/>
      <c r="I92" s="351"/>
      <c r="J92" s="51"/>
      <c r="K92" s="49"/>
      <c r="L92" s="51"/>
      <c r="M92" s="49"/>
      <c r="N92" s="51"/>
      <c r="O92" s="49"/>
      <c r="P92" s="51"/>
      <c r="Q92" s="51"/>
      <c r="R92" s="43"/>
      <c r="S92" s="43"/>
      <c r="T92" s="43"/>
      <c r="U92" s="44" t="str">
        <f t="shared" si="1"/>
        <v>X</v>
      </c>
      <c r="V92" s="58">
        <f>B92*HLOOKUP(Input!J$15,Input!R$11:S$13,3)</f>
        <v>0</v>
      </c>
      <c r="W92" s="45"/>
    </row>
    <row r="93" spans="1:23" x14ac:dyDescent="0.25">
      <c r="A93" s="48">
        <v>88</v>
      </c>
      <c r="B93" s="61"/>
      <c r="C93" s="50"/>
      <c r="D93" s="39" t="str">
        <f>IF(C93="","",IFERROR(VLOOKUP(C93,'Pemetaan Sem 1'!A$9:B$48,2,FALSE),"No. SK tidak ditemukan"))</f>
        <v/>
      </c>
      <c r="E93" s="56"/>
      <c r="F93" s="39" t="str">
        <f>IF(E93="","",IFERROR(VLOOKUP(E93,'Pemetaan Sem 1'!C$9:D$48,2,FALSE),"No. KD tidak ditemukan"))</f>
        <v/>
      </c>
      <c r="G93" s="42"/>
      <c r="H93" s="66"/>
      <c r="I93" s="351"/>
      <c r="J93" s="51"/>
      <c r="K93" s="49"/>
      <c r="L93" s="51"/>
      <c r="M93" s="49"/>
      <c r="N93" s="51"/>
      <c r="O93" s="49"/>
      <c r="P93" s="51"/>
      <c r="Q93" s="51"/>
      <c r="R93" s="43"/>
      <c r="S93" s="43"/>
      <c r="T93" s="43"/>
      <c r="U93" s="44" t="str">
        <f t="shared" si="1"/>
        <v>X</v>
      </c>
      <c r="V93" s="58">
        <f>B93*HLOOKUP(Input!J$15,Input!R$11:S$13,3)</f>
        <v>0</v>
      </c>
      <c r="W93" s="45"/>
    </row>
    <row r="94" spans="1:23" x14ac:dyDescent="0.25">
      <c r="A94" s="48">
        <v>89</v>
      </c>
      <c r="B94" s="61"/>
      <c r="C94" s="50"/>
      <c r="D94" s="39" t="str">
        <f>IF(C94="","",IFERROR(VLOOKUP(C94,'Pemetaan Sem 1'!A$9:B$48,2,FALSE),"No. SK tidak ditemukan"))</f>
        <v/>
      </c>
      <c r="E94" s="56"/>
      <c r="F94" s="39" t="str">
        <f>IF(E94="","",IFERROR(VLOOKUP(E94,'Pemetaan Sem 1'!C$9:D$48,2,FALSE),"No. KD tidak ditemukan"))</f>
        <v/>
      </c>
      <c r="G94" s="42"/>
      <c r="H94" s="66"/>
      <c r="I94" s="351"/>
      <c r="J94" s="51"/>
      <c r="K94" s="49"/>
      <c r="L94" s="51"/>
      <c r="M94" s="49"/>
      <c r="N94" s="51"/>
      <c r="O94" s="49"/>
      <c r="P94" s="51"/>
      <c r="Q94" s="51"/>
      <c r="R94" s="43"/>
      <c r="S94" s="43"/>
      <c r="T94" s="43"/>
      <c r="U94" s="44" t="str">
        <f t="shared" si="1"/>
        <v>X</v>
      </c>
      <c r="V94" s="58">
        <f>B94*HLOOKUP(Input!J$15,Input!R$11:S$13,3)</f>
        <v>0</v>
      </c>
      <c r="W94" s="45"/>
    </row>
    <row r="95" spans="1:23" x14ac:dyDescent="0.25">
      <c r="A95" s="48">
        <v>90</v>
      </c>
      <c r="B95" s="61"/>
      <c r="C95" s="50"/>
      <c r="D95" s="39" t="str">
        <f>IF(C95="","",IFERROR(VLOOKUP(C95,'Pemetaan Sem 1'!A$9:B$48,2,FALSE),"No. SK tidak ditemukan"))</f>
        <v/>
      </c>
      <c r="E95" s="56"/>
      <c r="F95" s="39" t="str">
        <f>IF(E95="","",IFERROR(VLOOKUP(E95,'Pemetaan Sem 1'!C$9:D$48,2,FALSE),"No. KD tidak ditemukan"))</f>
        <v/>
      </c>
      <c r="G95" s="42"/>
      <c r="H95" s="66"/>
      <c r="I95" s="351"/>
      <c r="J95" s="51"/>
      <c r="K95" s="49"/>
      <c r="L95" s="51"/>
      <c r="M95" s="49"/>
      <c r="N95" s="51"/>
      <c r="O95" s="49"/>
      <c r="P95" s="51"/>
      <c r="Q95" s="51"/>
      <c r="R95" s="43"/>
      <c r="S95" s="43"/>
      <c r="T95" s="43"/>
      <c r="U95" s="44" t="str">
        <f t="shared" si="1"/>
        <v>X</v>
      </c>
      <c r="V95" s="58">
        <f>B95*HLOOKUP(Input!J$15,Input!R$11:S$13,3)</f>
        <v>0</v>
      </c>
      <c r="W95" s="45"/>
    </row>
    <row r="96" spans="1:23" x14ac:dyDescent="0.25">
      <c r="A96" s="48">
        <v>91</v>
      </c>
      <c r="B96" s="61"/>
      <c r="C96" s="50"/>
      <c r="D96" s="39" t="str">
        <f>IF(C96="","",IFERROR(VLOOKUP(C96,'Pemetaan Sem 1'!A$9:B$48,2,FALSE),"No. SK tidak ditemukan"))</f>
        <v/>
      </c>
      <c r="E96" s="56"/>
      <c r="F96" s="39" t="str">
        <f>IF(E96="","",IFERROR(VLOOKUP(E96,'Pemetaan Sem 1'!C$9:D$48,2,FALSE),"No. KD tidak ditemukan"))</f>
        <v/>
      </c>
      <c r="G96" s="42"/>
      <c r="H96" s="66"/>
      <c r="I96" s="351"/>
      <c r="J96" s="51"/>
      <c r="K96" s="49"/>
      <c r="L96" s="51"/>
      <c r="M96" s="49"/>
      <c r="N96" s="51"/>
      <c r="O96" s="49"/>
      <c r="P96" s="51"/>
      <c r="Q96" s="51"/>
      <c r="R96" s="43"/>
      <c r="S96" s="43"/>
      <c r="T96" s="43"/>
      <c r="U96" s="44" t="str">
        <f t="shared" si="1"/>
        <v>X</v>
      </c>
      <c r="V96" s="58">
        <f>B96*HLOOKUP(Input!J$15,Input!R$11:S$13,3)</f>
        <v>0</v>
      </c>
      <c r="W96" s="45"/>
    </row>
    <row r="97" spans="1:23" x14ac:dyDescent="0.25">
      <c r="A97" s="48">
        <v>92</v>
      </c>
      <c r="B97" s="61"/>
      <c r="C97" s="50"/>
      <c r="D97" s="39" t="str">
        <f>IF(C97="","",IFERROR(VLOOKUP(C97,'Pemetaan Sem 1'!A$9:B$48,2,FALSE),"No. SK tidak ditemukan"))</f>
        <v/>
      </c>
      <c r="E97" s="56"/>
      <c r="F97" s="39" t="str">
        <f>IF(E97="","",IFERROR(VLOOKUP(E97,'Pemetaan Sem 1'!C$9:D$48,2,FALSE),"No. KD tidak ditemukan"))</f>
        <v/>
      </c>
      <c r="G97" s="42"/>
      <c r="H97" s="66"/>
      <c r="I97" s="351"/>
      <c r="J97" s="51"/>
      <c r="K97" s="49"/>
      <c r="L97" s="51"/>
      <c r="M97" s="49"/>
      <c r="N97" s="51"/>
      <c r="O97" s="49"/>
      <c r="P97" s="51"/>
      <c r="Q97" s="51"/>
      <c r="R97" s="43"/>
      <c r="S97" s="43"/>
      <c r="T97" s="43"/>
      <c r="U97" s="44" t="str">
        <f t="shared" si="1"/>
        <v>X</v>
      </c>
      <c r="V97" s="58">
        <f>B97*HLOOKUP(Input!J$15,Input!R$11:S$13,3)</f>
        <v>0</v>
      </c>
      <c r="W97" s="45"/>
    </row>
    <row r="98" spans="1:23" x14ac:dyDescent="0.25">
      <c r="A98" s="48">
        <v>93</v>
      </c>
      <c r="B98" s="61"/>
      <c r="C98" s="50"/>
      <c r="D98" s="39" t="str">
        <f>IF(C98="","",IFERROR(VLOOKUP(C98,'Pemetaan Sem 1'!A$9:B$48,2,FALSE),"No. SK tidak ditemukan"))</f>
        <v/>
      </c>
      <c r="E98" s="56"/>
      <c r="F98" s="39" t="str">
        <f>IF(E98="","",IFERROR(VLOOKUP(E98,'Pemetaan Sem 1'!C$9:D$48,2,FALSE),"No. KD tidak ditemukan"))</f>
        <v/>
      </c>
      <c r="G98" s="42"/>
      <c r="H98" s="66"/>
      <c r="I98" s="351"/>
      <c r="J98" s="51"/>
      <c r="K98" s="49"/>
      <c r="L98" s="51"/>
      <c r="M98" s="49"/>
      <c r="N98" s="51"/>
      <c r="O98" s="49"/>
      <c r="P98" s="51"/>
      <c r="Q98" s="51"/>
      <c r="R98" s="43"/>
      <c r="S98" s="43"/>
      <c r="T98" s="43"/>
      <c r="U98" s="44" t="str">
        <f t="shared" si="1"/>
        <v>X</v>
      </c>
      <c r="V98" s="58">
        <f>B98*HLOOKUP(Input!J$15,Input!R$11:S$13,3)</f>
        <v>0</v>
      </c>
      <c r="W98" s="45"/>
    </row>
    <row r="99" spans="1:23" x14ac:dyDescent="0.25">
      <c r="A99" s="48">
        <v>94</v>
      </c>
      <c r="B99" s="61"/>
      <c r="C99" s="50"/>
      <c r="D99" s="39" t="str">
        <f>IF(C99="","",IFERROR(VLOOKUP(C99,'Pemetaan Sem 1'!A$9:B$48,2,FALSE),"No. SK tidak ditemukan"))</f>
        <v/>
      </c>
      <c r="E99" s="56"/>
      <c r="F99" s="39" t="str">
        <f>IF(E99="","",IFERROR(VLOOKUP(E99,'Pemetaan Sem 1'!C$9:D$48,2,FALSE),"No. KD tidak ditemukan"))</f>
        <v/>
      </c>
      <c r="G99" s="42"/>
      <c r="H99" s="66"/>
      <c r="I99" s="351"/>
      <c r="J99" s="51"/>
      <c r="K99" s="49"/>
      <c r="L99" s="51"/>
      <c r="M99" s="49"/>
      <c r="N99" s="51"/>
      <c r="O99" s="49"/>
      <c r="P99" s="51"/>
      <c r="Q99" s="51"/>
      <c r="R99" s="43"/>
      <c r="S99" s="43"/>
      <c r="T99" s="43"/>
      <c r="U99" s="44" t="str">
        <f t="shared" si="1"/>
        <v>X</v>
      </c>
      <c r="V99" s="58">
        <f>B99*HLOOKUP(Input!J$15,Input!R$11:S$13,3)</f>
        <v>0</v>
      </c>
      <c r="W99" s="45"/>
    </row>
    <row r="100" spans="1:23" x14ac:dyDescent="0.25">
      <c r="A100" s="48">
        <v>95</v>
      </c>
      <c r="B100" s="61"/>
      <c r="C100" s="50"/>
      <c r="D100" s="39" t="str">
        <f>IF(C100="","",IFERROR(VLOOKUP(C100,'Pemetaan Sem 1'!A$9:B$48,2,FALSE),"No. SK tidak ditemukan"))</f>
        <v/>
      </c>
      <c r="E100" s="56"/>
      <c r="F100" s="39" t="str">
        <f>IF(E100="","",IFERROR(VLOOKUP(E100,'Pemetaan Sem 1'!C$9:D$48,2,FALSE),"No. KD tidak ditemukan"))</f>
        <v/>
      </c>
      <c r="G100" s="42"/>
      <c r="H100" s="66"/>
      <c r="I100" s="351"/>
      <c r="J100" s="51"/>
      <c r="K100" s="49"/>
      <c r="L100" s="51"/>
      <c r="M100" s="49"/>
      <c r="N100" s="51"/>
      <c r="O100" s="49"/>
      <c r="P100" s="51"/>
      <c r="Q100" s="51"/>
      <c r="R100" s="43"/>
      <c r="S100" s="43"/>
      <c r="T100" s="43"/>
      <c r="U100" s="44" t="str">
        <f t="shared" si="1"/>
        <v>X</v>
      </c>
      <c r="V100" s="58">
        <f>B100*HLOOKUP(Input!J$15,Input!R$11:S$13,3)</f>
        <v>0</v>
      </c>
      <c r="W100" s="45"/>
    </row>
    <row r="101" spans="1:23" x14ac:dyDescent="0.25">
      <c r="A101" s="48">
        <v>96</v>
      </c>
      <c r="B101" s="61"/>
      <c r="C101" s="50"/>
      <c r="D101" s="39" t="str">
        <f>IF(C101="","",IFERROR(VLOOKUP(C101,'Pemetaan Sem 1'!A$9:B$48,2,FALSE),"No. SK tidak ditemukan"))</f>
        <v/>
      </c>
      <c r="E101" s="56"/>
      <c r="F101" s="39" t="str">
        <f>IF(E101="","",IFERROR(VLOOKUP(E101,'Pemetaan Sem 1'!C$9:D$48,2,FALSE),"No. KD tidak ditemukan"))</f>
        <v/>
      </c>
      <c r="G101" s="42"/>
      <c r="H101" s="66"/>
      <c r="I101" s="351"/>
      <c r="J101" s="51"/>
      <c r="K101" s="49"/>
      <c r="L101" s="51"/>
      <c r="M101" s="49"/>
      <c r="N101" s="51"/>
      <c r="O101" s="49"/>
      <c r="P101" s="51"/>
      <c r="Q101" s="51"/>
      <c r="R101" s="43"/>
      <c r="S101" s="43"/>
      <c r="T101" s="43"/>
      <c r="U101" s="44" t="str">
        <f t="shared" si="1"/>
        <v>X</v>
      </c>
      <c r="V101" s="58">
        <f>B101*HLOOKUP(Input!J$15,Input!R$11:S$13,3)</f>
        <v>0</v>
      </c>
      <c r="W101" s="45"/>
    </row>
    <row r="102" spans="1:23" x14ac:dyDescent="0.25">
      <c r="A102" s="48">
        <v>97</v>
      </c>
      <c r="B102" s="61"/>
      <c r="C102" s="50"/>
      <c r="D102" s="39" t="str">
        <f>IF(C102="","",IFERROR(VLOOKUP(C102,'Pemetaan Sem 1'!A$9:B$48,2,FALSE),"No. SK tidak ditemukan"))</f>
        <v/>
      </c>
      <c r="E102" s="56"/>
      <c r="F102" s="39" t="str">
        <f>IF(E102="","",IFERROR(VLOOKUP(E102,'Pemetaan Sem 1'!C$9:D$48,2,FALSE),"No. KD tidak ditemukan"))</f>
        <v/>
      </c>
      <c r="G102" s="42"/>
      <c r="H102" s="66"/>
      <c r="I102" s="351"/>
      <c r="J102" s="51"/>
      <c r="K102" s="49"/>
      <c r="L102" s="51"/>
      <c r="M102" s="49"/>
      <c r="N102" s="51"/>
      <c r="O102" s="49"/>
      <c r="P102" s="51"/>
      <c r="Q102" s="51"/>
      <c r="R102" s="43"/>
      <c r="S102" s="43"/>
      <c r="T102" s="43"/>
      <c r="U102" s="44" t="str">
        <f t="shared" si="1"/>
        <v>X</v>
      </c>
      <c r="V102" s="58">
        <f>B102*HLOOKUP(Input!J$15,Input!R$11:S$13,3)</f>
        <v>0</v>
      </c>
      <c r="W102" s="45"/>
    </row>
    <row r="103" spans="1:23" x14ac:dyDescent="0.25">
      <c r="A103" s="48">
        <v>98</v>
      </c>
      <c r="B103" s="61"/>
      <c r="C103" s="50"/>
      <c r="D103" s="39" t="str">
        <f>IF(C103="","",IFERROR(VLOOKUP(C103,'Pemetaan Sem 1'!A$9:B$48,2,FALSE),"No. SK tidak ditemukan"))</f>
        <v/>
      </c>
      <c r="E103" s="56"/>
      <c r="F103" s="39" t="str">
        <f>IF(E103="","",IFERROR(VLOOKUP(E103,'Pemetaan Sem 1'!C$9:D$48,2,FALSE),"No. KD tidak ditemukan"))</f>
        <v/>
      </c>
      <c r="G103" s="42"/>
      <c r="H103" s="66"/>
      <c r="I103" s="351"/>
      <c r="J103" s="51"/>
      <c r="K103" s="49"/>
      <c r="L103" s="51"/>
      <c r="M103" s="49"/>
      <c r="N103" s="51"/>
      <c r="O103" s="49"/>
      <c r="P103" s="51"/>
      <c r="Q103" s="51"/>
      <c r="R103" s="43"/>
      <c r="S103" s="43"/>
      <c r="T103" s="43"/>
      <c r="U103" s="44" t="str">
        <f t="shared" si="1"/>
        <v>X</v>
      </c>
      <c r="V103" s="58">
        <f>B103*HLOOKUP(Input!J$15,Input!R$11:S$13,3)</f>
        <v>0</v>
      </c>
      <c r="W103" s="45"/>
    </row>
    <row r="104" spans="1:23" x14ac:dyDescent="0.25">
      <c r="A104" s="48">
        <v>99</v>
      </c>
      <c r="B104" s="61"/>
      <c r="C104" s="50"/>
      <c r="D104" s="39" t="str">
        <f>IF(C104="","",IFERROR(VLOOKUP(C104,'Pemetaan Sem 1'!A$9:B$48,2,FALSE),"No. SK tidak ditemukan"))</f>
        <v/>
      </c>
      <c r="E104" s="56"/>
      <c r="F104" s="39" t="str">
        <f>IF(E104="","",IFERROR(VLOOKUP(E104,'Pemetaan Sem 1'!C$9:D$48,2,FALSE),"No. KD tidak ditemukan"))</f>
        <v/>
      </c>
      <c r="G104" s="42"/>
      <c r="H104" s="66"/>
      <c r="I104" s="351"/>
      <c r="J104" s="51"/>
      <c r="K104" s="49"/>
      <c r="L104" s="51"/>
      <c r="M104" s="49"/>
      <c r="N104" s="51"/>
      <c r="O104" s="49"/>
      <c r="P104" s="51"/>
      <c r="Q104" s="51"/>
      <c r="R104" s="43"/>
      <c r="S104" s="43"/>
      <c r="T104" s="43"/>
      <c r="U104" s="44" t="str">
        <f t="shared" si="1"/>
        <v>X</v>
      </c>
      <c r="V104" s="58">
        <f>B104*HLOOKUP(Input!J$15,Input!R$11:S$13,3)</f>
        <v>0</v>
      </c>
      <c r="W104" s="45"/>
    </row>
    <row r="105" spans="1:23" x14ac:dyDescent="0.25">
      <c r="A105" s="48">
        <v>100</v>
      </c>
      <c r="B105" s="61"/>
      <c r="C105" s="50"/>
      <c r="D105" s="39" t="str">
        <f>IF(C105="","",IFERROR(VLOOKUP(C105,'Pemetaan Sem 1'!A$9:B$48,2,FALSE),"No. SK tidak ditemukan"))</f>
        <v/>
      </c>
      <c r="E105" s="56"/>
      <c r="F105" s="39" t="str">
        <f>IF(E105="","",IFERROR(VLOOKUP(E105,'Pemetaan Sem 1'!C$9:D$48,2,FALSE),"No. KD tidak ditemukan"))</f>
        <v/>
      </c>
      <c r="G105" s="42"/>
      <c r="H105" s="66"/>
      <c r="I105" s="351"/>
      <c r="J105" s="51"/>
      <c r="K105" s="49"/>
      <c r="L105" s="51"/>
      <c r="M105" s="49"/>
      <c r="N105" s="51"/>
      <c r="O105" s="49"/>
      <c r="P105" s="51"/>
      <c r="Q105" s="51"/>
      <c r="R105" s="43"/>
      <c r="S105" s="43"/>
      <c r="T105" s="43"/>
      <c r="U105" s="44" t="str">
        <f t="shared" si="1"/>
        <v>X</v>
      </c>
      <c r="V105" s="58">
        <f>B105*HLOOKUP(Input!J$15,Input!R$11:S$13,3)</f>
        <v>0</v>
      </c>
      <c r="W105" s="45"/>
    </row>
    <row r="106" spans="1:23" x14ac:dyDescent="0.25">
      <c r="A106" s="48">
        <v>101</v>
      </c>
      <c r="B106" s="61"/>
      <c r="C106" s="50"/>
      <c r="D106" s="39" t="str">
        <f>IF(C106="","",IFERROR(VLOOKUP(C106,'Pemetaan Sem 1'!A$9:B$48,2,FALSE),"No. SK tidak ditemukan"))</f>
        <v/>
      </c>
      <c r="E106" s="56"/>
      <c r="F106" s="39" t="str">
        <f>IF(E106="","",IFERROR(VLOOKUP(E106,'Pemetaan Sem 1'!C$9:D$48,2,FALSE),"No. KD tidak ditemukan"))</f>
        <v/>
      </c>
      <c r="G106" s="42"/>
      <c r="H106" s="66"/>
      <c r="I106" s="351"/>
      <c r="J106" s="51"/>
      <c r="K106" s="49"/>
      <c r="L106" s="51"/>
      <c r="M106" s="49"/>
      <c r="N106" s="51"/>
      <c r="O106" s="49"/>
      <c r="P106" s="51"/>
      <c r="Q106" s="51"/>
      <c r="R106" s="43"/>
      <c r="S106" s="43"/>
      <c r="T106" s="43"/>
      <c r="U106" s="44" t="str">
        <f t="shared" si="1"/>
        <v>X</v>
      </c>
      <c r="V106" s="58">
        <f>B106*HLOOKUP(Input!J$15,Input!R$11:S$13,3)</f>
        <v>0</v>
      </c>
      <c r="W106" s="45"/>
    </row>
    <row r="107" spans="1:23" x14ac:dyDescent="0.25">
      <c r="A107" s="48">
        <v>102</v>
      </c>
      <c r="B107" s="61"/>
      <c r="C107" s="50"/>
      <c r="D107" s="39" t="str">
        <f>IF(C107="","",IFERROR(VLOOKUP(C107,'Pemetaan Sem 1'!A$9:B$48,2,FALSE),"No. SK tidak ditemukan"))</f>
        <v/>
      </c>
      <c r="E107" s="56"/>
      <c r="F107" s="39" t="str">
        <f>IF(E107="","",IFERROR(VLOOKUP(E107,'Pemetaan Sem 1'!C$9:D$48,2,FALSE),"No. KD tidak ditemukan"))</f>
        <v/>
      </c>
      <c r="G107" s="42"/>
      <c r="H107" s="66"/>
      <c r="I107" s="351"/>
      <c r="J107" s="51"/>
      <c r="K107" s="49"/>
      <c r="L107" s="51"/>
      <c r="M107" s="49"/>
      <c r="N107" s="51"/>
      <c r="O107" s="49"/>
      <c r="P107" s="51"/>
      <c r="Q107" s="51"/>
      <c r="R107" s="43"/>
      <c r="S107" s="43"/>
      <c r="T107" s="43"/>
      <c r="U107" s="44" t="str">
        <f t="shared" si="1"/>
        <v>X</v>
      </c>
      <c r="V107" s="58">
        <f>B107*HLOOKUP(Input!J$15,Input!R$11:S$13,3)</f>
        <v>0</v>
      </c>
      <c r="W107" s="45"/>
    </row>
    <row r="108" spans="1:23" x14ac:dyDescent="0.25">
      <c r="A108" s="48">
        <v>103</v>
      </c>
      <c r="B108" s="61"/>
      <c r="C108" s="50"/>
      <c r="D108" s="39" t="str">
        <f>IF(C108="","",IFERROR(VLOOKUP(C108,'Pemetaan Sem 1'!A$9:B$48,2,FALSE),"No. SK tidak ditemukan"))</f>
        <v/>
      </c>
      <c r="E108" s="56"/>
      <c r="F108" s="39" t="str">
        <f>IF(E108="","",IFERROR(VLOOKUP(E108,'Pemetaan Sem 1'!C$9:D$48,2,FALSE),"No. KD tidak ditemukan"))</f>
        <v/>
      </c>
      <c r="G108" s="42"/>
      <c r="H108" s="66"/>
      <c r="I108" s="351"/>
      <c r="J108" s="51"/>
      <c r="K108" s="49"/>
      <c r="L108" s="51"/>
      <c r="M108" s="49"/>
      <c r="N108" s="51"/>
      <c r="O108" s="49"/>
      <c r="P108" s="51"/>
      <c r="Q108" s="51"/>
      <c r="R108" s="43"/>
      <c r="S108" s="43"/>
      <c r="T108" s="43"/>
      <c r="U108" s="44" t="str">
        <f t="shared" si="1"/>
        <v>X</v>
      </c>
      <c r="V108" s="58">
        <f>B108*HLOOKUP(Input!J$15,Input!R$11:S$13,3)</f>
        <v>0</v>
      </c>
    </row>
    <row r="109" spans="1:23" x14ac:dyDescent="0.25">
      <c r="A109" s="48">
        <v>104</v>
      </c>
      <c r="B109" s="61"/>
      <c r="C109" s="50"/>
      <c r="D109" s="39" t="str">
        <f>IF(C109="","",IFERROR(VLOOKUP(C109,'Pemetaan Sem 1'!A$9:B$48,2,FALSE),"No. SK tidak ditemukan"))</f>
        <v/>
      </c>
      <c r="E109" s="56"/>
      <c r="F109" s="39" t="str">
        <f>IF(E109="","",IFERROR(VLOOKUP(E109,'Pemetaan Sem 1'!C$9:D$48,2,FALSE),"No. KD tidak ditemukan"))</f>
        <v/>
      </c>
      <c r="G109" s="42"/>
      <c r="H109" s="66"/>
      <c r="I109" s="351"/>
      <c r="J109" s="51"/>
      <c r="K109" s="49"/>
      <c r="L109" s="51"/>
      <c r="M109" s="49"/>
      <c r="N109" s="51"/>
      <c r="O109" s="49"/>
      <c r="P109" s="51"/>
      <c r="Q109" s="51"/>
      <c r="R109" s="43"/>
      <c r="S109" s="43"/>
      <c r="T109" s="43"/>
      <c r="U109" s="44" t="str">
        <f t="shared" si="1"/>
        <v>X</v>
      </c>
      <c r="V109" s="58">
        <f>B109*HLOOKUP(Input!J$15,Input!R$11:S$13,3)</f>
        <v>0</v>
      </c>
    </row>
    <row r="110" spans="1:23" x14ac:dyDescent="0.25">
      <c r="A110" s="48">
        <v>105</v>
      </c>
      <c r="B110" s="61"/>
      <c r="C110" s="50"/>
      <c r="D110" s="39" t="str">
        <f>IF(C110="","",IFERROR(VLOOKUP(C110,'Pemetaan Sem 1'!A$9:B$48,2,FALSE),"No. SK tidak ditemukan"))</f>
        <v/>
      </c>
      <c r="E110" s="56"/>
      <c r="F110" s="39" t="str">
        <f>IF(E110="","",IFERROR(VLOOKUP(E110,'Pemetaan Sem 1'!C$9:D$48,2,FALSE),"No. KD tidak ditemukan"))</f>
        <v/>
      </c>
      <c r="G110" s="42"/>
      <c r="H110" s="66"/>
      <c r="I110" s="351"/>
      <c r="J110" s="51"/>
      <c r="K110" s="49"/>
      <c r="L110" s="51"/>
      <c r="M110" s="49"/>
      <c r="N110" s="51"/>
      <c r="O110" s="49"/>
      <c r="P110" s="51"/>
      <c r="Q110" s="51"/>
      <c r="R110" s="43"/>
      <c r="S110" s="43"/>
      <c r="T110" s="43"/>
      <c r="U110" s="44" t="str">
        <f t="shared" si="1"/>
        <v>X</v>
      </c>
      <c r="V110" s="58">
        <f>B110*HLOOKUP(Input!J$15,Input!R$11:S$13,3)</f>
        <v>0</v>
      </c>
    </row>
    <row r="111" spans="1:23" x14ac:dyDescent="0.25">
      <c r="A111" s="48">
        <v>106</v>
      </c>
      <c r="B111" s="61"/>
      <c r="C111" s="50"/>
      <c r="D111" s="39" t="str">
        <f>IF(C111="","",IFERROR(VLOOKUP(C111,'Pemetaan Sem 1'!A$9:B$48,2,FALSE),"No. SK tidak ditemukan"))</f>
        <v/>
      </c>
      <c r="E111" s="56"/>
      <c r="F111" s="39" t="str">
        <f>IF(E111="","",IFERROR(VLOOKUP(E111,'Pemetaan Sem 1'!C$9:D$48,2,FALSE),"No. KD tidak ditemukan"))</f>
        <v/>
      </c>
      <c r="G111" s="42"/>
      <c r="H111" s="66"/>
      <c r="I111" s="351"/>
      <c r="J111" s="51"/>
      <c r="K111" s="49"/>
      <c r="L111" s="51"/>
      <c r="M111" s="49"/>
      <c r="N111" s="51"/>
      <c r="O111" s="49"/>
      <c r="P111" s="51"/>
      <c r="Q111" s="51"/>
      <c r="R111" s="43"/>
      <c r="S111" s="43"/>
      <c r="T111" s="43"/>
      <c r="U111" s="44" t="str">
        <f t="shared" si="1"/>
        <v>X</v>
      </c>
      <c r="V111" s="58">
        <f>B111*HLOOKUP(Input!J$15,Input!R$11:S$13,3)</f>
        <v>0</v>
      </c>
    </row>
    <row r="112" spans="1:23" x14ac:dyDescent="0.25">
      <c r="A112" s="48">
        <v>107</v>
      </c>
      <c r="B112" s="61"/>
      <c r="C112" s="50"/>
      <c r="D112" s="39" t="str">
        <f>IF(C112="","",IFERROR(VLOOKUP(C112,'Pemetaan Sem 1'!A$9:B$48,2,FALSE),"No. SK tidak ditemukan"))</f>
        <v/>
      </c>
      <c r="E112" s="56"/>
      <c r="F112" s="39" t="str">
        <f>IF(E112="","",IFERROR(VLOOKUP(E112,'Pemetaan Sem 1'!C$9:D$48,2,FALSE),"No. KD tidak ditemukan"))</f>
        <v/>
      </c>
      <c r="G112" s="42"/>
      <c r="H112" s="66"/>
      <c r="I112" s="351"/>
      <c r="J112" s="51"/>
      <c r="K112" s="49"/>
      <c r="L112" s="51"/>
      <c r="M112" s="49"/>
      <c r="N112" s="51"/>
      <c r="O112" s="49"/>
      <c r="P112" s="51"/>
      <c r="Q112" s="51"/>
      <c r="R112" s="43"/>
      <c r="S112" s="43"/>
      <c r="T112" s="43"/>
      <c r="U112" s="44" t="str">
        <f t="shared" si="1"/>
        <v>X</v>
      </c>
      <c r="V112" s="58">
        <f>B112*HLOOKUP(Input!J$15,Input!R$11:S$13,3)</f>
        <v>0</v>
      </c>
    </row>
    <row r="113" spans="1:22" x14ac:dyDescent="0.25">
      <c r="A113" s="48">
        <v>108</v>
      </c>
      <c r="B113" s="61"/>
      <c r="C113" s="50"/>
      <c r="D113" s="39" t="str">
        <f>IF(C113="","",IFERROR(VLOOKUP(C113,'Pemetaan Sem 1'!A$9:B$48,2,FALSE),"No. SK tidak ditemukan"))</f>
        <v/>
      </c>
      <c r="E113" s="56"/>
      <c r="F113" s="39" t="str">
        <f>IF(E113="","",IFERROR(VLOOKUP(E113,'Pemetaan Sem 1'!C$9:D$48,2,FALSE),"No. KD tidak ditemukan"))</f>
        <v/>
      </c>
      <c r="G113" s="42"/>
      <c r="H113" s="66"/>
      <c r="I113" s="351"/>
      <c r="J113" s="51"/>
      <c r="K113" s="49"/>
      <c r="L113" s="51"/>
      <c r="M113" s="49"/>
      <c r="N113" s="51"/>
      <c r="O113" s="49"/>
      <c r="P113" s="51"/>
      <c r="Q113" s="51"/>
      <c r="R113" s="43"/>
      <c r="S113" s="43"/>
      <c r="T113" s="43"/>
      <c r="U113" s="44" t="str">
        <f t="shared" si="1"/>
        <v>X</v>
      </c>
      <c r="V113" s="58">
        <f>B113*HLOOKUP(Input!J$15,Input!R$11:S$13,3)</f>
        <v>0</v>
      </c>
    </row>
    <row r="114" spans="1:22" x14ac:dyDescent="0.25">
      <c r="A114" s="48">
        <v>109</v>
      </c>
      <c r="B114" s="61"/>
      <c r="C114" s="50"/>
      <c r="D114" s="39" t="str">
        <f>IF(C114="","",IFERROR(VLOOKUP(C114,'Pemetaan Sem 1'!A$9:B$48,2,FALSE),"No. SK tidak ditemukan"))</f>
        <v/>
      </c>
      <c r="E114" s="56"/>
      <c r="F114" s="39" t="str">
        <f>IF(E114="","",IFERROR(VLOOKUP(E114,'Pemetaan Sem 1'!C$9:D$48,2,FALSE),"No. KD tidak ditemukan"))</f>
        <v/>
      </c>
      <c r="G114" s="42"/>
      <c r="H114" s="66"/>
      <c r="I114" s="351"/>
      <c r="J114" s="51"/>
      <c r="K114" s="49"/>
      <c r="L114" s="51"/>
      <c r="M114" s="49"/>
      <c r="N114" s="51"/>
      <c r="O114" s="49"/>
      <c r="P114" s="51"/>
      <c r="Q114" s="51"/>
      <c r="R114" s="43"/>
      <c r="S114" s="43"/>
      <c r="T114" s="43"/>
      <c r="U114" s="44" t="str">
        <f t="shared" si="1"/>
        <v>X</v>
      </c>
      <c r="V114" s="58">
        <f>B114*HLOOKUP(Input!J$15,Input!R$11:S$13,3)</f>
        <v>0</v>
      </c>
    </row>
    <row r="115" spans="1:22" x14ac:dyDescent="0.25">
      <c r="A115" s="48">
        <v>110</v>
      </c>
      <c r="B115" s="61"/>
      <c r="C115" s="50"/>
      <c r="D115" s="39" t="str">
        <f>IF(C115="","",IFERROR(VLOOKUP(C115,'Pemetaan Sem 1'!A$9:B$48,2,FALSE),"No. SK tidak ditemukan"))</f>
        <v/>
      </c>
      <c r="E115" s="56"/>
      <c r="F115" s="39" t="str">
        <f>IF(E115="","",IFERROR(VLOOKUP(E115,'Pemetaan Sem 1'!C$9:D$48,2,FALSE),"No. KD tidak ditemukan"))</f>
        <v/>
      </c>
      <c r="G115" s="42"/>
      <c r="H115" s="66"/>
      <c r="I115" s="351"/>
      <c r="J115" s="51"/>
      <c r="K115" s="49"/>
      <c r="L115" s="51"/>
      <c r="M115" s="49"/>
      <c r="N115" s="51"/>
      <c r="O115" s="49"/>
      <c r="P115" s="51"/>
      <c r="Q115" s="51"/>
      <c r="R115" s="43"/>
      <c r="S115" s="43"/>
      <c r="T115" s="43"/>
      <c r="U115" s="44" t="str">
        <f t="shared" si="1"/>
        <v>X</v>
      </c>
      <c r="V115" s="58">
        <f>B115*HLOOKUP(Input!J$15,Input!R$11:S$13,3)</f>
        <v>0</v>
      </c>
    </row>
    <row r="116" spans="1:22" x14ac:dyDescent="0.25">
      <c r="A116" s="48">
        <v>111</v>
      </c>
      <c r="B116" s="61"/>
      <c r="C116" s="50"/>
      <c r="D116" s="39" t="str">
        <f>IF(C116="","",IFERROR(VLOOKUP(C116,'Pemetaan Sem 1'!A$9:B$48,2,FALSE),"No. SK tidak ditemukan"))</f>
        <v/>
      </c>
      <c r="E116" s="56"/>
      <c r="F116" s="39" t="str">
        <f>IF(E116="","",IFERROR(VLOOKUP(E116,'Pemetaan Sem 1'!C$9:D$48,2,FALSE),"No. KD tidak ditemukan"))</f>
        <v/>
      </c>
      <c r="G116" s="42"/>
      <c r="H116" s="66"/>
      <c r="I116" s="351"/>
      <c r="J116" s="51"/>
      <c r="K116" s="49"/>
      <c r="L116" s="51"/>
      <c r="M116" s="49"/>
      <c r="N116" s="51"/>
      <c r="O116" s="49"/>
      <c r="P116" s="51"/>
      <c r="Q116" s="51"/>
      <c r="R116" s="43"/>
      <c r="S116" s="43"/>
      <c r="T116" s="43"/>
      <c r="U116" s="44" t="str">
        <f t="shared" si="1"/>
        <v>X</v>
      </c>
      <c r="V116" s="58">
        <f>B116*HLOOKUP(Input!J$15,Input!R$11:S$13,3)</f>
        <v>0</v>
      </c>
    </row>
    <row r="117" spans="1:22" x14ac:dyDescent="0.25">
      <c r="A117" s="48">
        <v>112</v>
      </c>
      <c r="B117" s="61"/>
      <c r="C117" s="50"/>
      <c r="D117" s="39" t="str">
        <f>IF(C117="","",IFERROR(VLOOKUP(C117,'Pemetaan Sem 1'!A$9:B$48,2,FALSE),"No. SK tidak ditemukan"))</f>
        <v/>
      </c>
      <c r="E117" s="56"/>
      <c r="F117" s="39" t="str">
        <f>IF(E117="","",IFERROR(VLOOKUP(E117,'Pemetaan Sem 1'!C$9:D$48,2,FALSE),"No. KD tidak ditemukan"))</f>
        <v/>
      </c>
      <c r="G117" s="42"/>
      <c r="H117" s="66"/>
      <c r="I117" s="351"/>
      <c r="J117" s="51"/>
      <c r="K117" s="49"/>
      <c r="L117" s="51"/>
      <c r="M117" s="49"/>
      <c r="N117" s="51"/>
      <c r="O117" s="49"/>
      <c r="P117" s="51"/>
      <c r="Q117" s="51"/>
      <c r="R117" s="43"/>
      <c r="S117" s="43"/>
      <c r="T117" s="43"/>
      <c r="U117" s="44" t="str">
        <f t="shared" si="1"/>
        <v>X</v>
      </c>
      <c r="V117" s="58">
        <f>B117*HLOOKUP(Input!J$15,Input!R$11:S$13,3)</f>
        <v>0</v>
      </c>
    </row>
    <row r="118" spans="1:22" x14ac:dyDescent="0.25">
      <c r="A118" s="48">
        <v>113</v>
      </c>
      <c r="B118" s="61"/>
      <c r="C118" s="50"/>
      <c r="D118" s="39" t="str">
        <f>IF(C118="","",IFERROR(VLOOKUP(C118,'Pemetaan Sem 1'!A$9:B$48,2,FALSE),"No. SK tidak ditemukan"))</f>
        <v/>
      </c>
      <c r="E118" s="56"/>
      <c r="F118" s="39" t="str">
        <f>IF(E118="","",IFERROR(VLOOKUP(E118,'Pemetaan Sem 1'!C$9:D$48,2,FALSE),"No. KD tidak ditemukan"))</f>
        <v/>
      </c>
      <c r="G118" s="42"/>
      <c r="H118" s="66"/>
      <c r="I118" s="351"/>
      <c r="J118" s="51"/>
      <c r="K118" s="49"/>
      <c r="L118" s="51"/>
      <c r="M118" s="49"/>
      <c r="N118" s="51"/>
      <c r="O118" s="49"/>
      <c r="P118" s="51"/>
      <c r="Q118" s="51"/>
      <c r="R118" s="43"/>
      <c r="S118" s="43"/>
      <c r="T118" s="43"/>
      <c r="U118" s="44" t="str">
        <f t="shared" si="1"/>
        <v>X</v>
      </c>
      <c r="V118" s="58">
        <f>B118*HLOOKUP(Input!J$15,Input!R$11:S$13,3)</f>
        <v>0</v>
      </c>
    </row>
    <row r="119" spans="1:22" x14ac:dyDescent="0.25">
      <c r="A119" s="48">
        <v>114</v>
      </c>
      <c r="B119" s="61"/>
      <c r="C119" s="50"/>
      <c r="D119" s="39" t="str">
        <f>IF(C119="","",IFERROR(VLOOKUP(C119,'Pemetaan Sem 1'!A$9:B$48,2,FALSE),"No. SK tidak ditemukan"))</f>
        <v/>
      </c>
      <c r="E119" s="56"/>
      <c r="F119" s="39" t="str">
        <f>IF(E119="","",IFERROR(VLOOKUP(E119,'Pemetaan Sem 1'!C$9:D$48,2,FALSE),"No. KD tidak ditemukan"))</f>
        <v/>
      </c>
      <c r="G119" s="42"/>
      <c r="H119" s="66"/>
      <c r="I119" s="351"/>
      <c r="J119" s="51"/>
      <c r="K119" s="49"/>
      <c r="L119" s="51"/>
      <c r="M119" s="49"/>
      <c r="N119" s="51"/>
      <c r="O119" s="49"/>
      <c r="P119" s="51"/>
      <c r="Q119" s="51"/>
      <c r="R119" s="43"/>
      <c r="S119" s="43"/>
      <c r="T119" s="43"/>
      <c r="U119" s="44" t="str">
        <f t="shared" si="1"/>
        <v>X</v>
      </c>
      <c r="V119" s="58">
        <f>B119*HLOOKUP(Input!J$15,Input!R$11:S$13,3)</f>
        <v>0</v>
      </c>
    </row>
    <row r="120" spans="1:22" x14ac:dyDescent="0.25">
      <c r="A120" s="48">
        <v>115</v>
      </c>
      <c r="B120" s="61"/>
      <c r="C120" s="50"/>
      <c r="D120" s="39" t="str">
        <f>IF(C120="","",IFERROR(VLOOKUP(C120,'Pemetaan Sem 1'!A$9:B$48,2,FALSE),"No. SK tidak ditemukan"))</f>
        <v/>
      </c>
      <c r="E120" s="56"/>
      <c r="F120" s="39" t="str">
        <f>IF(E120="","",IFERROR(VLOOKUP(E120,'Pemetaan Sem 1'!C$9:D$48,2,FALSE),"No. KD tidak ditemukan"))</f>
        <v/>
      </c>
      <c r="G120" s="42"/>
      <c r="H120" s="66"/>
      <c r="I120" s="351"/>
      <c r="J120" s="51"/>
      <c r="K120" s="49"/>
      <c r="L120" s="51"/>
      <c r="M120" s="49"/>
      <c r="N120" s="51"/>
      <c r="O120" s="49"/>
      <c r="P120" s="51"/>
      <c r="Q120" s="51"/>
      <c r="R120" s="43"/>
      <c r="S120" s="43"/>
      <c r="T120" s="43"/>
      <c r="U120" s="44" t="str">
        <f t="shared" si="1"/>
        <v>X</v>
      </c>
      <c r="V120" s="58">
        <f>B120*HLOOKUP(Input!J$15,Input!R$11:S$13,3)</f>
        <v>0</v>
      </c>
    </row>
    <row r="121" spans="1:22" x14ac:dyDescent="0.25">
      <c r="A121" s="48">
        <v>116</v>
      </c>
      <c r="B121" s="61"/>
      <c r="C121" s="50"/>
      <c r="D121" s="39" t="str">
        <f>IF(C121="","",IFERROR(VLOOKUP(C121,'Pemetaan Sem 1'!A$9:B$48,2,FALSE),"No. SK tidak ditemukan"))</f>
        <v/>
      </c>
      <c r="E121" s="56"/>
      <c r="F121" s="39" t="str">
        <f>IF(E121="","",IFERROR(VLOOKUP(E121,'Pemetaan Sem 1'!C$9:D$48,2,FALSE),"No. KD tidak ditemukan"))</f>
        <v/>
      </c>
      <c r="G121" s="42"/>
      <c r="H121" s="66"/>
      <c r="I121" s="351"/>
      <c r="J121" s="51"/>
      <c r="K121" s="49"/>
      <c r="L121" s="51"/>
      <c r="M121" s="49"/>
      <c r="N121" s="51"/>
      <c r="O121" s="49"/>
      <c r="P121" s="51"/>
      <c r="Q121" s="51"/>
      <c r="R121" s="43"/>
      <c r="S121" s="43"/>
      <c r="T121" s="43"/>
      <c r="U121" s="44" t="str">
        <f t="shared" si="1"/>
        <v>X</v>
      </c>
      <c r="V121" s="58">
        <f>B121*HLOOKUP(Input!J$15,Input!R$11:S$13,3)</f>
        <v>0</v>
      </c>
    </row>
    <row r="122" spans="1:22" x14ac:dyDescent="0.25">
      <c r="A122" s="48">
        <v>117</v>
      </c>
      <c r="B122" s="61"/>
      <c r="C122" s="50"/>
      <c r="D122" s="39" t="str">
        <f>IF(C122="","",IFERROR(VLOOKUP(C122,'Pemetaan Sem 1'!A$9:B$48,2,FALSE),"No. SK tidak ditemukan"))</f>
        <v/>
      </c>
      <c r="E122" s="56"/>
      <c r="F122" s="39" t="str">
        <f>IF(E122="","",IFERROR(VLOOKUP(E122,'Pemetaan Sem 1'!C$9:D$48,2,FALSE),"No. KD tidak ditemukan"))</f>
        <v/>
      </c>
      <c r="G122" s="42"/>
      <c r="H122" s="66"/>
      <c r="I122" s="351"/>
      <c r="J122" s="51"/>
      <c r="K122" s="49"/>
      <c r="L122" s="51"/>
      <c r="M122" s="49"/>
      <c r="N122" s="51"/>
      <c r="O122" s="49"/>
      <c r="P122" s="51"/>
      <c r="Q122" s="51"/>
      <c r="R122" s="43"/>
      <c r="S122" s="43"/>
      <c r="T122" s="43"/>
      <c r="U122" s="44" t="str">
        <f t="shared" si="1"/>
        <v>X</v>
      </c>
      <c r="V122" s="58">
        <f>B122*HLOOKUP(Input!J$15,Input!R$11:S$13,3)</f>
        <v>0</v>
      </c>
    </row>
    <row r="123" spans="1:22" x14ac:dyDescent="0.25">
      <c r="A123" s="48">
        <v>118</v>
      </c>
      <c r="B123" s="61"/>
      <c r="C123" s="50"/>
      <c r="D123" s="39" t="str">
        <f>IF(C123="","",IFERROR(VLOOKUP(C123,'Pemetaan Sem 1'!A$9:B$48,2,FALSE),"No. SK tidak ditemukan"))</f>
        <v/>
      </c>
      <c r="E123" s="56"/>
      <c r="F123" s="39" t="str">
        <f>IF(E123="","",IFERROR(VLOOKUP(E123,'Pemetaan Sem 1'!C$9:D$48,2,FALSE),"No. KD tidak ditemukan"))</f>
        <v/>
      </c>
      <c r="G123" s="42"/>
      <c r="H123" s="66"/>
      <c r="I123" s="351"/>
      <c r="J123" s="51"/>
      <c r="K123" s="49"/>
      <c r="L123" s="51"/>
      <c r="M123" s="49"/>
      <c r="N123" s="51"/>
      <c r="O123" s="49"/>
      <c r="P123" s="51"/>
      <c r="Q123" s="51"/>
      <c r="R123" s="43"/>
      <c r="S123" s="43"/>
      <c r="T123" s="43"/>
      <c r="U123" s="44" t="str">
        <f t="shared" si="1"/>
        <v>X</v>
      </c>
      <c r="V123" s="58">
        <f>B123*HLOOKUP(Input!J$15,Input!R$11:S$13,3)</f>
        <v>0</v>
      </c>
    </row>
    <row r="124" spans="1:22" x14ac:dyDescent="0.25">
      <c r="A124" s="48">
        <v>119</v>
      </c>
      <c r="B124" s="61"/>
      <c r="C124" s="50"/>
      <c r="D124" s="39" t="str">
        <f>IF(C124="","",IFERROR(VLOOKUP(C124,'Pemetaan Sem 1'!A$9:B$48,2,FALSE),"No. SK tidak ditemukan"))</f>
        <v/>
      </c>
      <c r="E124" s="56"/>
      <c r="F124" s="39" t="str">
        <f>IF(E124="","",IFERROR(VLOOKUP(E124,'Pemetaan Sem 1'!C$9:D$48,2,FALSE),"No. KD tidak ditemukan"))</f>
        <v/>
      </c>
      <c r="G124" s="42"/>
      <c r="H124" s="66"/>
      <c r="I124" s="351"/>
      <c r="J124" s="51"/>
      <c r="K124" s="49"/>
      <c r="L124" s="51"/>
      <c r="M124" s="49"/>
      <c r="N124" s="51"/>
      <c r="O124" s="49"/>
      <c r="P124" s="51"/>
      <c r="Q124" s="51"/>
      <c r="R124" s="43"/>
      <c r="S124" s="43"/>
      <c r="T124" s="43"/>
      <c r="U124" s="44" t="str">
        <f t="shared" si="1"/>
        <v>X</v>
      </c>
      <c r="V124" s="58">
        <f>B124*HLOOKUP(Input!J$15,Input!R$11:S$13,3)</f>
        <v>0</v>
      </c>
    </row>
    <row r="125" spans="1:22" x14ac:dyDescent="0.25">
      <c r="A125" s="48">
        <v>120</v>
      </c>
      <c r="B125" s="61"/>
      <c r="C125" s="50"/>
      <c r="D125" s="39" t="str">
        <f>IF(C125="","",IFERROR(VLOOKUP(C125,'Pemetaan Sem 1'!A$9:B$48,2,FALSE),"No. SK tidak ditemukan"))</f>
        <v/>
      </c>
      <c r="E125" s="56"/>
      <c r="F125" s="39" t="str">
        <f>IF(E125="","",IFERROR(VLOOKUP(E125,'Pemetaan Sem 1'!C$9:D$48,2,FALSE),"No. KD tidak ditemukan"))</f>
        <v/>
      </c>
      <c r="G125" s="65"/>
      <c r="H125" s="67"/>
      <c r="I125" s="351"/>
      <c r="J125" s="51"/>
      <c r="K125" s="49"/>
      <c r="L125" s="51"/>
      <c r="M125" s="49"/>
      <c r="N125" s="51"/>
      <c r="O125" s="49"/>
      <c r="P125" s="51"/>
      <c r="Q125" s="51"/>
      <c r="R125" s="43"/>
      <c r="S125" s="43"/>
      <c r="T125" s="43"/>
      <c r="U125" s="44" t="str">
        <f t="shared" si="1"/>
        <v>X</v>
      </c>
      <c r="V125" s="58">
        <f>B125*HLOOKUP(Input!J$15,Input!R$11:S$13,3)</f>
        <v>0</v>
      </c>
    </row>
    <row r="126" spans="1:22" x14ac:dyDescent="0.25">
      <c r="A126" s="323"/>
      <c r="B126" s="324"/>
      <c r="C126" s="325"/>
      <c r="D126" s="326"/>
      <c r="E126" s="327"/>
      <c r="F126" s="326"/>
      <c r="G126" s="328"/>
      <c r="H126" s="329"/>
      <c r="I126" s="329"/>
      <c r="J126" s="330"/>
      <c r="K126" s="331"/>
      <c r="L126" s="330"/>
      <c r="M126" s="331"/>
      <c r="N126" s="330"/>
      <c r="O126" s="331"/>
      <c r="P126" s="330"/>
      <c r="Q126" s="330"/>
      <c r="R126" s="332"/>
      <c r="S126" s="332"/>
      <c r="T126" s="332"/>
      <c r="U126" s="333"/>
    </row>
    <row r="127" spans="1:22" x14ac:dyDescent="0.25">
      <c r="A127" s="323"/>
      <c r="B127" s="324"/>
      <c r="C127" s="325"/>
      <c r="D127" s="326"/>
      <c r="E127" s="327"/>
      <c r="F127" s="326"/>
      <c r="G127" s="328"/>
      <c r="H127" s="329"/>
      <c r="I127" s="329"/>
      <c r="J127" s="330"/>
      <c r="K127" s="331"/>
      <c r="L127" s="330"/>
      <c r="M127" s="331"/>
      <c r="N127" s="330"/>
      <c r="O127" s="331"/>
      <c r="P127" s="330"/>
      <c r="Q127" s="330"/>
      <c r="R127" s="332"/>
      <c r="S127" s="332"/>
      <c r="T127" s="332"/>
      <c r="U127" s="333"/>
    </row>
    <row r="128" spans="1:22" x14ac:dyDescent="0.25">
      <c r="A128" s="323"/>
      <c r="B128" s="324"/>
      <c r="C128" s="325"/>
      <c r="D128" s="326"/>
      <c r="E128" s="327"/>
      <c r="F128" s="326"/>
      <c r="G128" s="328"/>
      <c r="H128" s="329"/>
      <c r="I128" s="329"/>
      <c r="J128" s="330"/>
      <c r="K128" s="331"/>
      <c r="L128" s="330"/>
      <c r="M128" s="331"/>
      <c r="N128" s="330"/>
      <c r="O128" s="331"/>
      <c r="P128" s="330"/>
      <c r="Q128" s="330"/>
      <c r="R128" s="332"/>
      <c r="S128" s="332"/>
      <c r="T128" s="332"/>
      <c r="U128" s="333"/>
    </row>
    <row r="129" spans="1:30" x14ac:dyDescent="0.25">
      <c r="A129" s="323"/>
      <c r="B129" s="324"/>
      <c r="C129" s="325"/>
      <c r="D129" s="326"/>
      <c r="E129" s="327"/>
      <c r="F129" s="326"/>
      <c r="G129" s="328"/>
      <c r="H129" s="329"/>
      <c r="I129" s="329"/>
      <c r="J129" s="330"/>
      <c r="K129" s="331"/>
      <c r="L129" s="330"/>
      <c r="M129" s="331"/>
      <c r="N129" s="330"/>
      <c r="O129" s="331"/>
      <c r="P129" s="330"/>
      <c r="Q129" s="330"/>
      <c r="R129" s="332"/>
      <c r="S129" s="332"/>
      <c r="T129" s="332"/>
      <c r="U129" s="333"/>
    </row>
    <row r="130" spans="1:30" x14ac:dyDescent="0.25">
      <c r="A130" s="323"/>
      <c r="B130" s="324"/>
      <c r="C130" s="325"/>
      <c r="D130" s="326"/>
      <c r="E130" s="327"/>
      <c r="F130" s="326"/>
      <c r="G130" s="328"/>
      <c r="H130" s="329"/>
      <c r="I130" s="329"/>
      <c r="J130" s="330"/>
      <c r="K130" s="331"/>
      <c r="L130" s="330"/>
      <c r="M130" s="331"/>
      <c r="N130" s="330"/>
      <c r="O130" s="331"/>
      <c r="P130" s="330"/>
      <c r="Q130" s="330"/>
      <c r="R130" s="332"/>
      <c r="S130" s="332"/>
      <c r="T130" s="332"/>
      <c r="U130" s="333"/>
    </row>
    <row r="131" spans="1:30" x14ac:dyDescent="0.25">
      <c r="A131" s="323"/>
      <c r="B131" s="324"/>
      <c r="C131" s="325"/>
      <c r="D131" s="326"/>
      <c r="E131" s="327"/>
      <c r="F131" s="326"/>
      <c r="G131" s="328"/>
      <c r="H131" s="329"/>
      <c r="I131" s="329"/>
      <c r="J131" s="330"/>
      <c r="K131" s="331"/>
      <c r="L131" s="330"/>
      <c r="M131" s="331"/>
      <c r="N131" s="330"/>
      <c r="O131" s="331"/>
      <c r="P131" s="330"/>
      <c r="Q131" s="330"/>
      <c r="R131" s="332"/>
      <c r="S131" s="332"/>
      <c r="T131" s="332"/>
      <c r="U131" s="333"/>
    </row>
    <row r="132" spans="1:30" x14ac:dyDescent="0.25">
      <c r="A132" s="323"/>
      <c r="B132" s="324"/>
      <c r="C132" s="325"/>
      <c r="D132" s="326"/>
      <c r="E132" s="327"/>
      <c r="F132" s="326"/>
      <c r="G132" s="328"/>
      <c r="H132" s="329"/>
      <c r="I132" s="329"/>
      <c r="J132" s="330"/>
      <c r="K132" s="331"/>
      <c r="L132" s="330"/>
      <c r="M132" s="331"/>
      <c r="N132" s="330"/>
      <c r="O132" s="331"/>
      <c r="P132" s="330"/>
      <c r="Q132" s="330"/>
      <c r="R132" s="332"/>
      <c r="S132" s="332"/>
      <c r="T132" s="332"/>
      <c r="U132" s="333"/>
    </row>
    <row r="133" spans="1:30" x14ac:dyDescent="0.25">
      <c r="A133" s="323"/>
      <c r="B133" s="324"/>
      <c r="C133" s="325"/>
      <c r="D133" s="326"/>
      <c r="E133" s="327"/>
      <c r="F133" s="326"/>
      <c r="G133" s="328"/>
      <c r="H133" s="329"/>
      <c r="I133" s="329"/>
      <c r="J133" s="330"/>
      <c r="K133" s="331"/>
      <c r="L133" s="330"/>
      <c r="M133" s="331"/>
      <c r="N133" s="330"/>
      <c r="O133" s="331"/>
      <c r="P133" s="330"/>
      <c r="Q133" s="330"/>
      <c r="R133" s="332"/>
      <c r="S133" s="332"/>
      <c r="T133" s="332"/>
      <c r="U133" s="333"/>
    </row>
    <row r="134" spans="1:30" x14ac:dyDescent="0.25">
      <c r="A134" s="323"/>
      <c r="B134" s="324"/>
      <c r="C134" s="325"/>
      <c r="D134" s="326"/>
      <c r="E134" s="327"/>
      <c r="F134" s="326"/>
      <c r="G134" s="328"/>
      <c r="H134" s="329"/>
      <c r="I134" s="329"/>
      <c r="J134" s="330"/>
      <c r="K134" s="331"/>
      <c r="L134" s="330"/>
      <c r="M134" s="331"/>
      <c r="N134" s="330"/>
      <c r="O134" s="331"/>
      <c r="P134" s="330"/>
      <c r="Q134" s="330"/>
      <c r="R134" s="332"/>
      <c r="S134" s="332"/>
      <c r="T134" s="332"/>
      <c r="U134" s="333"/>
    </row>
    <row r="135" spans="1:30" x14ac:dyDescent="0.25">
      <c r="A135" s="323"/>
      <c r="B135" s="324"/>
      <c r="C135" s="325"/>
      <c r="D135" s="326"/>
      <c r="E135" s="327"/>
      <c r="F135" s="326"/>
      <c r="G135" s="328"/>
      <c r="H135" s="329"/>
      <c r="I135" s="329"/>
      <c r="J135" s="330"/>
      <c r="K135" s="331"/>
      <c r="L135" s="330"/>
      <c r="M135" s="331"/>
      <c r="N135" s="330"/>
      <c r="O135" s="331"/>
      <c r="P135" s="330"/>
      <c r="Q135" s="330"/>
      <c r="R135" s="332"/>
      <c r="S135" s="332"/>
      <c r="T135" s="332"/>
      <c r="U135" s="333"/>
    </row>
    <row r="136" spans="1:30" x14ac:dyDescent="0.25">
      <c r="A136" s="323"/>
      <c r="B136" s="324"/>
      <c r="C136" s="325"/>
      <c r="D136" s="326"/>
      <c r="E136" s="327"/>
      <c r="F136" s="326"/>
      <c r="G136" s="328"/>
      <c r="H136" s="329"/>
      <c r="I136" s="329"/>
      <c r="J136" s="330"/>
      <c r="K136" s="331"/>
      <c r="L136" s="330"/>
      <c r="M136" s="331"/>
      <c r="N136" s="330"/>
      <c r="O136" s="331"/>
      <c r="P136" s="330"/>
      <c r="Q136" s="330"/>
      <c r="R136" s="332"/>
      <c r="S136" s="332"/>
      <c r="T136" s="332"/>
      <c r="U136" s="333"/>
    </row>
    <row r="137" spans="1:30" x14ac:dyDescent="0.25">
      <c r="A137" s="323"/>
      <c r="B137" s="324"/>
      <c r="C137" s="325"/>
      <c r="D137" s="326"/>
      <c r="E137" s="327"/>
      <c r="F137" s="326"/>
      <c r="G137" s="328"/>
      <c r="H137" s="329"/>
      <c r="I137" s="329"/>
      <c r="J137" s="330"/>
      <c r="K137" s="331"/>
      <c r="L137" s="330"/>
      <c r="M137" s="331"/>
      <c r="N137" s="330"/>
      <c r="O137" s="331"/>
      <c r="P137" s="330"/>
      <c r="Q137" s="330"/>
      <c r="R137" s="332"/>
      <c r="S137" s="332"/>
      <c r="T137" s="332"/>
      <c r="U137" s="333"/>
    </row>
    <row r="138" spans="1:30" x14ac:dyDescent="0.25">
      <c r="A138" s="323"/>
      <c r="B138" s="324"/>
      <c r="C138" s="325"/>
      <c r="D138" s="326"/>
      <c r="E138" s="327"/>
      <c r="F138" s="326"/>
      <c r="G138" s="328"/>
      <c r="H138" s="329"/>
      <c r="I138" s="329"/>
      <c r="J138" s="330"/>
      <c r="K138" s="331"/>
      <c r="L138" s="330"/>
      <c r="M138" s="331"/>
      <c r="N138" s="330"/>
      <c r="O138" s="331"/>
      <c r="P138" s="330"/>
      <c r="Q138" s="330"/>
      <c r="R138" s="332"/>
      <c r="S138" s="332"/>
      <c r="T138" s="332"/>
      <c r="U138" s="333"/>
    </row>
    <row r="139" spans="1:30" hidden="1" x14ac:dyDescent="0.25">
      <c r="B139" s="145" t="s">
        <v>198</v>
      </c>
    </row>
    <row r="140" spans="1:30" hidden="1" x14ac:dyDescent="0.25">
      <c r="A140" s="32">
        <v>1</v>
      </c>
      <c r="B140" s="28">
        <v>2</v>
      </c>
      <c r="C140" s="29">
        <v>3</v>
      </c>
      <c r="D140" s="28">
        <v>4</v>
      </c>
      <c r="E140" s="29">
        <v>5</v>
      </c>
      <c r="F140" s="28">
        <v>6</v>
      </c>
      <c r="G140" s="29">
        <v>7</v>
      </c>
      <c r="H140" s="28">
        <v>8</v>
      </c>
      <c r="I140" s="28"/>
      <c r="J140" s="29">
        <v>9</v>
      </c>
      <c r="K140" s="28">
        <v>10</v>
      </c>
      <c r="L140" s="28">
        <v>11</v>
      </c>
      <c r="M140" s="29">
        <v>12</v>
      </c>
      <c r="N140" s="28">
        <v>13</v>
      </c>
      <c r="O140" s="29">
        <v>14</v>
      </c>
      <c r="P140" s="28">
        <v>15</v>
      </c>
      <c r="Q140" s="29">
        <v>16</v>
      </c>
      <c r="R140" s="28">
        <v>17</v>
      </c>
      <c r="S140" s="29">
        <v>18</v>
      </c>
      <c r="T140" s="28">
        <v>19</v>
      </c>
    </row>
    <row r="141" spans="1:30" hidden="1" x14ac:dyDescent="0.25">
      <c r="A141" s="431" t="s">
        <v>13</v>
      </c>
      <c r="B141" s="521" t="s">
        <v>12</v>
      </c>
      <c r="C141" s="417" t="s">
        <v>59</v>
      </c>
      <c r="D141" s="432" t="s">
        <v>44</v>
      </c>
      <c r="E141" s="523" t="s">
        <v>60</v>
      </c>
      <c r="F141" s="432" t="s">
        <v>45</v>
      </c>
      <c r="G141" s="431" t="s">
        <v>46</v>
      </c>
      <c r="H141" s="432" t="s">
        <v>47</v>
      </c>
      <c r="I141" s="435" t="s">
        <v>230</v>
      </c>
      <c r="J141" s="517" t="s">
        <v>61</v>
      </c>
      <c r="K141" s="519"/>
      <c r="L141" s="519"/>
      <c r="M141" s="519"/>
      <c r="N141" s="519"/>
      <c r="O141" s="518"/>
      <c r="P141" s="417" t="s">
        <v>62</v>
      </c>
      <c r="Q141" s="417" t="s">
        <v>63</v>
      </c>
      <c r="R141" s="520" t="s">
        <v>64</v>
      </c>
      <c r="S141" s="520"/>
      <c r="T141" s="520"/>
      <c r="U141" s="417" t="s">
        <v>65</v>
      </c>
      <c r="V141" s="35"/>
      <c r="W141" s="35"/>
      <c r="X141" s="35"/>
      <c r="Y141" s="35"/>
    </row>
    <row r="142" spans="1:30" hidden="1" x14ac:dyDescent="0.25">
      <c r="A142" s="431"/>
      <c r="B142" s="522"/>
      <c r="C142" s="418"/>
      <c r="D142" s="432"/>
      <c r="E142" s="524"/>
      <c r="F142" s="432"/>
      <c r="G142" s="431"/>
      <c r="H142" s="432"/>
      <c r="I142" s="436"/>
      <c r="J142" s="517" t="s">
        <v>66</v>
      </c>
      <c r="K142" s="518"/>
      <c r="L142" s="517" t="s">
        <v>67</v>
      </c>
      <c r="M142" s="518"/>
      <c r="N142" s="517" t="s">
        <v>68</v>
      </c>
      <c r="O142" s="518"/>
      <c r="P142" s="418"/>
      <c r="Q142" s="418"/>
      <c r="R142" s="144" t="s">
        <v>69</v>
      </c>
      <c r="S142" s="144" t="s">
        <v>70</v>
      </c>
      <c r="T142" s="144" t="s">
        <v>71</v>
      </c>
      <c r="U142" s="418"/>
      <c r="V142" s="35"/>
      <c r="W142" s="35"/>
      <c r="X142" s="35"/>
      <c r="Y142" s="35"/>
      <c r="Z142" s="32" t="s">
        <v>72</v>
      </c>
      <c r="AB142" s="32" t="s">
        <v>73</v>
      </c>
      <c r="AD142" s="32" t="s">
        <v>74</v>
      </c>
    </row>
    <row r="143" spans="1:30" hidden="1" x14ac:dyDescent="0.25">
      <c r="A143" s="37">
        <v>1</v>
      </c>
      <c r="B143" s="309">
        <f>B6</f>
        <v>0</v>
      </c>
      <c r="C143" s="309">
        <f t="shared" ref="C143:V143" si="2">C6</f>
        <v>0</v>
      </c>
      <c r="D143" s="309" t="str">
        <f t="shared" si="2"/>
        <v/>
      </c>
      <c r="E143" s="309">
        <f t="shared" si="2"/>
        <v>0</v>
      </c>
      <c r="F143" s="309" t="str">
        <f t="shared" si="2"/>
        <v/>
      </c>
      <c r="G143" s="309">
        <f t="shared" si="2"/>
        <v>0</v>
      </c>
      <c r="H143" s="309">
        <f t="shared" si="2"/>
        <v>0</v>
      </c>
      <c r="I143" s="309">
        <f t="shared" si="2"/>
        <v>0</v>
      </c>
      <c r="J143" s="309">
        <f t="shared" si="2"/>
        <v>0</v>
      </c>
      <c r="K143" s="309">
        <f t="shared" si="2"/>
        <v>0</v>
      </c>
      <c r="L143" s="309">
        <f t="shared" si="2"/>
        <v>0</v>
      </c>
      <c r="M143" s="309">
        <f t="shared" si="2"/>
        <v>0</v>
      </c>
      <c r="N143" s="309">
        <f t="shared" si="2"/>
        <v>0</v>
      </c>
      <c r="O143" s="309">
        <f t="shared" si="2"/>
        <v>0</v>
      </c>
      <c r="P143" s="309">
        <f t="shared" si="2"/>
        <v>0</v>
      </c>
      <c r="Q143" s="309">
        <f t="shared" si="2"/>
        <v>0</v>
      </c>
      <c r="R143" s="309">
        <f t="shared" si="2"/>
        <v>0</v>
      </c>
      <c r="S143" s="309">
        <f t="shared" si="2"/>
        <v>0</v>
      </c>
      <c r="T143" s="309">
        <f t="shared" si="2"/>
        <v>0</v>
      </c>
      <c r="U143" s="309" t="str">
        <f t="shared" si="2"/>
        <v>X</v>
      </c>
      <c r="V143" s="309">
        <f t="shared" si="2"/>
        <v>0</v>
      </c>
      <c r="W143" s="309"/>
      <c r="Y143" s="45"/>
      <c r="Z143" s="32" t="s">
        <v>75</v>
      </c>
      <c r="AB143" s="32" t="s">
        <v>76</v>
      </c>
      <c r="AD143" s="32" t="s">
        <v>77</v>
      </c>
    </row>
    <row r="144" spans="1:30" hidden="1" x14ac:dyDescent="0.25">
      <c r="A144" s="37">
        <v>2</v>
      </c>
      <c r="B144" s="309">
        <f t="shared" ref="B144:V144" si="3">B7</f>
        <v>0</v>
      </c>
      <c r="C144" s="309">
        <f t="shared" si="3"/>
        <v>0</v>
      </c>
      <c r="D144" s="309" t="str">
        <f t="shared" si="3"/>
        <v/>
      </c>
      <c r="E144" s="309">
        <f t="shared" si="3"/>
        <v>0</v>
      </c>
      <c r="F144" s="309" t="str">
        <f t="shared" si="3"/>
        <v/>
      </c>
      <c r="G144" s="309">
        <f t="shared" si="3"/>
        <v>0</v>
      </c>
      <c r="H144" s="309">
        <f t="shared" si="3"/>
        <v>0</v>
      </c>
      <c r="I144" s="309">
        <f t="shared" si="3"/>
        <v>0</v>
      </c>
      <c r="J144" s="309">
        <f t="shared" si="3"/>
        <v>0</v>
      </c>
      <c r="K144" s="309">
        <f t="shared" si="3"/>
        <v>0</v>
      </c>
      <c r="L144" s="309">
        <f t="shared" si="3"/>
        <v>0</v>
      </c>
      <c r="M144" s="309">
        <f t="shared" si="3"/>
        <v>0</v>
      </c>
      <c r="N144" s="309">
        <f t="shared" si="3"/>
        <v>0</v>
      </c>
      <c r="O144" s="309">
        <f t="shared" si="3"/>
        <v>0</v>
      </c>
      <c r="P144" s="309">
        <f t="shared" si="3"/>
        <v>0</v>
      </c>
      <c r="Q144" s="309">
        <f t="shared" si="3"/>
        <v>0</v>
      </c>
      <c r="R144" s="309">
        <f t="shared" si="3"/>
        <v>0</v>
      </c>
      <c r="S144" s="309">
        <f t="shared" si="3"/>
        <v>0</v>
      </c>
      <c r="T144" s="309">
        <f t="shared" si="3"/>
        <v>0</v>
      </c>
      <c r="U144" s="309" t="str">
        <f t="shared" si="3"/>
        <v>X</v>
      </c>
      <c r="V144" s="309">
        <f t="shared" si="3"/>
        <v>0</v>
      </c>
      <c r="W144" s="45"/>
      <c r="Y144" s="45"/>
      <c r="Z144" s="32" t="s">
        <v>42</v>
      </c>
      <c r="AB144" s="32" t="s">
        <v>78</v>
      </c>
      <c r="AD144" s="32" t="s">
        <v>79</v>
      </c>
    </row>
    <row r="145" spans="1:28" hidden="1" x14ac:dyDescent="0.25">
      <c r="A145" s="37">
        <v>3</v>
      </c>
      <c r="B145" s="309">
        <f t="shared" ref="B145:V145" si="4">B8</f>
        <v>0</v>
      </c>
      <c r="C145" s="309">
        <f t="shared" si="4"/>
        <v>0</v>
      </c>
      <c r="D145" s="309" t="str">
        <f t="shared" si="4"/>
        <v/>
      </c>
      <c r="E145" s="309">
        <f t="shared" si="4"/>
        <v>0</v>
      </c>
      <c r="F145" s="309" t="str">
        <f t="shared" si="4"/>
        <v/>
      </c>
      <c r="G145" s="309">
        <f t="shared" si="4"/>
        <v>0</v>
      </c>
      <c r="H145" s="309">
        <f t="shared" si="4"/>
        <v>0</v>
      </c>
      <c r="I145" s="309">
        <f t="shared" si="4"/>
        <v>0</v>
      </c>
      <c r="J145" s="309">
        <f t="shared" si="4"/>
        <v>0</v>
      </c>
      <c r="K145" s="309">
        <f t="shared" si="4"/>
        <v>0</v>
      </c>
      <c r="L145" s="309">
        <f t="shared" si="4"/>
        <v>0</v>
      </c>
      <c r="M145" s="309">
        <f t="shared" si="4"/>
        <v>0</v>
      </c>
      <c r="N145" s="309">
        <f t="shared" si="4"/>
        <v>0</v>
      </c>
      <c r="O145" s="309">
        <f t="shared" si="4"/>
        <v>0</v>
      </c>
      <c r="P145" s="309">
        <f t="shared" si="4"/>
        <v>0</v>
      </c>
      <c r="Q145" s="309">
        <f t="shared" si="4"/>
        <v>0</v>
      </c>
      <c r="R145" s="309">
        <f t="shared" si="4"/>
        <v>0</v>
      </c>
      <c r="S145" s="309">
        <f t="shared" si="4"/>
        <v>0</v>
      </c>
      <c r="T145" s="309">
        <f t="shared" si="4"/>
        <v>0</v>
      </c>
      <c r="U145" s="309" t="str">
        <f t="shared" si="4"/>
        <v>X</v>
      </c>
      <c r="V145" s="309">
        <f t="shared" si="4"/>
        <v>0</v>
      </c>
      <c r="W145" s="45"/>
      <c r="X145" s="45"/>
      <c r="Y145" s="45"/>
      <c r="AB145" s="32" t="s">
        <v>80</v>
      </c>
    </row>
    <row r="146" spans="1:28" hidden="1" x14ac:dyDescent="0.25">
      <c r="A146" s="37">
        <v>4</v>
      </c>
      <c r="B146" s="309">
        <f t="shared" ref="B146:V146" si="5">B9</f>
        <v>0</v>
      </c>
      <c r="C146" s="309">
        <f t="shared" si="5"/>
        <v>0</v>
      </c>
      <c r="D146" s="309" t="str">
        <f t="shared" si="5"/>
        <v/>
      </c>
      <c r="E146" s="309">
        <f t="shared" si="5"/>
        <v>0</v>
      </c>
      <c r="F146" s="309" t="str">
        <f t="shared" si="5"/>
        <v/>
      </c>
      <c r="G146" s="309">
        <f t="shared" si="5"/>
        <v>0</v>
      </c>
      <c r="H146" s="309">
        <f t="shared" si="5"/>
        <v>0</v>
      </c>
      <c r="I146" s="309">
        <f t="shared" si="5"/>
        <v>0</v>
      </c>
      <c r="J146" s="309">
        <f t="shared" si="5"/>
        <v>0</v>
      </c>
      <c r="K146" s="309">
        <f t="shared" si="5"/>
        <v>0</v>
      </c>
      <c r="L146" s="309">
        <f t="shared" si="5"/>
        <v>0</v>
      </c>
      <c r="M146" s="309">
        <f t="shared" si="5"/>
        <v>0</v>
      </c>
      <c r="N146" s="309">
        <f t="shared" si="5"/>
        <v>0</v>
      </c>
      <c r="O146" s="309">
        <f t="shared" si="5"/>
        <v>0</v>
      </c>
      <c r="P146" s="309">
        <f t="shared" si="5"/>
        <v>0</v>
      </c>
      <c r="Q146" s="309">
        <f t="shared" si="5"/>
        <v>0</v>
      </c>
      <c r="R146" s="309">
        <f t="shared" si="5"/>
        <v>0</v>
      </c>
      <c r="S146" s="309">
        <f t="shared" si="5"/>
        <v>0</v>
      </c>
      <c r="T146" s="309">
        <f t="shared" si="5"/>
        <v>0</v>
      </c>
      <c r="U146" s="309" t="str">
        <f t="shared" si="5"/>
        <v>X</v>
      </c>
      <c r="V146" s="309">
        <f t="shared" si="5"/>
        <v>0</v>
      </c>
      <c r="W146" s="45"/>
      <c r="X146" s="45"/>
      <c r="Y146" s="45"/>
      <c r="AB146" s="32" t="s">
        <v>81</v>
      </c>
    </row>
    <row r="147" spans="1:28" hidden="1" x14ac:dyDescent="0.25">
      <c r="A147" s="37">
        <v>5</v>
      </c>
      <c r="B147" s="309">
        <f t="shared" ref="B147:V147" si="6">B10</f>
        <v>0</v>
      </c>
      <c r="C147" s="309">
        <f t="shared" si="6"/>
        <v>0</v>
      </c>
      <c r="D147" s="309" t="str">
        <f t="shared" si="6"/>
        <v/>
      </c>
      <c r="E147" s="309">
        <f t="shared" si="6"/>
        <v>0</v>
      </c>
      <c r="F147" s="309" t="str">
        <f t="shared" si="6"/>
        <v/>
      </c>
      <c r="G147" s="309">
        <f t="shared" si="6"/>
        <v>0</v>
      </c>
      <c r="H147" s="309">
        <f t="shared" si="6"/>
        <v>0</v>
      </c>
      <c r="I147" s="309">
        <f t="shared" si="6"/>
        <v>0</v>
      </c>
      <c r="J147" s="309">
        <f t="shared" si="6"/>
        <v>0</v>
      </c>
      <c r="K147" s="309">
        <f t="shared" si="6"/>
        <v>0</v>
      </c>
      <c r="L147" s="309">
        <f t="shared" si="6"/>
        <v>0</v>
      </c>
      <c r="M147" s="309">
        <f t="shared" si="6"/>
        <v>0</v>
      </c>
      <c r="N147" s="309">
        <f t="shared" si="6"/>
        <v>0</v>
      </c>
      <c r="O147" s="309">
        <f t="shared" si="6"/>
        <v>0</v>
      </c>
      <c r="P147" s="309">
        <f t="shared" si="6"/>
        <v>0</v>
      </c>
      <c r="Q147" s="309">
        <f t="shared" si="6"/>
        <v>0</v>
      </c>
      <c r="R147" s="309">
        <f t="shared" si="6"/>
        <v>0</v>
      </c>
      <c r="S147" s="309">
        <f t="shared" si="6"/>
        <v>0</v>
      </c>
      <c r="T147" s="309">
        <f t="shared" si="6"/>
        <v>0</v>
      </c>
      <c r="U147" s="309" t="str">
        <f t="shared" si="6"/>
        <v>X</v>
      </c>
      <c r="V147" s="309">
        <f t="shared" si="6"/>
        <v>0</v>
      </c>
      <c r="W147" s="45"/>
      <c r="X147" s="45"/>
      <c r="Y147" s="45"/>
      <c r="AB147" s="32" t="s">
        <v>82</v>
      </c>
    </row>
    <row r="148" spans="1:28" hidden="1" x14ac:dyDescent="0.25">
      <c r="A148" s="37">
        <v>6</v>
      </c>
      <c r="B148" s="309">
        <f t="shared" ref="B148:V148" si="7">B11</f>
        <v>0</v>
      </c>
      <c r="C148" s="309">
        <f t="shared" si="7"/>
        <v>0</v>
      </c>
      <c r="D148" s="309" t="str">
        <f t="shared" si="7"/>
        <v/>
      </c>
      <c r="E148" s="309">
        <f t="shared" si="7"/>
        <v>0</v>
      </c>
      <c r="F148" s="309" t="str">
        <f t="shared" si="7"/>
        <v/>
      </c>
      <c r="G148" s="309">
        <f t="shared" si="7"/>
        <v>0</v>
      </c>
      <c r="H148" s="309">
        <f t="shared" si="7"/>
        <v>0</v>
      </c>
      <c r="I148" s="309">
        <f t="shared" si="7"/>
        <v>0</v>
      </c>
      <c r="J148" s="309">
        <f t="shared" si="7"/>
        <v>0</v>
      </c>
      <c r="K148" s="309">
        <f t="shared" si="7"/>
        <v>0</v>
      </c>
      <c r="L148" s="309">
        <f t="shared" si="7"/>
        <v>0</v>
      </c>
      <c r="M148" s="309">
        <f t="shared" si="7"/>
        <v>0</v>
      </c>
      <c r="N148" s="309">
        <f t="shared" si="7"/>
        <v>0</v>
      </c>
      <c r="O148" s="309">
        <f t="shared" si="7"/>
        <v>0</v>
      </c>
      <c r="P148" s="309">
        <f t="shared" si="7"/>
        <v>0</v>
      </c>
      <c r="Q148" s="309">
        <f t="shared" si="7"/>
        <v>0</v>
      </c>
      <c r="R148" s="309">
        <f t="shared" si="7"/>
        <v>0</v>
      </c>
      <c r="S148" s="309">
        <f t="shared" si="7"/>
        <v>0</v>
      </c>
      <c r="T148" s="309">
        <f t="shared" si="7"/>
        <v>0</v>
      </c>
      <c r="U148" s="309" t="str">
        <f t="shared" si="7"/>
        <v>X</v>
      </c>
      <c r="V148" s="309">
        <f t="shared" si="7"/>
        <v>0</v>
      </c>
      <c r="W148" s="45"/>
      <c r="X148" s="45"/>
      <c r="Y148" s="45"/>
      <c r="AB148" s="32" t="s">
        <v>83</v>
      </c>
    </row>
    <row r="149" spans="1:28" hidden="1" x14ac:dyDescent="0.25">
      <c r="A149" s="37">
        <v>7</v>
      </c>
      <c r="B149" s="309">
        <f t="shared" ref="B149:V149" si="8">B12</f>
        <v>0</v>
      </c>
      <c r="C149" s="309">
        <f t="shared" si="8"/>
        <v>0</v>
      </c>
      <c r="D149" s="309" t="str">
        <f t="shared" si="8"/>
        <v/>
      </c>
      <c r="E149" s="309">
        <f t="shared" si="8"/>
        <v>0</v>
      </c>
      <c r="F149" s="309" t="str">
        <f t="shared" si="8"/>
        <v/>
      </c>
      <c r="G149" s="309">
        <f t="shared" si="8"/>
        <v>0</v>
      </c>
      <c r="H149" s="309">
        <f t="shared" si="8"/>
        <v>0</v>
      </c>
      <c r="I149" s="309">
        <f t="shared" si="8"/>
        <v>0</v>
      </c>
      <c r="J149" s="309">
        <f t="shared" si="8"/>
        <v>0</v>
      </c>
      <c r="K149" s="309">
        <f t="shared" si="8"/>
        <v>0</v>
      </c>
      <c r="L149" s="309">
        <f t="shared" si="8"/>
        <v>0</v>
      </c>
      <c r="M149" s="309">
        <f t="shared" si="8"/>
        <v>0</v>
      </c>
      <c r="N149" s="309">
        <f t="shared" si="8"/>
        <v>0</v>
      </c>
      <c r="O149" s="309">
        <f t="shared" si="8"/>
        <v>0</v>
      </c>
      <c r="P149" s="309">
        <f t="shared" si="8"/>
        <v>0</v>
      </c>
      <c r="Q149" s="309">
        <f t="shared" si="8"/>
        <v>0</v>
      </c>
      <c r="R149" s="309">
        <f t="shared" si="8"/>
        <v>0</v>
      </c>
      <c r="S149" s="309">
        <f t="shared" si="8"/>
        <v>0</v>
      </c>
      <c r="T149" s="309">
        <f t="shared" si="8"/>
        <v>0</v>
      </c>
      <c r="U149" s="309" t="str">
        <f t="shared" si="8"/>
        <v>X</v>
      </c>
      <c r="V149" s="309">
        <f t="shared" si="8"/>
        <v>0</v>
      </c>
      <c r="W149" s="45"/>
      <c r="X149" s="45"/>
      <c r="Y149" s="45"/>
    </row>
    <row r="150" spans="1:28" hidden="1" x14ac:dyDescent="0.25">
      <c r="A150" s="37">
        <v>8</v>
      </c>
      <c r="B150" s="309">
        <f t="shared" ref="B150:V150" si="9">B13</f>
        <v>0</v>
      </c>
      <c r="C150" s="309">
        <f t="shared" si="9"/>
        <v>0</v>
      </c>
      <c r="D150" s="309" t="str">
        <f t="shared" si="9"/>
        <v/>
      </c>
      <c r="E150" s="309">
        <f t="shared" si="9"/>
        <v>0</v>
      </c>
      <c r="F150" s="309" t="str">
        <f t="shared" si="9"/>
        <v/>
      </c>
      <c r="G150" s="309">
        <f t="shared" si="9"/>
        <v>0</v>
      </c>
      <c r="H150" s="309">
        <f t="shared" si="9"/>
        <v>0</v>
      </c>
      <c r="I150" s="309">
        <f t="shared" si="9"/>
        <v>0</v>
      </c>
      <c r="J150" s="309">
        <f t="shared" si="9"/>
        <v>0</v>
      </c>
      <c r="K150" s="309">
        <f t="shared" si="9"/>
        <v>0</v>
      </c>
      <c r="L150" s="309">
        <f t="shared" si="9"/>
        <v>0</v>
      </c>
      <c r="M150" s="309">
        <f t="shared" si="9"/>
        <v>0</v>
      </c>
      <c r="N150" s="309">
        <f t="shared" si="9"/>
        <v>0</v>
      </c>
      <c r="O150" s="309">
        <f t="shared" si="9"/>
        <v>0</v>
      </c>
      <c r="P150" s="309">
        <f t="shared" si="9"/>
        <v>0</v>
      </c>
      <c r="Q150" s="309">
        <f t="shared" si="9"/>
        <v>0</v>
      </c>
      <c r="R150" s="309">
        <f t="shared" si="9"/>
        <v>0</v>
      </c>
      <c r="S150" s="309">
        <f t="shared" si="9"/>
        <v>0</v>
      </c>
      <c r="T150" s="309">
        <f t="shared" si="9"/>
        <v>0</v>
      </c>
      <c r="U150" s="309" t="str">
        <f t="shared" si="9"/>
        <v>X</v>
      </c>
      <c r="V150" s="309">
        <f t="shared" si="9"/>
        <v>0</v>
      </c>
      <c r="W150" s="45"/>
      <c r="X150" s="45"/>
      <c r="Y150" s="45"/>
    </row>
    <row r="151" spans="1:28" hidden="1" x14ac:dyDescent="0.25">
      <c r="A151" s="37">
        <v>9</v>
      </c>
      <c r="B151" s="309">
        <f t="shared" ref="B151:V151" si="10">B14</f>
        <v>0</v>
      </c>
      <c r="C151" s="309">
        <f t="shared" si="10"/>
        <v>0</v>
      </c>
      <c r="D151" s="309" t="str">
        <f t="shared" si="10"/>
        <v/>
      </c>
      <c r="E151" s="309">
        <f t="shared" si="10"/>
        <v>0</v>
      </c>
      <c r="F151" s="309" t="str">
        <f t="shared" si="10"/>
        <v/>
      </c>
      <c r="G151" s="309">
        <f t="shared" si="10"/>
        <v>0</v>
      </c>
      <c r="H151" s="309">
        <f t="shared" si="10"/>
        <v>0</v>
      </c>
      <c r="I151" s="309">
        <f t="shared" si="10"/>
        <v>0</v>
      </c>
      <c r="J151" s="309">
        <f t="shared" si="10"/>
        <v>0</v>
      </c>
      <c r="K151" s="309">
        <f t="shared" si="10"/>
        <v>0</v>
      </c>
      <c r="L151" s="309">
        <f t="shared" si="10"/>
        <v>0</v>
      </c>
      <c r="M151" s="309">
        <f t="shared" si="10"/>
        <v>0</v>
      </c>
      <c r="N151" s="309">
        <f t="shared" si="10"/>
        <v>0</v>
      </c>
      <c r="O151" s="309">
        <f t="shared" si="10"/>
        <v>0</v>
      </c>
      <c r="P151" s="309">
        <f t="shared" si="10"/>
        <v>0</v>
      </c>
      <c r="Q151" s="309">
        <f t="shared" si="10"/>
        <v>0</v>
      </c>
      <c r="R151" s="309">
        <f t="shared" si="10"/>
        <v>0</v>
      </c>
      <c r="S151" s="309">
        <f t="shared" si="10"/>
        <v>0</v>
      </c>
      <c r="T151" s="309">
        <f t="shared" si="10"/>
        <v>0</v>
      </c>
      <c r="U151" s="309" t="str">
        <f t="shared" si="10"/>
        <v>X</v>
      </c>
      <c r="V151" s="309">
        <f t="shared" si="10"/>
        <v>0</v>
      </c>
      <c r="W151" s="45"/>
      <c r="X151" s="45"/>
      <c r="Y151" s="45"/>
    </row>
    <row r="152" spans="1:28" hidden="1" x14ac:dyDescent="0.25">
      <c r="A152" s="37">
        <v>10</v>
      </c>
      <c r="B152" s="309">
        <f t="shared" ref="B152:V152" si="11">B15</f>
        <v>0</v>
      </c>
      <c r="C152" s="309">
        <f t="shared" si="11"/>
        <v>0</v>
      </c>
      <c r="D152" s="309" t="str">
        <f t="shared" si="11"/>
        <v/>
      </c>
      <c r="E152" s="309">
        <f t="shared" si="11"/>
        <v>0</v>
      </c>
      <c r="F152" s="309" t="str">
        <f t="shared" si="11"/>
        <v/>
      </c>
      <c r="G152" s="309">
        <f t="shared" si="11"/>
        <v>0</v>
      </c>
      <c r="H152" s="309">
        <f t="shared" si="11"/>
        <v>0</v>
      </c>
      <c r="I152" s="309">
        <f t="shared" si="11"/>
        <v>0</v>
      </c>
      <c r="J152" s="309">
        <f t="shared" si="11"/>
        <v>0</v>
      </c>
      <c r="K152" s="309">
        <f t="shared" si="11"/>
        <v>0</v>
      </c>
      <c r="L152" s="309">
        <f t="shared" si="11"/>
        <v>0</v>
      </c>
      <c r="M152" s="309">
        <f t="shared" si="11"/>
        <v>0</v>
      </c>
      <c r="N152" s="309">
        <f t="shared" si="11"/>
        <v>0</v>
      </c>
      <c r="O152" s="309">
        <f t="shared" si="11"/>
        <v>0</v>
      </c>
      <c r="P152" s="309">
        <f t="shared" si="11"/>
        <v>0</v>
      </c>
      <c r="Q152" s="309">
        <f t="shared" si="11"/>
        <v>0</v>
      </c>
      <c r="R152" s="309">
        <f t="shared" si="11"/>
        <v>0</v>
      </c>
      <c r="S152" s="309">
        <f t="shared" si="11"/>
        <v>0</v>
      </c>
      <c r="T152" s="309">
        <f t="shared" si="11"/>
        <v>0</v>
      </c>
      <c r="U152" s="309" t="str">
        <f t="shared" si="11"/>
        <v>X</v>
      </c>
      <c r="V152" s="309">
        <f t="shared" si="11"/>
        <v>0</v>
      </c>
      <c r="W152" s="45"/>
      <c r="X152" s="45"/>
      <c r="Y152" s="45"/>
    </row>
    <row r="153" spans="1:28" hidden="1" x14ac:dyDescent="0.25">
      <c r="A153" s="37">
        <v>11</v>
      </c>
      <c r="B153" s="309">
        <f t="shared" ref="B153:V153" si="12">B16</f>
        <v>0</v>
      </c>
      <c r="C153" s="309">
        <f t="shared" si="12"/>
        <v>0</v>
      </c>
      <c r="D153" s="309" t="str">
        <f t="shared" si="12"/>
        <v/>
      </c>
      <c r="E153" s="309">
        <f t="shared" si="12"/>
        <v>0</v>
      </c>
      <c r="F153" s="309" t="str">
        <f t="shared" si="12"/>
        <v/>
      </c>
      <c r="G153" s="309">
        <f t="shared" si="12"/>
        <v>0</v>
      </c>
      <c r="H153" s="309">
        <f t="shared" si="12"/>
        <v>0</v>
      </c>
      <c r="I153" s="309">
        <f t="shared" si="12"/>
        <v>0</v>
      </c>
      <c r="J153" s="309">
        <f t="shared" si="12"/>
        <v>0</v>
      </c>
      <c r="K153" s="309">
        <f t="shared" si="12"/>
        <v>0</v>
      </c>
      <c r="L153" s="309">
        <f t="shared" si="12"/>
        <v>0</v>
      </c>
      <c r="M153" s="309">
        <f t="shared" si="12"/>
        <v>0</v>
      </c>
      <c r="N153" s="309">
        <f t="shared" si="12"/>
        <v>0</v>
      </c>
      <c r="O153" s="309">
        <f t="shared" si="12"/>
        <v>0</v>
      </c>
      <c r="P153" s="309">
        <f t="shared" si="12"/>
        <v>0</v>
      </c>
      <c r="Q153" s="309">
        <f t="shared" si="12"/>
        <v>0</v>
      </c>
      <c r="R153" s="309">
        <f t="shared" si="12"/>
        <v>0</v>
      </c>
      <c r="S153" s="309">
        <f t="shared" si="12"/>
        <v>0</v>
      </c>
      <c r="T153" s="309">
        <f t="shared" si="12"/>
        <v>0</v>
      </c>
      <c r="U153" s="309" t="str">
        <f t="shared" si="12"/>
        <v>X</v>
      </c>
      <c r="V153" s="309">
        <f t="shared" si="12"/>
        <v>0</v>
      </c>
      <c r="W153" s="45"/>
      <c r="X153" s="45"/>
      <c r="Y153" s="45"/>
    </row>
    <row r="154" spans="1:28" hidden="1" x14ac:dyDescent="0.25">
      <c r="A154" s="37">
        <v>12</v>
      </c>
      <c r="B154" s="309">
        <f t="shared" ref="B154:V154" si="13">B17</f>
        <v>0</v>
      </c>
      <c r="C154" s="309">
        <f t="shared" si="13"/>
        <v>0</v>
      </c>
      <c r="D154" s="309" t="str">
        <f t="shared" si="13"/>
        <v/>
      </c>
      <c r="E154" s="309">
        <f t="shared" si="13"/>
        <v>0</v>
      </c>
      <c r="F154" s="309" t="str">
        <f t="shared" si="13"/>
        <v/>
      </c>
      <c r="G154" s="309">
        <f t="shared" si="13"/>
        <v>0</v>
      </c>
      <c r="H154" s="309">
        <f t="shared" si="13"/>
        <v>0</v>
      </c>
      <c r="I154" s="309">
        <f t="shared" si="13"/>
        <v>0</v>
      </c>
      <c r="J154" s="309">
        <f t="shared" si="13"/>
        <v>0</v>
      </c>
      <c r="K154" s="309">
        <f t="shared" si="13"/>
        <v>0</v>
      </c>
      <c r="L154" s="309">
        <f t="shared" si="13"/>
        <v>0</v>
      </c>
      <c r="M154" s="309">
        <f t="shared" si="13"/>
        <v>0</v>
      </c>
      <c r="N154" s="309">
        <f t="shared" si="13"/>
        <v>0</v>
      </c>
      <c r="O154" s="309">
        <f t="shared" si="13"/>
        <v>0</v>
      </c>
      <c r="P154" s="309">
        <f t="shared" si="13"/>
        <v>0</v>
      </c>
      <c r="Q154" s="309">
        <f t="shared" si="13"/>
        <v>0</v>
      </c>
      <c r="R154" s="309">
        <f t="shared" si="13"/>
        <v>0</v>
      </c>
      <c r="S154" s="309">
        <f t="shared" si="13"/>
        <v>0</v>
      </c>
      <c r="T154" s="309">
        <f t="shared" si="13"/>
        <v>0</v>
      </c>
      <c r="U154" s="309" t="str">
        <f t="shared" si="13"/>
        <v>X</v>
      </c>
      <c r="V154" s="309">
        <f t="shared" si="13"/>
        <v>0</v>
      </c>
      <c r="W154" s="45"/>
      <c r="X154" s="45"/>
      <c r="Y154" s="45"/>
    </row>
    <row r="155" spans="1:28" hidden="1" x14ac:dyDescent="0.25">
      <c r="A155" s="37">
        <v>13</v>
      </c>
      <c r="B155" s="309">
        <f t="shared" ref="B155:V155" si="14">B18</f>
        <v>0</v>
      </c>
      <c r="C155" s="309">
        <f t="shared" si="14"/>
        <v>0</v>
      </c>
      <c r="D155" s="309" t="str">
        <f t="shared" si="14"/>
        <v/>
      </c>
      <c r="E155" s="309">
        <f t="shared" si="14"/>
        <v>0</v>
      </c>
      <c r="F155" s="309" t="str">
        <f t="shared" si="14"/>
        <v/>
      </c>
      <c r="G155" s="309">
        <f t="shared" si="14"/>
        <v>0</v>
      </c>
      <c r="H155" s="309">
        <f t="shared" si="14"/>
        <v>0</v>
      </c>
      <c r="I155" s="309">
        <f t="shared" si="14"/>
        <v>0</v>
      </c>
      <c r="J155" s="309">
        <f t="shared" si="14"/>
        <v>0</v>
      </c>
      <c r="K155" s="309">
        <f t="shared" si="14"/>
        <v>0</v>
      </c>
      <c r="L155" s="309">
        <f t="shared" si="14"/>
        <v>0</v>
      </c>
      <c r="M155" s="309">
        <f t="shared" si="14"/>
        <v>0</v>
      </c>
      <c r="N155" s="309">
        <f t="shared" si="14"/>
        <v>0</v>
      </c>
      <c r="O155" s="309">
        <f t="shared" si="14"/>
        <v>0</v>
      </c>
      <c r="P155" s="309">
        <f t="shared" si="14"/>
        <v>0</v>
      </c>
      <c r="Q155" s="309">
        <f t="shared" si="14"/>
        <v>0</v>
      </c>
      <c r="R155" s="309">
        <f t="shared" si="14"/>
        <v>0</v>
      </c>
      <c r="S155" s="309">
        <f t="shared" si="14"/>
        <v>0</v>
      </c>
      <c r="T155" s="309">
        <f t="shared" si="14"/>
        <v>0</v>
      </c>
      <c r="U155" s="309" t="str">
        <f t="shared" si="14"/>
        <v>X</v>
      </c>
      <c r="V155" s="309">
        <f t="shared" si="14"/>
        <v>0</v>
      </c>
      <c r="W155" s="45"/>
      <c r="X155" s="45"/>
      <c r="Y155" s="45"/>
    </row>
    <row r="156" spans="1:28" hidden="1" x14ac:dyDescent="0.25">
      <c r="A156" s="37">
        <v>14</v>
      </c>
      <c r="B156" s="309">
        <f t="shared" ref="B156:V156" si="15">B19</f>
        <v>0</v>
      </c>
      <c r="C156" s="309">
        <f t="shared" si="15"/>
        <v>0</v>
      </c>
      <c r="D156" s="309" t="str">
        <f t="shared" si="15"/>
        <v/>
      </c>
      <c r="E156" s="309">
        <f t="shared" si="15"/>
        <v>0</v>
      </c>
      <c r="F156" s="309" t="str">
        <f t="shared" si="15"/>
        <v/>
      </c>
      <c r="G156" s="309">
        <f t="shared" si="15"/>
        <v>0</v>
      </c>
      <c r="H156" s="309">
        <f t="shared" si="15"/>
        <v>0</v>
      </c>
      <c r="I156" s="309">
        <f t="shared" si="15"/>
        <v>0</v>
      </c>
      <c r="J156" s="309">
        <f t="shared" si="15"/>
        <v>0</v>
      </c>
      <c r="K156" s="309">
        <f t="shared" si="15"/>
        <v>0</v>
      </c>
      <c r="L156" s="309">
        <f t="shared" si="15"/>
        <v>0</v>
      </c>
      <c r="M156" s="309">
        <f t="shared" si="15"/>
        <v>0</v>
      </c>
      <c r="N156" s="309">
        <f t="shared" si="15"/>
        <v>0</v>
      </c>
      <c r="O156" s="309">
        <f t="shared" si="15"/>
        <v>0</v>
      </c>
      <c r="P156" s="309">
        <f t="shared" si="15"/>
        <v>0</v>
      </c>
      <c r="Q156" s="309">
        <f t="shared" si="15"/>
        <v>0</v>
      </c>
      <c r="R156" s="309">
        <f t="shared" si="15"/>
        <v>0</v>
      </c>
      <c r="S156" s="309">
        <f t="shared" si="15"/>
        <v>0</v>
      </c>
      <c r="T156" s="309">
        <f t="shared" si="15"/>
        <v>0</v>
      </c>
      <c r="U156" s="309" t="str">
        <f t="shared" si="15"/>
        <v>X</v>
      </c>
      <c r="V156" s="309">
        <f t="shared" si="15"/>
        <v>0</v>
      </c>
      <c r="W156" s="45"/>
      <c r="X156" s="45"/>
      <c r="Y156" s="45"/>
    </row>
    <row r="157" spans="1:28" hidden="1" x14ac:dyDescent="0.25">
      <c r="A157" s="37">
        <v>15</v>
      </c>
      <c r="B157" s="309">
        <f t="shared" ref="B157:V157" si="16">B20</f>
        <v>0</v>
      </c>
      <c r="C157" s="309">
        <f t="shared" si="16"/>
        <v>0</v>
      </c>
      <c r="D157" s="309" t="str">
        <f t="shared" si="16"/>
        <v/>
      </c>
      <c r="E157" s="309">
        <f t="shared" si="16"/>
        <v>0</v>
      </c>
      <c r="F157" s="309" t="str">
        <f t="shared" si="16"/>
        <v/>
      </c>
      <c r="G157" s="309">
        <f t="shared" si="16"/>
        <v>0</v>
      </c>
      <c r="H157" s="309">
        <f t="shared" si="16"/>
        <v>0</v>
      </c>
      <c r="I157" s="309">
        <f t="shared" si="16"/>
        <v>0</v>
      </c>
      <c r="J157" s="309">
        <f t="shared" si="16"/>
        <v>0</v>
      </c>
      <c r="K157" s="309">
        <f t="shared" si="16"/>
        <v>0</v>
      </c>
      <c r="L157" s="309">
        <f t="shared" si="16"/>
        <v>0</v>
      </c>
      <c r="M157" s="309">
        <f t="shared" si="16"/>
        <v>0</v>
      </c>
      <c r="N157" s="309">
        <f t="shared" si="16"/>
        <v>0</v>
      </c>
      <c r="O157" s="309">
        <f t="shared" si="16"/>
        <v>0</v>
      </c>
      <c r="P157" s="309">
        <f t="shared" si="16"/>
        <v>0</v>
      </c>
      <c r="Q157" s="309">
        <f t="shared" si="16"/>
        <v>0</v>
      </c>
      <c r="R157" s="309">
        <f t="shared" si="16"/>
        <v>0</v>
      </c>
      <c r="S157" s="309">
        <f t="shared" si="16"/>
        <v>0</v>
      </c>
      <c r="T157" s="309">
        <f t="shared" si="16"/>
        <v>0</v>
      </c>
      <c r="U157" s="309" t="str">
        <f t="shared" si="16"/>
        <v>X</v>
      </c>
      <c r="V157" s="309">
        <f t="shared" si="16"/>
        <v>0</v>
      </c>
      <c r="W157" s="45"/>
      <c r="X157" s="45"/>
      <c r="Y157" s="45"/>
    </row>
    <row r="158" spans="1:28" hidden="1" x14ac:dyDescent="0.25">
      <c r="A158" s="37">
        <v>16</v>
      </c>
      <c r="B158" s="309">
        <f t="shared" ref="B158:V158" si="17">B21</f>
        <v>0</v>
      </c>
      <c r="C158" s="309">
        <f t="shared" si="17"/>
        <v>0</v>
      </c>
      <c r="D158" s="309" t="str">
        <f t="shared" si="17"/>
        <v/>
      </c>
      <c r="E158" s="309">
        <f t="shared" si="17"/>
        <v>0</v>
      </c>
      <c r="F158" s="309" t="str">
        <f t="shared" si="17"/>
        <v/>
      </c>
      <c r="G158" s="309">
        <f t="shared" si="17"/>
        <v>0</v>
      </c>
      <c r="H158" s="309">
        <f t="shared" si="17"/>
        <v>0</v>
      </c>
      <c r="I158" s="309">
        <f t="shared" si="17"/>
        <v>0</v>
      </c>
      <c r="J158" s="309">
        <f t="shared" si="17"/>
        <v>0</v>
      </c>
      <c r="K158" s="309">
        <f t="shared" si="17"/>
        <v>0</v>
      </c>
      <c r="L158" s="309">
        <f t="shared" si="17"/>
        <v>0</v>
      </c>
      <c r="M158" s="309">
        <f t="shared" si="17"/>
        <v>0</v>
      </c>
      <c r="N158" s="309">
        <f t="shared" si="17"/>
        <v>0</v>
      </c>
      <c r="O158" s="309">
        <f t="shared" si="17"/>
        <v>0</v>
      </c>
      <c r="P158" s="309">
        <f t="shared" si="17"/>
        <v>0</v>
      </c>
      <c r="Q158" s="309">
        <f t="shared" si="17"/>
        <v>0</v>
      </c>
      <c r="R158" s="309">
        <f t="shared" si="17"/>
        <v>0</v>
      </c>
      <c r="S158" s="309">
        <f t="shared" si="17"/>
        <v>0</v>
      </c>
      <c r="T158" s="309">
        <f t="shared" si="17"/>
        <v>0</v>
      </c>
      <c r="U158" s="309" t="str">
        <f t="shared" si="17"/>
        <v>X</v>
      </c>
      <c r="V158" s="309">
        <f t="shared" si="17"/>
        <v>0</v>
      </c>
      <c r="W158" s="45"/>
      <c r="X158" s="45"/>
      <c r="Y158" s="45"/>
    </row>
    <row r="159" spans="1:28" hidden="1" x14ac:dyDescent="0.25">
      <c r="A159" s="37">
        <v>17</v>
      </c>
      <c r="B159" s="309">
        <f t="shared" ref="B159:V159" si="18">B22</f>
        <v>0</v>
      </c>
      <c r="C159" s="309">
        <f t="shared" si="18"/>
        <v>0</v>
      </c>
      <c r="D159" s="309" t="str">
        <f t="shared" si="18"/>
        <v/>
      </c>
      <c r="E159" s="309">
        <f t="shared" si="18"/>
        <v>0</v>
      </c>
      <c r="F159" s="309" t="str">
        <f t="shared" si="18"/>
        <v/>
      </c>
      <c r="G159" s="309">
        <f t="shared" si="18"/>
        <v>0</v>
      </c>
      <c r="H159" s="309">
        <f t="shared" si="18"/>
        <v>0</v>
      </c>
      <c r="I159" s="309">
        <f t="shared" si="18"/>
        <v>0</v>
      </c>
      <c r="J159" s="309">
        <f t="shared" si="18"/>
        <v>0</v>
      </c>
      <c r="K159" s="309">
        <f t="shared" si="18"/>
        <v>0</v>
      </c>
      <c r="L159" s="309">
        <f t="shared" si="18"/>
        <v>0</v>
      </c>
      <c r="M159" s="309">
        <f t="shared" si="18"/>
        <v>0</v>
      </c>
      <c r="N159" s="309">
        <f t="shared" si="18"/>
        <v>0</v>
      </c>
      <c r="O159" s="309">
        <f t="shared" si="18"/>
        <v>0</v>
      </c>
      <c r="P159" s="309">
        <f t="shared" si="18"/>
        <v>0</v>
      </c>
      <c r="Q159" s="309">
        <f t="shared" si="18"/>
        <v>0</v>
      </c>
      <c r="R159" s="309">
        <f t="shared" si="18"/>
        <v>0</v>
      </c>
      <c r="S159" s="309">
        <f t="shared" si="18"/>
        <v>0</v>
      </c>
      <c r="T159" s="309">
        <f t="shared" si="18"/>
        <v>0</v>
      </c>
      <c r="U159" s="309" t="str">
        <f t="shared" si="18"/>
        <v>X</v>
      </c>
      <c r="V159" s="309">
        <f t="shared" si="18"/>
        <v>0</v>
      </c>
      <c r="W159" s="45"/>
      <c r="X159" s="45"/>
      <c r="Y159" s="45"/>
    </row>
    <row r="160" spans="1:28" hidden="1" x14ac:dyDescent="0.25">
      <c r="A160" s="37">
        <v>18</v>
      </c>
      <c r="B160" s="309">
        <f t="shared" ref="B160:V160" si="19">B23</f>
        <v>0</v>
      </c>
      <c r="C160" s="309">
        <f t="shared" si="19"/>
        <v>0</v>
      </c>
      <c r="D160" s="309" t="str">
        <f t="shared" si="19"/>
        <v/>
      </c>
      <c r="E160" s="309">
        <f t="shared" si="19"/>
        <v>0</v>
      </c>
      <c r="F160" s="309" t="str">
        <f t="shared" si="19"/>
        <v/>
      </c>
      <c r="G160" s="309">
        <f t="shared" si="19"/>
        <v>0</v>
      </c>
      <c r="H160" s="309">
        <f t="shared" si="19"/>
        <v>0</v>
      </c>
      <c r="I160" s="309">
        <f t="shared" si="19"/>
        <v>0</v>
      </c>
      <c r="J160" s="309">
        <f t="shared" si="19"/>
        <v>0</v>
      </c>
      <c r="K160" s="309">
        <f t="shared" si="19"/>
        <v>0</v>
      </c>
      <c r="L160" s="309">
        <f t="shared" si="19"/>
        <v>0</v>
      </c>
      <c r="M160" s="309">
        <f t="shared" si="19"/>
        <v>0</v>
      </c>
      <c r="N160" s="309">
        <f t="shared" si="19"/>
        <v>0</v>
      </c>
      <c r="O160" s="309">
        <f t="shared" si="19"/>
        <v>0</v>
      </c>
      <c r="P160" s="309">
        <f t="shared" si="19"/>
        <v>0</v>
      </c>
      <c r="Q160" s="309">
        <f t="shared" si="19"/>
        <v>0</v>
      </c>
      <c r="R160" s="309">
        <f t="shared" si="19"/>
        <v>0</v>
      </c>
      <c r="S160" s="309">
        <f t="shared" si="19"/>
        <v>0</v>
      </c>
      <c r="T160" s="309">
        <f t="shared" si="19"/>
        <v>0</v>
      </c>
      <c r="U160" s="309" t="str">
        <f t="shared" si="19"/>
        <v>X</v>
      </c>
      <c r="V160" s="309">
        <f t="shared" si="19"/>
        <v>0</v>
      </c>
      <c r="W160" s="45"/>
      <c r="X160" s="45"/>
      <c r="Y160" s="45"/>
    </row>
    <row r="161" spans="1:25" hidden="1" x14ac:dyDescent="0.25">
      <c r="A161" s="37">
        <v>19</v>
      </c>
      <c r="B161" s="309">
        <f t="shared" ref="B161:V161" si="20">B24</f>
        <v>0</v>
      </c>
      <c r="C161" s="309">
        <f t="shared" si="20"/>
        <v>0</v>
      </c>
      <c r="D161" s="309" t="str">
        <f t="shared" si="20"/>
        <v/>
      </c>
      <c r="E161" s="309">
        <f t="shared" si="20"/>
        <v>0</v>
      </c>
      <c r="F161" s="309" t="str">
        <f t="shared" si="20"/>
        <v/>
      </c>
      <c r="G161" s="309">
        <f t="shared" si="20"/>
        <v>0</v>
      </c>
      <c r="H161" s="309">
        <f t="shared" si="20"/>
        <v>0</v>
      </c>
      <c r="I161" s="309">
        <f t="shared" si="20"/>
        <v>0</v>
      </c>
      <c r="J161" s="309">
        <f t="shared" si="20"/>
        <v>0</v>
      </c>
      <c r="K161" s="309">
        <f t="shared" si="20"/>
        <v>0</v>
      </c>
      <c r="L161" s="309">
        <f t="shared" si="20"/>
        <v>0</v>
      </c>
      <c r="M161" s="309">
        <f t="shared" si="20"/>
        <v>0</v>
      </c>
      <c r="N161" s="309">
        <f t="shared" si="20"/>
        <v>0</v>
      </c>
      <c r="O161" s="309">
        <f t="shared" si="20"/>
        <v>0</v>
      </c>
      <c r="P161" s="309">
        <f t="shared" si="20"/>
        <v>0</v>
      </c>
      <c r="Q161" s="309">
        <f t="shared" si="20"/>
        <v>0</v>
      </c>
      <c r="R161" s="309">
        <f t="shared" si="20"/>
        <v>0</v>
      </c>
      <c r="S161" s="309">
        <f t="shared" si="20"/>
        <v>0</v>
      </c>
      <c r="T161" s="309">
        <f t="shared" si="20"/>
        <v>0</v>
      </c>
      <c r="U161" s="309" t="str">
        <f t="shared" si="20"/>
        <v>X</v>
      </c>
      <c r="V161" s="309">
        <f t="shared" si="20"/>
        <v>0</v>
      </c>
      <c r="W161" s="45"/>
      <c r="X161" s="45"/>
      <c r="Y161" s="45"/>
    </row>
    <row r="162" spans="1:25" hidden="1" x14ac:dyDescent="0.25">
      <c r="A162" s="37">
        <v>20</v>
      </c>
      <c r="B162" s="309">
        <f t="shared" ref="B162:V162" si="21">B25</f>
        <v>0</v>
      </c>
      <c r="C162" s="309">
        <f t="shared" si="21"/>
        <v>0</v>
      </c>
      <c r="D162" s="309" t="str">
        <f t="shared" si="21"/>
        <v/>
      </c>
      <c r="E162" s="309">
        <f t="shared" si="21"/>
        <v>0</v>
      </c>
      <c r="F162" s="309" t="str">
        <f t="shared" si="21"/>
        <v/>
      </c>
      <c r="G162" s="309">
        <f t="shared" si="21"/>
        <v>0</v>
      </c>
      <c r="H162" s="309">
        <f t="shared" si="21"/>
        <v>0</v>
      </c>
      <c r="I162" s="309">
        <f t="shared" si="21"/>
        <v>0</v>
      </c>
      <c r="J162" s="309">
        <f t="shared" si="21"/>
        <v>0</v>
      </c>
      <c r="K162" s="309">
        <f t="shared" si="21"/>
        <v>0</v>
      </c>
      <c r="L162" s="309">
        <f t="shared" si="21"/>
        <v>0</v>
      </c>
      <c r="M162" s="309">
        <f t="shared" si="21"/>
        <v>0</v>
      </c>
      <c r="N162" s="309">
        <f t="shared" si="21"/>
        <v>0</v>
      </c>
      <c r="O162" s="309">
        <f t="shared" si="21"/>
        <v>0</v>
      </c>
      <c r="P162" s="309">
        <f t="shared" si="21"/>
        <v>0</v>
      </c>
      <c r="Q162" s="309">
        <f t="shared" si="21"/>
        <v>0</v>
      </c>
      <c r="R162" s="309">
        <f t="shared" si="21"/>
        <v>0</v>
      </c>
      <c r="S162" s="309">
        <f t="shared" si="21"/>
        <v>0</v>
      </c>
      <c r="T162" s="309">
        <f t="shared" si="21"/>
        <v>0</v>
      </c>
      <c r="U162" s="309" t="str">
        <f t="shared" si="21"/>
        <v>X</v>
      </c>
      <c r="V162" s="309">
        <f t="shared" si="21"/>
        <v>0</v>
      </c>
      <c r="W162" s="45"/>
      <c r="X162" s="45"/>
      <c r="Y162" s="45"/>
    </row>
    <row r="163" spans="1:25" hidden="1" x14ac:dyDescent="0.25">
      <c r="A163" s="37">
        <v>21</v>
      </c>
      <c r="B163" s="309">
        <f t="shared" ref="B163:V163" si="22">B26</f>
        <v>0</v>
      </c>
      <c r="C163" s="309">
        <f t="shared" si="22"/>
        <v>0</v>
      </c>
      <c r="D163" s="309" t="str">
        <f t="shared" si="22"/>
        <v/>
      </c>
      <c r="E163" s="309">
        <f t="shared" si="22"/>
        <v>0</v>
      </c>
      <c r="F163" s="309" t="str">
        <f t="shared" si="22"/>
        <v/>
      </c>
      <c r="G163" s="309">
        <f t="shared" si="22"/>
        <v>0</v>
      </c>
      <c r="H163" s="309">
        <f t="shared" si="22"/>
        <v>0</v>
      </c>
      <c r="I163" s="309">
        <f t="shared" si="22"/>
        <v>0</v>
      </c>
      <c r="J163" s="309">
        <f t="shared" si="22"/>
        <v>0</v>
      </c>
      <c r="K163" s="309">
        <f t="shared" si="22"/>
        <v>0</v>
      </c>
      <c r="L163" s="309">
        <f t="shared" si="22"/>
        <v>0</v>
      </c>
      <c r="M163" s="309">
        <f t="shared" si="22"/>
        <v>0</v>
      </c>
      <c r="N163" s="309">
        <f t="shared" si="22"/>
        <v>0</v>
      </c>
      <c r="O163" s="309">
        <f t="shared" si="22"/>
        <v>0</v>
      </c>
      <c r="P163" s="309">
        <f t="shared" si="22"/>
        <v>0</v>
      </c>
      <c r="Q163" s="309">
        <f t="shared" si="22"/>
        <v>0</v>
      </c>
      <c r="R163" s="309">
        <f t="shared" si="22"/>
        <v>0</v>
      </c>
      <c r="S163" s="309">
        <f t="shared" si="22"/>
        <v>0</v>
      </c>
      <c r="T163" s="309">
        <f t="shared" si="22"/>
        <v>0</v>
      </c>
      <c r="U163" s="309" t="str">
        <f t="shared" si="22"/>
        <v>X</v>
      </c>
      <c r="V163" s="309">
        <f t="shared" si="22"/>
        <v>0</v>
      </c>
      <c r="W163" s="45"/>
      <c r="X163" s="45"/>
      <c r="Y163" s="45"/>
    </row>
    <row r="164" spans="1:25" hidden="1" x14ac:dyDescent="0.25">
      <c r="A164" s="37">
        <v>22</v>
      </c>
      <c r="B164" s="309">
        <f t="shared" ref="B164:V164" si="23">B27</f>
        <v>0</v>
      </c>
      <c r="C164" s="309">
        <f t="shared" si="23"/>
        <v>0</v>
      </c>
      <c r="D164" s="309" t="str">
        <f t="shared" si="23"/>
        <v/>
      </c>
      <c r="E164" s="309">
        <f t="shared" si="23"/>
        <v>0</v>
      </c>
      <c r="F164" s="309" t="str">
        <f t="shared" si="23"/>
        <v/>
      </c>
      <c r="G164" s="309">
        <f t="shared" si="23"/>
        <v>0</v>
      </c>
      <c r="H164" s="309">
        <f t="shared" si="23"/>
        <v>0</v>
      </c>
      <c r="I164" s="309">
        <f t="shared" si="23"/>
        <v>0</v>
      </c>
      <c r="J164" s="309">
        <f t="shared" si="23"/>
        <v>0</v>
      </c>
      <c r="K164" s="309">
        <f t="shared" si="23"/>
        <v>0</v>
      </c>
      <c r="L164" s="309">
        <f t="shared" si="23"/>
        <v>0</v>
      </c>
      <c r="M164" s="309">
        <f t="shared" si="23"/>
        <v>0</v>
      </c>
      <c r="N164" s="309">
        <f t="shared" si="23"/>
        <v>0</v>
      </c>
      <c r="O164" s="309">
        <f t="shared" si="23"/>
        <v>0</v>
      </c>
      <c r="P164" s="309">
        <f t="shared" si="23"/>
        <v>0</v>
      </c>
      <c r="Q164" s="309">
        <f t="shared" si="23"/>
        <v>0</v>
      </c>
      <c r="R164" s="309">
        <f t="shared" si="23"/>
        <v>0</v>
      </c>
      <c r="S164" s="309">
        <f t="shared" si="23"/>
        <v>0</v>
      </c>
      <c r="T164" s="309">
        <f t="shared" si="23"/>
        <v>0</v>
      </c>
      <c r="U164" s="309" t="str">
        <f t="shared" si="23"/>
        <v>X</v>
      </c>
      <c r="V164" s="309">
        <f t="shared" si="23"/>
        <v>0</v>
      </c>
      <c r="W164" s="45"/>
      <c r="X164" s="45"/>
      <c r="Y164" s="45"/>
    </row>
    <row r="165" spans="1:25" hidden="1" x14ac:dyDescent="0.25">
      <c r="A165" s="37">
        <v>23</v>
      </c>
      <c r="B165" s="309">
        <f t="shared" ref="B165:V165" si="24">B28</f>
        <v>0</v>
      </c>
      <c r="C165" s="309">
        <f t="shared" si="24"/>
        <v>0</v>
      </c>
      <c r="D165" s="309" t="str">
        <f t="shared" si="24"/>
        <v/>
      </c>
      <c r="E165" s="309">
        <f t="shared" si="24"/>
        <v>0</v>
      </c>
      <c r="F165" s="309" t="str">
        <f t="shared" si="24"/>
        <v/>
      </c>
      <c r="G165" s="309">
        <f t="shared" si="24"/>
        <v>0</v>
      </c>
      <c r="H165" s="309">
        <f t="shared" si="24"/>
        <v>0</v>
      </c>
      <c r="I165" s="309">
        <f t="shared" si="24"/>
        <v>0</v>
      </c>
      <c r="J165" s="309">
        <f t="shared" si="24"/>
        <v>0</v>
      </c>
      <c r="K165" s="309">
        <f t="shared" si="24"/>
        <v>0</v>
      </c>
      <c r="L165" s="309">
        <f t="shared" si="24"/>
        <v>0</v>
      </c>
      <c r="M165" s="309">
        <f t="shared" si="24"/>
        <v>0</v>
      </c>
      <c r="N165" s="309">
        <f t="shared" si="24"/>
        <v>0</v>
      </c>
      <c r="O165" s="309">
        <f t="shared" si="24"/>
        <v>0</v>
      </c>
      <c r="P165" s="309">
        <f t="shared" si="24"/>
        <v>0</v>
      </c>
      <c r="Q165" s="309">
        <f t="shared" si="24"/>
        <v>0</v>
      </c>
      <c r="R165" s="309">
        <f t="shared" si="24"/>
        <v>0</v>
      </c>
      <c r="S165" s="309">
        <f t="shared" si="24"/>
        <v>0</v>
      </c>
      <c r="T165" s="309">
        <f t="shared" si="24"/>
        <v>0</v>
      </c>
      <c r="U165" s="309" t="str">
        <f t="shared" si="24"/>
        <v>X</v>
      </c>
      <c r="V165" s="309">
        <f t="shared" si="24"/>
        <v>0</v>
      </c>
      <c r="W165" s="45"/>
      <c r="X165" s="45"/>
      <c r="Y165" s="45"/>
    </row>
    <row r="166" spans="1:25" hidden="1" x14ac:dyDescent="0.25">
      <c r="A166" s="37">
        <v>24</v>
      </c>
      <c r="B166" s="309">
        <f t="shared" ref="B166:V166" si="25">B29</f>
        <v>0</v>
      </c>
      <c r="C166" s="309">
        <f t="shared" si="25"/>
        <v>0</v>
      </c>
      <c r="D166" s="309" t="str">
        <f t="shared" si="25"/>
        <v/>
      </c>
      <c r="E166" s="309">
        <f t="shared" si="25"/>
        <v>0</v>
      </c>
      <c r="F166" s="309" t="str">
        <f t="shared" si="25"/>
        <v/>
      </c>
      <c r="G166" s="309">
        <f t="shared" si="25"/>
        <v>0</v>
      </c>
      <c r="H166" s="309">
        <f t="shared" si="25"/>
        <v>0</v>
      </c>
      <c r="I166" s="309">
        <f t="shared" si="25"/>
        <v>0</v>
      </c>
      <c r="J166" s="309">
        <f t="shared" si="25"/>
        <v>0</v>
      </c>
      <c r="K166" s="309">
        <f t="shared" si="25"/>
        <v>0</v>
      </c>
      <c r="L166" s="309">
        <f t="shared" si="25"/>
        <v>0</v>
      </c>
      <c r="M166" s="309">
        <f t="shared" si="25"/>
        <v>0</v>
      </c>
      <c r="N166" s="309">
        <f t="shared" si="25"/>
        <v>0</v>
      </c>
      <c r="O166" s="309">
        <f t="shared" si="25"/>
        <v>0</v>
      </c>
      <c r="P166" s="309">
        <f t="shared" si="25"/>
        <v>0</v>
      </c>
      <c r="Q166" s="309">
        <f t="shared" si="25"/>
        <v>0</v>
      </c>
      <c r="R166" s="309">
        <f t="shared" si="25"/>
        <v>0</v>
      </c>
      <c r="S166" s="309">
        <f t="shared" si="25"/>
        <v>0</v>
      </c>
      <c r="T166" s="309">
        <f t="shared" si="25"/>
        <v>0</v>
      </c>
      <c r="U166" s="309" t="str">
        <f t="shared" si="25"/>
        <v>X</v>
      </c>
      <c r="V166" s="309">
        <f t="shared" si="25"/>
        <v>0</v>
      </c>
      <c r="W166" s="45"/>
      <c r="X166" s="45"/>
      <c r="Y166" s="45"/>
    </row>
    <row r="167" spans="1:25" hidden="1" x14ac:dyDescent="0.25">
      <c r="A167" s="37">
        <v>25</v>
      </c>
      <c r="B167" s="309">
        <f t="shared" ref="B167:V167" si="26">B30</f>
        <v>0</v>
      </c>
      <c r="C167" s="309">
        <f t="shared" si="26"/>
        <v>0</v>
      </c>
      <c r="D167" s="309" t="str">
        <f t="shared" si="26"/>
        <v/>
      </c>
      <c r="E167" s="309">
        <f t="shared" si="26"/>
        <v>0</v>
      </c>
      <c r="F167" s="309" t="str">
        <f t="shared" si="26"/>
        <v/>
      </c>
      <c r="G167" s="309">
        <f t="shared" si="26"/>
        <v>0</v>
      </c>
      <c r="H167" s="309">
        <f t="shared" si="26"/>
        <v>0</v>
      </c>
      <c r="I167" s="309">
        <f t="shared" si="26"/>
        <v>0</v>
      </c>
      <c r="J167" s="309">
        <f t="shared" si="26"/>
        <v>0</v>
      </c>
      <c r="K167" s="309">
        <f t="shared" si="26"/>
        <v>0</v>
      </c>
      <c r="L167" s="309">
        <f t="shared" si="26"/>
        <v>0</v>
      </c>
      <c r="M167" s="309">
        <f t="shared" si="26"/>
        <v>0</v>
      </c>
      <c r="N167" s="309">
        <f t="shared" si="26"/>
        <v>0</v>
      </c>
      <c r="O167" s="309">
        <f t="shared" si="26"/>
        <v>0</v>
      </c>
      <c r="P167" s="309">
        <f t="shared" si="26"/>
        <v>0</v>
      </c>
      <c r="Q167" s="309">
        <f t="shared" si="26"/>
        <v>0</v>
      </c>
      <c r="R167" s="309">
        <f t="shared" si="26"/>
        <v>0</v>
      </c>
      <c r="S167" s="309">
        <f t="shared" si="26"/>
        <v>0</v>
      </c>
      <c r="T167" s="309">
        <f t="shared" si="26"/>
        <v>0</v>
      </c>
      <c r="U167" s="309" t="str">
        <f t="shared" si="26"/>
        <v>X</v>
      </c>
      <c r="V167" s="309">
        <f t="shared" si="26"/>
        <v>0</v>
      </c>
      <c r="W167" s="45"/>
      <c r="X167" s="45"/>
      <c r="Y167" s="45"/>
    </row>
    <row r="168" spans="1:25" hidden="1" x14ac:dyDescent="0.25">
      <c r="A168" s="37">
        <v>26</v>
      </c>
      <c r="B168" s="309">
        <f t="shared" ref="B168:V168" si="27">B31</f>
        <v>0</v>
      </c>
      <c r="C168" s="309">
        <f t="shared" si="27"/>
        <v>0</v>
      </c>
      <c r="D168" s="309" t="str">
        <f t="shared" si="27"/>
        <v/>
      </c>
      <c r="E168" s="309">
        <f t="shared" si="27"/>
        <v>0</v>
      </c>
      <c r="F168" s="309" t="str">
        <f t="shared" si="27"/>
        <v/>
      </c>
      <c r="G168" s="309">
        <f t="shared" si="27"/>
        <v>0</v>
      </c>
      <c r="H168" s="309">
        <f t="shared" si="27"/>
        <v>0</v>
      </c>
      <c r="I168" s="309">
        <f t="shared" si="27"/>
        <v>0</v>
      </c>
      <c r="J168" s="309">
        <f t="shared" si="27"/>
        <v>0</v>
      </c>
      <c r="K168" s="309">
        <f t="shared" si="27"/>
        <v>0</v>
      </c>
      <c r="L168" s="309">
        <f t="shared" si="27"/>
        <v>0</v>
      </c>
      <c r="M168" s="309">
        <f t="shared" si="27"/>
        <v>0</v>
      </c>
      <c r="N168" s="309">
        <f t="shared" si="27"/>
        <v>0</v>
      </c>
      <c r="O168" s="309">
        <f t="shared" si="27"/>
        <v>0</v>
      </c>
      <c r="P168" s="309">
        <f t="shared" si="27"/>
        <v>0</v>
      </c>
      <c r="Q168" s="309">
        <f t="shared" si="27"/>
        <v>0</v>
      </c>
      <c r="R168" s="309">
        <f t="shared" si="27"/>
        <v>0</v>
      </c>
      <c r="S168" s="309">
        <f t="shared" si="27"/>
        <v>0</v>
      </c>
      <c r="T168" s="309">
        <f t="shared" si="27"/>
        <v>0</v>
      </c>
      <c r="U168" s="309" t="str">
        <f t="shared" si="27"/>
        <v>X</v>
      </c>
      <c r="V168" s="309">
        <f t="shared" si="27"/>
        <v>0</v>
      </c>
      <c r="W168" s="45"/>
      <c r="X168" s="45"/>
      <c r="Y168" s="45"/>
    </row>
    <row r="169" spans="1:25" hidden="1" x14ac:dyDescent="0.25">
      <c r="A169" s="37">
        <v>27</v>
      </c>
      <c r="B169" s="309">
        <f t="shared" ref="B169:V169" si="28">B32</f>
        <v>0</v>
      </c>
      <c r="C169" s="309">
        <f t="shared" si="28"/>
        <v>0</v>
      </c>
      <c r="D169" s="309" t="str">
        <f t="shared" si="28"/>
        <v/>
      </c>
      <c r="E169" s="309">
        <f t="shared" si="28"/>
        <v>0</v>
      </c>
      <c r="F169" s="309" t="str">
        <f t="shared" si="28"/>
        <v/>
      </c>
      <c r="G169" s="309">
        <f t="shared" si="28"/>
        <v>0</v>
      </c>
      <c r="H169" s="309">
        <f t="shared" si="28"/>
        <v>0</v>
      </c>
      <c r="I169" s="309">
        <f t="shared" si="28"/>
        <v>0</v>
      </c>
      <c r="J169" s="309">
        <f t="shared" si="28"/>
        <v>0</v>
      </c>
      <c r="K169" s="309">
        <f t="shared" si="28"/>
        <v>0</v>
      </c>
      <c r="L169" s="309">
        <f t="shared" si="28"/>
        <v>0</v>
      </c>
      <c r="M169" s="309">
        <f t="shared" si="28"/>
        <v>0</v>
      </c>
      <c r="N169" s="309">
        <f t="shared" si="28"/>
        <v>0</v>
      </c>
      <c r="O169" s="309">
        <f t="shared" si="28"/>
        <v>0</v>
      </c>
      <c r="P169" s="309">
        <f t="shared" si="28"/>
        <v>0</v>
      </c>
      <c r="Q169" s="309">
        <f t="shared" si="28"/>
        <v>0</v>
      </c>
      <c r="R169" s="309">
        <f t="shared" si="28"/>
        <v>0</v>
      </c>
      <c r="S169" s="309">
        <f t="shared" si="28"/>
        <v>0</v>
      </c>
      <c r="T169" s="309">
        <f t="shared" si="28"/>
        <v>0</v>
      </c>
      <c r="U169" s="309" t="str">
        <f t="shared" si="28"/>
        <v>X</v>
      </c>
      <c r="V169" s="309">
        <f t="shared" si="28"/>
        <v>0</v>
      </c>
      <c r="W169" s="45"/>
      <c r="X169" s="45"/>
      <c r="Y169" s="45"/>
    </row>
    <row r="170" spans="1:25" hidden="1" x14ac:dyDescent="0.25">
      <c r="A170" s="37">
        <v>28</v>
      </c>
      <c r="B170" s="309">
        <f t="shared" ref="B170:V170" si="29">B33</f>
        <v>0</v>
      </c>
      <c r="C170" s="309">
        <f t="shared" si="29"/>
        <v>0</v>
      </c>
      <c r="D170" s="309" t="str">
        <f t="shared" si="29"/>
        <v/>
      </c>
      <c r="E170" s="309">
        <f t="shared" si="29"/>
        <v>0</v>
      </c>
      <c r="F170" s="309" t="str">
        <f t="shared" si="29"/>
        <v/>
      </c>
      <c r="G170" s="309">
        <f t="shared" si="29"/>
        <v>0</v>
      </c>
      <c r="H170" s="309">
        <f t="shared" si="29"/>
        <v>0</v>
      </c>
      <c r="I170" s="309">
        <f t="shared" si="29"/>
        <v>0</v>
      </c>
      <c r="J170" s="309">
        <f t="shared" si="29"/>
        <v>0</v>
      </c>
      <c r="K170" s="309">
        <f t="shared" si="29"/>
        <v>0</v>
      </c>
      <c r="L170" s="309">
        <f t="shared" si="29"/>
        <v>0</v>
      </c>
      <c r="M170" s="309">
        <f t="shared" si="29"/>
        <v>0</v>
      </c>
      <c r="N170" s="309">
        <f t="shared" si="29"/>
        <v>0</v>
      </c>
      <c r="O170" s="309">
        <f t="shared" si="29"/>
        <v>0</v>
      </c>
      <c r="P170" s="309">
        <f t="shared" si="29"/>
        <v>0</v>
      </c>
      <c r="Q170" s="309">
        <f t="shared" si="29"/>
        <v>0</v>
      </c>
      <c r="R170" s="309">
        <f t="shared" si="29"/>
        <v>0</v>
      </c>
      <c r="S170" s="309">
        <f t="shared" si="29"/>
        <v>0</v>
      </c>
      <c r="T170" s="309">
        <f t="shared" si="29"/>
        <v>0</v>
      </c>
      <c r="U170" s="309" t="str">
        <f t="shared" si="29"/>
        <v>X</v>
      </c>
      <c r="V170" s="309">
        <f t="shared" si="29"/>
        <v>0</v>
      </c>
      <c r="W170" s="45"/>
      <c r="X170" s="45"/>
      <c r="Y170" s="45"/>
    </row>
    <row r="171" spans="1:25" hidden="1" x14ac:dyDescent="0.25">
      <c r="A171" s="37">
        <v>29</v>
      </c>
      <c r="B171" s="309">
        <f t="shared" ref="B171:V171" si="30">B34</f>
        <v>0</v>
      </c>
      <c r="C171" s="309">
        <f t="shared" si="30"/>
        <v>0</v>
      </c>
      <c r="D171" s="309" t="str">
        <f t="shared" si="30"/>
        <v/>
      </c>
      <c r="E171" s="309">
        <f t="shared" si="30"/>
        <v>0</v>
      </c>
      <c r="F171" s="309" t="str">
        <f t="shared" si="30"/>
        <v/>
      </c>
      <c r="G171" s="309">
        <f t="shared" si="30"/>
        <v>0</v>
      </c>
      <c r="H171" s="309">
        <f t="shared" si="30"/>
        <v>0</v>
      </c>
      <c r="I171" s="309">
        <f t="shared" si="30"/>
        <v>0</v>
      </c>
      <c r="J171" s="309">
        <f t="shared" si="30"/>
        <v>0</v>
      </c>
      <c r="K171" s="309">
        <f t="shared" si="30"/>
        <v>0</v>
      </c>
      <c r="L171" s="309">
        <f t="shared" si="30"/>
        <v>0</v>
      </c>
      <c r="M171" s="309">
        <f t="shared" si="30"/>
        <v>0</v>
      </c>
      <c r="N171" s="309">
        <f t="shared" si="30"/>
        <v>0</v>
      </c>
      <c r="O171" s="309">
        <f t="shared" si="30"/>
        <v>0</v>
      </c>
      <c r="P171" s="309">
        <f t="shared" si="30"/>
        <v>0</v>
      </c>
      <c r="Q171" s="309">
        <f t="shared" si="30"/>
        <v>0</v>
      </c>
      <c r="R171" s="309">
        <f t="shared" si="30"/>
        <v>0</v>
      </c>
      <c r="S171" s="309">
        <f t="shared" si="30"/>
        <v>0</v>
      </c>
      <c r="T171" s="309">
        <f t="shared" si="30"/>
        <v>0</v>
      </c>
      <c r="U171" s="309" t="str">
        <f t="shared" si="30"/>
        <v>X</v>
      </c>
      <c r="V171" s="309">
        <f t="shared" si="30"/>
        <v>0</v>
      </c>
      <c r="W171" s="45"/>
      <c r="X171" s="45"/>
      <c r="Y171" s="45"/>
    </row>
    <row r="172" spans="1:25" hidden="1" x14ac:dyDescent="0.25">
      <c r="A172" s="37">
        <v>30</v>
      </c>
      <c r="B172" s="309">
        <f t="shared" ref="B172:V172" si="31">B35</f>
        <v>0</v>
      </c>
      <c r="C172" s="309">
        <f t="shared" si="31"/>
        <v>0</v>
      </c>
      <c r="D172" s="309" t="str">
        <f t="shared" si="31"/>
        <v/>
      </c>
      <c r="E172" s="309">
        <f t="shared" si="31"/>
        <v>0</v>
      </c>
      <c r="F172" s="309" t="str">
        <f t="shared" si="31"/>
        <v/>
      </c>
      <c r="G172" s="309">
        <f t="shared" si="31"/>
        <v>0</v>
      </c>
      <c r="H172" s="309">
        <f t="shared" si="31"/>
        <v>0</v>
      </c>
      <c r="I172" s="309">
        <f t="shared" si="31"/>
        <v>0</v>
      </c>
      <c r="J172" s="309">
        <f t="shared" si="31"/>
        <v>0</v>
      </c>
      <c r="K172" s="309">
        <f t="shared" si="31"/>
        <v>0</v>
      </c>
      <c r="L172" s="309">
        <f t="shared" si="31"/>
        <v>0</v>
      </c>
      <c r="M172" s="309">
        <f t="shared" si="31"/>
        <v>0</v>
      </c>
      <c r="N172" s="309">
        <f t="shared" si="31"/>
        <v>0</v>
      </c>
      <c r="O172" s="309">
        <f t="shared" si="31"/>
        <v>0</v>
      </c>
      <c r="P172" s="309">
        <f t="shared" si="31"/>
        <v>0</v>
      </c>
      <c r="Q172" s="309">
        <f t="shared" si="31"/>
        <v>0</v>
      </c>
      <c r="R172" s="309">
        <f t="shared" si="31"/>
        <v>0</v>
      </c>
      <c r="S172" s="309">
        <f t="shared" si="31"/>
        <v>0</v>
      </c>
      <c r="T172" s="309">
        <f t="shared" si="31"/>
        <v>0</v>
      </c>
      <c r="U172" s="309" t="str">
        <f t="shared" si="31"/>
        <v>X</v>
      </c>
      <c r="V172" s="309">
        <f t="shared" si="31"/>
        <v>0</v>
      </c>
      <c r="W172" s="45"/>
      <c r="X172" s="45"/>
      <c r="Y172" s="45"/>
    </row>
    <row r="173" spans="1:25" hidden="1" x14ac:dyDescent="0.25">
      <c r="A173" s="37">
        <v>31</v>
      </c>
      <c r="B173" s="309">
        <f t="shared" ref="B173:V173" si="32">B36</f>
        <v>0</v>
      </c>
      <c r="C173" s="309">
        <f t="shared" si="32"/>
        <v>0</v>
      </c>
      <c r="D173" s="309" t="str">
        <f t="shared" si="32"/>
        <v/>
      </c>
      <c r="E173" s="309">
        <f t="shared" si="32"/>
        <v>0</v>
      </c>
      <c r="F173" s="309" t="str">
        <f t="shared" si="32"/>
        <v/>
      </c>
      <c r="G173" s="309">
        <f t="shared" si="32"/>
        <v>0</v>
      </c>
      <c r="H173" s="309">
        <f t="shared" si="32"/>
        <v>0</v>
      </c>
      <c r="I173" s="309">
        <f t="shared" si="32"/>
        <v>0</v>
      </c>
      <c r="J173" s="309">
        <f t="shared" si="32"/>
        <v>0</v>
      </c>
      <c r="K173" s="309">
        <f t="shared" si="32"/>
        <v>0</v>
      </c>
      <c r="L173" s="309">
        <f t="shared" si="32"/>
        <v>0</v>
      </c>
      <c r="M173" s="309">
        <f t="shared" si="32"/>
        <v>0</v>
      </c>
      <c r="N173" s="309">
        <f t="shared" si="32"/>
        <v>0</v>
      </c>
      <c r="O173" s="309">
        <f t="shared" si="32"/>
        <v>0</v>
      </c>
      <c r="P173" s="309">
        <f t="shared" si="32"/>
        <v>0</v>
      </c>
      <c r="Q173" s="309">
        <f t="shared" si="32"/>
        <v>0</v>
      </c>
      <c r="R173" s="309">
        <f t="shared" si="32"/>
        <v>0</v>
      </c>
      <c r="S173" s="309">
        <f t="shared" si="32"/>
        <v>0</v>
      </c>
      <c r="T173" s="309">
        <f t="shared" si="32"/>
        <v>0</v>
      </c>
      <c r="U173" s="309" t="str">
        <f t="shared" si="32"/>
        <v>X</v>
      </c>
      <c r="V173" s="309">
        <f t="shared" si="32"/>
        <v>0</v>
      </c>
      <c r="W173" s="45"/>
      <c r="X173" s="45"/>
      <c r="Y173" s="45"/>
    </row>
    <row r="174" spans="1:25" hidden="1" x14ac:dyDescent="0.25">
      <c r="A174" s="37">
        <v>32</v>
      </c>
      <c r="B174" s="309">
        <f t="shared" ref="B174:V174" si="33">B37</f>
        <v>0</v>
      </c>
      <c r="C174" s="309">
        <f t="shared" si="33"/>
        <v>0</v>
      </c>
      <c r="D174" s="309" t="str">
        <f t="shared" si="33"/>
        <v/>
      </c>
      <c r="E174" s="309">
        <f t="shared" si="33"/>
        <v>0</v>
      </c>
      <c r="F174" s="309" t="str">
        <f t="shared" si="33"/>
        <v/>
      </c>
      <c r="G174" s="309">
        <f t="shared" si="33"/>
        <v>0</v>
      </c>
      <c r="H174" s="309">
        <f t="shared" si="33"/>
        <v>0</v>
      </c>
      <c r="I174" s="309">
        <f t="shared" si="33"/>
        <v>0</v>
      </c>
      <c r="J174" s="309">
        <f t="shared" si="33"/>
        <v>0</v>
      </c>
      <c r="K174" s="309">
        <f t="shared" si="33"/>
        <v>0</v>
      </c>
      <c r="L174" s="309">
        <f t="shared" si="33"/>
        <v>0</v>
      </c>
      <c r="M174" s="309">
        <f t="shared" si="33"/>
        <v>0</v>
      </c>
      <c r="N174" s="309">
        <f t="shared" si="33"/>
        <v>0</v>
      </c>
      <c r="O174" s="309">
        <f t="shared" si="33"/>
        <v>0</v>
      </c>
      <c r="P174" s="309">
        <f t="shared" si="33"/>
        <v>0</v>
      </c>
      <c r="Q174" s="309">
        <f t="shared" si="33"/>
        <v>0</v>
      </c>
      <c r="R174" s="309">
        <f t="shared" si="33"/>
        <v>0</v>
      </c>
      <c r="S174" s="309">
        <f t="shared" si="33"/>
        <v>0</v>
      </c>
      <c r="T174" s="309">
        <f t="shared" si="33"/>
        <v>0</v>
      </c>
      <c r="U174" s="309" t="str">
        <f t="shared" si="33"/>
        <v>X</v>
      </c>
      <c r="V174" s="309">
        <f t="shared" si="33"/>
        <v>0</v>
      </c>
      <c r="W174" s="45"/>
      <c r="X174" s="45"/>
      <c r="Y174" s="45"/>
    </row>
    <row r="175" spans="1:25" hidden="1" x14ac:dyDescent="0.25">
      <c r="A175" s="37">
        <v>33</v>
      </c>
      <c r="B175" s="309">
        <f t="shared" ref="B175:V175" si="34">B38</f>
        <v>0</v>
      </c>
      <c r="C175" s="309">
        <f t="shared" si="34"/>
        <v>0</v>
      </c>
      <c r="D175" s="309" t="str">
        <f t="shared" si="34"/>
        <v/>
      </c>
      <c r="E175" s="309">
        <f t="shared" si="34"/>
        <v>0</v>
      </c>
      <c r="F175" s="309" t="str">
        <f t="shared" si="34"/>
        <v/>
      </c>
      <c r="G175" s="309">
        <f t="shared" si="34"/>
        <v>0</v>
      </c>
      <c r="H175" s="309">
        <f t="shared" si="34"/>
        <v>0</v>
      </c>
      <c r="I175" s="309">
        <f t="shared" si="34"/>
        <v>0</v>
      </c>
      <c r="J175" s="309">
        <f t="shared" si="34"/>
        <v>0</v>
      </c>
      <c r="K175" s="309">
        <f t="shared" si="34"/>
        <v>0</v>
      </c>
      <c r="L175" s="309">
        <f t="shared" si="34"/>
        <v>0</v>
      </c>
      <c r="M175" s="309">
        <f t="shared" si="34"/>
        <v>0</v>
      </c>
      <c r="N175" s="309">
        <f t="shared" si="34"/>
        <v>0</v>
      </c>
      <c r="O175" s="309">
        <f t="shared" si="34"/>
        <v>0</v>
      </c>
      <c r="P175" s="309">
        <f t="shared" si="34"/>
        <v>0</v>
      </c>
      <c r="Q175" s="309">
        <f t="shared" si="34"/>
        <v>0</v>
      </c>
      <c r="R175" s="309">
        <f t="shared" si="34"/>
        <v>0</v>
      </c>
      <c r="S175" s="309">
        <f t="shared" si="34"/>
        <v>0</v>
      </c>
      <c r="T175" s="309">
        <f t="shared" si="34"/>
        <v>0</v>
      </c>
      <c r="U175" s="309" t="str">
        <f t="shared" si="34"/>
        <v>X</v>
      </c>
      <c r="V175" s="309">
        <f t="shared" si="34"/>
        <v>0</v>
      </c>
      <c r="W175" s="45"/>
      <c r="X175" s="45"/>
      <c r="Y175" s="45"/>
    </row>
    <row r="176" spans="1:25" hidden="1" x14ac:dyDescent="0.25">
      <c r="A176" s="37">
        <v>34</v>
      </c>
      <c r="B176" s="309">
        <f t="shared" ref="B176:V176" si="35">B39</f>
        <v>0</v>
      </c>
      <c r="C176" s="309">
        <f t="shared" si="35"/>
        <v>0</v>
      </c>
      <c r="D176" s="309" t="str">
        <f t="shared" si="35"/>
        <v/>
      </c>
      <c r="E176" s="309">
        <f t="shared" si="35"/>
        <v>0</v>
      </c>
      <c r="F176" s="309" t="str">
        <f t="shared" si="35"/>
        <v/>
      </c>
      <c r="G176" s="309">
        <f t="shared" si="35"/>
        <v>0</v>
      </c>
      <c r="H176" s="309">
        <f t="shared" si="35"/>
        <v>0</v>
      </c>
      <c r="I176" s="309">
        <f t="shared" si="35"/>
        <v>0</v>
      </c>
      <c r="J176" s="309">
        <f t="shared" si="35"/>
        <v>0</v>
      </c>
      <c r="K176" s="309">
        <f t="shared" si="35"/>
        <v>0</v>
      </c>
      <c r="L176" s="309">
        <f t="shared" si="35"/>
        <v>0</v>
      </c>
      <c r="M176" s="309">
        <f t="shared" si="35"/>
        <v>0</v>
      </c>
      <c r="N176" s="309">
        <f t="shared" si="35"/>
        <v>0</v>
      </c>
      <c r="O176" s="309">
        <f t="shared" si="35"/>
        <v>0</v>
      </c>
      <c r="P176" s="309">
        <f t="shared" si="35"/>
        <v>0</v>
      </c>
      <c r="Q176" s="309">
        <f t="shared" si="35"/>
        <v>0</v>
      </c>
      <c r="R176" s="309">
        <f t="shared" si="35"/>
        <v>0</v>
      </c>
      <c r="S176" s="309">
        <f t="shared" si="35"/>
        <v>0</v>
      </c>
      <c r="T176" s="309">
        <f t="shared" si="35"/>
        <v>0</v>
      </c>
      <c r="U176" s="309" t="str">
        <f t="shared" si="35"/>
        <v>X</v>
      </c>
      <c r="V176" s="309">
        <f t="shared" si="35"/>
        <v>0</v>
      </c>
      <c r="W176" s="45"/>
      <c r="X176" s="45"/>
      <c r="Y176" s="45"/>
    </row>
    <row r="177" spans="1:25" hidden="1" x14ac:dyDescent="0.25">
      <c r="A177" s="37">
        <v>35</v>
      </c>
      <c r="B177" s="309">
        <f t="shared" ref="B177:V177" si="36">B40</f>
        <v>0</v>
      </c>
      <c r="C177" s="309">
        <f t="shared" si="36"/>
        <v>0</v>
      </c>
      <c r="D177" s="309" t="str">
        <f t="shared" si="36"/>
        <v/>
      </c>
      <c r="E177" s="309">
        <f t="shared" si="36"/>
        <v>0</v>
      </c>
      <c r="F177" s="309" t="str">
        <f t="shared" si="36"/>
        <v/>
      </c>
      <c r="G177" s="309">
        <f t="shared" si="36"/>
        <v>0</v>
      </c>
      <c r="H177" s="309">
        <f t="shared" si="36"/>
        <v>0</v>
      </c>
      <c r="I177" s="309">
        <f t="shared" si="36"/>
        <v>0</v>
      </c>
      <c r="J177" s="309">
        <f t="shared" si="36"/>
        <v>0</v>
      </c>
      <c r="K177" s="309">
        <f t="shared" si="36"/>
        <v>0</v>
      </c>
      <c r="L177" s="309">
        <f t="shared" si="36"/>
        <v>0</v>
      </c>
      <c r="M177" s="309">
        <f t="shared" si="36"/>
        <v>0</v>
      </c>
      <c r="N177" s="309">
        <f t="shared" si="36"/>
        <v>0</v>
      </c>
      <c r="O177" s="309">
        <f t="shared" si="36"/>
        <v>0</v>
      </c>
      <c r="P177" s="309">
        <f t="shared" si="36"/>
        <v>0</v>
      </c>
      <c r="Q177" s="309">
        <f t="shared" si="36"/>
        <v>0</v>
      </c>
      <c r="R177" s="309">
        <f t="shared" si="36"/>
        <v>0</v>
      </c>
      <c r="S177" s="309">
        <f t="shared" si="36"/>
        <v>0</v>
      </c>
      <c r="T177" s="309">
        <f t="shared" si="36"/>
        <v>0</v>
      </c>
      <c r="U177" s="309" t="str">
        <f t="shared" si="36"/>
        <v>X</v>
      </c>
      <c r="V177" s="309">
        <f t="shared" si="36"/>
        <v>0</v>
      </c>
      <c r="W177" s="45"/>
      <c r="X177" s="45"/>
      <c r="Y177" s="45"/>
    </row>
    <row r="178" spans="1:25" hidden="1" x14ac:dyDescent="0.25">
      <c r="A178" s="37">
        <v>36</v>
      </c>
      <c r="B178" s="309">
        <f t="shared" ref="B178:V178" si="37">B41</f>
        <v>0</v>
      </c>
      <c r="C178" s="309">
        <f t="shared" si="37"/>
        <v>0</v>
      </c>
      <c r="D178" s="309" t="str">
        <f t="shared" si="37"/>
        <v/>
      </c>
      <c r="E178" s="309">
        <f t="shared" si="37"/>
        <v>0</v>
      </c>
      <c r="F178" s="309" t="str">
        <f t="shared" si="37"/>
        <v/>
      </c>
      <c r="G178" s="309">
        <f t="shared" si="37"/>
        <v>0</v>
      </c>
      <c r="H178" s="309">
        <f t="shared" si="37"/>
        <v>0</v>
      </c>
      <c r="I178" s="309">
        <f t="shared" si="37"/>
        <v>0</v>
      </c>
      <c r="J178" s="309">
        <f t="shared" si="37"/>
        <v>0</v>
      </c>
      <c r="K178" s="309">
        <f t="shared" si="37"/>
        <v>0</v>
      </c>
      <c r="L178" s="309">
        <f t="shared" si="37"/>
        <v>0</v>
      </c>
      <c r="M178" s="309">
        <f t="shared" si="37"/>
        <v>0</v>
      </c>
      <c r="N178" s="309">
        <f t="shared" si="37"/>
        <v>0</v>
      </c>
      <c r="O178" s="309">
        <f t="shared" si="37"/>
        <v>0</v>
      </c>
      <c r="P178" s="309">
        <f t="shared" si="37"/>
        <v>0</v>
      </c>
      <c r="Q178" s="309">
        <f t="shared" si="37"/>
        <v>0</v>
      </c>
      <c r="R178" s="309">
        <f t="shared" si="37"/>
        <v>0</v>
      </c>
      <c r="S178" s="309">
        <f t="shared" si="37"/>
        <v>0</v>
      </c>
      <c r="T178" s="309">
        <f t="shared" si="37"/>
        <v>0</v>
      </c>
      <c r="U178" s="309" t="str">
        <f t="shared" si="37"/>
        <v>X</v>
      </c>
      <c r="V178" s="309">
        <f t="shared" si="37"/>
        <v>0</v>
      </c>
      <c r="W178" s="45"/>
      <c r="X178" s="45"/>
      <c r="Y178" s="45"/>
    </row>
    <row r="179" spans="1:25" hidden="1" x14ac:dyDescent="0.25">
      <c r="A179" s="37">
        <v>37</v>
      </c>
      <c r="B179" s="309">
        <f t="shared" ref="B179:V179" si="38">B42</f>
        <v>0</v>
      </c>
      <c r="C179" s="309">
        <f t="shared" si="38"/>
        <v>0</v>
      </c>
      <c r="D179" s="309" t="str">
        <f t="shared" si="38"/>
        <v/>
      </c>
      <c r="E179" s="309">
        <f t="shared" si="38"/>
        <v>0</v>
      </c>
      <c r="F179" s="309" t="str">
        <f t="shared" si="38"/>
        <v/>
      </c>
      <c r="G179" s="309">
        <f t="shared" si="38"/>
        <v>0</v>
      </c>
      <c r="H179" s="309">
        <f t="shared" si="38"/>
        <v>0</v>
      </c>
      <c r="I179" s="309">
        <f t="shared" si="38"/>
        <v>0</v>
      </c>
      <c r="J179" s="309">
        <f t="shared" si="38"/>
        <v>0</v>
      </c>
      <c r="K179" s="309">
        <f t="shared" si="38"/>
        <v>0</v>
      </c>
      <c r="L179" s="309">
        <f t="shared" si="38"/>
        <v>0</v>
      </c>
      <c r="M179" s="309">
        <f t="shared" si="38"/>
        <v>0</v>
      </c>
      <c r="N179" s="309">
        <f t="shared" si="38"/>
        <v>0</v>
      </c>
      <c r="O179" s="309">
        <f t="shared" si="38"/>
        <v>0</v>
      </c>
      <c r="P179" s="309">
        <f t="shared" si="38"/>
        <v>0</v>
      </c>
      <c r="Q179" s="309">
        <f t="shared" si="38"/>
        <v>0</v>
      </c>
      <c r="R179" s="309">
        <f t="shared" si="38"/>
        <v>0</v>
      </c>
      <c r="S179" s="309">
        <f t="shared" si="38"/>
        <v>0</v>
      </c>
      <c r="T179" s="309">
        <f t="shared" si="38"/>
        <v>0</v>
      </c>
      <c r="U179" s="309" t="str">
        <f t="shared" si="38"/>
        <v>X</v>
      </c>
      <c r="V179" s="309">
        <f t="shared" si="38"/>
        <v>0</v>
      </c>
      <c r="W179" s="45"/>
    </row>
    <row r="180" spans="1:25" hidden="1" x14ac:dyDescent="0.25">
      <c r="A180" s="37">
        <v>38</v>
      </c>
      <c r="B180" s="309">
        <f t="shared" ref="B180:V180" si="39">B43</f>
        <v>0</v>
      </c>
      <c r="C180" s="309">
        <f t="shared" si="39"/>
        <v>0</v>
      </c>
      <c r="D180" s="309" t="str">
        <f t="shared" si="39"/>
        <v/>
      </c>
      <c r="E180" s="309">
        <f t="shared" si="39"/>
        <v>0</v>
      </c>
      <c r="F180" s="309" t="str">
        <f t="shared" si="39"/>
        <v/>
      </c>
      <c r="G180" s="309">
        <f t="shared" si="39"/>
        <v>0</v>
      </c>
      <c r="H180" s="309">
        <f t="shared" si="39"/>
        <v>0</v>
      </c>
      <c r="I180" s="309">
        <f t="shared" si="39"/>
        <v>0</v>
      </c>
      <c r="J180" s="309">
        <f t="shared" si="39"/>
        <v>0</v>
      </c>
      <c r="K180" s="309">
        <f t="shared" si="39"/>
        <v>0</v>
      </c>
      <c r="L180" s="309">
        <f t="shared" si="39"/>
        <v>0</v>
      </c>
      <c r="M180" s="309">
        <f t="shared" si="39"/>
        <v>0</v>
      </c>
      <c r="N180" s="309">
        <f t="shared" si="39"/>
        <v>0</v>
      </c>
      <c r="O180" s="309">
        <f t="shared" si="39"/>
        <v>0</v>
      </c>
      <c r="P180" s="309">
        <f t="shared" si="39"/>
        <v>0</v>
      </c>
      <c r="Q180" s="309">
        <f t="shared" si="39"/>
        <v>0</v>
      </c>
      <c r="R180" s="309">
        <f t="shared" si="39"/>
        <v>0</v>
      </c>
      <c r="S180" s="309">
        <f t="shared" si="39"/>
        <v>0</v>
      </c>
      <c r="T180" s="309">
        <f t="shared" si="39"/>
        <v>0</v>
      </c>
      <c r="U180" s="309" t="str">
        <f t="shared" si="39"/>
        <v>X</v>
      </c>
      <c r="V180" s="309">
        <f t="shared" si="39"/>
        <v>0</v>
      </c>
      <c r="W180" s="45"/>
    </row>
    <row r="181" spans="1:25" hidden="1" x14ac:dyDescent="0.25">
      <c r="A181" s="37">
        <v>39</v>
      </c>
      <c r="B181" s="309">
        <f t="shared" ref="B181:V181" si="40">B44</f>
        <v>0</v>
      </c>
      <c r="C181" s="309">
        <f t="shared" si="40"/>
        <v>0</v>
      </c>
      <c r="D181" s="309" t="str">
        <f t="shared" si="40"/>
        <v/>
      </c>
      <c r="E181" s="309">
        <f t="shared" si="40"/>
        <v>0</v>
      </c>
      <c r="F181" s="309" t="str">
        <f t="shared" si="40"/>
        <v/>
      </c>
      <c r="G181" s="309">
        <f t="shared" si="40"/>
        <v>0</v>
      </c>
      <c r="H181" s="309">
        <f t="shared" si="40"/>
        <v>0</v>
      </c>
      <c r="I181" s="309">
        <f t="shared" si="40"/>
        <v>0</v>
      </c>
      <c r="J181" s="309">
        <f t="shared" si="40"/>
        <v>0</v>
      </c>
      <c r="K181" s="309">
        <f t="shared" si="40"/>
        <v>0</v>
      </c>
      <c r="L181" s="309">
        <f t="shared" si="40"/>
        <v>0</v>
      </c>
      <c r="M181" s="309">
        <f t="shared" si="40"/>
        <v>0</v>
      </c>
      <c r="N181" s="309">
        <f t="shared" si="40"/>
        <v>0</v>
      </c>
      <c r="O181" s="309">
        <f t="shared" si="40"/>
        <v>0</v>
      </c>
      <c r="P181" s="309">
        <f t="shared" si="40"/>
        <v>0</v>
      </c>
      <c r="Q181" s="309">
        <f t="shared" si="40"/>
        <v>0</v>
      </c>
      <c r="R181" s="309">
        <f t="shared" si="40"/>
        <v>0</v>
      </c>
      <c r="S181" s="309">
        <f t="shared" si="40"/>
        <v>0</v>
      </c>
      <c r="T181" s="309">
        <f t="shared" si="40"/>
        <v>0</v>
      </c>
      <c r="U181" s="309" t="str">
        <f t="shared" si="40"/>
        <v>X</v>
      </c>
      <c r="V181" s="309">
        <f t="shared" si="40"/>
        <v>0</v>
      </c>
      <c r="W181" s="45"/>
    </row>
    <row r="182" spans="1:25" hidden="1" x14ac:dyDescent="0.25">
      <c r="A182" s="37">
        <v>40</v>
      </c>
      <c r="B182" s="309">
        <f t="shared" ref="B182:V182" si="41">B45</f>
        <v>0</v>
      </c>
      <c r="C182" s="309">
        <f t="shared" si="41"/>
        <v>0</v>
      </c>
      <c r="D182" s="309" t="str">
        <f t="shared" si="41"/>
        <v/>
      </c>
      <c r="E182" s="309">
        <f t="shared" si="41"/>
        <v>0</v>
      </c>
      <c r="F182" s="309" t="str">
        <f t="shared" si="41"/>
        <v/>
      </c>
      <c r="G182" s="309">
        <f t="shared" si="41"/>
        <v>0</v>
      </c>
      <c r="H182" s="309">
        <f t="shared" si="41"/>
        <v>0</v>
      </c>
      <c r="I182" s="309">
        <f t="shared" si="41"/>
        <v>0</v>
      </c>
      <c r="J182" s="309">
        <f t="shared" si="41"/>
        <v>0</v>
      </c>
      <c r="K182" s="309">
        <f t="shared" si="41"/>
        <v>0</v>
      </c>
      <c r="L182" s="309">
        <f t="shared" si="41"/>
        <v>0</v>
      </c>
      <c r="M182" s="309">
        <f t="shared" si="41"/>
        <v>0</v>
      </c>
      <c r="N182" s="309">
        <f t="shared" si="41"/>
        <v>0</v>
      </c>
      <c r="O182" s="309">
        <f t="shared" si="41"/>
        <v>0</v>
      </c>
      <c r="P182" s="309">
        <f t="shared" si="41"/>
        <v>0</v>
      </c>
      <c r="Q182" s="309">
        <f t="shared" si="41"/>
        <v>0</v>
      </c>
      <c r="R182" s="309">
        <f t="shared" si="41"/>
        <v>0</v>
      </c>
      <c r="S182" s="309">
        <f t="shared" si="41"/>
        <v>0</v>
      </c>
      <c r="T182" s="309">
        <f t="shared" si="41"/>
        <v>0</v>
      </c>
      <c r="U182" s="309" t="str">
        <f t="shared" si="41"/>
        <v>X</v>
      </c>
      <c r="V182" s="309">
        <f t="shared" si="41"/>
        <v>0</v>
      </c>
      <c r="W182" s="45"/>
    </row>
    <row r="183" spans="1:25" hidden="1" x14ac:dyDescent="0.25">
      <c r="A183" s="37">
        <v>41</v>
      </c>
      <c r="B183" s="309">
        <f t="shared" ref="B183:V183" si="42">B46</f>
        <v>0</v>
      </c>
      <c r="C183" s="309">
        <f t="shared" si="42"/>
        <v>0</v>
      </c>
      <c r="D183" s="309" t="str">
        <f t="shared" si="42"/>
        <v/>
      </c>
      <c r="E183" s="309">
        <f t="shared" si="42"/>
        <v>0</v>
      </c>
      <c r="F183" s="309" t="str">
        <f t="shared" si="42"/>
        <v/>
      </c>
      <c r="G183" s="309">
        <f t="shared" si="42"/>
        <v>0</v>
      </c>
      <c r="H183" s="309">
        <f t="shared" si="42"/>
        <v>0</v>
      </c>
      <c r="I183" s="309">
        <f t="shared" si="42"/>
        <v>0</v>
      </c>
      <c r="J183" s="309">
        <f t="shared" si="42"/>
        <v>0</v>
      </c>
      <c r="K183" s="309">
        <f t="shared" si="42"/>
        <v>0</v>
      </c>
      <c r="L183" s="309">
        <f t="shared" si="42"/>
        <v>0</v>
      </c>
      <c r="M183" s="309">
        <f t="shared" si="42"/>
        <v>0</v>
      </c>
      <c r="N183" s="309">
        <f t="shared" si="42"/>
        <v>0</v>
      </c>
      <c r="O183" s="309">
        <f t="shared" si="42"/>
        <v>0</v>
      </c>
      <c r="P183" s="309">
        <f t="shared" si="42"/>
        <v>0</v>
      </c>
      <c r="Q183" s="309">
        <f t="shared" si="42"/>
        <v>0</v>
      </c>
      <c r="R183" s="309">
        <f t="shared" si="42"/>
        <v>0</v>
      </c>
      <c r="S183" s="309">
        <f t="shared" si="42"/>
        <v>0</v>
      </c>
      <c r="T183" s="309">
        <f t="shared" si="42"/>
        <v>0</v>
      </c>
      <c r="U183" s="309" t="str">
        <f t="shared" si="42"/>
        <v>X</v>
      </c>
      <c r="V183" s="309">
        <f t="shared" si="42"/>
        <v>0</v>
      </c>
      <c r="W183" s="45"/>
    </row>
    <row r="184" spans="1:25" hidden="1" x14ac:dyDescent="0.25">
      <c r="A184" s="37">
        <v>42</v>
      </c>
      <c r="B184" s="309">
        <f t="shared" ref="B184:V184" si="43">B47</f>
        <v>0</v>
      </c>
      <c r="C184" s="309">
        <f t="shared" si="43"/>
        <v>0</v>
      </c>
      <c r="D184" s="309" t="str">
        <f t="shared" si="43"/>
        <v/>
      </c>
      <c r="E184" s="309">
        <f t="shared" si="43"/>
        <v>0</v>
      </c>
      <c r="F184" s="309" t="str">
        <f t="shared" si="43"/>
        <v/>
      </c>
      <c r="G184" s="309">
        <f t="shared" si="43"/>
        <v>0</v>
      </c>
      <c r="H184" s="309">
        <f t="shared" si="43"/>
        <v>0</v>
      </c>
      <c r="I184" s="309">
        <f t="shared" si="43"/>
        <v>0</v>
      </c>
      <c r="J184" s="309">
        <f t="shared" si="43"/>
        <v>0</v>
      </c>
      <c r="K184" s="309">
        <f t="shared" si="43"/>
        <v>0</v>
      </c>
      <c r="L184" s="309">
        <f t="shared" si="43"/>
        <v>0</v>
      </c>
      <c r="M184" s="309">
        <f t="shared" si="43"/>
        <v>0</v>
      </c>
      <c r="N184" s="309">
        <f t="shared" si="43"/>
        <v>0</v>
      </c>
      <c r="O184" s="309">
        <f t="shared" si="43"/>
        <v>0</v>
      </c>
      <c r="P184" s="309">
        <f t="shared" si="43"/>
        <v>0</v>
      </c>
      <c r="Q184" s="309">
        <f t="shared" si="43"/>
        <v>0</v>
      </c>
      <c r="R184" s="309">
        <f t="shared" si="43"/>
        <v>0</v>
      </c>
      <c r="S184" s="309">
        <f t="shared" si="43"/>
        <v>0</v>
      </c>
      <c r="T184" s="309">
        <f t="shared" si="43"/>
        <v>0</v>
      </c>
      <c r="U184" s="309" t="str">
        <f t="shared" si="43"/>
        <v>X</v>
      </c>
      <c r="V184" s="309">
        <f t="shared" si="43"/>
        <v>0</v>
      </c>
      <c r="W184" s="45"/>
    </row>
    <row r="185" spans="1:25" hidden="1" x14ac:dyDescent="0.25">
      <c r="A185" s="37">
        <v>43</v>
      </c>
      <c r="B185" s="309">
        <f t="shared" ref="B185:V185" si="44">B48</f>
        <v>0</v>
      </c>
      <c r="C185" s="309">
        <f t="shared" si="44"/>
        <v>0</v>
      </c>
      <c r="D185" s="309" t="str">
        <f t="shared" si="44"/>
        <v/>
      </c>
      <c r="E185" s="309">
        <f t="shared" si="44"/>
        <v>0</v>
      </c>
      <c r="F185" s="309" t="str">
        <f t="shared" si="44"/>
        <v/>
      </c>
      <c r="G185" s="309">
        <f t="shared" si="44"/>
        <v>0</v>
      </c>
      <c r="H185" s="309">
        <f t="shared" si="44"/>
        <v>0</v>
      </c>
      <c r="I185" s="309">
        <f t="shared" si="44"/>
        <v>0</v>
      </c>
      <c r="J185" s="309">
        <f t="shared" si="44"/>
        <v>0</v>
      </c>
      <c r="K185" s="309">
        <f t="shared" si="44"/>
        <v>0</v>
      </c>
      <c r="L185" s="309">
        <f t="shared" si="44"/>
        <v>0</v>
      </c>
      <c r="M185" s="309">
        <f t="shared" si="44"/>
        <v>0</v>
      </c>
      <c r="N185" s="309">
        <f t="shared" si="44"/>
        <v>0</v>
      </c>
      <c r="O185" s="309">
        <f t="shared" si="44"/>
        <v>0</v>
      </c>
      <c r="P185" s="309">
        <f t="shared" si="44"/>
        <v>0</v>
      </c>
      <c r="Q185" s="309">
        <f t="shared" si="44"/>
        <v>0</v>
      </c>
      <c r="R185" s="309">
        <f t="shared" si="44"/>
        <v>0</v>
      </c>
      <c r="S185" s="309">
        <f t="shared" si="44"/>
        <v>0</v>
      </c>
      <c r="T185" s="309">
        <f t="shared" si="44"/>
        <v>0</v>
      </c>
      <c r="U185" s="309" t="str">
        <f t="shared" si="44"/>
        <v>X</v>
      </c>
      <c r="V185" s="309">
        <f t="shared" si="44"/>
        <v>0</v>
      </c>
      <c r="W185" s="45"/>
    </row>
    <row r="186" spans="1:25" hidden="1" x14ac:dyDescent="0.25">
      <c r="A186" s="37">
        <v>44</v>
      </c>
      <c r="B186" s="309">
        <f t="shared" ref="B186:V186" si="45">B49</f>
        <v>0</v>
      </c>
      <c r="C186" s="309">
        <f t="shared" si="45"/>
        <v>0</v>
      </c>
      <c r="D186" s="309" t="str">
        <f t="shared" si="45"/>
        <v/>
      </c>
      <c r="E186" s="309">
        <f t="shared" si="45"/>
        <v>0</v>
      </c>
      <c r="F186" s="309" t="str">
        <f t="shared" si="45"/>
        <v/>
      </c>
      <c r="G186" s="309">
        <f t="shared" si="45"/>
        <v>0</v>
      </c>
      <c r="H186" s="309">
        <f t="shared" si="45"/>
        <v>0</v>
      </c>
      <c r="I186" s="309">
        <f t="shared" si="45"/>
        <v>0</v>
      </c>
      <c r="J186" s="309">
        <f t="shared" si="45"/>
        <v>0</v>
      </c>
      <c r="K186" s="309">
        <f t="shared" si="45"/>
        <v>0</v>
      </c>
      <c r="L186" s="309">
        <f t="shared" si="45"/>
        <v>0</v>
      </c>
      <c r="M186" s="309">
        <f t="shared" si="45"/>
        <v>0</v>
      </c>
      <c r="N186" s="309">
        <f t="shared" si="45"/>
        <v>0</v>
      </c>
      <c r="O186" s="309">
        <f t="shared" si="45"/>
        <v>0</v>
      </c>
      <c r="P186" s="309">
        <f t="shared" si="45"/>
        <v>0</v>
      </c>
      <c r="Q186" s="309">
        <f t="shared" si="45"/>
        <v>0</v>
      </c>
      <c r="R186" s="309">
        <f t="shared" si="45"/>
        <v>0</v>
      </c>
      <c r="S186" s="309">
        <f t="shared" si="45"/>
        <v>0</v>
      </c>
      <c r="T186" s="309">
        <f t="shared" si="45"/>
        <v>0</v>
      </c>
      <c r="U186" s="309" t="str">
        <f t="shared" si="45"/>
        <v>X</v>
      </c>
      <c r="V186" s="309">
        <f t="shared" si="45"/>
        <v>0</v>
      </c>
      <c r="W186" s="45"/>
    </row>
    <row r="187" spans="1:25" hidden="1" x14ac:dyDescent="0.25">
      <c r="A187" s="37">
        <v>45</v>
      </c>
      <c r="B187" s="309">
        <f t="shared" ref="B187:V187" si="46">B50</f>
        <v>0</v>
      </c>
      <c r="C187" s="309">
        <f t="shared" si="46"/>
        <v>0</v>
      </c>
      <c r="D187" s="309" t="str">
        <f t="shared" si="46"/>
        <v/>
      </c>
      <c r="E187" s="309">
        <f t="shared" si="46"/>
        <v>0</v>
      </c>
      <c r="F187" s="309" t="str">
        <f t="shared" si="46"/>
        <v/>
      </c>
      <c r="G187" s="309">
        <f t="shared" si="46"/>
        <v>0</v>
      </c>
      <c r="H187" s="309">
        <f t="shared" si="46"/>
        <v>0</v>
      </c>
      <c r="I187" s="309">
        <f t="shared" si="46"/>
        <v>0</v>
      </c>
      <c r="J187" s="309">
        <f t="shared" si="46"/>
        <v>0</v>
      </c>
      <c r="K187" s="309">
        <f t="shared" si="46"/>
        <v>0</v>
      </c>
      <c r="L187" s="309">
        <f t="shared" si="46"/>
        <v>0</v>
      </c>
      <c r="M187" s="309">
        <f t="shared" si="46"/>
        <v>0</v>
      </c>
      <c r="N187" s="309">
        <f t="shared" si="46"/>
        <v>0</v>
      </c>
      <c r="O187" s="309">
        <f t="shared" si="46"/>
        <v>0</v>
      </c>
      <c r="P187" s="309">
        <f t="shared" si="46"/>
        <v>0</v>
      </c>
      <c r="Q187" s="309">
        <f t="shared" si="46"/>
        <v>0</v>
      </c>
      <c r="R187" s="309">
        <f t="shared" si="46"/>
        <v>0</v>
      </c>
      <c r="S187" s="309">
        <f t="shared" si="46"/>
        <v>0</v>
      </c>
      <c r="T187" s="309">
        <f t="shared" si="46"/>
        <v>0</v>
      </c>
      <c r="U187" s="309" t="str">
        <f t="shared" si="46"/>
        <v>X</v>
      </c>
      <c r="V187" s="309">
        <f t="shared" si="46"/>
        <v>0</v>
      </c>
      <c r="W187" s="45"/>
    </row>
    <row r="188" spans="1:25" hidden="1" x14ac:dyDescent="0.25">
      <c r="A188" s="37">
        <v>46</v>
      </c>
      <c r="B188" s="309">
        <f t="shared" ref="B188:V188" si="47">B51</f>
        <v>0</v>
      </c>
      <c r="C188" s="309">
        <f t="shared" si="47"/>
        <v>0</v>
      </c>
      <c r="D188" s="309" t="str">
        <f t="shared" si="47"/>
        <v/>
      </c>
      <c r="E188" s="309">
        <f t="shared" si="47"/>
        <v>0</v>
      </c>
      <c r="F188" s="309" t="str">
        <f t="shared" si="47"/>
        <v/>
      </c>
      <c r="G188" s="309">
        <f t="shared" si="47"/>
        <v>0</v>
      </c>
      <c r="H188" s="309">
        <f t="shared" si="47"/>
        <v>0</v>
      </c>
      <c r="I188" s="309">
        <f t="shared" si="47"/>
        <v>0</v>
      </c>
      <c r="J188" s="309">
        <f t="shared" si="47"/>
        <v>0</v>
      </c>
      <c r="K188" s="309">
        <f t="shared" si="47"/>
        <v>0</v>
      </c>
      <c r="L188" s="309">
        <f t="shared" si="47"/>
        <v>0</v>
      </c>
      <c r="M188" s="309">
        <f t="shared" si="47"/>
        <v>0</v>
      </c>
      <c r="N188" s="309">
        <f t="shared" si="47"/>
        <v>0</v>
      </c>
      <c r="O188" s="309">
        <f t="shared" si="47"/>
        <v>0</v>
      </c>
      <c r="P188" s="309">
        <f t="shared" si="47"/>
        <v>0</v>
      </c>
      <c r="Q188" s="309">
        <f t="shared" si="47"/>
        <v>0</v>
      </c>
      <c r="R188" s="309">
        <f t="shared" si="47"/>
        <v>0</v>
      </c>
      <c r="S188" s="309">
        <f t="shared" si="47"/>
        <v>0</v>
      </c>
      <c r="T188" s="309">
        <f t="shared" si="47"/>
        <v>0</v>
      </c>
      <c r="U188" s="309" t="str">
        <f t="shared" si="47"/>
        <v>X</v>
      </c>
      <c r="V188" s="309">
        <f t="shared" si="47"/>
        <v>0</v>
      </c>
      <c r="W188" s="45"/>
    </row>
    <row r="189" spans="1:25" hidden="1" x14ac:dyDescent="0.25">
      <c r="A189" s="37">
        <v>47</v>
      </c>
      <c r="B189" s="309">
        <f t="shared" ref="B189:V189" si="48">B52</f>
        <v>0</v>
      </c>
      <c r="C189" s="309">
        <f t="shared" si="48"/>
        <v>0</v>
      </c>
      <c r="D189" s="309" t="str">
        <f t="shared" si="48"/>
        <v/>
      </c>
      <c r="E189" s="309">
        <f t="shared" si="48"/>
        <v>0</v>
      </c>
      <c r="F189" s="309" t="str">
        <f t="shared" si="48"/>
        <v/>
      </c>
      <c r="G189" s="309">
        <f t="shared" si="48"/>
        <v>0</v>
      </c>
      <c r="H189" s="309">
        <f t="shared" si="48"/>
        <v>0</v>
      </c>
      <c r="I189" s="309">
        <f t="shared" si="48"/>
        <v>0</v>
      </c>
      <c r="J189" s="309">
        <f t="shared" si="48"/>
        <v>0</v>
      </c>
      <c r="K189" s="309">
        <f t="shared" si="48"/>
        <v>0</v>
      </c>
      <c r="L189" s="309">
        <f t="shared" si="48"/>
        <v>0</v>
      </c>
      <c r="M189" s="309">
        <f t="shared" si="48"/>
        <v>0</v>
      </c>
      <c r="N189" s="309">
        <f t="shared" si="48"/>
        <v>0</v>
      </c>
      <c r="O189" s="309">
        <f t="shared" si="48"/>
        <v>0</v>
      </c>
      <c r="P189" s="309">
        <f t="shared" si="48"/>
        <v>0</v>
      </c>
      <c r="Q189" s="309">
        <f t="shared" si="48"/>
        <v>0</v>
      </c>
      <c r="R189" s="309">
        <f t="shared" si="48"/>
        <v>0</v>
      </c>
      <c r="S189" s="309">
        <f t="shared" si="48"/>
        <v>0</v>
      </c>
      <c r="T189" s="309">
        <f t="shared" si="48"/>
        <v>0</v>
      </c>
      <c r="U189" s="309" t="str">
        <f t="shared" si="48"/>
        <v>X</v>
      </c>
      <c r="V189" s="309">
        <f t="shared" si="48"/>
        <v>0</v>
      </c>
      <c r="W189" s="45"/>
    </row>
    <row r="190" spans="1:25" hidden="1" x14ac:dyDescent="0.25">
      <c r="A190" s="37">
        <v>48</v>
      </c>
      <c r="B190" s="309">
        <f t="shared" ref="B190:V190" si="49">B53</f>
        <v>0</v>
      </c>
      <c r="C190" s="309">
        <f t="shared" si="49"/>
        <v>0</v>
      </c>
      <c r="D190" s="309" t="str">
        <f t="shared" si="49"/>
        <v/>
      </c>
      <c r="E190" s="309">
        <f t="shared" si="49"/>
        <v>0</v>
      </c>
      <c r="F190" s="309" t="str">
        <f t="shared" si="49"/>
        <v/>
      </c>
      <c r="G190" s="309">
        <f t="shared" si="49"/>
        <v>0</v>
      </c>
      <c r="H190" s="309">
        <f t="shared" si="49"/>
        <v>0</v>
      </c>
      <c r="I190" s="309">
        <f t="shared" si="49"/>
        <v>0</v>
      </c>
      <c r="J190" s="309">
        <f t="shared" si="49"/>
        <v>0</v>
      </c>
      <c r="K190" s="309">
        <f t="shared" si="49"/>
        <v>0</v>
      </c>
      <c r="L190" s="309">
        <f t="shared" si="49"/>
        <v>0</v>
      </c>
      <c r="M190" s="309">
        <f t="shared" si="49"/>
        <v>0</v>
      </c>
      <c r="N190" s="309">
        <f t="shared" si="49"/>
        <v>0</v>
      </c>
      <c r="O190" s="309">
        <f t="shared" si="49"/>
        <v>0</v>
      </c>
      <c r="P190" s="309">
        <f t="shared" si="49"/>
        <v>0</v>
      </c>
      <c r="Q190" s="309">
        <f t="shared" si="49"/>
        <v>0</v>
      </c>
      <c r="R190" s="309">
        <f t="shared" si="49"/>
        <v>0</v>
      </c>
      <c r="S190" s="309">
        <f t="shared" si="49"/>
        <v>0</v>
      </c>
      <c r="T190" s="309">
        <f t="shared" si="49"/>
        <v>0</v>
      </c>
      <c r="U190" s="309" t="str">
        <f t="shared" si="49"/>
        <v>X</v>
      </c>
      <c r="V190" s="309">
        <f t="shared" si="49"/>
        <v>0</v>
      </c>
      <c r="W190" s="45"/>
    </row>
    <row r="191" spans="1:25" hidden="1" x14ac:dyDescent="0.25">
      <c r="A191" s="37">
        <v>49</v>
      </c>
      <c r="B191" s="309">
        <f t="shared" ref="B191:V191" si="50">B54</f>
        <v>0</v>
      </c>
      <c r="C191" s="309">
        <f t="shared" si="50"/>
        <v>0</v>
      </c>
      <c r="D191" s="309" t="str">
        <f t="shared" si="50"/>
        <v/>
      </c>
      <c r="E191" s="309">
        <f t="shared" si="50"/>
        <v>0</v>
      </c>
      <c r="F191" s="309" t="str">
        <f t="shared" si="50"/>
        <v/>
      </c>
      <c r="G191" s="309">
        <f t="shared" si="50"/>
        <v>0</v>
      </c>
      <c r="H191" s="309">
        <f t="shared" si="50"/>
        <v>0</v>
      </c>
      <c r="I191" s="309">
        <f t="shared" si="50"/>
        <v>0</v>
      </c>
      <c r="J191" s="309">
        <f t="shared" si="50"/>
        <v>0</v>
      </c>
      <c r="K191" s="309">
        <f t="shared" si="50"/>
        <v>0</v>
      </c>
      <c r="L191" s="309">
        <f t="shared" si="50"/>
        <v>0</v>
      </c>
      <c r="M191" s="309">
        <f t="shared" si="50"/>
        <v>0</v>
      </c>
      <c r="N191" s="309">
        <f t="shared" si="50"/>
        <v>0</v>
      </c>
      <c r="O191" s="309">
        <f t="shared" si="50"/>
        <v>0</v>
      </c>
      <c r="P191" s="309">
        <f t="shared" si="50"/>
        <v>0</v>
      </c>
      <c r="Q191" s="309">
        <f t="shared" si="50"/>
        <v>0</v>
      </c>
      <c r="R191" s="309">
        <f t="shared" si="50"/>
        <v>0</v>
      </c>
      <c r="S191" s="309">
        <f t="shared" si="50"/>
        <v>0</v>
      </c>
      <c r="T191" s="309">
        <f t="shared" si="50"/>
        <v>0</v>
      </c>
      <c r="U191" s="309" t="str">
        <f t="shared" si="50"/>
        <v>X</v>
      </c>
      <c r="V191" s="309">
        <f t="shared" si="50"/>
        <v>0</v>
      </c>
      <c r="W191" s="45"/>
    </row>
    <row r="192" spans="1:25" hidden="1" x14ac:dyDescent="0.25">
      <c r="A192" s="37">
        <v>50</v>
      </c>
      <c r="B192" s="309">
        <f t="shared" ref="B192:V192" si="51">B55</f>
        <v>0</v>
      </c>
      <c r="C192" s="309">
        <f t="shared" si="51"/>
        <v>0</v>
      </c>
      <c r="D192" s="309" t="str">
        <f t="shared" si="51"/>
        <v/>
      </c>
      <c r="E192" s="309">
        <f t="shared" si="51"/>
        <v>0</v>
      </c>
      <c r="F192" s="309" t="str">
        <f t="shared" si="51"/>
        <v/>
      </c>
      <c r="G192" s="309">
        <f t="shared" si="51"/>
        <v>0</v>
      </c>
      <c r="H192" s="309">
        <f t="shared" si="51"/>
        <v>0</v>
      </c>
      <c r="I192" s="309">
        <f t="shared" si="51"/>
        <v>0</v>
      </c>
      <c r="J192" s="309">
        <f t="shared" si="51"/>
        <v>0</v>
      </c>
      <c r="K192" s="309">
        <f t="shared" si="51"/>
        <v>0</v>
      </c>
      <c r="L192" s="309">
        <f t="shared" si="51"/>
        <v>0</v>
      </c>
      <c r="M192" s="309">
        <f t="shared" si="51"/>
        <v>0</v>
      </c>
      <c r="N192" s="309">
        <f t="shared" si="51"/>
        <v>0</v>
      </c>
      <c r="O192" s="309">
        <f t="shared" si="51"/>
        <v>0</v>
      </c>
      <c r="P192" s="309">
        <f t="shared" si="51"/>
        <v>0</v>
      </c>
      <c r="Q192" s="309">
        <f t="shared" si="51"/>
        <v>0</v>
      </c>
      <c r="R192" s="309">
        <f t="shared" si="51"/>
        <v>0</v>
      </c>
      <c r="S192" s="309">
        <f t="shared" si="51"/>
        <v>0</v>
      </c>
      <c r="T192" s="309">
        <f t="shared" si="51"/>
        <v>0</v>
      </c>
      <c r="U192" s="309" t="str">
        <f t="shared" si="51"/>
        <v>X</v>
      </c>
      <c r="V192" s="309">
        <f t="shared" si="51"/>
        <v>0</v>
      </c>
      <c r="W192" s="45"/>
    </row>
    <row r="193" spans="1:23" hidden="1" x14ac:dyDescent="0.25">
      <c r="A193" s="37">
        <v>51</v>
      </c>
      <c r="B193" s="309">
        <f t="shared" ref="B193:V193" si="52">B56</f>
        <v>0</v>
      </c>
      <c r="C193" s="309">
        <f t="shared" si="52"/>
        <v>0</v>
      </c>
      <c r="D193" s="309" t="str">
        <f t="shared" si="52"/>
        <v/>
      </c>
      <c r="E193" s="309">
        <f t="shared" si="52"/>
        <v>0</v>
      </c>
      <c r="F193" s="309" t="str">
        <f t="shared" si="52"/>
        <v/>
      </c>
      <c r="G193" s="309">
        <f t="shared" si="52"/>
        <v>0</v>
      </c>
      <c r="H193" s="309">
        <f t="shared" si="52"/>
        <v>0</v>
      </c>
      <c r="I193" s="309">
        <f t="shared" si="52"/>
        <v>0</v>
      </c>
      <c r="J193" s="309">
        <f t="shared" si="52"/>
        <v>0</v>
      </c>
      <c r="K193" s="309">
        <f t="shared" si="52"/>
        <v>0</v>
      </c>
      <c r="L193" s="309">
        <f t="shared" si="52"/>
        <v>0</v>
      </c>
      <c r="M193" s="309">
        <f t="shared" si="52"/>
        <v>0</v>
      </c>
      <c r="N193" s="309">
        <f t="shared" si="52"/>
        <v>0</v>
      </c>
      <c r="O193" s="309">
        <f t="shared" si="52"/>
        <v>0</v>
      </c>
      <c r="P193" s="309">
        <f t="shared" si="52"/>
        <v>0</v>
      </c>
      <c r="Q193" s="309">
        <f t="shared" si="52"/>
        <v>0</v>
      </c>
      <c r="R193" s="309">
        <f t="shared" si="52"/>
        <v>0</v>
      </c>
      <c r="S193" s="309">
        <f t="shared" si="52"/>
        <v>0</v>
      </c>
      <c r="T193" s="309">
        <f t="shared" si="52"/>
        <v>0</v>
      </c>
      <c r="U193" s="309" t="str">
        <f t="shared" si="52"/>
        <v>X</v>
      </c>
      <c r="V193" s="309">
        <f t="shared" si="52"/>
        <v>0</v>
      </c>
      <c r="W193" s="45"/>
    </row>
    <row r="194" spans="1:23" hidden="1" x14ac:dyDescent="0.25">
      <c r="A194" s="37">
        <v>52</v>
      </c>
      <c r="B194" s="309">
        <f t="shared" ref="B194:V194" si="53">B57</f>
        <v>0</v>
      </c>
      <c r="C194" s="309">
        <f t="shared" si="53"/>
        <v>0</v>
      </c>
      <c r="D194" s="309" t="str">
        <f t="shared" si="53"/>
        <v/>
      </c>
      <c r="E194" s="309">
        <f t="shared" si="53"/>
        <v>0</v>
      </c>
      <c r="F194" s="309" t="str">
        <f t="shared" si="53"/>
        <v/>
      </c>
      <c r="G194" s="309">
        <f t="shared" si="53"/>
        <v>0</v>
      </c>
      <c r="H194" s="309">
        <f t="shared" si="53"/>
        <v>0</v>
      </c>
      <c r="I194" s="309">
        <f t="shared" si="53"/>
        <v>0</v>
      </c>
      <c r="J194" s="309">
        <f t="shared" si="53"/>
        <v>0</v>
      </c>
      <c r="K194" s="309">
        <f t="shared" si="53"/>
        <v>0</v>
      </c>
      <c r="L194" s="309">
        <f t="shared" si="53"/>
        <v>0</v>
      </c>
      <c r="M194" s="309">
        <f t="shared" si="53"/>
        <v>0</v>
      </c>
      <c r="N194" s="309">
        <f t="shared" si="53"/>
        <v>0</v>
      </c>
      <c r="O194" s="309">
        <f t="shared" si="53"/>
        <v>0</v>
      </c>
      <c r="P194" s="309">
        <f t="shared" si="53"/>
        <v>0</v>
      </c>
      <c r="Q194" s="309">
        <f t="shared" si="53"/>
        <v>0</v>
      </c>
      <c r="R194" s="309">
        <f t="shared" si="53"/>
        <v>0</v>
      </c>
      <c r="S194" s="309">
        <f t="shared" si="53"/>
        <v>0</v>
      </c>
      <c r="T194" s="309">
        <f t="shared" si="53"/>
        <v>0</v>
      </c>
      <c r="U194" s="309" t="str">
        <f t="shared" si="53"/>
        <v>X</v>
      </c>
      <c r="V194" s="309">
        <f t="shared" si="53"/>
        <v>0</v>
      </c>
      <c r="W194" s="45"/>
    </row>
    <row r="195" spans="1:23" hidden="1" x14ac:dyDescent="0.25">
      <c r="A195" s="37">
        <v>53</v>
      </c>
      <c r="B195" s="309">
        <f t="shared" ref="B195:V195" si="54">B58</f>
        <v>0</v>
      </c>
      <c r="C195" s="309">
        <f t="shared" si="54"/>
        <v>0</v>
      </c>
      <c r="D195" s="309" t="str">
        <f t="shared" si="54"/>
        <v/>
      </c>
      <c r="E195" s="309">
        <f t="shared" si="54"/>
        <v>0</v>
      </c>
      <c r="F195" s="309" t="str">
        <f t="shared" si="54"/>
        <v/>
      </c>
      <c r="G195" s="309">
        <f t="shared" si="54"/>
        <v>0</v>
      </c>
      <c r="H195" s="309">
        <f t="shared" si="54"/>
        <v>0</v>
      </c>
      <c r="I195" s="309">
        <f t="shared" si="54"/>
        <v>0</v>
      </c>
      <c r="J195" s="309">
        <f t="shared" si="54"/>
        <v>0</v>
      </c>
      <c r="K195" s="309">
        <f t="shared" si="54"/>
        <v>0</v>
      </c>
      <c r="L195" s="309">
        <f t="shared" si="54"/>
        <v>0</v>
      </c>
      <c r="M195" s="309">
        <f t="shared" si="54"/>
        <v>0</v>
      </c>
      <c r="N195" s="309">
        <f t="shared" si="54"/>
        <v>0</v>
      </c>
      <c r="O195" s="309">
        <f t="shared" si="54"/>
        <v>0</v>
      </c>
      <c r="P195" s="309">
        <f t="shared" si="54"/>
        <v>0</v>
      </c>
      <c r="Q195" s="309">
        <f t="shared" si="54"/>
        <v>0</v>
      </c>
      <c r="R195" s="309">
        <f t="shared" si="54"/>
        <v>0</v>
      </c>
      <c r="S195" s="309">
        <f t="shared" si="54"/>
        <v>0</v>
      </c>
      <c r="T195" s="309">
        <f t="shared" si="54"/>
        <v>0</v>
      </c>
      <c r="U195" s="309" t="str">
        <f t="shared" si="54"/>
        <v>X</v>
      </c>
      <c r="V195" s="309">
        <f t="shared" si="54"/>
        <v>0</v>
      </c>
      <c r="W195" s="45"/>
    </row>
    <row r="196" spans="1:23" hidden="1" x14ac:dyDescent="0.25">
      <c r="A196" s="37">
        <v>54</v>
      </c>
      <c r="B196" s="309">
        <f t="shared" ref="B196:V196" si="55">B59</f>
        <v>0</v>
      </c>
      <c r="C196" s="309">
        <f t="shared" si="55"/>
        <v>0</v>
      </c>
      <c r="D196" s="309" t="str">
        <f t="shared" si="55"/>
        <v/>
      </c>
      <c r="E196" s="309">
        <f t="shared" si="55"/>
        <v>0</v>
      </c>
      <c r="F196" s="309" t="str">
        <f t="shared" si="55"/>
        <v/>
      </c>
      <c r="G196" s="309">
        <f t="shared" si="55"/>
        <v>0</v>
      </c>
      <c r="H196" s="309">
        <f t="shared" si="55"/>
        <v>0</v>
      </c>
      <c r="I196" s="309">
        <f t="shared" si="55"/>
        <v>0</v>
      </c>
      <c r="J196" s="309">
        <f t="shared" si="55"/>
        <v>0</v>
      </c>
      <c r="K196" s="309">
        <f t="shared" si="55"/>
        <v>0</v>
      </c>
      <c r="L196" s="309">
        <f t="shared" si="55"/>
        <v>0</v>
      </c>
      <c r="M196" s="309">
        <f t="shared" si="55"/>
        <v>0</v>
      </c>
      <c r="N196" s="309">
        <f t="shared" si="55"/>
        <v>0</v>
      </c>
      <c r="O196" s="309">
        <f t="shared" si="55"/>
        <v>0</v>
      </c>
      <c r="P196" s="309">
        <f t="shared" si="55"/>
        <v>0</v>
      </c>
      <c r="Q196" s="309">
        <f t="shared" si="55"/>
        <v>0</v>
      </c>
      <c r="R196" s="309">
        <f t="shared" si="55"/>
        <v>0</v>
      </c>
      <c r="S196" s="309">
        <f t="shared" si="55"/>
        <v>0</v>
      </c>
      <c r="T196" s="309">
        <f t="shared" si="55"/>
        <v>0</v>
      </c>
      <c r="U196" s="309" t="str">
        <f t="shared" si="55"/>
        <v>X</v>
      </c>
      <c r="V196" s="309">
        <f t="shared" si="55"/>
        <v>0</v>
      </c>
      <c r="W196" s="45"/>
    </row>
    <row r="197" spans="1:23" hidden="1" x14ac:dyDescent="0.25">
      <c r="A197" s="37">
        <v>55</v>
      </c>
      <c r="B197" s="309">
        <f t="shared" ref="B197:V197" si="56">B60</f>
        <v>0</v>
      </c>
      <c r="C197" s="309">
        <f t="shared" si="56"/>
        <v>0</v>
      </c>
      <c r="D197" s="309" t="str">
        <f t="shared" si="56"/>
        <v/>
      </c>
      <c r="E197" s="309">
        <f t="shared" si="56"/>
        <v>0</v>
      </c>
      <c r="F197" s="309" t="str">
        <f t="shared" si="56"/>
        <v/>
      </c>
      <c r="G197" s="309">
        <f t="shared" si="56"/>
        <v>0</v>
      </c>
      <c r="H197" s="309">
        <f t="shared" si="56"/>
        <v>0</v>
      </c>
      <c r="I197" s="309">
        <f t="shared" si="56"/>
        <v>0</v>
      </c>
      <c r="J197" s="309">
        <f t="shared" si="56"/>
        <v>0</v>
      </c>
      <c r="K197" s="309">
        <f t="shared" si="56"/>
        <v>0</v>
      </c>
      <c r="L197" s="309">
        <f t="shared" si="56"/>
        <v>0</v>
      </c>
      <c r="M197" s="309">
        <f t="shared" si="56"/>
        <v>0</v>
      </c>
      <c r="N197" s="309">
        <f t="shared" si="56"/>
        <v>0</v>
      </c>
      <c r="O197" s="309">
        <f t="shared" si="56"/>
        <v>0</v>
      </c>
      <c r="P197" s="309">
        <f t="shared" si="56"/>
        <v>0</v>
      </c>
      <c r="Q197" s="309">
        <f t="shared" si="56"/>
        <v>0</v>
      </c>
      <c r="R197" s="309">
        <f t="shared" si="56"/>
        <v>0</v>
      </c>
      <c r="S197" s="309">
        <f t="shared" si="56"/>
        <v>0</v>
      </c>
      <c r="T197" s="309">
        <f t="shared" si="56"/>
        <v>0</v>
      </c>
      <c r="U197" s="309" t="str">
        <f t="shared" si="56"/>
        <v>X</v>
      </c>
      <c r="V197" s="309">
        <f t="shared" si="56"/>
        <v>0</v>
      </c>
      <c r="W197" s="45"/>
    </row>
    <row r="198" spans="1:23" hidden="1" x14ac:dyDescent="0.25">
      <c r="A198" s="37">
        <v>56</v>
      </c>
      <c r="B198" s="309">
        <f t="shared" ref="B198:V198" si="57">B61</f>
        <v>0</v>
      </c>
      <c r="C198" s="309">
        <f t="shared" si="57"/>
        <v>0</v>
      </c>
      <c r="D198" s="309" t="str">
        <f t="shared" si="57"/>
        <v/>
      </c>
      <c r="E198" s="309">
        <f t="shared" si="57"/>
        <v>0</v>
      </c>
      <c r="F198" s="309" t="str">
        <f t="shared" si="57"/>
        <v/>
      </c>
      <c r="G198" s="309">
        <f t="shared" si="57"/>
        <v>0</v>
      </c>
      <c r="H198" s="309">
        <f t="shared" si="57"/>
        <v>0</v>
      </c>
      <c r="I198" s="309">
        <f t="shared" si="57"/>
        <v>0</v>
      </c>
      <c r="J198" s="309">
        <f t="shared" si="57"/>
        <v>0</v>
      </c>
      <c r="K198" s="309">
        <f t="shared" si="57"/>
        <v>0</v>
      </c>
      <c r="L198" s="309">
        <f t="shared" si="57"/>
        <v>0</v>
      </c>
      <c r="M198" s="309">
        <f t="shared" si="57"/>
        <v>0</v>
      </c>
      <c r="N198" s="309">
        <f t="shared" si="57"/>
        <v>0</v>
      </c>
      <c r="O198" s="309">
        <f t="shared" si="57"/>
        <v>0</v>
      </c>
      <c r="P198" s="309">
        <f t="shared" si="57"/>
        <v>0</v>
      </c>
      <c r="Q198" s="309">
        <f t="shared" si="57"/>
        <v>0</v>
      </c>
      <c r="R198" s="309">
        <f t="shared" si="57"/>
        <v>0</v>
      </c>
      <c r="S198" s="309">
        <f t="shared" si="57"/>
        <v>0</v>
      </c>
      <c r="T198" s="309">
        <f t="shared" si="57"/>
        <v>0</v>
      </c>
      <c r="U198" s="309" t="str">
        <f t="shared" si="57"/>
        <v>X</v>
      </c>
      <c r="V198" s="309">
        <f t="shared" si="57"/>
        <v>0</v>
      </c>
      <c r="W198" s="45"/>
    </row>
    <row r="199" spans="1:23" hidden="1" x14ac:dyDescent="0.25">
      <c r="A199" s="37">
        <v>57</v>
      </c>
      <c r="B199" s="309">
        <f t="shared" ref="B199:V199" si="58">B62</f>
        <v>0</v>
      </c>
      <c r="C199" s="309">
        <f t="shared" si="58"/>
        <v>0</v>
      </c>
      <c r="D199" s="309" t="str">
        <f t="shared" si="58"/>
        <v/>
      </c>
      <c r="E199" s="309">
        <f t="shared" si="58"/>
        <v>0</v>
      </c>
      <c r="F199" s="309" t="str">
        <f t="shared" si="58"/>
        <v/>
      </c>
      <c r="G199" s="309">
        <f t="shared" si="58"/>
        <v>0</v>
      </c>
      <c r="H199" s="309">
        <f t="shared" si="58"/>
        <v>0</v>
      </c>
      <c r="I199" s="309">
        <f t="shared" si="58"/>
        <v>0</v>
      </c>
      <c r="J199" s="309">
        <f t="shared" si="58"/>
        <v>0</v>
      </c>
      <c r="K199" s="309">
        <f t="shared" si="58"/>
        <v>0</v>
      </c>
      <c r="L199" s="309">
        <f t="shared" si="58"/>
        <v>0</v>
      </c>
      <c r="M199" s="309">
        <f t="shared" si="58"/>
        <v>0</v>
      </c>
      <c r="N199" s="309">
        <f t="shared" si="58"/>
        <v>0</v>
      </c>
      <c r="O199" s="309">
        <f t="shared" si="58"/>
        <v>0</v>
      </c>
      <c r="P199" s="309">
        <f t="shared" si="58"/>
        <v>0</v>
      </c>
      <c r="Q199" s="309">
        <f t="shared" si="58"/>
        <v>0</v>
      </c>
      <c r="R199" s="309">
        <f t="shared" si="58"/>
        <v>0</v>
      </c>
      <c r="S199" s="309">
        <f t="shared" si="58"/>
        <v>0</v>
      </c>
      <c r="T199" s="309">
        <f t="shared" si="58"/>
        <v>0</v>
      </c>
      <c r="U199" s="309" t="str">
        <f t="shared" si="58"/>
        <v>X</v>
      </c>
      <c r="V199" s="309">
        <f t="shared" si="58"/>
        <v>0</v>
      </c>
      <c r="W199" s="45"/>
    </row>
    <row r="200" spans="1:23" hidden="1" x14ac:dyDescent="0.25">
      <c r="A200" s="37">
        <v>58</v>
      </c>
      <c r="B200" s="309">
        <f t="shared" ref="B200:V200" si="59">B63</f>
        <v>0</v>
      </c>
      <c r="C200" s="309">
        <f t="shared" si="59"/>
        <v>0</v>
      </c>
      <c r="D200" s="309" t="str">
        <f t="shared" si="59"/>
        <v/>
      </c>
      <c r="E200" s="309">
        <f t="shared" si="59"/>
        <v>0</v>
      </c>
      <c r="F200" s="309" t="str">
        <f t="shared" si="59"/>
        <v/>
      </c>
      <c r="G200" s="309">
        <f t="shared" si="59"/>
        <v>0</v>
      </c>
      <c r="H200" s="309">
        <f t="shared" si="59"/>
        <v>0</v>
      </c>
      <c r="I200" s="309">
        <f t="shared" si="59"/>
        <v>0</v>
      </c>
      <c r="J200" s="309">
        <f t="shared" si="59"/>
        <v>0</v>
      </c>
      <c r="K200" s="309">
        <f t="shared" si="59"/>
        <v>0</v>
      </c>
      <c r="L200" s="309">
        <f t="shared" si="59"/>
        <v>0</v>
      </c>
      <c r="M200" s="309">
        <f t="shared" si="59"/>
        <v>0</v>
      </c>
      <c r="N200" s="309">
        <f t="shared" si="59"/>
        <v>0</v>
      </c>
      <c r="O200" s="309">
        <f t="shared" si="59"/>
        <v>0</v>
      </c>
      <c r="P200" s="309">
        <f t="shared" si="59"/>
        <v>0</v>
      </c>
      <c r="Q200" s="309">
        <f t="shared" si="59"/>
        <v>0</v>
      </c>
      <c r="R200" s="309">
        <f t="shared" si="59"/>
        <v>0</v>
      </c>
      <c r="S200" s="309">
        <f t="shared" si="59"/>
        <v>0</v>
      </c>
      <c r="T200" s="309">
        <f t="shared" si="59"/>
        <v>0</v>
      </c>
      <c r="U200" s="309" t="str">
        <f t="shared" si="59"/>
        <v>X</v>
      </c>
      <c r="V200" s="309">
        <f t="shared" si="59"/>
        <v>0</v>
      </c>
      <c r="W200" s="45"/>
    </row>
    <row r="201" spans="1:23" hidden="1" x14ac:dyDescent="0.25">
      <c r="A201" s="37">
        <v>59</v>
      </c>
      <c r="B201" s="309">
        <f t="shared" ref="B201:V201" si="60">B64</f>
        <v>0</v>
      </c>
      <c r="C201" s="309">
        <f t="shared" si="60"/>
        <v>0</v>
      </c>
      <c r="D201" s="309" t="str">
        <f t="shared" si="60"/>
        <v/>
      </c>
      <c r="E201" s="309">
        <f t="shared" si="60"/>
        <v>0</v>
      </c>
      <c r="F201" s="309" t="str">
        <f t="shared" si="60"/>
        <v/>
      </c>
      <c r="G201" s="309">
        <f t="shared" si="60"/>
        <v>0</v>
      </c>
      <c r="H201" s="309">
        <f t="shared" si="60"/>
        <v>0</v>
      </c>
      <c r="I201" s="309">
        <f t="shared" si="60"/>
        <v>0</v>
      </c>
      <c r="J201" s="309">
        <f t="shared" si="60"/>
        <v>0</v>
      </c>
      <c r="K201" s="309">
        <f t="shared" si="60"/>
        <v>0</v>
      </c>
      <c r="L201" s="309">
        <f t="shared" si="60"/>
        <v>0</v>
      </c>
      <c r="M201" s="309">
        <f t="shared" si="60"/>
        <v>0</v>
      </c>
      <c r="N201" s="309">
        <f t="shared" si="60"/>
        <v>0</v>
      </c>
      <c r="O201" s="309">
        <f t="shared" si="60"/>
        <v>0</v>
      </c>
      <c r="P201" s="309">
        <f t="shared" si="60"/>
        <v>0</v>
      </c>
      <c r="Q201" s="309">
        <f t="shared" si="60"/>
        <v>0</v>
      </c>
      <c r="R201" s="309">
        <f t="shared" si="60"/>
        <v>0</v>
      </c>
      <c r="S201" s="309">
        <f t="shared" si="60"/>
        <v>0</v>
      </c>
      <c r="T201" s="309">
        <f t="shared" si="60"/>
        <v>0</v>
      </c>
      <c r="U201" s="309" t="str">
        <f t="shared" si="60"/>
        <v>X</v>
      </c>
      <c r="V201" s="309">
        <f t="shared" si="60"/>
        <v>0</v>
      </c>
      <c r="W201" s="45"/>
    </row>
    <row r="202" spans="1:23" hidden="1" x14ac:dyDescent="0.25">
      <c r="A202" s="37">
        <v>60</v>
      </c>
      <c r="B202" s="309">
        <f t="shared" ref="B202:V202" si="61">B65</f>
        <v>0</v>
      </c>
      <c r="C202" s="309">
        <f t="shared" si="61"/>
        <v>0</v>
      </c>
      <c r="D202" s="309" t="str">
        <f t="shared" si="61"/>
        <v/>
      </c>
      <c r="E202" s="309">
        <f t="shared" si="61"/>
        <v>0</v>
      </c>
      <c r="F202" s="309" t="str">
        <f t="shared" si="61"/>
        <v/>
      </c>
      <c r="G202" s="309">
        <f t="shared" si="61"/>
        <v>0</v>
      </c>
      <c r="H202" s="309">
        <f t="shared" si="61"/>
        <v>0</v>
      </c>
      <c r="I202" s="309">
        <f t="shared" si="61"/>
        <v>0</v>
      </c>
      <c r="J202" s="309">
        <f t="shared" si="61"/>
        <v>0</v>
      </c>
      <c r="K202" s="309">
        <f t="shared" si="61"/>
        <v>0</v>
      </c>
      <c r="L202" s="309">
        <f t="shared" si="61"/>
        <v>0</v>
      </c>
      <c r="M202" s="309">
        <f t="shared" si="61"/>
        <v>0</v>
      </c>
      <c r="N202" s="309">
        <f t="shared" si="61"/>
        <v>0</v>
      </c>
      <c r="O202" s="309">
        <f t="shared" si="61"/>
        <v>0</v>
      </c>
      <c r="P202" s="309">
        <f t="shared" si="61"/>
        <v>0</v>
      </c>
      <c r="Q202" s="309">
        <f t="shared" si="61"/>
        <v>0</v>
      </c>
      <c r="R202" s="309">
        <f t="shared" si="61"/>
        <v>0</v>
      </c>
      <c r="S202" s="309">
        <f t="shared" si="61"/>
        <v>0</v>
      </c>
      <c r="T202" s="309">
        <f t="shared" si="61"/>
        <v>0</v>
      </c>
      <c r="U202" s="309" t="str">
        <f t="shared" si="61"/>
        <v>X</v>
      </c>
      <c r="V202" s="309">
        <f t="shared" si="61"/>
        <v>0</v>
      </c>
      <c r="W202" s="45"/>
    </row>
    <row r="203" spans="1:23" hidden="1" x14ac:dyDescent="0.25">
      <c r="A203" s="37">
        <v>61</v>
      </c>
      <c r="B203" s="309">
        <f t="shared" ref="B203:V203" si="62">B66</f>
        <v>0</v>
      </c>
      <c r="C203" s="309">
        <f t="shared" si="62"/>
        <v>0</v>
      </c>
      <c r="D203" s="309" t="str">
        <f t="shared" si="62"/>
        <v/>
      </c>
      <c r="E203" s="309">
        <f t="shared" si="62"/>
        <v>0</v>
      </c>
      <c r="F203" s="309" t="str">
        <f t="shared" si="62"/>
        <v/>
      </c>
      <c r="G203" s="309">
        <f t="shared" si="62"/>
        <v>0</v>
      </c>
      <c r="H203" s="309">
        <f t="shared" si="62"/>
        <v>0</v>
      </c>
      <c r="I203" s="309">
        <f t="shared" si="62"/>
        <v>0</v>
      </c>
      <c r="J203" s="309">
        <f t="shared" si="62"/>
        <v>0</v>
      </c>
      <c r="K203" s="309">
        <f t="shared" si="62"/>
        <v>0</v>
      </c>
      <c r="L203" s="309">
        <f t="shared" si="62"/>
        <v>0</v>
      </c>
      <c r="M203" s="309">
        <f t="shared" si="62"/>
        <v>0</v>
      </c>
      <c r="N203" s="309">
        <f t="shared" si="62"/>
        <v>0</v>
      </c>
      <c r="O203" s="309">
        <f t="shared" si="62"/>
        <v>0</v>
      </c>
      <c r="P203" s="309">
        <f t="shared" si="62"/>
        <v>0</v>
      </c>
      <c r="Q203" s="309">
        <f t="shared" si="62"/>
        <v>0</v>
      </c>
      <c r="R203" s="309">
        <f t="shared" si="62"/>
        <v>0</v>
      </c>
      <c r="S203" s="309">
        <f t="shared" si="62"/>
        <v>0</v>
      </c>
      <c r="T203" s="309">
        <f t="shared" si="62"/>
        <v>0</v>
      </c>
      <c r="U203" s="309" t="str">
        <f t="shared" si="62"/>
        <v>X</v>
      </c>
      <c r="V203" s="309">
        <f t="shared" si="62"/>
        <v>0</v>
      </c>
      <c r="W203" s="309"/>
    </row>
    <row r="204" spans="1:23" hidden="1" x14ac:dyDescent="0.25">
      <c r="A204" s="37">
        <v>62</v>
      </c>
      <c r="B204" s="309">
        <f t="shared" ref="B204:V204" si="63">B67</f>
        <v>0</v>
      </c>
      <c r="C204" s="309">
        <f t="shared" si="63"/>
        <v>0</v>
      </c>
      <c r="D204" s="309" t="str">
        <f t="shared" si="63"/>
        <v/>
      </c>
      <c r="E204" s="309">
        <f t="shared" si="63"/>
        <v>0</v>
      </c>
      <c r="F204" s="309" t="str">
        <f t="shared" si="63"/>
        <v/>
      </c>
      <c r="G204" s="309">
        <f t="shared" si="63"/>
        <v>0</v>
      </c>
      <c r="H204" s="309">
        <f t="shared" si="63"/>
        <v>0</v>
      </c>
      <c r="I204" s="309">
        <f t="shared" si="63"/>
        <v>0</v>
      </c>
      <c r="J204" s="309">
        <f t="shared" si="63"/>
        <v>0</v>
      </c>
      <c r="K204" s="309">
        <f t="shared" si="63"/>
        <v>0</v>
      </c>
      <c r="L204" s="309">
        <f t="shared" si="63"/>
        <v>0</v>
      </c>
      <c r="M204" s="309">
        <f t="shared" si="63"/>
        <v>0</v>
      </c>
      <c r="N204" s="309">
        <f t="shared" si="63"/>
        <v>0</v>
      </c>
      <c r="O204" s="309">
        <f t="shared" si="63"/>
        <v>0</v>
      </c>
      <c r="P204" s="309">
        <f t="shared" si="63"/>
        <v>0</v>
      </c>
      <c r="Q204" s="309">
        <f t="shared" si="63"/>
        <v>0</v>
      </c>
      <c r="R204" s="309">
        <f t="shared" si="63"/>
        <v>0</v>
      </c>
      <c r="S204" s="309">
        <f t="shared" si="63"/>
        <v>0</v>
      </c>
      <c r="T204" s="309">
        <f t="shared" si="63"/>
        <v>0</v>
      </c>
      <c r="U204" s="309" t="str">
        <f t="shared" si="63"/>
        <v>X</v>
      </c>
      <c r="V204" s="309">
        <f t="shared" si="63"/>
        <v>0</v>
      </c>
      <c r="W204" s="45"/>
    </row>
    <row r="205" spans="1:23" hidden="1" x14ac:dyDescent="0.25">
      <c r="A205" s="37">
        <v>63</v>
      </c>
      <c r="B205" s="309">
        <f t="shared" ref="B205:V205" si="64">B68</f>
        <v>0</v>
      </c>
      <c r="C205" s="309">
        <f t="shared" si="64"/>
        <v>0</v>
      </c>
      <c r="D205" s="309" t="str">
        <f t="shared" si="64"/>
        <v/>
      </c>
      <c r="E205" s="309">
        <f t="shared" si="64"/>
        <v>0</v>
      </c>
      <c r="F205" s="309" t="str">
        <f t="shared" si="64"/>
        <v/>
      </c>
      <c r="G205" s="309">
        <f t="shared" si="64"/>
        <v>0</v>
      </c>
      <c r="H205" s="309">
        <f t="shared" si="64"/>
        <v>0</v>
      </c>
      <c r="I205" s="309">
        <f t="shared" si="64"/>
        <v>0</v>
      </c>
      <c r="J205" s="309">
        <f t="shared" si="64"/>
        <v>0</v>
      </c>
      <c r="K205" s="309">
        <f t="shared" si="64"/>
        <v>0</v>
      </c>
      <c r="L205" s="309">
        <f t="shared" si="64"/>
        <v>0</v>
      </c>
      <c r="M205" s="309">
        <f t="shared" si="64"/>
        <v>0</v>
      </c>
      <c r="N205" s="309">
        <f t="shared" si="64"/>
        <v>0</v>
      </c>
      <c r="O205" s="309">
        <f t="shared" si="64"/>
        <v>0</v>
      </c>
      <c r="P205" s="309">
        <f t="shared" si="64"/>
        <v>0</v>
      </c>
      <c r="Q205" s="309">
        <f t="shared" si="64"/>
        <v>0</v>
      </c>
      <c r="R205" s="309">
        <f t="shared" si="64"/>
        <v>0</v>
      </c>
      <c r="S205" s="309">
        <f t="shared" si="64"/>
        <v>0</v>
      </c>
      <c r="T205" s="309">
        <f t="shared" si="64"/>
        <v>0</v>
      </c>
      <c r="U205" s="309" t="str">
        <f t="shared" si="64"/>
        <v>X</v>
      </c>
      <c r="V205" s="309">
        <f t="shared" si="64"/>
        <v>0</v>
      </c>
      <c r="W205" s="45"/>
    </row>
    <row r="206" spans="1:23" hidden="1" x14ac:dyDescent="0.25">
      <c r="A206" s="37">
        <v>64</v>
      </c>
      <c r="B206" s="309">
        <f t="shared" ref="B206:V206" si="65">B69</f>
        <v>0</v>
      </c>
      <c r="C206" s="309">
        <f t="shared" si="65"/>
        <v>0</v>
      </c>
      <c r="D206" s="309" t="str">
        <f t="shared" si="65"/>
        <v/>
      </c>
      <c r="E206" s="309">
        <f t="shared" si="65"/>
        <v>0</v>
      </c>
      <c r="F206" s="309" t="str">
        <f t="shared" si="65"/>
        <v/>
      </c>
      <c r="G206" s="309">
        <f t="shared" si="65"/>
        <v>0</v>
      </c>
      <c r="H206" s="309">
        <f t="shared" si="65"/>
        <v>0</v>
      </c>
      <c r="I206" s="309">
        <f t="shared" si="65"/>
        <v>0</v>
      </c>
      <c r="J206" s="309">
        <f t="shared" si="65"/>
        <v>0</v>
      </c>
      <c r="K206" s="309">
        <f t="shared" si="65"/>
        <v>0</v>
      </c>
      <c r="L206" s="309">
        <f t="shared" si="65"/>
        <v>0</v>
      </c>
      <c r="M206" s="309">
        <f t="shared" si="65"/>
        <v>0</v>
      </c>
      <c r="N206" s="309">
        <f t="shared" si="65"/>
        <v>0</v>
      </c>
      <c r="O206" s="309">
        <f t="shared" si="65"/>
        <v>0</v>
      </c>
      <c r="P206" s="309">
        <f t="shared" si="65"/>
        <v>0</v>
      </c>
      <c r="Q206" s="309">
        <f t="shared" si="65"/>
        <v>0</v>
      </c>
      <c r="R206" s="309">
        <f t="shared" si="65"/>
        <v>0</v>
      </c>
      <c r="S206" s="309">
        <f t="shared" si="65"/>
        <v>0</v>
      </c>
      <c r="T206" s="309">
        <f t="shared" si="65"/>
        <v>0</v>
      </c>
      <c r="U206" s="309" t="str">
        <f t="shared" si="65"/>
        <v>X</v>
      </c>
      <c r="V206" s="309">
        <f t="shared" si="65"/>
        <v>0</v>
      </c>
      <c r="W206" s="45"/>
    </row>
    <row r="207" spans="1:23" hidden="1" x14ac:dyDescent="0.25">
      <c r="A207" s="37">
        <v>65</v>
      </c>
      <c r="B207" s="309">
        <f t="shared" ref="B207:V207" si="66">B70</f>
        <v>0</v>
      </c>
      <c r="C207" s="309">
        <f t="shared" si="66"/>
        <v>0</v>
      </c>
      <c r="D207" s="309" t="str">
        <f t="shared" si="66"/>
        <v/>
      </c>
      <c r="E207" s="309">
        <f t="shared" si="66"/>
        <v>0</v>
      </c>
      <c r="F207" s="309" t="str">
        <f t="shared" si="66"/>
        <v/>
      </c>
      <c r="G207" s="309">
        <f t="shared" si="66"/>
        <v>0</v>
      </c>
      <c r="H207" s="309">
        <f t="shared" si="66"/>
        <v>0</v>
      </c>
      <c r="I207" s="309">
        <f t="shared" si="66"/>
        <v>0</v>
      </c>
      <c r="J207" s="309">
        <f t="shared" si="66"/>
        <v>0</v>
      </c>
      <c r="K207" s="309">
        <f t="shared" si="66"/>
        <v>0</v>
      </c>
      <c r="L207" s="309">
        <f t="shared" si="66"/>
        <v>0</v>
      </c>
      <c r="M207" s="309">
        <f t="shared" si="66"/>
        <v>0</v>
      </c>
      <c r="N207" s="309">
        <f t="shared" si="66"/>
        <v>0</v>
      </c>
      <c r="O207" s="309">
        <f t="shared" si="66"/>
        <v>0</v>
      </c>
      <c r="P207" s="309">
        <f t="shared" si="66"/>
        <v>0</v>
      </c>
      <c r="Q207" s="309">
        <f t="shared" si="66"/>
        <v>0</v>
      </c>
      <c r="R207" s="309">
        <f t="shared" si="66"/>
        <v>0</v>
      </c>
      <c r="S207" s="309">
        <f t="shared" si="66"/>
        <v>0</v>
      </c>
      <c r="T207" s="309">
        <f t="shared" si="66"/>
        <v>0</v>
      </c>
      <c r="U207" s="309" t="str">
        <f t="shared" si="66"/>
        <v>X</v>
      </c>
      <c r="V207" s="309">
        <f t="shared" si="66"/>
        <v>0</v>
      </c>
      <c r="W207" s="45"/>
    </row>
    <row r="208" spans="1:23" hidden="1" x14ac:dyDescent="0.25">
      <c r="A208" s="37">
        <v>66</v>
      </c>
      <c r="B208" s="309">
        <f t="shared" ref="B208:V208" si="67">B71</f>
        <v>0</v>
      </c>
      <c r="C208" s="309">
        <f t="shared" si="67"/>
        <v>0</v>
      </c>
      <c r="D208" s="309" t="str">
        <f t="shared" si="67"/>
        <v/>
      </c>
      <c r="E208" s="309">
        <f t="shared" si="67"/>
        <v>0</v>
      </c>
      <c r="F208" s="309" t="str">
        <f t="shared" si="67"/>
        <v/>
      </c>
      <c r="G208" s="309">
        <f t="shared" si="67"/>
        <v>0</v>
      </c>
      <c r="H208" s="309">
        <f t="shared" si="67"/>
        <v>0</v>
      </c>
      <c r="I208" s="309">
        <f t="shared" si="67"/>
        <v>0</v>
      </c>
      <c r="J208" s="309">
        <f t="shared" si="67"/>
        <v>0</v>
      </c>
      <c r="K208" s="309">
        <f t="shared" si="67"/>
        <v>0</v>
      </c>
      <c r="L208" s="309">
        <f t="shared" si="67"/>
        <v>0</v>
      </c>
      <c r="M208" s="309">
        <f t="shared" si="67"/>
        <v>0</v>
      </c>
      <c r="N208" s="309">
        <f t="shared" si="67"/>
        <v>0</v>
      </c>
      <c r="O208" s="309">
        <f t="shared" si="67"/>
        <v>0</v>
      </c>
      <c r="P208" s="309">
        <f t="shared" si="67"/>
        <v>0</v>
      </c>
      <c r="Q208" s="309">
        <f t="shared" si="67"/>
        <v>0</v>
      </c>
      <c r="R208" s="309">
        <f t="shared" si="67"/>
        <v>0</v>
      </c>
      <c r="S208" s="309">
        <f t="shared" si="67"/>
        <v>0</v>
      </c>
      <c r="T208" s="309">
        <f t="shared" si="67"/>
        <v>0</v>
      </c>
      <c r="U208" s="309" t="str">
        <f t="shared" si="67"/>
        <v>X</v>
      </c>
      <c r="V208" s="309">
        <f t="shared" si="67"/>
        <v>0</v>
      </c>
      <c r="W208" s="45"/>
    </row>
    <row r="209" spans="1:23" hidden="1" x14ac:dyDescent="0.25">
      <c r="A209" s="37">
        <v>67</v>
      </c>
      <c r="B209" s="309">
        <f t="shared" ref="B209:V209" si="68">B72</f>
        <v>0</v>
      </c>
      <c r="C209" s="309">
        <f t="shared" si="68"/>
        <v>0</v>
      </c>
      <c r="D209" s="309" t="str">
        <f t="shared" si="68"/>
        <v/>
      </c>
      <c r="E209" s="309">
        <f t="shared" si="68"/>
        <v>0</v>
      </c>
      <c r="F209" s="309" t="str">
        <f t="shared" si="68"/>
        <v/>
      </c>
      <c r="G209" s="309">
        <f t="shared" si="68"/>
        <v>0</v>
      </c>
      <c r="H209" s="309">
        <f t="shared" si="68"/>
        <v>0</v>
      </c>
      <c r="I209" s="309">
        <f t="shared" si="68"/>
        <v>0</v>
      </c>
      <c r="J209" s="309">
        <f t="shared" si="68"/>
        <v>0</v>
      </c>
      <c r="K209" s="309">
        <f t="shared" si="68"/>
        <v>0</v>
      </c>
      <c r="L209" s="309">
        <f t="shared" si="68"/>
        <v>0</v>
      </c>
      <c r="M209" s="309">
        <f t="shared" si="68"/>
        <v>0</v>
      </c>
      <c r="N209" s="309">
        <f t="shared" si="68"/>
        <v>0</v>
      </c>
      <c r="O209" s="309">
        <f t="shared" si="68"/>
        <v>0</v>
      </c>
      <c r="P209" s="309">
        <f t="shared" si="68"/>
        <v>0</v>
      </c>
      <c r="Q209" s="309">
        <f t="shared" si="68"/>
        <v>0</v>
      </c>
      <c r="R209" s="309">
        <f t="shared" si="68"/>
        <v>0</v>
      </c>
      <c r="S209" s="309">
        <f t="shared" si="68"/>
        <v>0</v>
      </c>
      <c r="T209" s="309">
        <f t="shared" si="68"/>
        <v>0</v>
      </c>
      <c r="U209" s="309" t="str">
        <f t="shared" si="68"/>
        <v>X</v>
      </c>
      <c r="V209" s="309">
        <f t="shared" si="68"/>
        <v>0</v>
      </c>
      <c r="W209" s="45"/>
    </row>
    <row r="210" spans="1:23" hidden="1" x14ac:dyDescent="0.25">
      <c r="A210" s="37">
        <v>68</v>
      </c>
      <c r="B210" s="309">
        <f t="shared" ref="B210:V210" si="69">B73</f>
        <v>0</v>
      </c>
      <c r="C210" s="309">
        <f t="shared" si="69"/>
        <v>0</v>
      </c>
      <c r="D210" s="309" t="str">
        <f t="shared" si="69"/>
        <v/>
      </c>
      <c r="E210" s="309">
        <f t="shared" si="69"/>
        <v>0</v>
      </c>
      <c r="F210" s="309" t="str">
        <f t="shared" si="69"/>
        <v/>
      </c>
      <c r="G210" s="309">
        <f t="shared" si="69"/>
        <v>0</v>
      </c>
      <c r="H210" s="309">
        <f t="shared" si="69"/>
        <v>0</v>
      </c>
      <c r="I210" s="309">
        <f t="shared" si="69"/>
        <v>0</v>
      </c>
      <c r="J210" s="309">
        <f t="shared" si="69"/>
        <v>0</v>
      </c>
      <c r="K210" s="309">
        <f t="shared" si="69"/>
        <v>0</v>
      </c>
      <c r="L210" s="309">
        <f t="shared" si="69"/>
        <v>0</v>
      </c>
      <c r="M210" s="309">
        <f t="shared" si="69"/>
        <v>0</v>
      </c>
      <c r="N210" s="309">
        <f t="shared" si="69"/>
        <v>0</v>
      </c>
      <c r="O210" s="309">
        <f t="shared" si="69"/>
        <v>0</v>
      </c>
      <c r="P210" s="309">
        <f t="shared" si="69"/>
        <v>0</v>
      </c>
      <c r="Q210" s="309">
        <f t="shared" si="69"/>
        <v>0</v>
      </c>
      <c r="R210" s="309">
        <f t="shared" si="69"/>
        <v>0</v>
      </c>
      <c r="S210" s="309">
        <f t="shared" si="69"/>
        <v>0</v>
      </c>
      <c r="T210" s="309">
        <f t="shared" si="69"/>
        <v>0</v>
      </c>
      <c r="U210" s="309" t="str">
        <f t="shared" si="69"/>
        <v>X</v>
      </c>
      <c r="V210" s="309">
        <f t="shared" si="69"/>
        <v>0</v>
      </c>
      <c r="W210" s="45"/>
    </row>
    <row r="211" spans="1:23" hidden="1" x14ac:dyDescent="0.25">
      <c r="A211" s="37">
        <v>69</v>
      </c>
      <c r="B211" s="309">
        <f t="shared" ref="B211:V211" si="70">B74</f>
        <v>0</v>
      </c>
      <c r="C211" s="309">
        <f t="shared" si="70"/>
        <v>0</v>
      </c>
      <c r="D211" s="309" t="str">
        <f t="shared" si="70"/>
        <v/>
      </c>
      <c r="E211" s="309">
        <f t="shared" si="70"/>
        <v>0</v>
      </c>
      <c r="F211" s="309" t="str">
        <f t="shared" si="70"/>
        <v/>
      </c>
      <c r="G211" s="309">
        <f t="shared" si="70"/>
        <v>0</v>
      </c>
      <c r="H211" s="309">
        <f t="shared" si="70"/>
        <v>0</v>
      </c>
      <c r="I211" s="309">
        <f t="shared" si="70"/>
        <v>0</v>
      </c>
      <c r="J211" s="309">
        <f t="shared" si="70"/>
        <v>0</v>
      </c>
      <c r="K211" s="309">
        <f t="shared" si="70"/>
        <v>0</v>
      </c>
      <c r="L211" s="309">
        <f t="shared" si="70"/>
        <v>0</v>
      </c>
      <c r="M211" s="309">
        <f t="shared" si="70"/>
        <v>0</v>
      </c>
      <c r="N211" s="309">
        <f t="shared" si="70"/>
        <v>0</v>
      </c>
      <c r="O211" s="309">
        <f t="shared" si="70"/>
        <v>0</v>
      </c>
      <c r="P211" s="309">
        <f t="shared" si="70"/>
        <v>0</v>
      </c>
      <c r="Q211" s="309">
        <f t="shared" si="70"/>
        <v>0</v>
      </c>
      <c r="R211" s="309">
        <f t="shared" si="70"/>
        <v>0</v>
      </c>
      <c r="S211" s="309">
        <f t="shared" si="70"/>
        <v>0</v>
      </c>
      <c r="T211" s="309">
        <f t="shared" si="70"/>
        <v>0</v>
      </c>
      <c r="U211" s="309" t="str">
        <f t="shared" si="70"/>
        <v>X</v>
      </c>
      <c r="V211" s="309">
        <f t="shared" si="70"/>
        <v>0</v>
      </c>
      <c r="W211" s="45"/>
    </row>
    <row r="212" spans="1:23" hidden="1" x14ac:dyDescent="0.25">
      <c r="A212" s="37">
        <v>70</v>
      </c>
      <c r="B212" s="309">
        <f t="shared" ref="B212:V212" si="71">B75</f>
        <v>0</v>
      </c>
      <c r="C212" s="309">
        <f t="shared" si="71"/>
        <v>0</v>
      </c>
      <c r="D212" s="309" t="str">
        <f t="shared" si="71"/>
        <v/>
      </c>
      <c r="E212" s="309">
        <f t="shared" si="71"/>
        <v>0</v>
      </c>
      <c r="F212" s="309" t="str">
        <f t="shared" si="71"/>
        <v/>
      </c>
      <c r="G212" s="309">
        <f t="shared" si="71"/>
        <v>0</v>
      </c>
      <c r="H212" s="309">
        <f t="shared" si="71"/>
        <v>0</v>
      </c>
      <c r="I212" s="309">
        <f t="shared" si="71"/>
        <v>0</v>
      </c>
      <c r="J212" s="309">
        <f t="shared" si="71"/>
        <v>0</v>
      </c>
      <c r="K212" s="309">
        <f t="shared" si="71"/>
        <v>0</v>
      </c>
      <c r="L212" s="309">
        <f t="shared" si="71"/>
        <v>0</v>
      </c>
      <c r="M212" s="309">
        <f t="shared" si="71"/>
        <v>0</v>
      </c>
      <c r="N212" s="309">
        <f t="shared" si="71"/>
        <v>0</v>
      </c>
      <c r="O212" s="309">
        <f t="shared" si="71"/>
        <v>0</v>
      </c>
      <c r="P212" s="309">
        <f t="shared" si="71"/>
        <v>0</v>
      </c>
      <c r="Q212" s="309">
        <f t="shared" si="71"/>
        <v>0</v>
      </c>
      <c r="R212" s="309">
        <f t="shared" si="71"/>
        <v>0</v>
      </c>
      <c r="S212" s="309">
        <f t="shared" si="71"/>
        <v>0</v>
      </c>
      <c r="T212" s="309">
        <f t="shared" si="71"/>
        <v>0</v>
      </c>
      <c r="U212" s="309" t="str">
        <f t="shared" si="71"/>
        <v>X</v>
      </c>
      <c r="V212" s="309">
        <f t="shared" si="71"/>
        <v>0</v>
      </c>
      <c r="W212" s="45"/>
    </row>
    <row r="213" spans="1:23" hidden="1" x14ac:dyDescent="0.25">
      <c r="A213" s="37">
        <v>71</v>
      </c>
      <c r="B213" s="309">
        <f t="shared" ref="B213:V213" si="72">B76</f>
        <v>0</v>
      </c>
      <c r="C213" s="309">
        <f t="shared" si="72"/>
        <v>0</v>
      </c>
      <c r="D213" s="309" t="str">
        <f t="shared" si="72"/>
        <v/>
      </c>
      <c r="E213" s="309">
        <f t="shared" si="72"/>
        <v>0</v>
      </c>
      <c r="F213" s="309" t="str">
        <f t="shared" si="72"/>
        <v/>
      </c>
      <c r="G213" s="309">
        <f t="shared" si="72"/>
        <v>0</v>
      </c>
      <c r="H213" s="309">
        <f t="shared" si="72"/>
        <v>0</v>
      </c>
      <c r="I213" s="309">
        <f t="shared" si="72"/>
        <v>0</v>
      </c>
      <c r="J213" s="309">
        <f t="shared" si="72"/>
        <v>0</v>
      </c>
      <c r="K213" s="309">
        <f t="shared" si="72"/>
        <v>0</v>
      </c>
      <c r="L213" s="309">
        <f t="shared" si="72"/>
        <v>0</v>
      </c>
      <c r="M213" s="309">
        <f t="shared" si="72"/>
        <v>0</v>
      </c>
      <c r="N213" s="309">
        <f t="shared" si="72"/>
        <v>0</v>
      </c>
      <c r="O213" s="309">
        <f t="shared" si="72"/>
        <v>0</v>
      </c>
      <c r="P213" s="309">
        <f t="shared" si="72"/>
        <v>0</v>
      </c>
      <c r="Q213" s="309">
        <f t="shared" si="72"/>
        <v>0</v>
      </c>
      <c r="R213" s="309">
        <f t="shared" si="72"/>
        <v>0</v>
      </c>
      <c r="S213" s="309">
        <f t="shared" si="72"/>
        <v>0</v>
      </c>
      <c r="T213" s="309">
        <f t="shared" si="72"/>
        <v>0</v>
      </c>
      <c r="U213" s="309" t="str">
        <f t="shared" si="72"/>
        <v>X</v>
      </c>
      <c r="V213" s="309">
        <f t="shared" si="72"/>
        <v>0</v>
      </c>
      <c r="W213" s="45"/>
    </row>
    <row r="214" spans="1:23" hidden="1" x14ac:dyDescent="0.25">
      <c r="A214" s="37">
        <v>72</v>
      </c>
      <c r="B214" s="309">
        <f t="shared" ref="B214:V214" si="73">B77</f>
        <v>0</v>
      </c>
      <c r="C214" s="309">
        <f t="shared" si="73"/>
        <v>0</v>
      </c>
      <c r="D214" s="309" t="str">
        <f t="shared" si="73"/>
        <v/>
      </c>
      <c r="E214" s="309">
        <f t="shared" si="73"/>
        <v>0</v>
      </c>
      <c r="F214" s="309" t="str">
        <f t="shared" si="73"/>
        <v/>
      </c>
      <c r="G214" s="309">
        <f t="shared" si="73"/>
        <v>0</v>
      </c>
      <c r="H214" s="309">
        <f t="shared" si="73"/>
        <v>0</v>
      </c>
      <c r="I214" s="309">
        <f t="shared" si="73"/>
        <v>0</v>
      </c>
      <c r="J214" s="309">
        <f t="shared" si="73"/>
        <v>0</v>
      </c>
      <c r="K214" s="309">
        <f t="shared" si="73"/>
        <v>0</v>
      </c>
      <c r="L214" s="309">
        <f t="shared" si="73"/>
        <v>0</v>
      </c>
      <c r="M214" s="309">
        <f t="shared" si="73"/>
        <v>0</v>
      </c>
      <c r="N214" s="309">
        <f t="shared" si="73"/>
        <v>0</v>
      </c>
      <c r="O214" s="309">
        <f t="shared" si="73"/>
        <v>0</v>
      </c>
      <c r="P214" s="309">
        <f t="shared" si="73"/>
        <v>0</v>
      </c>
      <c r="Q214" s="309">
        <f t="shared" si="73"/>
        <v>0</v>
      </c>
      <c r="R214" s="309">
        <f t="shared" si="73"/>
        <v>0</v>
      </c>
      <c r="S214" s="309">
        <f t="shared" si="73"/>
        <v>0</v>
      </c>
      <c r="T214" s="309">
        <f t="shared" si="73"/>
        <v>0</v>
      </c>
      <c r="U214" s="309" t="str">
        <f t="shared" si="73"/>
        <v>X</v>
      </c>
      <c r="V214" s="309">
        <f t="shared" si="73"/>
        <v>0</v>
      </c>
      <c r="W214" s="45"/>
    </row>
    <row r="215" spans="1:23" hidden="1" x14ac:dyDescent="0.25">
      <c r="A215" s="37">
        <v>73</v>
      </c>
      <c r="B215" s="309">
        <f t="shared" ref="B215:V215" si="74">B78</f>
        <v>0</v>
      </c>
      <c r="C215" s="309">
        <f t="shared" si="74"/>
        <v>0</v>
      </c>
      <c r="D215" s="309" t="str">
        <f t="shared" si="74"/>
        <v/>
      </c>
      <c r="E215" s="309">
        <f t="shared" si="74"/>
        <v>0</v>
      </c>
      <c r="F215" s="309" t="str">
        <f t="shared" si="74"/>
        <v/>
      </c>
      <c r="G215" s="309">
        <f t="shared" si="74"/>
        <v>0</v>
      </c>
      <c r="H215" s="309">
        <f t="shared" si="74"/>
        <v>0</v>
      </c>
      <c r="I215" s="309">
        <f t="shared" si="74"/>
        <v>0</v>
      </c>
      <c r="J215" s="309">
        <f t="shared" si="74"/>
        <v>0</v>
      </c>
      <c r="K215" s="309">
        <f t="shared" si="74"/>
        <v>0</v>
      </c>
      <c r="L215" s="309">
        <f t="shared" si="74"/>
        <v>0</v>
      </c>
      <c r="M215" s="309">
        <f t="shared" si="74"/>
        <v>0</v>
      </c>
      <c r="N215" s="309">
        <f t="shared" si="74"/>
        <v>0</v>
      </c>
      <c r="O215" s="309">
        <f t="shared" si="74"/>
        <v>0</v>
      </c>
      <c r="P215" s="309">
        <f t="shared" si="74"/>
        <v>0</v>
      </c>
      <c r="Q215" s="309">
        <f t="shared" si="74"/>
        <v>0</v>
      </c>
      <c r="R215" s="309">
        <f t="shared" si="74"/>
        <v>0</v>
      </c>
      <c r="S215" s="309">
        <f t="shared" si="74"/>
        <v>0</v>
      </c>
      <c r="T215" s="309">
        <f t="shared" si="74"/>
        <v>0</v>
      </c>
      <c r="U215" s="309" t="str">
        <f t="shared" si="74"/>
        <v>X</v>
      </c>
      <c r="V215" s="309">
        <f t="shared" si="74"/>
        <v>0</v>
      </c>
      <c r="W215" s="45"/>
    </row>
    <row r="216" spans="1:23" hidden="1" x14ac:dyDescent="0.25">
      <c r="A216" s="37">
        <v>74</v>
      </c>
      <c r="B216" s="309">
        <f t="shared" ref="B216:V216" si="75">B79</f>
        <v>0</v>
      </c>
      <c r="C216" s="309">
        <f t="shared" si="75"/>
        <v>0</v>
      </c>
      <c r="D216" s="309" t="str">
        <f t="shared" si="75"/>
        <v/>
      </c>
      <c r="E216" s="309">
        <f t="shared" si="75"/>
        <v>0</v>
      </c>
      <c r="F216" s="309" t="str">
        <f t="shared" si="75"/>
        <v/>
      </c>
      <c r="G216" s="309">
        <f t="shared" si="75"/>
        <v>0</v>
      </c>
      <c r="H216" s="309">
        <f t="shared" si="75"/>
        <v>0</v>
      </c>
      <c r="I216" s="309">
        <f t="shared" si="75"/>
        <v>0</v>
      </c>
      <c r="J216" s="309">
        <f t="shared" si="75"/>
        <v>0</v>
      </c>
      <c r="K216" s="309">
        <f t="shared" si="75"/>
        <v>0</v>
      </c>
      <c r="L216" s="309">
        <f t="shared" si="75"/>
        <v>0</v>
      </c>
      <c r="M216" s="309">
        <f t="shared" si="75"/>
        <v>0</v>
      </c>
      <c r="N216" s="309">
        <f t="shared" si="75"/>
        <v>0</v>
      </c>
      <c r="O216" s="309">
        <f t="shared" si="75"/>
        <v>0</v>
      </c>
      <c r="P216" s="309">
        <f t="shared" si="75"/>
        <v>0</v>
      </c>
      <c r="Q216" s="309">
        <f t="shared" si="75"/>
        <v>0</v>
      </c>
      <c r="R216" s="309">
        <f t="shared" si="75"/>
        <v>0</v>
      </c>
      <c r="S216" s="309">
        <f t="shared" si="75"/>
        <v>0</v>
      </c>
      <c r="T216" s="309">
        <f t="shared" si="75"/>
        <v>0</v>
      </c>
      <c r="U216" s="309" t="str">
        <f t="shared" si="75"/>
        <v>X</v>
      </c>
      <c r="V216" s="309">
        <f t="shared" si="75"/>
        <v>0</v>
      </c>
      <c r="W216" s="45"/>
    </row>
    <row r="217" spans="1:23" hidden="1" x14ac:dyDescent="0.25">
      <c r="A217" s="37">
        <v>75</v>
      </c>
      <c r="B217" s="309">
        <f t="shared" ref="B217:V217" si="76">B80</f>
        <v>0</v>
      </c>
      <c r="C217" s="309">
        <f t="shared" si="76"/>
        <v>0</v>
      </c>
      <c r="D217" s="309" t="str">
        <f t="shared" si="76"/>
        <v/>
      </c>
      <c r="E217" s="309">
        <f t="shared" si="76"/>
        <v>0</v>
      </c>
      <c r="F217" s="309" t="str">
        <f t="shared" si="76"/>
        <v/>
      </c>
      <c r="G217" s="309">
        <f t="shared" si="76"/>
        <v>0</v>
      </c>
      <c r="H217" s="309">
        <f t="shared" si="76"/>
        <v>0</v>
      </c>
      <c r="I217" s="309">
        <f t="shared" si="76"/>
        <v>0</v>
      </c>
      <c r="J217" s="309">
        <f t="shared" si="76"/>
        <v>0</v>
      </c>
      <c r="K217" s="309">
        <f t="shared" si="76"/>
        <v>0</v>
      </c>
      <c r="L217" s="309">
        <f t="shared" si="76"/>
        <v>0</v>
      </c>
      <c r="M217" s="309">
        <f t="shared" si="76"/>
        <v>0</v>
      </c>
      <c r="N217" s="309">
        <f t="shared" si="76"/>
        <v>0</v>
      </c>
      <c r="O217" s="309">
        <f t="shared" si="76"/>
        <v>0</v>
      </c>
      <c r="P217" s="309">
        <f t="shared" si="76"/>
        <v>0</v>
      </c>
      <c r="Q217" s="309">
        <f t="shared" si="76"/>
        <v>0</v>
      </c>
      <c r="R217" s="309">
        <f t="shared" si="76"/>
        <v>0</v>
      </c>
      <c r="S217" s="309">
        <f t="shared" si="76"/>
        <v>0</v>
      </c>
      <c r="T217" s="309">
        <f t="shared" si="76"/>
        <v>0</v>
      </c>
      <c r="U217" s="309" t="str">
        <f t="shared" si="76"/>
        <v>X</v>
      </c>
      <c r="V217" s="309">
        <f t="shared" si="76"/>
        <v>0</v>
      </c>
      <c r="W217" s="45"/>
    </row>
    <row r="218" spans="1:23" hidden="1" x14ac:dyDescent="0.25">
      <c r="A218" s="37">
        <v>76</v>
      </c>
      <c r="B218" s="309">
        <f t="shared" ref="B218:V218" si="77">B81</f>
        <v>0</v>
      </c>
      <c r="C218" s="309">
        <f t="shared" si="77"/>
        <v>0</v>
      </c>
      <c r="D218" s="309" t="str">
        <f t="shared" si="77"/>
        <v/>
      </c>
      <c r="E218" s="309">
        <f t="shared" si="77"/>
        <v>0</v>
      </c>
      <c r="F218" s="309" t="str">
        <f t="shared" si="77"/>
        <v/>
      </c>
      <c r="G218" s="309">
        <f t="shared" si="77"/>
        <v>0</v>
      </c>
      <c r="H218" s="309">
        <f t="shared" si="77"/>
        <v>0</v>
      </c>
      <c r="I218" s="309">
        <f t="shared" si="77"/>
        <v>0</v>
      </c>
      <c r="J218" s="309">
        <f t="shared" si="77"/>
        <v>0</v>
      </c>
      <c r="K218" s="309">
        <f t="shared" si="77"/>
        <v>0</v>
      </c>
      <c r="L218" s="309">
        <f t="shared" si="77"/>
        <v>0</v>
      </c>
      <c r="M218" s="309">
        <f t="shared" si="77"/>
        <v>0</v>
      </c>
      <c r="N218" s="309">
        <f t="shared" si="77"/>
        <v>0</v>
      </c>
      <c r="O218" s="309">
        <f t="shared" si="77"/>
        <v>0</v>
      </c>
      <c r="P218" s="309">
        <f t="shared" si="77"/>
        <v>0</v>
      </c>
      <c r="Q218" s="309">
        <f t="shared" si="77"/>
        <v>0</v>
      </c>
      <c r="R218" s="309">
        <f t="shared" si="77"/>
        <v>0</v>
      </c>
      <c r="S218" s="309">
        <f t="shared" si="77"/>
        <v>0</v>
      </c>
      <c r="T218" s="309">
        <f t="shared" si="77"/>
        <v>0</v>
      </c>
      <c r="U218" s="309" t="str">
        <f t="shared" si="77"/>
        <v>X</v>
      </c>
      <c r="V218" s="309">
        <f t="shared" si="77"/>
        <v>0</v>
      </c>
      <c r="W218" s="45"/>
    </row>
    <row r="219" spans="1:23" hidden="1" x14ac:dyDescent="0.25">
      <c r="A219" s="37">
        <v>77</v>
      </c>
      <c r="B219" s="309">
        <f t="shared" ref="B219:V219" si="78">B82</f>
        <v>0</v>
      </c>
      <c r="C219" s="309">
        <f t="shared" si="78"/>
        <v>0</v>
      </c>
      <c r="D219" s="309" t="str">
        <f t="shared" si="78"/>
        <v/>
      </c>
      <c r="E219" s="309">
        <f t="shared" si="78"/>
        <v>0</v>
      </c>
      <c r="F219" s="309" t="str">
        <f t="shared" si="78"/>
        <v/>
      </c>
      <c r="G219" s="309">
        <f t="shared" si="78"/>
        <v>0</v>
      </c>
      <c r="H219" s="309">
        <f t="shared" si="78"/>
        <v>0</v>
      </c>
      <c r="I219" s="309">
        <f t="shared" si="78"/>
        <v>0</v>
      </c>
      <c r="J219" s="309">
        <f t="shared" si="78"/>
        <v>0</v>
      </c>
      <c r="K219" s="309">
        <f t="shared" si="78"/>
        <v>0</v>
      </c>
      <c r="L219" s="309">
        <f t="shared" si="78"/>
        <v>0</v>
      </c>
      <c r="M219" s="309">
        <f t="shared" si="78"/>
        <v>0</v>
      </c>
      <c r="N219" s="309">
        <f t="shared" si="78"/>
        <v>0</v>
      </c>
      <c r="O219" s="309">
        <f t="shared" si="78"/>
        <v>0</v>
      </c>
      <c r="P219" s="309">
        <f t="shared" si="78"/>
        <v>0</v>
      </c>
      <c r="Q219" s="309">
        <f t="shared" si="78"/>
        <v>0</v>
      </c>
      <c r="R219" s="309">
        <f t="shared" si="78"/>
        <v>0</v>
      </c>
      <c r="S219" s="309">
        <f t="shared" si="78"/>
        <v>0</v>
      </c>
      <c r="T219" s="309">
        <f t="shared" si="78"/>
        <v>0</v>
      </c>
      <c r="U219" s="309" t="str">
        <f t="shared" si="78"/>
        <v>X</v>
      </c>
      <c r="V219" s="309">
        <f t="shared" si="78"/>
        <v>0</v>
      </c>
      <c r="W219" s="45"/>
    </row>
    <row r="220" spans="1:23" hidden="1" x14ac:dyDescent="0.25">
      <c r="A220" s="37">
        <v>78</v>
      </c>
      <c r="B220" s="309">
        <f t="shared" ref="B220:V220" si="79">B83</f>
        <v>0</v>
      </c>
      <c r="C220" s="309">
        <f t="shared" si="79"/>
        <v>0</v>
      </c>
      <c r="D220" s="309" t="str">
        <f t="shared" si="79"/>
        <v/>
      </c>
      <c r="E220" s="309">
        <f t="shared" si="79"/>
        <v>0</v>
      </c>
      <c r="F220" s="309" t="str">
        <f t="shared" si="79"/>
        <v/>
      </c>
      <c r="G220" s="309">
        <f t="shared" si="79"/>
        <v>0</v>
      </c>
      <c r="H220" s="309">
        <f t="shared" si="79"/>
        <v>0</v>
      </c>
      <c r="I220" s="309">
        <f t="shared" si="79"/>
        <v>0</v>
      </c>
      <c r="J220" s="309">
        <f t="shared" si="79"/>
        <v>0</v>
      </c>
      <c r="K220" s="309">
        <f t="shared" si="79"/>
        <v>0</v>
      </c>
      <c r="L220" s="309">
        <f t="shared" si="79"/>
        <v>0</v>
      </c>
      <c r="M220" s="309">
        <f t="shared" si="79"/>
        <v>0</v>
      </c>
      <c r="N220" s="309">
        <f t="shared" si="79"/>
        <v>0</v>
      </c>
      <c r="O220" s="309">
        <f t="shared" si="79"/>
        <v>0</v>
      </c>
      <c r="P220" s="309">
        <f t="shared" si="79"/>
        <v>0</v>
      </c>
      <c r="Q220" s="309">
        <f t="shared" si="79"/>
        <v>0</v>
      </c>
      <c r="R220" s="309">
        <f t="shared" si="79"/>
        <v>0</v>
      </c>
      <c r="S220" s="309">
        <f t="shared" si="79"/>
        <v>0</v>
      </c>
      <c r="T220" s="309">
        <f t="shared" si="79"/>
        <v>0</v>
      </c>
      <c r="U220" s="309" t="str">
        <f t="shared" si="79"/>
        <v>X</v>
      </c>
      <c r="V220" s="309">
        <f t="shared" si="79"/>
        <v>0</v>
      </c>
      <c r="W220" s="45"/>
    </row>
    <row r="221" spans="1:23" hidden="1" x14ac:dyDescent="0.25">
      <c r="A221" s="37">
        <v>79</v>
      </c>
      <c r="B221" s="309">
        <f t="shared" ref="B221:V221" si="80">B84</f>
        <v>0</v>
      </c>
      <c r="C221" s="309">
        <f t="shared" si="80"/>
        <v>0</v>
      </c>
      <c r="D221" s="309" t="str">
        <f t="shared" si="80"/>
        <v/>
      </c>
      <c r="E221" s="309">
        <f t="shared" si="80"/>
        <v>0</v>
      </c>
      <c r="F221" s="309" t="str">
        <f t="shared" si="80"/>
        <v/>
      </c>
      <c r="G221" s="309">
        <f t="shared" si="80"/>
        <v>0</v>
      </c>
      <c r="H221" s="309">
        <f t="shared" si="80"/>
        <v>0</v>
      </c>
      <c r="I221" s="309">
        <f t="shared" si="80"/>
        <v>0</v>
      </c>
      <c r="J221" s="309">
        <f t="shared" si="80"/>
        <v>0</v>
      </c>
      <c r="K221" s="309">
        <f t="shared" si="80"/>
        <v>0</v>
      </c>
      <c r="L221" s="309">
        <f t="shared" si="80"/>
        <v>0</v>
      </c>
      <c r="M221" s="309">
        <f t="shared" si="80"/>
        <v>0</v>
      </c>
      <c r="N221" s="309">
        <f t="shared" si="80"/>
        <v>0</v>
      </c>
      <c r="O221" s="309">
        <f t="shared" si="80"/>
        <v>0</v>
      </c>
      <c r="P221" s="309">
        <f t="shared" si="80"/>
        <v>0</v>
      </c>
      <c r="Q221" s="309">
        <f t="shared" si="80"/>
        <v>0</v>
      </c>
      <c r="R221" s="309">
        <f t="shared" si="80"/>
        <v>0</v>
      </c>
      <c r="S221" s="309">
        <f t="shared" si="80"/>
        <v>0</v>
      </c>
      <c r="T221" s="309">
        <f t="shared" si="80"/>
        <v>0</v>
      </c>
      <c r="U221" s="309" t="str">
        <f t="shared" si="80"/>
        <v>X</v>
      </c>
      <c r="V221" s="309">
        <f t="shared" si="80"/>
        <v>0</v>
      </c>
      <c r="W221" s="45"/>
    </row>
    <row r="222" spans="1:23" hidden="1" x14ac:dyDescent="0.25">
      <c r="A222" s="37">
        <v>80</v>
      </c>
      <c r="B222" s="309">
        <f t="shared" ref="B222:V222" si="81">B85</f>
        <v>0</v>
      </c>
      <c r="C222" s="309">
        <f t="shared" si="81"/>
        <v>0</v>
      </c>
      <c r="D222" s="309" t="str">
        <f t="shared" si="81"/>
        <v/>
      </c>
      <c r="E222" s="309">
        <f t="shared" si="81"/>
        <v>0</v>
      </c>
      <c r="F222" s="309" t="str">
        <f t="shared" si="81"/>
        <v/>
      </c>
      <c r="G222" s="309">
        <f t="shared" si="81"/>
        <v>0</v>
      </c>
      <c r="H222" s="309">
        <f t="shared" si="81"/>
        <v>0</v>
      </c>
      <c r="I222" s="309">
        <f t="shared" si="81"/>
        <v>0</v>
      </c>
      <c r="J222" s="309">
        <f t="shared" si="81"/>
        <v>0</v>
      </c>
      <c r="K222" s="309">
        <f t="shared" si="81"/>
        <v>0</v>
      </c>
      <c r="L222" s="309">
        <f t="shared" si="81"/>
        <v>0</v>
      </c>
      <c r="M222" s="309">
        <f t="shared" si="81"/>
        <v>0</v>
      </c>
      <c r="N222" s="309">
        <f t="shared" si="81"/>
        <v>0</v>
      </c>
      <c r="O222" s="309">
        <f t="shared" si="81"/>
        <v>0</v>
      </c>
      <c r="P222" s="309">
        <f t="shared" si="81"/>
        <v>0</v>
      </c>
      <c r="Q222" s="309">
        <f t="shared" si="81"/>
        <v>0</v>
      </c>
      <c r="R222" s="309">
        <f t="shared" si="81"/>
        <v>0</v>
      </c>
      <c r="S222" s="309">
        <f t="shared" si="81"/>
        <v>0</v>
      </c>
      <c r="T222" s="309">
        <f t="shared" si="81"/>
        <v>0</v>
      </c>
      <c r="U222" s="309" t="str">
        <f t="shared" si="81"/>
        <v>X</v>
      </c>
      <c r="V222" s="309">
        <f t="shared" si="81"/>
        <v>0</v>
      </c>
      <c r="W222" s="45"/>
    </row>
    <row r="223" spans="1:23" hidden="1" x14ac:dyDescent="0.25">
      <c r="A223" s="37">
        <v>81</v>
      </c>
      <c r="B223" s="309">
        <f t="shared" ref="B223:V223" si="82">B86</f>
        <v>0</v>
      </c>
      <c r="C223" s="309">
        <f t="shared" si="82"/>
        <v>0</v>
      </c>
      <c r="D223" s="309" t="str">
        <f t="shared" si="82"/>
        <v/>
      </c>
      <c r="E223" s="309">
        <f t="shared" si="82"/>
        <v>0</v>
      </c>
      <c r="F223" s="309" t="str">
        <f t="shared" si="82"/>
        <v/>
      </c>
      <c r="G223" s="309">
        <f t="shared" si="82"/>
        <v>0</v>
      </c>
      <c r="H223" s="309">
        <f t="shared" si="82"/>
        <v>0</v>
      </c>
      <c r="I223" s="309">
        <f t="shared" si="82"/>
        <v>0</v>
      </c>
      <c r="J223" s="309">
        <f t="shared" si="82"/>
        <v>0</v>
      </c>
      <c r="K223" s="309">
        <f t="shared" si="82"/>
        <v>0</v>
      </c>
      <c r="L223" s="309">
        <f t="shared" si="82"/>
        <v>0</v>
      </c>
      <c r="M223" s="309">
        <f t="shared" si="82"/>
        <v>0</v>
      </c>
      <c r="N223" s="309">
        <f t="shared" si="82"/>
        <v>0</v>
      </c>
      <c r="O223" s="309">
        <f t="shared" si="82"/>
        <v>0</v>
      </c>
      <c r="P223" s="309">
        <f t="shared" si="82"/>
        <v>0</v>
      </c>
      <c r="Q223" s="309">
        <f t="shared" si="82"/>
        <v>0</v>
      </c>
      <c r="R223" s="309">
        <f t="shared" si="82"/>
        <v>0</v>
      </c>
      <c r="S223" s="309">
        <f t="shared" si="82"/>
        <v>0</v>
      </c>
      <c r="T223" s="309">
        <f t="shared" si="82"/>
        <v>0</v>
      </c>
      <c r="U223" s="309" t="str">
        <f t="shared" si="82"/>
        <v>X</v>
      </c>
      <c r="V223" s="309">
        <f t="shared" si="82"/>
        <v>0</v>
      </c>
    </row>
    <row r="224" spans="1:23" hidden="1" x14ac:dyDescent="0.25">
      <c r="A224" s="37">
        <v>82</v>
      </c>
      <c r="B224" s="309">
        <f t="shared" ref="B224:V224" si="83">B87</f>
        <v>0</v>
      </c>
      <c r="C224" s="309">
        <f t="shared" si="83"/>
        <v>0</v>
      </c>
      <c r="D224" s="309" t="str">
        <f t="shared" si="83"/>
        <v/>
      </c>
      <c r="E224" s="309">
        <f t="shared" si="83"/>
        <v>0</v>
      </c>
      <c r="F224" s="309" t="str">
        <f t="shared" si="83"/>
        <v/>
      </c>
      <c r="G224" s="309">
        <f t="shared" si="83"/>
        <v>0</v>
      </c>
      <c r="H224" s="309">
        <f t="shared" si="83"/>
        <v>0</v>
      </c>
      <c r="I224" s="309">
        <f t="shared" si="83"/>
        <v>0</v>
      </c>
      <c r="J224" s="309">
        <f t="shared" si="83"/>
        <v>0</v>
      </c>
      <c r="K224" s="309">
        <f t="shared" si="83"/>
        <v>0</v>
      </c>
      <c r="L224" s="309">
        <f t="shared" si="83"/>
        <v>0</v>
      </c>
      <c r="M224" s="309">
        <f t="shared" si="83"/>
        <v>0</v>
      </c>
      <c r="N224" s="309">
        <f t="shared" si="83"/>
        <v>0</v>
      </c>
      <c r="O224" s="309">
        <f t="shared" si="83"/>
        <v>0</v>
      </c>
      <c r="P224" s="309">
        <f t="shared" si="83"/>
        <v>0</v>
      </c>
      <c r="Q224" s="309">
        <f t="shared" si="83"/>
        <v>0</v>
      </c>
      <c r="R224" s="309">
        <f t="shared" si="83"/>
        <v>0</v>
      </c>
      <c r="S224" s="309">
        <f t="shared" si="83"/>
        <v>0</v>
      </c>
      <c r="T224" s="309">
        <f t="shared" si="83"/>
        <v>0</v>
      </c>
      <c r="U224" s="309" t="str">
        <f t="shared" si="83"/>
        <v>X</v>
      </c>
      <c r="V224" s="309">
        <f t="shared" si="83"/>
        <v>0</v>
      </c>
    </row>
    <row r="225" spans="1:22" hidden="1" x14ac:dyDescent="0.25">
      <c r="A225" s="37">
        <v>83</v>
      </c>
      <c r="B225" s="309">
        <f t="shared" ref="B225:V225" si="84">B88</f>
        <v>0</v>
      </c>
      <c r="C225" s="309">
        <f t="shared" si="84"/>
        <v>0</v>
      </c>
      <c r="D225" s="309" t="str">
        <f t="shared" si="84"/>
        <v/>
      </c>
      <c r="E225" s="309">
        <f t="shared" si="84"/>
        <v>0</v>
      </c>
      <c r="F225" s="309" t="str">
        <f t="shared" si="84"/>
        <v/>
      </c>
      <c r="G225" s="309">
        <f t="shared" si="84"/>
        <v>0</v>
      </c>
      <c r="H225" s="309">
        <f t="shared" si="84"/>
        <v>0</v>
      </c>
      <c r="I225" s="309">
        <f t="shared" si="84"/>
        <v>0</v>
      </c>
      <c r="J225" s="309">
        <f t="shared" si="84"/>
        <v>0</v>
      </c>
      <c r="K225" s="309">
        <f t="shared" si="84"/>
        <v>0</v>
      </c>
      <c r="L225" s="309">
        <f t="shared" si="84"/>
        <v>0</v>
      </c>
      <c r="M225" s="309">
        <f t="shared" si="84"/>
        <v>0</v>
      </c>
      <c r="N225" s="309">
        <f t="shared" si="84"/>
        <v>0</v>
      </c>
      <c r="O225" s="309">
        <f t="shared" si="84"/>
        <v>0</v>
      </c>
      <c r="P225" s="309">
        <f t="shared" si="84"/>
        <v>0</v>
      </c>
      <c r="Q225" s="309">
        <f t="shared" si="84"/>
        <v>0</v>
      </c>
      <c r="R225" s="309">
        <f t="shared" si="84"/>
        <v>0</v>
      </c>
      <c r="S225" s="309">
        <f t="shared" si="84"/>
        <v>0</v>
      </c>
      <c r="T225" s="309">
        <f t="shared" si="84"/>
        <v>0</v>
      </c>
      <c r="U225" s="309" t="str">
        <f t="shared" si="84"/>
        <v>X</v>
      </c>
      <c r="V225" s="309">
        <f t="shared" si="84"/>
        <v>0</v>
      </c>
    </row>
    <row r="226" spans="1:22" hidden="1" x14ac:dyDescent="0.25">
      <c r="A226" s="37">
        <v>84</v>
      </c>
      <c r="B226" s="309">
        <f t="shared" ref="B226:V226" si="85">B89</f>
        <v>0</v>
      </c>
      <c r="C226" s="309">
        <f t="shared" si="85"/>
        <v>0</v>
      </c>
      <c r="D226" s="309" t="str">
        <f t="shared" si="85"/>
        <v/>
      </c>
      <c r="E226" s="309">
        <f t="shared" si="85"/>
        <v>0</v>
      </c>
      <c r="F226" s="309" t="str">
        <f t="shared" si="85"/>
        <v/>
      </c>
      <c r="G226" s="309">
        <f t="shared" si="85"/>
        <v>0</v>
      </c>
      <c r="H226" s="309">
        <f t="shared" si="85"/>
        <v>0</v>
      </c>
      <c r="I226" s="309">
        <f t="shared" si="85"/>
        <v>0</v>
      </c>
      <c r="J226" s="309">
        <f t="shared" si="85"/>
        <v>0</v>
      </c>
      <c r="K226" s="309">
        <f t="shared" si="85"/>
        <v>0</v>
      </c>
      <c r="L226" s="309">
        <f t="shared" si="85"/>
        <v>0</v>
      </c>
      <c r="M226" s="309">
        <f t="shared" si="85"/>
        <v>0</v>
      </c>
      <c r="N226" s="309">
        <f t="shared" si="85"/>
        <v>0</v>
      </c>
      <c r="O226" s="309">
        <f t="shared" si="85"/>
        <v>0</v>
      </c>
      <c r="P226" s="309">
        <f t="shared" si="85"/>
        <v>0</v>
      </c>
      <c r="Q226" s="309">
        <f t="shared" si="85"/>
        <v>0</v>
      </c>
      <c r="R226" s="309">
        <f t="shared" si="85"/>
        <v>0</v>
      </c>
      <c r="S226" s="309">
        <f t="shared" si="85"/>
        <v>0</v>
      </c>
      <c r="T226" s="309">
        <f t="shared" si="85"/>
        <v>0</v>
      </c>
      <c r="U226" s="309" t="str">
        <f t="shared" si="85"/>
        <v>X</v>
      </c>
      <c r="V226" s="309">
        <f t="shared" si="85"/>
        <v>0</v>
      </c>
    </row>
    <row r="227" spans="1:22" hidden="1" x14ac:dyDescent="0.25">
      <c r="A227" s="37">
        <v>85</v>
      </c>
      <c r="B227" s="309">
        <f t="shared" ref="B227:V227" si="86">B90</f>
        <v>0</v>
      </c>
      <c r="C227" s="309">
        <f t="shared" si="86"/>
        <v>0</v>
      </c>
      <c r="D227" s="309" t="str">
        <f t="shared" si="86"/>
        <v/>
      </c>
      <c r="E227" s="309">
        <f t="shared" si="86"/>
        <v>0</v>
      </c>
      <c r="F227" s="309" t="str">
        <f t="shared" si="86"/>
        <v/>
      </c>
      <c r="G227" s="309">
        <f t="shared" si="86"/>
        <v>0</v>
      </c>
      <c r="H227" s="309">
        <f t="shared" si="86"/>
        <v>0</v>
      </c>
      <c r="I227" s="309">
        <f t="shared" si="86"/>
        <v>0</v>
      </c>
      <c r="J227" s="309">
        <f t="shared" si="86"/>
        <v>0</v>
      </c>
      <c r="K227" s="309">
        <f t="shared" si="86"/>
        <v>0</v>
      </c>
      <c r="L227" s="309">
        <f t="shared" si="86"/>
        <v>0</v>
      </c>
      <c r="M227" s="309">
        <f t="shared" si="86"/>
        <v>0</v>
      </c>
      <c r="N227" s="309">
        <f t="shared" si="86"/>
        <v>0</v>
      </c>
      <c r="O227" s="309">
        <f t="shared" si="86"/>
        <v>0</v>
      </c>
      <c r="P227" s="309">
        <f t="shared" si="86"/>
        <v>0</v>
      </c>
      <c r="Q227" s="309">
        <f t="shared" si="86"/>
        <v>0</v>
      </c>
      <c r="R227" s="309">
        <f t="shared" si="86"/>
        <v>0</v>
      </c>
      <c r="S227" s="309">
        <f t="shared" si="86"/>
        <v>0</v>
      </c>
      <c r="T227" s="309">
        <f t="shared" si="86"/>
        <v>0</v>
      </c>
      <c r="U227" s="309" t="str">
        <f t="shared" si="86"/>
        <v>X</v>
      </c>
      <c r="V227" s="309">
        <f t="shared" si="86"/>
        <v>0</v>
      </c>
    </row>
    <row r="228" spans="1:22" hidden="1" x14ac:dyDescent="0.25">
      <c r="A228" s="37">
        <v>86</v>
      </c>
      <c r="B228" s="309">
        <f t="shared" ref="B228:V228" si="87">B91</f>
        <v>0</v>
      </c>
      <c r="C228" s="309">
        <f t="shared" si="87"/>
        <v>0</v>
      </c>
      <c r="D228" s="309" t="str">
        <f t="shared" si="87"/>
        <v/>
      </c>
      <c r="E228" s="309">
        <f t="shared" si="87"/>
        <v>0</v>
      </c>
      <c r="F228" s="309" t="str">
        <f t="shared" si="87"/>
        <v/>
      </c>
      <c r="G228" s="309">
        <f t="shared" si="87"/>
        <v>0</v>
      </c>
      <c r="H228" s="309">
        <f t="shared" si="87"/>
        <v>0</v>
      </c>
      <c r="I228" s="309">
        <f t="shared" si="87"/>
        <v>0</v>
      </c>
      <c r="J228" s="309">
        <f t="shared" si="87"/>
        <v>0</v>
      </c>
      <c r="K228" s="309">
        <f t="shared" si="87"/>
        <v>0</v>
      </c>
      <c r="L228" s="309">
        <f t="shared" si="87"/>
        <v>0</v>
      </c>
      <c r="M228" s="309">
        <f t="shared" si="87"/>
        <v>0</v>
      </c>
      <c r="N228" s="309">
        <f t="shared" si="87"/>
        <v>0</v>
      </c>
      <c r="O228" s="309">
        <f t="shared" si="87"/>
        <v>0</v>
      </c>
      <c r="P228" s="309">
        <f t="shared" si="87"/>
        <v>0</v>
      </c>
      <c r="Q228" s="309">
        <f t="shared" si="87"/>
        <v>0</v>
      </c>
      <c r="R228" s="309">
        <f t="shared" si="87"/>
        <v>0</v>
      </c>
      <c r="S228" s="309">
        <f t="shared" si="87"/>
        <v>0</v>
      </c>
      <c r="T228" s="309">
        <f t="shared" si="87"/>
        <v>0</v>
      </c>
      <c r="U228" s="309" t="str">
        <f t="shared" si="87"/>
        <v>X</v>
      </c>
      <c r="V228" s="309">
        <f t="shared" si="87"/>
        <v>0</v>
      </c>
    </row>
    <row r="229" spans="1:22" hidden="1" x14ac:dyDescent="0.25">
      <c r="A229" s="37">
        <v>87</v>
      </c>
      <c r="B229" s="309">
        <f t="shared" ref="B229:V229" si="88">B92</f>
        <v>0</v>
      </c>
      <c r="C229" s="309">
        <f t="shared" si="88"/>
        <v>0</v>
      </c>
      <c r="D229" s="309" t="str">
        <f t="shared" si="88"/>
        <v/>
      </c>
      <c r="E229" s="309">
        <f t="shared" si="88"/>
        <v>0</v>
      </c>
      <c r="F229" s="309" t="str">
        <f t="shared" si="88"/>
        <v/>
      </c>
      <c r="G229" s="309">
        <f t="shared" si="88"/>
        <v>0</v>
      </c>
      <c r="H229" s="309">
        <f t="shared" si="88"/>
        <v>0</v>
      </c>
      <c r="I229" s="309">
        <f t="shared" si="88"/>
        <v>0</v>
      </c>
      <c r="J229" s="309">
        <f t="shared" si="88"/>
        <v>0</v>
      </c>
      <c r="K229" s="309">
        <f t="shared" si="88"/>
        <v>0</v>
      </c>
      <c r="L229" s="309">
        <f t="shared" si="88"/>
        <v>0</v>
      </c>
      <c r="M229" s="309">
        <f t="shared" si="88"/>
        <v>0</v>
      </c>
      <c r="N229" s="309">
        <f t="shared" si="88"/>
        <v>0</v>
      </c>
      <c r="O229" s="309">
        <f t="shared" si="88"/>
        <v>0</v>
      </c>
      <c r="P229" s="309">
        <f t="shared" si="88"/>
        <v>0</v>
      </c>
      <c r="Q229" s="309">
        <f t="shared" si="88"/>
        <v>0</v>
      </c>
      <c r="R229" s="309">
        <f t="shared" si="88"/>
        <v>0</v>
      </c>
      <c r="S229" s="309">
        <f t="shared" si="88"/>
        <v>0</v>
      </c>
      <c r="T229" s="309">
        <f t="shared" si="88"/>
        <v>0</v>
      </c>
      <c r="U229" s="309" t="str">
        <f t="shared" si="88"/>
        <v>X</v>
      </c>
      <c r="V229" s="309">
        <f t="shared" si="88"/>
        <v>0</v>
      </c>
    </row>
    <row r="230" spans="1:22" hidden="1" x14ac:dyDescent="0.25">
      <c r="A230" s="37">
        <v>88</v>
      </c>
      <c r="B230" s="309">
        <f t="shared" ref="B230:V230" si="89">B93</f>
        <v>0</v>
      </c>
      <c r="C230" s="309">
        <f t="shared" si="89"/>
        <v>0</v>
      </c>
      <c r="D230" s="309" t="str">
        <f t="shared" si="89"/>
        <v/>
      </c>
      <c r="E230" s="309">
        <f t="shared" si="89"/>
        <v>0</v>
      </c>
      <c r="F230" s="309" t="str">
        <f t="shared" si="89"/>
        <v/>
      </c>
      <c r="G230" s="309">
        <f t="shared" si="89"/>
        <v>0</v>
      </c>
      <c r="H230" s="309">
        <f t="shared" si="89"/>
        <v>0</v>
      </c>
      <c r="I230" s="309">
        <f t="shared" si="89"/>
        <v>0</v>
      </c>
      <c r="J230" s="309">
        <f t="shared" si="89"/>
        <v>0</v>
      </c>
      <c r="K230" s="309">
        <f t="shared" si="89"/>
        <v>0</v>
      </c>
      <c r="L230" s="309">
        <f t="shared" si="89"/>
        <v>0</v>
      </c>
      <c r="M230" s="309">
        <f t="shared" si="89"/>
        <v>0</v>
      </c>
      <c r="N230" s="309">
        <f t="shared" si="89"/>
        <v>0</v>
      </c>
      <c r="O230" s="309">
        <f t="shared" si="89"/>
        <v>0</v>
      </c>
      <c r="P230" s="309">
        <f t="shared" si="89"/>
        <v>0</v>
      </c>
      <c r="Q230" s="309">
        <f t="shared" si="89"/>
        <v>0</v>
      </c>
      <c r="R230" s="309">
        <f t="shared" si="89"/>
        <v>0</v>
      </c>
      <c r="S230" s="309">
        <f t="shared" si="89"/>
        <v>0</v>
      </c>
      <c r="T230" s="309">
        <f t="shared" si="89"/>
        <v>0</v>
      </c>
      <c r="U230" s="309" t="str">
        <f t="shared" si="89"/>
        <v>X</v>
      </c>
      <c r="V230" s="309">
        <f t="shared" si="89"/>
        <v>0</v>
      </c>
    </row>
    <row r="231" spans="1:22" hidden="1" x14ac:dyDescent="0.25">
      <c r="A231" s="37">
        <v>89</v>
      </c>
      <c r="B231" s="309">
        <f t="shared" ref="B231:V231" si="90">B94</f>
        <v>0</v>
      </c>
      <c r="C231" s="309">
        <f t="shared" si="90"/>
        <v>0</v>
      </c>
      <c r="D231" s="309" t="str">
        <f t="shared" si="90"/>
        <v/>
      </c>
      <c r="E231" s="309">
        <f t="shared" si="90"/>
        <v>0</v>
      </c>
      <c r="F231" s="309" t="str">
        <f t="shared" si="90"/>
        <v/>
      </c>
      <c r="G231" s="309">
        <f t="shared" si="90"/>
        <v>0</v>
      </c>
      <c r="H231" s="309">
        <f t="shared" si="90"/>
        <v>0</v>
      </c>
      <c r="I231" s="309">
        <f t="shared" si="90"/>
        <v>0</v>
      </c>
      <c r="J231" s="309">
        <f t="shared" si="90"/>
        <v>0</v>
      </c>
      <c r="K231" s="309">
        <f t="shared" si="90"/>
        <v>0</v>
      </c>
      <c r="L231" s="309">
        <f t="shared" si="90"/>
        <v>0</v>
      </c>
      <c r="M231" s="309">
        <f t="shared" si="90"/>
        <v>0</v>
      </c>
      <c r="N231" s="309">
        <f t="shared" si="90"/>
        <v>0</v>
      </c>
      <c r="O231" s="309">
        <f t="shared" si="90"/>
        <v>0</v>
      </c>
      <c r="P231" s="309">
        <f t="shared" si="90"/>
        <v>0</v>
      </c>
      <c r="Q231" s="309">
        <f t="shared" si="90"/>
        <v>0</v>
      </c>
      <c r="R231" s="309">
        <f t="shared" si="90"/>
        <v>0</v>
      </c>
      <c r="S231" s="309">
        <f t="shared" si="90"/>
        <v>0</v>
      </c>
      <c r="T231" s="309">
        <f t="shared" si="90"/>
        <v>0</v>
      </c>
      <c r="U231" s="309" t="str">
        <f t="shared" si="90"/>
        <v>X</v>
      </c>
      <c r="V231" s="309">
        <f t="shared" si="90"/>
        <v>0</v>
      </c>
    </row>
    <row r="232" spans="1:22" hidden="1" x14ac:dyDescent="0.25">
      <c r="A232" s="37">
        <v>90</v>
      </c>
      <c r="B232" s="309">
        <f t="shared" ref="B232:V232" si="91">B95</f>
        <v>0</v>
      </c>
      <c r="C232" s="309">
        <f t="shared" si="91"/>
        <v>0</v>
      </c>
      <c r="D232" s="309" t="str">
        <f t="shared" si="91"/>
        <v/>
      </c>
      <c r="E232" s="309">
        <f t="shared" si="91"/>
        <v>0</v>
      </c>
      <c r="F232" s="309" t="str">
        <f t="shared" si="91"/>
        <v/>
      </c>
      <c r="G232" s="309">
        <f t="shared" si="91"/>
        <v>0</v>
      </c>
      <c r="H232" s="309">
        <f t="shared" si="91"/>
        <v>0</v>
      </c>
      <c r="I232" s="309">
        <f t="shared" si="91"/>
        <v>0</v>
      </c>
      <c r="J232" s="309">
        <f t="shared" si="91"/>
        <v>0</v>
      </c>
      <c r="K232" s="309">
        <f t="shared" si="91"/>
        <v>0</v>
      </c>
      <c r="L232" s="309">
        <f t="shared" si="91"/>
        <v>0</v>
      </c>
      <c r="M232" s="309">
        <f t="shared" si="91"/>
        <v>0</v>
      </c>
      <c r="N232" s="309">
        <f t="shared" si="91"/>
        <v>0</v>
      </c>
      <c r="O232" s="309">
        <f t="shared" si="91"/>
        <v>0</v>
      </c>
      <c r="P232" s="309">
        <f t="shared" si="91"/>
        <v>0</v>
      </c>
      <c r="Q232" s="309">
        <f t="shared" si="91"/>
        <v>0</v>
      </c>
      <c r="R232" s="309">
        <f t="shared" si="91"/>
        <v>0</v>
      </c>
      <c r="S232" s="309">
        <f t="shared" si="91"/>
        <v>0</v>
      </c>
      <c r="T232" s="309">
        <f t="shared" si="91"/>
        <v>0</v>
      </c>
      <c r="U232" s="309" t="str">
        <f t="shared" si="91"/>
        <v>X</v>
      </c>
      <c r="V232" s="309">
        <f t="shared" si="91"/>
        <v>0</v>
      </c>
    </row>
    <row r="233" spans="1:22" hidden="1" x14ac:dyDescent="0.25">
      <c r="A233" s="37">
        <v>91</v>
      </c>
      <c r="B233" s="309">
        <f t="shared" ref="B233:V233" si="92">B96</f>
        <v>0</v>
      </c>
      <c r="C233" s="309">
        <f t="shared" si="92"/>
        <v>0</v>
      </c>
      <c r="D233" s="309" t="str">
        <f t="shared" si="92"/>
        <v/>
      </c>
      <c r="E233" s="309">
        <f t="shared" si="92"/>
        <v>0</v>
      </c>
      <c r="F233" s="309" t="str">
        <f t="shared" si="92"/>
        <v/>
      </c>
      <c r="G233" s="309">
        <f t="shared" si="92"/>
        <v>0</v>
      </c>
      <c r="H233" s="309">
        <f t="shared" si="92"/>
        <v>0</v>
      </c>
      <c r="I233" s="309">
        <f t="shared" si="92"/>
        <v>0</v>
      </c>
      <c r="J233" s="309">
        <f t="shared" si="92"/>
        <v>0</v>
      </c>
      <c r="K233" s="309">
        <f t="shared" si="92"/>
        <v>0</v>
      </c>
      <c r="L233" s="309">
        <f t="shared" si="92"/>
        <v>0</v>
      </c>
      <c r="M233" s="309">
        <f t="shared" si="92"/>
        <v>0</v>
      </c>
      <c r="N233" s="309">
        <f t="shared" si="92"/>
        <v>0</v>
      </c>
      <c r="O233" s="309">
        <f t="shared" si="92"/>
        <v>0</v>
      </c>
      <c r="P233" s="309">
        <f t="shared" si="92"/>
        <v>0</v>
      </c>
      <c r="Q233" s="309">
        <f t="shared" si="92"/>
        <v>0</v>
      </c>
      <c r="R233" s="309">
        <f t="shared" si="92"/>
        <v>0</v>
      </c>
      <c r="S233" s="309">
        <f t="shared" si="92"/>
        <v>0</v>
      </c>
      <c r="T233" s="309">
        <f t="shared" si="92"/>
        <v>0</v>
      </c>
      <c r="U233" s="309" t="str">
        <f t="shared" si="92"/>
        <v>X</v>
      </c>
      <c r="V233" s="309">
        <f t="shared" si="92"/>
        <v>0</v>
      </c>
    </row>
    <row r="234" spans="1:22" hidden="1" x14ac:dyDescent="0.25">
      <c r="A234" s="37">
        <v>92</v>
      </c>
      <c r="B234" s="309">
        <f t="shared" ref="B234:V234" si="93">B97</f>
        <v>0</v>
      </c>
      <c r="C234" s="309">
        <f t="shared" si="93"/>
        <v>0</v>
      </c>
      <c r="D234" s="309" t="str">
        <f t="shared" si="93"/>
        <v/>
      </c>
      <c r="E234" s="309">
        <f t="shared" si="93"/>
        <v>0</v>
      </c>
      <c r="F234" s="309" t="str">
        <f t="shared" si="93"/>
        <v/>
      </c>
      <c r="G234" s="309">
        <f t="shared" si="93"/>
        <v>0</v>
      </c>
      <c r="H234" s="309">
        <f t="shared" si="93"/>
        <v>0</v>
      </c>
      <c r="I234" s="309">
        <f t="shared" si="93"/>
        <v>0</v>
      </c>
      <c r="J234" s="309">
        <f t="shared" si="93"/>
        <v>0</v>
      </c>
      <c r="K234" s="309">
        <f t="shared" si="93"/>
        <v>0</v>
      </c>
      <c r="L234" s="309">
        <f t="shared" si="93"/>
        <v>0</v>
      </c>
      <c r="M234" s="309">
        <f t="shared" si="93"/>
        <v>0</v>
      </c>
      <c r="N234" s="309">
        <f t="shared" si="93"/>
        <v>0</v>
      </c>
      <c r="O234" s="309">
        <f t="shared" si="93"/>
        <v>0</v>
      </c>
      <c r="P234" s="309">
        <f t="shared" si="93"/>
        <v>0</v>
      </c>
      <c r="Q234" s="309">
        <f t="shared" si="93"/>
        <v>0</v>
      </c>
      <c r="R234" s="309">
        <f t="shared" si="93"/>
        <v>0</v>
      </c>
      <c r="S234" s="309">
        <f t="shared" si="93"/>
        <v>0</v>
      </c>
      <c r="T234" s="309">
        <f t="shared" si="93"/>
        <v>0</v>
      </c>
      <c r="U234" s="309" t="str">
        <f t="shared" si="93"/>
        <v>X</v>
      </c>
      <c r="V234" s="309">
        <f t="shared" si="93"/>
        <v>0</v>
      </c>
    </row>
    <row r="235" spans="1:22" hidden="1" x14ac:dyDescent="0.25">
      <c r="A235" s="37">
        <v>93</v>
      </c>
      <c r="B235" s="309">
        <f t="shared" ref="B235:V235" si="94">B98</f>
        <v>0</v>
      </c>
      <c r="C235" s="309">
        <f t="shared" si="94"/>
        <v>0</v>
      </c>
      <c r="D235" s="309" t="str">
        <f t="shared" si="94"/>
        <v/>
      </c>
      <c r="E235" s="309">
        <f t="shared" si="94"/>
        <v>0</v>
      </c>
      <c r="F235" s="309" t="str">
        <f t="shared" si="94"/>
        <v/>
      </c>
      <c r="G235" s="309">
        <f t="shared" si="94"/>
        <v>0</v>
      </c>
      <c r="H235" s="309">
        <f t="shared" si="94"/>
        <v>0</v>
      </c>
      <c r="I235" s="309">
        <f t="shared" si="94"/>
        <v>0</v>
      </c>
      <c r="J235" s="309">
        <f t="shared" si="94"/>
        <v>0</v>
      </c>
      <c r="K235" s="309">
        <f t="shared" si="94"/>
        <v>0</v>
      </c>
      <c r="L235" s="309">
        <f t="shared" si="94"/>
        <v>0</v>
      </c>
      <c r="M235" s="309">
        <f t="shared" si="94"/>
        <v>0</v>
      </c>
      <c r="N235" s="309">
        <f t="shared" si="94"/>
        <v>0</v>
      </c>
      <c r="O235" s="309">
        <f t="shared" si="94"/>
        <v>0</v>
      </c>
      <c r="P235" s="309">
        <f t="shared" si="94"/>
        <v>0</v>
      </c>
      <c r="Q235" s="309">
        <f t="shared" si="94"/>
        <v>0</v>
      </c>
      <c r="R235" s="309">
        <f t="shared" si="94"/>
        <v>0</v>
      </c>
      <c r="S235" s="309">
        <f t="shared" si="94"/>
        <v>0</v>
      </c>
      <c r="T235" s="309">
        <f t="shared" si="94"/>
        <v>0</v>
      </c>
      <c r="U235" s="309" t="str">
        <f t="shared" si="94"/>
        <v>X</v>
      </c>
      <c r="V235" s="309">
        <f t="shared" si="94"/>
        <v>0</v>
      </c>
    </row>
    <row r="236" spans="1:22" hidden="1" x14ac:dyDescent="0.25">
      <c r="A236" s="37">
        <v>94</v>
      </c>
      <c r="B236" s="309">
        <f t="shared" ref="B236:V236" si="95">B99</f>
        <v>0</v>
      </c>
      <c r="C236" s="309">
        <f t="shared" si="95"/>
        <v>0</v>
      </c>
      <c r="D236" s="309" t="str">
        <f t="shared" si="95"/>
        <v/>
      </c>
      <c r="E236" s="309">
        <f t="shared" si="95"/>
        <v>0</v>
      </c>
      <c r="F236" s="309" t="str">
        <f t="shared" si="95"/>
        <v/>
      </c>
      <c r="G236" s="309">
        <f t="shared" si="95"/>
        <v>0</v>
      </c>
      <c r="H236" s="309">
        <f t="shared" si="95"/>
        <v>0</v>
      </c>
      <c r="I236" s="309">
        <f t="shared" si="95"/>
        <v>0</v>
      </c>
      <c r="J236" s="309">
        <f t="shared" si="95"/>
        <v>0</v>
      </c>
      <c r="K236" s="309">
        <f t="shared" si="95"/>
        <v>0</v>
      </c>
      <c r="L236" s="309">
        <f t="shared" si="95"/>
        <v>0</v>
      </c>
      <c r="M236" s="309">
        <f t="shared" si="95"/>
        <v>0</v>
      </c>
      <c r="N236" s="309">
        <f t="shared" si="95"/>
        <v>0</v>
      </c>
      <c r="O236" s="309">
        <f t="shared" si="95"/>
        <v>0</v>
      </c>
      <c r="P236" s="309">
        <f t="shared" si="95"/>
        <v>0</v>
      </c>
      <c r="Q236" s="309">
        <f t="shared" si="95"/>
        <v>0</v>
      </c>
      <c r="R236" s="309">
        <f t="shared" si="95"/>
        <v>0</v>
      </c>
      <c r="S236" s="309">
        <f t="shared" si="95"/>
        <v>0</v>
      </c>
      <c r="T236" s="309">
        <f t="shared" si="95"/>
        <v>0</v>
      </c>
      <c r="U236" s="309" t="str">
        <f t="shared" si="95"/>
        <v>X</v>
      </c>
      <c r="V236" s="309">
        <f t="shared" si="95"/>
        <v>0</v>
      </c>
    </row>
    <row r="237" spans="1:22" hidden="1" x14ac:dyDescent="0.25">
      <c r="A237" s="37">
        <v>95</v>
      </c>
      <c r="B237" s="309">
        <f t="shared" ref="B237:V237" si="96">B100</f>
        <v>0</v>
      </c>
      <c r="C237" s="309">
        <f t="shared" si="96"/>
        <v>0</v>
      </c>
      <c r="D237" s="309" t="str">
        <f t="shared" si="96"/>
        <v/>
      </c>
      <c r="E237" s="309">
        <f t="shared" si="96"/>
        <v>0</v>
      </c>
      <c r="F237" s="309" t="str">
        <f t="shared" si="96"/>
        <v/>
      </c>
      <c r="G237" s="309">
        <f t="shared" si="96"/>
        <v>0</v>
      </c>
      <c r="H237" s="309">
        <f t="shared" si="96"/>
        <v>0</v>
      </c>
      <c r="I237" s="309">
        <f t="shared" si="96"/>
        <v>0</v>
      </c>
      <c r="J237" s="309">
        <f t="shared" si="96"/>
        <v>0</v>
      </c>
      <c r="K237" s="309">
        <f t="shared" si="96"/>
        <v>0</v>
      </c>
      <c r="L237" s="309">
        <f t="shared" si="96"/>
        <v>0</v>
      </c>
      <c r="M237" s="309">
        <f t="shared" si="96"/>
        <v>0</v>
      </c>
      <c r="N237" s="309">
        <f t="shared" si="96"/>
        <v>0</v>
      </c>
      <c r="O237" s="309">
        <f t="shared" si="96"/>
        <v>0</v>
      </c>
      <c r="P237" s="309">
        <f t="shared" si="96"/>
        <v>0</v>
      </c>
      <c r="Q237" s="309">
        <f t="shared" si="96"/>
        <v>0</v>
      </c>
      <c r="R237" s="309">
        <f t="shared" si="96"/>
        <v>0</v>
      </c>
      <c r="S237" s="309">
        <f t="shared" si="96"/>
        <v>0</v>
      </c>
      <c r="T237" s="309">
        <f t="shared" si="96"/>
        <v>0</v>
      </c>
      <c r="U237" s="309" t="str">
        <f t="shared" si="96"/>
        <v>X</v>
      </c>
      <c r="V237" s="309">
        <f t="shared" si="96"/>
        <v>0</v>
      </c>
    </row>
    <row r="238" spans="1:22" hidden="1" x14ac:dyDescent="0.25">
      <c r="A238" s="37">
        <v>96</v>
      </c>
      <c r="B238" s="309">
        <f t="shared" ref="B238:V238" si="97">B101</f>
        <v>0</v>
      </c>
      <c r="C238" s="309">
        <f t="shared" si="97"/>
        <v>0</v>
      </c>
      <c r="D238" s="309" t="str">
        <f t="shared" si="97"/>
        <v/>
      </c>
      <c r="E238" s="309">
        <f t="shared" si="97"/>
        <v>0</v>
      </c>
      <c r="F238" s="309" t="str">
        <f t="shared" si="97"/>
        <v/>
      </c>
      <c r="G238" s="309">
        <f t="shared" si="97"/>
        <v>0</v>
      </c>
      <c r="H238" s="309">
        <f t="shared" si="97"/>
        <v>0</v>
      </c>
      <c r="I238" s="309">
        <f t="shared" si="97"/>
        <v>0</v>
      </c>
      <c r="J238" s="309">
        <f t="shared" si="97"/>
        <v>0</v>
      </c>
      <c r="K238" s="309">
        <f t="shared" si="97"/>
        <v>0</v>
      </c>
      <c r="L238" s="309">
        <f t="shared" si="97"/>
        <v>0</v>
      </c>
      <c r="M238" s="309">
        <f t="shared" si="97"/>
        <v>0</v>
      </c>
      <c r="N238" s="309">
        <f t="shared" si="97"/>
        <v>0</v>
      </c>
      <c r="O238" s="309">
        <f t="shared" si="97"/>
        <v>0</v>
      </c>
      <c r="P238" s="309">
        <f t="shared" si="97"/>
        <v>0</v>
      </c>
      <c r="Q238" s="309">
        <f t="shared" si="97"/>
        <v>0</v>
      </c>
      <c r="R238" s="309">
        <f t="shared" si="97"/>
        <v>0</v>
      </c>
      <c r="S238" s="309">
        <f t="shared" si="97"/>
        <v>0</v>
      </c>
      <c r="T238" s="309">
        <f t="shared" si="97"/>
        <v>0</v>
      </c>
      <c r="U238" s="309" t="str">
        <f t="shared" si="97"/>
        <v>X</v>
      </c>
      <c r="V238" s="309">
        <f t="shared" si="97"/>
        <v>0</v>
      </c>
    </row>
    <row r="239" spans="1:22" hidden="1" x14ac:dyDescent="0.25">
      <c r="A239" s="37">
        <v>97</v>
      </c>
      <c r="B239" s="309">
        <f t="shared" ref="B239:V239" si="98">B102</f>
        <v>0</v>
      </c>
      <c r="C239" s="309">
        <f t="shared" si="98"/>
        <v>0</v>
      </c>
      <c r="D239" s="309" t="str">
        <f t="shared" si="98"/>
        <v/>
      </c>
      <c r="E239" s="309">
        <f t="shared" si="98"/>
        <v>0</v>
      </c>
      <c r="F239" s="309" t="str">
        <f t="shared" si="98"/>
        <v/>
      </c>
      <c r="G239" s="309">
        <f t="shared" si="98"/>
        <v>0</v>
      </c>
      <c r="H239" s="309">
        <f t="shared" si="98"/>
        <v>0</v>
      </c>
      <c r="I239" s="309">
        <f t="shared" si="98"/>
        <v>0</v>
      </c>
      <c r="J239" s="309">
        <f t="shared" si="98"/>
        <v>0</v>
      </c>
      <c r="K239" s="309">
        <f t="shared" si="98"/>
        <v>0</v>
      </c>
      <c r="L239" s="309">
        <f t="shared" si="98"/>
        <v>0</v>
      </c>
      <c r="M239" s="309">
        <f t="shared" si="98"/>
        <v>0</v>
      </c>
      <c r="N239" s="309">
        <f t="shared" si="98"/>
        <v>0</v>
      </c>
      <c r="O239" s="309">
        <f t="shared" si="98"/>
        <v>0</v>
      </c>
      <c r="P239" s="309">
        <f t="shared" si="98"/>
        <v>0</v>
      </c>
      <c r="Q239" s="309">
        <f t="shared" si="98"/>
        <v>0</v>
      </c>
      <c r="R239" s="309">
        <f t="shared" si="98"/>
        <v>0</v>
      </c>
      <c r="S239" s="309">
        <f t="shared" si="98"/>
        <v>0</v>
      </c>
      <c r="T239" s="309">
        <f t="shared" si="98"/>
        <v>0</v>
      </c>
      <c r="U239" s="309" t="str">
        <f t="shared" si="98"/>
        <v>X</v>
      </c>
      <c r="V239" s="309">
        <f t="shared" si="98"/>
        <v>0</v>
      </c>
    </row>
    <row r="240" spans="1:22" hidden="1" x14ac:dyDescent="0.25">
      <c r="A240" s="37">
        <v>98</v>
      </c>
      <c r="B240" s="309">
        <f t="shared" ref="B240:V240" si="99">B103</f>
        <v>0</v>
      </c>
      <c r="C240" s="309">
        <f t="shared" si="99"/>
        <v>0</v>
      </c>
      <c r="D240" s="309" t="str">
        <f t="shared" si="99"/>
        <v/>
      </c>
      <c r="E240" s="309">
        <f t="shared" si="99"/>
        <v>0</v>
      </c>
      <c r="F240" s="309" t="str">
        <f t="shared" si="99"/>
        <v/>
      </c>
      <c r="G240" s="309">
        <f t="shared" si="99"/>
        <v>0</v>
      </c>
      <c r="H240" s="309">
        <f t="shared" si="99"/>
        <v>0</v>
      </c>
      <c r="I240" s="309">
        <f t="shared" si="99"/>
        <v>0</v>
      </c>
      <c r="J240" s="309">
        <f t="shared" si="99"/>
        <v>0</v>
      </c>
      <c r="K240" s="309">
        <f t="shared" si="99"/>
        <v>0</v>
      </c>
      <c r="L240" s="309">
        <f t="shared" si="99"/>
        <v>0</v>
      </c>
      <c r="M240" s="309">
        <f t="shared" si="99"/>
        <v>0</v>
      </c>
      <c r="N240" s="309">
        <f t="shared" si="99"/>
        <v>0</v>
      </c>
      <c r="O240" s="309">
        <f t="shared" si="99"/>
        <v>0</v>
      </c>
      <c r="P240" s="309">
        <f t="shared" si="99"/>
        <v>0</v>
      </c>
      <c r="Q240" s="309">
        <f t="shared" si="99"/>
        <v>0</v>
      </c>
      <c r="R240" s="309">
        <f t="shared" si="99"/>
        <v>0</v>
      </c>
      <c r="S240" s="309">
        <f t="shared" si="99"/>
        <v>0</v>
      </c>
      <c r="T240" s="309">
        <f t="shared" si="99"/>
        <v>0</v>
      </c>
      <c r="U240" s="309" t="str">
        <f t="shared" si="99"/>
        <v>X</v>
      </c>
      <c r="V240" s="309">
        <f t="shared" si="99"/>
        <v>0</v>
      </c>
    </row>
    <row r="241" spans="1:22" hidden="1" x14ac:dyDescent="0.25">
      <c r="A241" s="37">
        <v>99</v>
      </c>
      <c r="B241" s="309">
        <f t="shared" ref="B241:V241" si="100">B104</f>
        <v>0</v>
      </c>
      <c r="C241" s="309">
        <f t="shared" si="100"/>
        <v>0</v>
      </c>
      <c r="D241" s="309" t="str">
        <f t="shared" si="100"/>
        <v/>
      </c>
      <c r="E241" s="309">
        <f t="shared" si="100"/>
        <v>0</v>
      </c>
      <c r="F241" s="309" t="str">
        <f t="shared" si="100"/>
        <v/>
      </c>
      <c r="G241" s="309">
        <f t="shared" si="100"/>
        <v>0</v>
      </c>
      <c r="H241" s="309">
        <f t="shared" si="100"/>
        <v>0</v>
      </c>
      <c r="I241" s="309">
        <f t="shared" si="100"/>
        <v>0</v>
      </c>
      <c r="J241" s="309">
        <f t="shared" si="100"/>
        <v>0</v>
      </c>
      <c r="K241" s="309">
        <f t="shared" si="100"/>
        <v>0</v>
      </c>
      <c r="L241" s="309">
        <f t="shared" si="100"/>
        <v>0</v>
      </c>
      <c r="M241" s="309">
        <f t="shared" si="100"/>
        <v>0</v>
      </c>
      <c r="N241" s="309">
        <f t="shared" si="100"/>
        <v>0</v>
      </c>
      <c r="O241" s="309">
        <f t="shared" si="100"/>
        <v>0</v>
      </c>
      <c r="P241" s="309">
        <f t="shared" si="100"/>
        <v>0</v>
      </c>
      <c r="Q241" s="309">
        <f t="shared" si="100"/>
        <v>0</v>
      </c>
      <c r="R241" s="309">
        <f t="shared" si="100"/>
        <v>0</v>
      </c>
      <c r="S241" s="309">
        <f t="shared" si="100"/>
        <v>0</v>
      </c>
      <c r="T241" s="309">
        <f t="shared" si="100"/>
        <v>0</v>
      </c>
      <c r="U241" s="309" t="str">
        <f t="shared" si="100"/>
        <v>X</v>
      </c>
      <c r="V241" s="309">
        <f t="shared" si="100"/>
        <v>0</v>
      </c>
    </row>
    <row r="242" spans="1:22" hidden="1" x14ac:dyDescent="0.25">
      <c r="A242" s="37">
        <v>100</v>
      </c>
      <c r="B242" s="309">
        <f t="shared" ref="B242:V242" si="101">B105</f>
        <v>0</v>
      </c>
      <c r="C242" s="309">
        <f t="shared" si="101"/>
        <v>0</v>
      </c>
      <c r="D242" s="309" t="str">
        <f t="shared" si="101"/>
        <v/>
      </c>
      <c r="E242" s="309">
        <f t="shared" si="101"/>
        <v>0</v>
      </c>
      <c r="F242" s="309" t="str">
        <f t="shared" si="101"/>
        <v/>
      </c>
      <c r="G242" s="309">
        <f t="shared" si="101"/>
        <v>0</v>
      </c>
      <c r="H242" s="309">
        <f t="shared" si="101"/>
        <v>0</v>
      </c>
      <c r="I242" s="309">
        <f t="shared" si="101"/>
        <v>0</v>
      </c>
      <c r="J242" s="309">
        <f t="shared" si="101"/>
        <v>0</v>
      </c>
      <c r="K242" s="309">
        <f t="shared" si="101"/>
        <v>0</v>
      </c>
      <c r="L242" s="309">
        <f t="shared" si="101"/>
        <v>0</v>
      </c>
      <c r="M242" s="309">
        <f t="shared" si="101"/>
        <v>0</v>
      </c>
      <c r="N242" s="309">
        <f t="shared" si="101"/>
        <v>0</v>
      </c>
      <c r="O242" s="309">
        <f t="shared" si="101"/>
        <v>0</v>
      </c>
      <c r="P242" s="309">
        <f t="shared" si="101"/>
        <v>0</v>
      </c>
      <c r="Q242" s="309">
        <f t="shared" si="101"/>
        <v>0</v>
      </c>
      <c r="R242" s="309">
        <f t="shared" si="101"/>
        <v>0</v>
      </c>
      <c r="S242" s="309">
        <f t="shared" si="101"/>
        <v>0</v>
      </c>
      <c r="T242" s="309">
        <f t="shared" si="101"/>
        <v>0</v>
      </c>
      <c r="U242" s="309" t="str">
        <f t="shared" si="101"/>
        <v>X</v>
      </c>
      <c r="V242" s="309">
        <f t="shared" si="101"/>
        <v>0</v>
      </c>
    </row>
    <row r="243" spans="1:22" hidden="1" x14ac:dyDescent="0.25">
      <c r="A243" s="37">
        <v>101</v>
      </c>
      <c r="B243" s="309">
        <f t="shared" ref="B243:V243" si="102">B106</f>
        <v>0</v>
      </c>
      <c r="C243" s="309">
        <f t="shared" si="102"/>
        <v>0</v>
      </c>
      <c r="D243" s="309" t="str">
        <f t="shared" si="102"/>
        <v/>
      </c>
      <c r="E243" s="309">
        <f t="shared" si="102"/>
        <v>0</v>
      </c>
      <c r="F243" s="309" t="str">
        <f t="shared" si="102"/>
        <v/>
      </c>
      <c r="G243" s="309">
        <f t="shared" si="102"/>
        <v>0</v>
      </c>
      <c r="H243" s="309">
        <f t="shared" si="102"/>
        <v>0</v>
      </c>
      <c r="I243" s="309">
        <f t="shared" si="102"/>
        <v>0</v>
      </c>
      <c r="J243" s="309">
        <f t="shared" si="102"/>
        <v>0</v>
      </c>
      <c r="K243" s="309">
        <f t="shared" si="102"/>
        <v>0</v>
      </c>
      <c r="L243" s="309">
        <f t="shared" si="102"/>
        <v>0</v>
      </c>
      <c r="M243" s="309">
        <f t="shared" si="102"/>
        <v>0</v>
      </c>
      <c r="N243" s="309">
        <f t="shared" si="102"/>
        <v>0</v>
      </c>
      <c r="O243" s="309">
        <f t="shared" si="102"/>
        <v>0</v>
      </c>
      <c r="P243" s="309">
        <f t="shared" si="102"/>
        <v>0</v>
      </c>
      <c r="Q243" s="309">
        <f t="shared" si="102"/>
        <v>0</v>
      </c>
      <c r="R243" s="309">
        <f t="shared" si="102"/>
        <v>0</v>
      </c>
      <c r="S243" s="309">
        <f t="shared" si="102"/>
        <v>0</v>
      </c>
      <c r="T243" s="309">
        <f t="shared" si="102"/>
        <v>0</v>
      </c>
      <c r="U243" s="309" t="str">
        <f t="shared" si="102"/>
        <v>X</v>
      </c>
      <c r="V243" s="309">
        <f t="shared" si="102"/>
        <v>0</v>
      </c>
    </row>
    <row r="244" spans="1:22" hidden="1" x14ac:dyDescent="0.25">
      <c r="A244" s="37">
        <v>102</v>
      </c>
      <c r="B244" s="309">
        <f t="shared" ref="B244:V244" si="103">B107</f>
        <v>0</v>
      </c>
      <c r="C244" s="309">
        <f t="shared" si="103"/>
        <v>0</v>
      </c>
      <c r="D244" s="309" t="str">
        <f t="shared" si="103"/>
        <v/>
      </c>
      <c r="E244" s="309">
        <f t="shared" si="103"/>
        <v>0</v>
      </c>
      <c r="F244" s="309" t="str">
        <f t="shared" si="103"/>
        <v/>
      </c>
      <c r="G244" s="309">
        <f t="shared" si="103"/>
        <v>0</v>
      </c>
      <c r="H244" s="309">
        <f t="shared" si="103"/>
        <v>0</v>
      </c>
      <c r="I244" s="309">
        <f t="shared" si="103"/>
        <v>0</v>
      </c>
      <c r="J244" s="309">
        <f t="shared" si="103"/>
        <v>0</v>
      </c>
      <c r="K244" s="309">
        <f t="shared" si="103"/>
        <v>0</v>
      </c>
      <c r="L244" s="309">
        <f t="shared" si="103"/>
        <v>0</v>
      </c>
      <c r="M244" s="309">
        <f t="shared" si="103"/>
        <v>0</v>
      </c>
      <c r="N244" s="309">
        <f t="shared" si="103"/>
        <v>0</v>
      </c>
      <c r="O244" s="309">
        <f t="shared" si="103"/>
        <v>0</v>
      </c>
      <c r="P244" s="309">
        <f t="shared" si="103"/>
        <v>0</v>
      </c>
      <c r="Q244" s="309">
        <f t="shared" si="103"/>
        <v>0</v>
      </c>
      <c r="R244" s="309">
        <f t="shared" si="103"/>
        <v>0</v>
      </c>
      <c r="S244" s="309">
        <f t="shared" si="103"/>
        <v>0</v>
      </c>
      <c r="T244" s="309">
        <f t="shared" si="103"/>
        <v>0</v>
      </c>
      <c r="U244" s="309" t="str">
        <f t="shared" si="103"/>
        <v>X</v>
      </c>
      <c r="V244" s="309">
        <f t="shared" si="103"/>
        <v>0</v>
      </c>
    </row>
    <row r="245" spans="1:22" hidden="1" x14ac:dyDescent="0.25">
      <c r="A245" s="37">
        <v>103</v>
      </c>
      <c r="B245" s="309">
        <f t="shared" ref="B245:V245" si="104">B108</f>
        <v>0</v>
      </c>
      <c r="C245" s="309">
        <f t="shared" si="104"/>
        <v>0</v>
      </c>
      <c r="D245" s="309" t="str">
        <f t="shared" si="104"/>
        <v/>
      </c>
      <c r="E245" s="309">
        <f t="shared" si="104"/>
        <v>0</v>
      </c>
      <c r="F245" s="309" t="str">
        <f t="shared" si="104"/>
        <v/>
      </c>
      <c r="G245" s="309">
        <f t="shared" si="104"/>
        <v>0</v>
      </c>
      <c r="H245" s="309">
        <f t="shared" si="104"/>
        <v>0</v>
      </c>
      <c r="I245" s="309">
        <f t="shared" si="104"/>
        <v>0</v>
      </c>
      <c r="J245" s="309">
        <f t="shared" si="104"/>
        <v>0</v>
      </c>
      <c r="K245" s="309">
        <f t="shared" si="104"/>
        <v>0</v>
      </c>
      <c r="L245" s="309">
        <f t="shared" si="104"/>
        <v>0</v>
      </c>
      <c r="M245" s="309">
        <f t="shared" si="104"/>
        <v>0</v>
      </c>
      <c r="N245" s="309">
        <f t="shared" si="104"/>
        <v>0</v>
      </c>
      <c r="O245" s="309">
        <f t="shared" si="104"/>
        <v>0</v>
      </c>
      <c r="P245" s="309">
        <f t="shared" si="104"/>
        <v>0</v>
      </c>
      <c r="Q245" s="309">
        <f t="shared" si="104"/>
        <v>0</v>
      </c>
      <c r="R245" s="309">
        <f t="shared" si="104"/>
        <v>0</v>
      </c>
      <c r="S245" s="309">
        <f t="shared" si="104"/>
        <v>0</v>
      </c>
      <c r="T245" s="309">
        <f t="shared" si="104"/>
        <v>0</v>
      </c>
      <c r="U245" s="309" t="str">
        <f t="shared" si="104"/>
        <v>X</v>
      </c>
      <c r="V245" s="309">
        <f t="shared" si="104"/>
        <v>0</v>
      </c>
    </row>
    <row r="246" spans="1:22" hidden="1" x14ac:dyDescent="0.25">
      <c r="A246" s="37">
        <v>104</v>
      </c>
      <c r="B246" s="309">
        <f t="shared" ref="B246:V246" si="105">B109</f>
        <v>0</v>
      </c>
      <c r="C246" s="309">
        <f t="shared" si="105"/>
        <v>0</v>
      </c>
      <c r="D246" s="309" t="str">
        <f t="shared" si="105"/>
        <v/>
      </c>
      <c r="E246" s="309">
        <f t="shared" si="105"/>
        <v>0</v>
      </c>
      <c r="F246" s="309" t="str">
        <f t="shared" si="105"/>
        <v/>
      </c>
      <c r="G246" s="309">
        <f t="shared" si="105"/>
        <v>0</v>
      </c>
      <c r="H246" s="309">
        <f t="shared" si="105"/>
        <v>0</v>
      </c>
      <c r="I246" s="309">
        <f t="shared" si="105"/>
        <v>0</v>
      </c>
      <c r="J246" s="309">
        <f t="shared" si="105"/>
        <v>0</v>
      </c>
      <c r="K246" s="309">
        <f t="shared" si="105"/>
        <v>0</v>
      </c>
      <c r="L246" s="309">
        <f t="shared" si="105"/>
        <v>0</v>
      </c>
      <c r="M246" s="309">
        <f t="shared" si="105"/>
        <v>0</v>
      </c>
      <c r="N246" s="309">
        <f t="shared" si="105"/>
        <v>0</v>
      </c>
      <c r="O246" s="309">
        <f t="shared" si="105"/>
        <v>0</v>
      </c>
      <c r="P246" s="309">
        <f t="shared" si="105"/>
        <v>0</v>
      </c>
      <c r="Q246" s="309">
        <f t="shared" si="105"/>
        <v>0</v>
      </c>
      <c r="R246" s="309">
        <f t="shared" si="105"/>
        <v>0</v>
      </c>
      <c r="S246" s="309">
        <f t="shared" si="105"/>
        <v>0</v>
      </c>
      <c r="T246" s="309">
        <f t="shared" si="105"/>
        <v>0</v>
      </c>
      <c r="U246" s="309" t="str">
        <f t="shared" si="105"/>
        <v>X</v>
      </c>
      <c r="V246" s="309">
        <f t="shared" si="105"/>
        <v>0</v>
      </c>
    </row>
    <row r="247" spans="1:22" hidden="1" x14ac:dyDescent="0.25">
      <c r="A247" s="37">
        <v>105</v>
      </c>
      <c r="B247" s="309">
        <f t="shared" ref="B247:V247" si="106">B110</f>
        <v>0</v>
      </c>
      <c r="C247" s="309">
        <f t="shared" si="106"/>
        <v>0</v>
      </c>
      <c r="D247" s="309" t="str">
        <f t="shared" si="106"/>
        <v/>
      </c>
      <c r="E247" s="309">
        <f t="shared" si="106"/>
        <v>0</v>
      </c>
      <c r="F247" s="309" t="str">
        <f t="shared" si="106"/>
        <v/>
      </c>
      <c r="G247" s="309">
        <f t="shared" si="106"/>
        <v>0</v>
      </c>
      <c r="H247" s="309">
        <f t="shared" si="106"/>
        <v>0</v>
      </c>
      <c r="I247" s="309">
        <f t="shared" si="106"/>
        <v>0</v>
      </c>
      <c r="J247" s="309">
        <f t="shared" si="106"/>
        <v>0</v>
      </c>
      <c r="K247" s="309">
        <f t="shared" si="106"/>
        <v>0</v>
      </c>
      <c r="L247" s="309">
        <f t="shared" si="106"/>
        <v>0</v>
      </c>
      <c r="M247" s="309">
        <f t="shared" si="106"/>
        <v>0</v>
      </c>
      <c r="N247" s="309">
        <f t="shared" si="106"/>
        <v>0</v>
      </c>
      <c r="O247" s="309">
        <f t="shared" si="106"/>
        <v>0</v>
      </c>
      <c r="P247" s="309">
        <f t="shared" si="106"/>
        <v>0</v>
      </c>
      <c r="Q247" s="309">
        <f t="shared" si="106"/>
        <v>0</v>
      </c>
      <c r="R247" s="309">
        <f t="shared" si="106"/>
        <v>0</v>
      </c>
      <c r="S247" s="309">
        <f t="shared" si="106"/>
        <v>0</v>
      </c>
      <c r="T247" s="309">
        <f t="shared" si="106"/>
        <v>0</v>
      </c>
      <c r="U247" s="309" t="str">
        <f t="shared" si="106"/>
        <v>X</v>
      </c>
      <c r="V247" s="309">
        <f t="shared" si="106"/>
        <v>0</v>
      </c>
    </row>
    <row r="248" spans="1:22" hidden="1" x14ac:dyDescent="0.25">
      <c r="A248" s="37">
        <v>106</v>
      </c>
      <c r="B248" s="309">
        <f t="shared" ref="B248:V248" si="107">B111</f>
        <v>0</v>
      </c>
      <c r="C248" s="309">
        <f t="shared" si="107"/>
        <v>0</v>
      </c>
      <c r="D248" s="309" t="str">
        <f t="shared" si="107"/>
        <v/>
      </c>
      <c r="E248" s="309">
        <f t="shared" si="107"/>
        <v>0</v>
      </c>
      <c r="F248" s="309" t="str">
        <f t="shared" si="107"/>
        <v/>
      </c>
      <c r="G248" s="309">
        <f t="shared" si="107"/>
        <v>0</v>
      </c>
      <c r="H248" s="309">
        <f t="shared" si="107"/>
        <v>0</v>
      </c>
      <c r="I248" s="309">
        <f t="shared" si="107"/>
        <v>0</v>
      </c>
      <c r="J248" s="309">
        <f t="shared" si="107"/>
        <v>0</v>
      </c>
      <c r="K248" s="309">
        <f t="shared" si="107"/>
        <v>0</v>
      </c>
      <c r="L248" s="309">
        <f t="shared" si="107"/>
        <v>0</v>
      </c>
      <c r="M248" s="309">
        <f t="shared" si="107"/>
        <v>0</v>
      </c>
      <c r="N248" s="309">
        <f t="shared" si="107"/>
        <v>0</v>
      </c>
      <c r="O248" s="309">
        <f t="shared" si="107"/>
        <v>0</v>
      </c>
      <c r="P248" s="309">
        <f t="shared" si="107"/>
        <v>0</v>
      </c>
      <c r="Q248" s="309">
        <f t="shared" si="107"/>
        <v>0</v>
      </c>
      <c r="R248" s="309">
        <f t="shared" si="107"/>
        <v>0</v>
      </c>
      <c r="S248" s="309">
        <f t="shared" si="107"/>
        <v>0</v>
      </c>
      <c r="T248" s="309">
        <f t="shared" si="107"/>
        <v>0</v>
      </c>
      <c r="U248" s="309" t="str">
        <f t="shared" si="107"/>
        <v>X</v>
      </c>
      <c r="V248" s="309">
        <f t="shared" si="107"/>
        <v>0</v>
      </c>
    </row>
    <row r="249" spans="1:22" hidden="1" x14ac:dyDescent="0.25">
      <c r="A249" s="37">
        <v>107</v>
      </c>
      <c r="B249" s="309">
        <f t="shared" ref="B249:V249" si="108">B112</f>
        <v>0</v>
      </c>
      <c r="C249" s="309">
        <f t="shared" si="108"/>
        <v>0</v>
      </c>
      <c r="D249" s="309" t="str">
        <f t="shared" si="108"/>
        <v/>
      </c>
      <c r="E249" s="309">
        <f t="shared" si="108"/>
        <v>0</v>
      </c>
      <c r="F249" s="309" t="str">
        <f t="shared" si="108"/>
        <v/>
      </c>
      <c r="G249" s="309">
        <f t="shared" si="108"/>
        <v>0</v>
      </c>
      <c r="H249" s="309">
        <f t="shared" si="108"/>
        <v>0</v>
      </c>
      <c r="I249" s="309">
        <f t="shared" si="108"/>
        <v>0</v>
      </c>
      <c r="J249" s="309">
        <f t="shared" si="108"/>
        <v>0</v>
      </c>
      <c r="K249" s="309">
        <f t="shared" si="108"/>
        <v>0</v>
      </c>
      <c r="L249" s="309">
        <f t="shared" si="108"/>
        <v>0</v>
      </c>
      <c r="M249" s="309">
        <f t="shared" si="108"/>
        <v>0</v>
      </c>
      <c r="N249" s="309">
        <f t="shared" si="108"/>
        <v>0</v>
      </c>
      <c r="O249" s="309">
        <f t="shared" si="108"/>
        <v>0</v>
      </c>
      <c r="P249" s="309">
        <f t="shared" si="108"/>
        <v>0</v>
      </c>
      <c r="Q249" s="309">
        <f t="shared" si="108"/>
        <v>0</v>
      </c>
      <c r="R249" s="309">
        <f t="shared" si="108"/>
        <v>0</v>
      </c>
      <c r="S249" s="309">
        <f t="shared" si="108"/>
        <v>0</v>
      </c>
      <c r="T249" s="309">
        <f t="shared" si="108"/>
        <v>0</v>
      </c>
      <c r="U249" s="309" t="str">
        <f t="shared" si="108"/>
        <v>X</v>
      </c>
      <c r="V249" s="309">
        <f t="shared" si="108"/>
        <v>0</v>
      </c>
    </row>
    <row r="250" spans="1:22" hidden="1" x14ac:dyDescent="0.25">
      <c r="A250" s="37">
        <v>108</v>
      </c>
      <c r="B250" s="309">
        <f t="shared" ref="B250:V250" si="109">B113</f>
        <v>0</v>
      </c>
      <c r="C250" s="309">
        <f t="shared" si="109"/>
        <v>0</v>
      </c>
      <c r="D250" s="309" t="str">
        <f t="shared" si="109"/>
        <v/>
      </c>
      <c r="E250" s="309">
        <f t="shared" si="109"/>
        <v>0</v>
      </c>
      <c r="F250" s="309" t="str">
        <f t="shared" si="109"/>
        <v/>
      </c>
      <c r="G250" s="309">
        <f t="shared" si="109"/>
        <v>0</v>
      </c>
      <c r="H250" s="309">
        <f t="shared" si="109"/>
        <v>0</v>
      </c>
      <c r="I250" s="309">
        <f t="shared" si="109"/>
        <v>0</v>
      </c>
      <c r="J250" s="309">
        <f t="shared" si="109"/>
        <v>0</v>
      </c>
      <c r="K250" s="309">
        <f t="shared" si="109"/>
        <v>0</v>
      </c>
      <c r="L250" s="309">
        <f t="shared" si="109"/>
        <v>0</v>
      </c>
      <c r="M250" s="309">
        <f t="shared" si="109"/>
        <v>0</v>
      </c>
      <c r="N250" s="309">
        <f t="shared" si="109"/>
        <v>0</v>
      </c>
      <c r="O250" s="309">
        <f t="shared" si="109"/>
        <v>0</v>
      </c>
      <c r="P250" s="309">
        <f t="shared" si="109"/>
        <v>0</v>
      </c>
      <c r="Q250" s="309">
        <f t="shared" si="109"/>
        <v>0</v>
      </c>
      <c r="R250" s="309">
        <f t="shared" si="109"/>
        <v>0</v>
      </c>
      <c r="S250" s="309">
        <f t="shared" si="109"/>
        <v>0</v>
      </c>
      <c r="T250" s="309">
        <f t="shared" si="109"/>
        <v>0</v>
      </c>
      <c r="U250" s="309" t="str">
        <f t="shared" si="109"/>
        <v>X</v>
      </c>
      <c r="V250" s="309">
        <f t="shared" si="109"/>
        <v>0</v>
      </c>
    </row>
    <row r="251" spans="1:22" hidden="1" x14ac:dyDescent="0.25">
      <c r="A251" s="37">
        <v>109</v>
      </c>
      <c r="B251" s="309">
        <f t="shared" ref="B251:V251" si="110">B114</f>
        <v>0</v>
      </c>
      <c r="C251" s="309">
        <f t="shared" si="110"/>
        <v>0</v>
      </c>
      <c r="D251" s="309" t="str">
        <f t="shared" si="110"/>
        <v/>
      </c>
      <c r="E251" s="309">
        <f t="shared" si="110"/>
        <v>0</v>
      </c>
      <c r="F251" s="309" t="str">
        <f t="shared" si="110"/>
        <v/>
      </c>
      <c r="G251" s="309">
        <f t="shared" si="110"/>
        <v>0</v>
      </c>
      <c r="H251" s="309">
        <f t="shared" si="110"/>
        <v>0</v>
      </c>
      <c r="I251" s="309">
        <f t="shared" si="110"/>
        <v>0</v>
      </c>
      <c r="J251" s="309">
        <f t="shared" si="110"/>
        <v>0</v>
      </c>
      <c r="K251" s="309">
        <f t="shared" si="110"/>
        <v>0</v>
      </c>
      <c r="L251" s="309">
        <f t="shared" si="110"/>
        <v>0</v>
      </c>
      <c r="M251" s="309">
        <f t="shared" si="110"/>
        <v>0</v>
      </c>
      <c r="N251" s="309">
        <f t="shared" si="110"/>
        <v>0</v>
      </c>
      <c r="O251" s="309">
        <f t="shared" si="110"/>
        <v>0</v>
      </c>
      <c r="P251" s="309">
        <f t="shared" si="110"/>
        <v>0</v>
      </c>
      <c r="Q251" s="309">
        <f t="shared" si="110"/>
        <v>0</v>
      </c>
      <c r="R251" s="309">
        <f t="shared" si="110"/>
        <v>0</v>
      </c>
      <c r="S251" s="309">
        <f t="shared" si="110"/>
        <v>0</v>
      </c>
      <c r="T251" s="309">
        <f t="shared" si="110"/>
        <v>0</v>
      </c>
      <c r="U251" s="309" t="str">
        <f t="shared" si="110"/>
        <v>X</v>
      </c>
      <c r="V251" s="309">
        <f t="shared" si="110"/>
        <v>0</v>
      </c>
    </row>
    <row r="252" spans="1:22" hidden="1" x14ac:dyDescent="0.25">
      <c r="A252" s="37">
        <v>110</v>
      </c>
      <c r="B252" s="309">
        <f t="shared" ref="B252:V252" si="111">B115</f>
        <v>0</v>
      </c>
      <c r="C252" s="309">
        <f t="shared" si="111"/>
        <v>0</v>
      </c>
      <c r="D252" s="309" t="str">
        <f t="shared" si="111"/>
        <v/>
      </c>
      <c r="E252" s="309">
        <f t="shared" si="111"/>
        <v>0</v>
      </c>
      <c r="F252" s="309" t="str">
        <f t="shared" si="111"/>
        <v/>
      </c>
      <c r="G252" s="309">
        <f t="shared" si="111"/>
        <v>0</v>
      </c>
      <c r="H252" s="309">
        <f t="shared" si="111"/>
        <v>0</v>
      </c>
      <c r="I252" s="309">
        <f t="shared" si="111"/>
        <v>0</v>
      </c>
      <c r="J252" s="309">
        <f t="shared" si="111"/>
        <v>0</v>
      </c>
      <c r="K252" s="309">
        <f t="shared" si="111"/>
        <v>0</v>
      </c>
      <c r="L252" s="309">
        <f t="shared" si="111"/>
        <v>0</v>
      </c>
      <c r="M252" s="309">
        <f t="shared" si="111"/>
        <v>0</v>
      </c>
      <c r="N252" s="309">
        <f t="shared" si="111"/>
        <v>0</v>
      </c>
      <c r="O252" s="309">
        <f t="shared" si="111"/>
        <v>0</v>
      </c>
      <c r="P252" s="309">
        <f t="shared" si="111"/>
        <v>0</v>
      </c>
      <c r="Q252" s="309">
        <f t="shared" si="111"/>
        <v>0</v>
      </c>
      <c r="R252" s="309">
        <f t="shared" si="111"/>
        <v>0</v>
      </c>
      <c r="S252" s="309">
        <f t="shared" si="111"/>
        <v>0</v>
      </c>
      <c r="T252" s="309">
        <f t="shared" si="111"/>
        <v>0</v>
      </c>
      <c r="U252" s="309" t="str">
        <f t="shared" si="111"/>
        <v>X</v>
      </c>
      <c r="V252" s="309">
        <f t="shared" si="111"/>
        <v>0</v>
      </c>
    </row>
    <row r="253" spans="1:22" hidden="1" x14ac:dyDescent="0.25">
      <c r="A253" s="37">
        <v>111</v>
      </c>
      <c r="B253" s="309">
        <f t="shared" ref="B253:V253" si="112">B116</f>
        <v>0</v>
      </c>
      <c r="C253" s="309">
        <f t="shared" si="112"/>
        <v>0</v>
      </c>
      <c r="D253" s="309" t="str">
        <f t="shared" si="112"/>
        <v/>
      </c>
      <c r="E253" s="309">
        <f t="shared" si="112"/>
        <v>0</v>
      </c>
      <c r="F253" s="309" t="str">
        <f t="shared" si="112"/>
        <v/>
      </c>
      <c r="G253" s="309">
        <f t="shared" si="112"/>
        <v>0</v>
      </c>
      <c r="H253" s="309">
        <f t="shared" si="112"/>
        <v>0</v>
      </c>
      <c r="I253" s="309">
        <f t="shared" si="112"/>
        <v>0</v>
      </c>
      <c r="J253" s="309">
        <f t="shared" si="112"/>
        <v>0</v>
      </c>
      <c r="K253" s="309">
        <f t="shared" si="112"/>
        <v>0</v>
      </c>
      <c r="L253" s="309">
        <f t="shared" si="112"/>
        <v>0</v>
      </c>
      <c r="M253" s="309">
        <f t="shared" si="112"/>
        <v>0</v>
      </c>
      <c r="N253" s="309">
        <f t="shared" si="112"/>
        <v>0</v>
      </c>
      <c r="O253" s="309">
        <f t="shared" si="112"/>
        <v>0</v>
      </c>
      <c r="P253" s="309">
        <f t="shared" si="112"/>
        <v>0</v>
      </c>
      <c r="Q253" s="309">
        <f t="shared" si="112"/>
        <v>0</v>
      </c>
      <c r="R253" s="309">
        <f t="shared" si="112"/>
        <v>0</v>
      </c>
      <c r="S253" s="309">
        <f t="shared" si="112"/>
        <v>0</v>
      </c>
      <c r="T253" s="309">
        <f t="shared" si="112"/>
        <v>0</v>
      </c>
      <c r="U253" s="309" t="str">
        <f t="shared" si="112"/>
        <v>X</v>
      </c>
      <c r="V253" s="309">
        <f t="shared" si="112"/>
        <v>0</v>
      </c>
    </row>
    <row r="254" spans="1:22" hidden="1" x14ac:dyDescent="0.25">
      <c r="A254" s="37">
        <v>112</v>
      </c>
      <c r="B254" s="309">
        <f t="shared" ref="B254:V254" si="113">B117</f>
        <v>0</v>
      </c>
      <c r="C254" s="309">
        <f t="shared" si="113"/>
        <v>0</v>
      </c>
      <c r="D254" s="309" t="str">
        <f t="shared" si="113"/>
        <v/>
      </c>
      <c r="E254" s="309">
        <f t="shared" si="113"/>
        <v>0</v>
      </c>
      <c r="F254" s="309" t="str">
        <f t="shared" si="113"/>
        <v/>
      </c>
      <c r="G254" s="309">
        <f t="shared" si="113"/>
        <v>0</v>
      </c>
      <c r="H254" s="309">
        <f t="shared" si="113"/>
        <v>0</v>
      </c>
      <c r="I254" s="309">
        <f t="shared" si="113"/>
        <v>0</v>
      </c>
      <c r="J254" s="309">
        <f t="shared" si="113"/>
        <v>0</v>
      </c>
      <c r="K254" s="309">
        <f t="shared" si="113"/>
        <v>0</v>
      </c>
      <c r="L254" s="309">
        <f t="shared" si="113"/>
        <v>0</v>
      </c>
      <c r="M254" s="309">
        <f t="shared" si="113"/>
        <v>0</v>
      </c>
      <c r="N254" s="309">
        <f t="shared" si="113"/>
        <v>0</v>
      </c>
      <c r="O254" s="309">
        <f t="shared" si="113"/>
        <v>0</v>
      </c>
      <c r="P254" s="309">
        <f t="shared" si="113"/>
        <v>0</v>
      </c>
      <c r="Q254" s="309">
        <f t="shared" si="113"/>
        <v>0</v>
      </c>
      <c r="R254" s="309">
        <f t="shared" si="113"/>
        <v>0</v>
      </c>
      <c r="S254" s="309">
        <f t="shared" si="113"/>
        <v>0</v>
      </c>
      <c r="T254" s="309">
        <f t="shared" si="113"/>
        <v>0</v>
      </c>
      <c r="U254" s="309" t="str">
        <f t="shared" si="113"/>
        <v>X</v>
      </c>
      <c r="V254" s="309">
        <f t="shared" si="113"/>
        <v>0</v>
      </c>
    </row>
    <row r="255" spans="1:22" hidden="1" x14ac:dyDescent="0.25">
      <c r="A255" s="37">
        <v>113</v>
      </c>
      <c r="B255" s="309">
        <f t="shared" ref="B255:V255" si="114">B118</f>
        <v>0</v>
      </c>
      <c r="C255" s="309">
        <f t="shared" si="114"/>
        <v>0</v>
      </c>
      <c r="D255" s="309" t="str">
        <f t="shared" si="114"/>
        <v/>
      </c>
      <c r="E255" s="309">
        <f t="shared" si="114"/>
        <v>0</v>
      </c>
      <c r="F255" s="309" t="str">
        <f t="shared" si="114"/>
        <v/>
      </c>
      <c r="G255" s="309">
        <f t="shared" si="114"/>
        <v>0</v>
      </c>
      <c r="H255" s="309">
        <f t="shared" si="114"/>
        <v>0</v>
      </c>
      <c r="I255" s="309">
        <f t="shared" si="114"/>
        <v>0</v>
      </c>
      <c r="J255" s="309">
        <f t="shared" si="114"/>
        <v>0</v>
      </c>
      <c r="K255" s="309">
        <f t="shared" si="114"/>
        <v>0</v>
      </c>
      <c r="L255" s="309">
        <f t="shared" si="114"/>
        <v>0</v>
      </c>
      <c r="M255" s="309">
        <f t="shared" si="114"/>
        <v>0</v>
      </c>
      <c r="N255" s="309">
        <f t="shared" si="114"/>
        <v>0</v>
      </c>
      <c r="O255" s="309">
        <f t="shared" si="114"/>
        <v>0</v>
      </c>
      <c r="P255" s="309">
        <f t="shared" si="114"/>
        <v>0</v>
      </c>
      <c r="Q255" s="309">
        <f t="shared" si="114"/>
        <v>0</v>
      </c>
      <c r="R255" s="309">
        <f t="shared" si="114"/>
        <v>0</v>
      </c>
      <c r="S255" s="309">
        <f t="shared" si="114"/>
        <v>0</v>
      </c>
      <c r="T255" s="309">
        <f t="shared" si="114"/>
        <v>0</v>
      </c>
      <c r="U255" s="309" t="str">
        <f t="shared" si="114"/>
        <v>X</v>
      </c>
      <c r="V255" s="309">
        <f t="shared" si="114"/>
        <v>0</v>
      </c>
    </row>
    <row r="256" spans="1:22" hidden="1" x14ac:dyDescent="0.25">
      <c r="A256" s="37">
        <v>114</v>
      </c>
      <c r="B256" s="309">
        <f t="shared" ref="B256:V256" si="115">B119</f>
        <v>0</v>
      </c>
      <c r="C256" s="309">
        <f t="shared" si="115"/>
        <v>0</v>
      </c>
      <c r="D256" s="309" t="str">
        <f t="shared" si="115"/>
        <v/>
      </c>
      <c r="E256" s="309">
        <f t="shared" si="115"/>
        <v>0</v>
      </c>
      <c r="F256" s="309" t="str">
        <f t="shared" si="115"/>
        <v/>
      </c>
      <c r="G256" s="309">
        <f t="shared" si="115"/>
        <v>0</v>
      </c>
      <c r="H256" s="309">
        <f t="shared" si="115"/>
        <v>0</v>
      </c>
      <c r="I256" s="309">
        <f t="shared" si="115"/>
        <v>0</v>
      </c>
      <c r="J256" s="309">
        <f t="shared" si="115"/>
        <v>0</v>
      </c>
      <c r="K256" s="309">
        <f t="shared" si="115"/>
        <v>0</v>
      </c>
      <c r="L256" s="309">
        <f t="shared" si="115"/>
        <v>0</v>
      </c>
      <c r="M256" s="309">
        <f t="shared" si="115"/>
        <v>0</v>
      </c>
      <c r="N256" s="309">
        <f t="shared" si="115"/>
        <v>0</v>
      </c>
      <c r="O256" s="309">
        <f t="shared" si="115"/>
        <v>0</v>
      </c>
      <c r="P256" s="309">
        <f t="shared" si="115"/>
        <v>0</v>
      </c>
      <c r="Q256" s="309">
        <f t="shared" si="115"/>
        <v>0</v>
      </c>
      <c r="R256" s="309">
        <f t="shared" si="115"/>
        <v>0</v>
      </c>
      <c r="S256" s="309">
        <f t="shared" si="115"/>
        <v>0</v>
      </c>
      <c r="T256" s="309">
        <f t="shared" si="115"/>
        <v>0</v>
      </c>
      <c r="U256" s="309" t="str">
        <f t="shared" si="115"/>
        <v>X</v>
      </c>
      <c r="V256" s="309">
        <f t="shared" si="115"/>
        <v>0</v>
      </c>
    </row>
    <row r="257" spans="1:22" hidden="1" x14ac:dyDescent="0.25">
      <c r="A257" s="37">
        <v>115</v>
      </c>
      <c r="B257" s="309">
        <f t="shared" ref="B257:V257" si="116">B120</f>
        <v>0</v>
      </c>
      <c r="C257" s="309">
        <f t="shared" si="116"/>
        <v>0</v>
      </c>
      <c r="D257" s="309" t="str">
        <f t="shared" si="116"/>
        <v/>
      </c>
      <c r="E257" s="309">
        <f t="shared" si="116"/>
        <v>0</v>
      </c>
      <c r="F257" s="309" t="str">
        <f t="shared" si="116"/>
        <v/>
      </c>
      <c r="G257" s="309">
        <f t="shared" si="116"/>
        <v>0</v>
      </c>
      <c r="H257" s="309">
        <f t="shared" si="116"/>
        <v>0</v>
      </c>
      <c r="I257" s="309">
        <f t="shared" si="116"/>
        <v>0</v>
      </c>
      <c r="J257" s="309">
        <f t="shared" si="116"/>
        <v>0</v>
      </c>
      <c r="K257" s="309">
        <f t="shared" si="116"/>
        <v>0</v>
      </c>
      <c r="L257" s="309">
        <f t="shared" si="116"/>
        <v>0</v>
      </c>
      <c r="M257" s="309">
        <f t="shared" si="116"/>
        <v>0</v>
      </c>
      <c r="N257" s="309">
        <f t="shared" si="116"/>
        <v>0</v>
      </c>
      <c r="O257" s="309">
        <f t="shared" si="116"/>
        <v>0</v>
      </c>
      <c r="P257" s="309">
        <f t="shared" si="116"/>
        <v>0</v>
      </c>
      <c r="Q257" s="309">
        <f t="shared" si="116"/>
        <v>0</v>
      </c>
      <c r="R257" s="309">
        <f t="shared" si="116"/>
        <v>0</v>
      </c>
      <c r="S257" s="309">
        <f t="shared" si="116"/>
        <v>0</v>
      </c>
      <c r="T257" s="309">
        <f t="shared" si="116"/>
        <v>0</v>
      </c>
      <c r="U257" s="309" t="str">
        <f t="shared" si="116"/>
        <v>X</v>
      </c>
      <c r="V257" s="309">
        <f t="shared" si="116"/>
        <v>0</v>
      </c>
    </row>
    <row r="258" spans="1:22" hidden="1" x14ac:dyDescent="0.25">
      <c r="A258" s="37">
        <v>116</v>
      </c>
      <c r="B258" s="309">
        <f t="shared" ref="B258:V258" si="117">B121</f>
        <v>0</v>
      </c>
      <c r="C258" s="309">
        <f t="shared" si="117"/>
        <v>0</v>
      </c>
      <c r="D258" s="309" t="str">
        <f t="shared" si="117"/>
        <v/>
      </c>
      <c r="E258" s="309">
        <f t="shared" si="117"/>
        <v>0</v>
      </c>
      <c r="F258" s="309" t="str">
        <f t="shared" si="117"/>
        <v/>
      </c>
      <c r="G258" s="309">
        <f t="shared" si="117"/>
        <v>0</v>
      </c>
      <c r="H258" s="309">
        <f t="shared" si="117"/>
        <v>0</v>
      </c>
      <c r="I258" s="309">
        <f t="shared" si="117"/>
        <v>0</v>
      </c>
      <c r="J258" s="309">
        <f t="shared" si="117"/>
        <v>0</v>
      </c>
      <c r="K258" s="309">
        <f t="shared" si="117"/>
        <v>0</v>
      </c>
      <c r="L258" s="309">
        <f t="shared" si="117"/>
        <v>0</v>
      </c>
      <c r="M258" s="309">
        <f t="shared" si="117"/>
        <v>0</v>
      </c>
      <c r="N258" s="309">
        <f t="shared" si="117"/>
        <v>0</v>
      </c>
      <c r="O258" s="309">
        <f t="shared" si="117"/>
        <v>0</v>
      </c>
      <c r="P258" s="309">
        <f t="shared" si="117"/>
        <v>0</v>
      </c>
      <c r="Q258" s="309">
        <f t="shared" si="117"/>
        <v>0</v>
      </c>
      <c r="R258" s="309">
        <f t="shared" si="117"/>
        <v>0</v>
      </c>
      <c r="S258" s="309">
        <f t="shared" si="117"/>
        <v>0</v>
      </c>
      <c r="T258" s="309">
        <f t="shared" si="117"/>
        <v>0</v>
      </c>
      <c r="U258" s="309" t="str">
        <f t="shared" si="117"/>
        <v>X</v>
      </c>
      <c r="V258" s="309">
        <f t="shared" si="117"/>
        <v>0</v>
      </c>
    </row>
    <row r="259" spans="1:22" hidden="1" x14ac:dyDescent="0.25">
      <c r="A259" s="37">
        <v>117</v>
      </c>
      <c r="B259" s="309">
        <f t="shared" ref="B259:V259" si="118">B122</f>
        <v>0</v>
      </c>
      <c r="C259" s="309">
        <f t="shared" si="118"/>
        <v>0</v>
      </c>
      <c r="D259" s="309" t="str">
        <f t="shared" si="118"/>
        <v/>
      </c>
      <c r="E259" s="309">
        <f t="shared" si="118"/>
        <v>0</v>
      </c>
      <c r="F259" s="309" t="str">
        <f t="shared" si="118"/>
        <v/>
      </c>
      <c r="G259" s="309">
        <f t="shared" si="118"/>
        <v>0</v>
      </c>
      <c r="H259" s="309">
        <f t="shared" si="118"/>
        <v>0</v>
      </c>
      <c r="I259" s="309">
        <f t="shared" si="118"/>
        <v>0</v>
      </c>
      <c r="J259" s="309">
        <f t="shared" si="118"/>
        <v>0</v>
      </c>
      <c r="K259" s="309">
        <f t="shared" si="118"/>
        <v>0</v>
      </c>
      <c r="L259" s="309">
        <f t="shared" si="118"/>
        <v>0</v>
      </c>
      <c r="M259" s="309">
        <f t="shared" si="118"/>
        <v>0</v>
      </c>
      <c r="N259" s="309">
        <f t="shared" si="118"/>
        <v>0</v>
      </c>
      <c r="O259" s="309">
        <f t="shared" si="118"/>
        <v>0</v>
      </c>
      <c r="P259" s="309">
        <f t="shared" si="118"/>
        <v>0</v>
      </c>
      <c r="Q259" s="309">
        <f t="shared" si="118"/>
        <v>0</v>
      </c>
      <c r="R259" s="309">
        <f t="shared" si="118"/>
        <v>0</v>
      </c>
      <c r="S259" s="309">
        <f t="shared" si="118"/>
        <v>0</v>
      </c>
      <c r="T259" s="309">
        <f t="shared" si="118"/>
        <v>0</v>
      </c>
      <c r="U259" s="309" t="str">
        <f t="shared" si="118"/>
        <v>X</v>
      </c>
      <c r="V259" s="309">
        <f t="shared" si="118"/>
        <v>0</v>
      </c>
    </row>
    <row r="260" spans="1:22" hidden="1" x14ac:dyDescent="0.25">
      <c r="A260" s="37">
        <v>118</v>
      </c>
      <c r="B260" s="309">
        <f t="shared" ref="B260:V260" si="119">B123</f>
        <v>0</v>
      </c>
      <c r="C260" s="309">
        <f t="shared" si="119"/>
        <v>0</v>
      </c>
      <c r="D260" s="309" t="str">
        <f t="shared" si="119"/>
        <v/>
      </c>
      <c r="E260" s="309">
        <f t="shared" si="119"/>
        <v>0</v>
      </c>
      <c r="F260" s="309" t="str">
        <f t="shared" si="119"/>
        <v/>
      </c>
      <c r="G260" s="309">
        <f t="shared" si="119"/>
        <v>0</v>
      </c>
      <c r="H260" s="309">
        <f t="shared" si="119"/>
        <v>0</v>
      </c>
      <c r="I260" s="309">
        <f t="shared" si="119"/>
        <v>0</v>
      </c>
      <c r="J260" s="309">
        <f t="shared" si="119"/>
        <v>0</v>
      </c>
      <c r="K260" s="309">
        <f t="shared" si="119"/>
        <v>0</v>
      </c>
      <c r="L260" s="309">
        <f t="shared" si="119"/>
        <v>0</v>
      </c>
      <c r="M260" s="309">
        <f t="shared" si="119"/>
        <v>0</v>
      </c>
      <c r="N260" s="309">
        <f t="shared" si="119"/>
        <v>0</v>
      </c>
      <c r="O260" s="309">
        <f t="shared" si="119"/>
        <v>0</v>
      </c>
      <c r="P260" s="309">
        <f t="shared" si="119"/>
        <v>0</v>
      </c>
      <c r="Q260" s="309">
        <f t="shared" si="119"/>
        <v>0</v>
      </c>
      <c r="R260" s="309">
        <f t="shared" si="119"/>
        <v>0</v>
      </c>
      <c r="S260" s="309">
        <f t="shared" si="119"/>
        <v>0</v>
      </c>
      <c r="T260" s="309">
        <f t="shared" si="119"/>
        <v>0</v>
      </c>
      <c r="U260" s="309" t="str">
        <f t="shared" si="119"/>
        <v>X</v>
      </c>
      <c r="V260" s="309">
        <f t="shared" si="119"/>
        <v>0</v>
      </c>
    </row>
    <row r="261" spans="1:22" hidden="1" x14ac:dyDescent="0.25">
      <c r="A261" s="37">
        <v>119</v>
      </c>
      <c r="B261" s="309">
        <f t="shared" ref="B261:V261" si="120">B124</f>
        <v>0</v>
      </c>
      <c r="C261" s="309">
        <f t="shared" si="120"/>
        <v>0</v>
      </c>
      <c r="D261" s="309" t="str">
        <f t="shared" si="120"/>
        <v/>
      </c>
      <c r="E261" s="309">
        <f t="shared" si="120"/>
        <v>0</v>
      </c>
      <c r="F261" s="309" t="str">
        <f t="shared" si="120"/>
        <v/>
      </c>
      <c r="G261" s="309">
        <f t="shared" si="120"/>
        <v>0</v>
      </c>
      <c r="H261" s="309">
        <f t="shared" si="120"/>
        <v>0</v>
      </c>
      <c r="I261" s="309">
        <f t="shared" si="120"/>
        <v>0</v>
      </c>
      <c r="J261" s="309">
        <f t="shared" si="120"/>
        <v>0</v>
      </c>
      <c r="K261" s="309">
        <f t="shared" si="120"/>
        <v>0</v>
      </c>
      <c r="L261" s="309">
        <f t="shared" si="120"/>
        <v>0</v>
      </c>
      <c r="M261" s="309">
        <f t="shared" si="120"/>
        <v>0</v>
      </c>
      <c r="N261" s="309">
        <f t="shared" si="120"/>
        <v>0</v>
      </c>
      <c r="O261" s="309">
        <f t="shared" si="120"/>
        <v>0</v>
      </c>
      <c r="P261" s="309">
        <f t="shared" si="120"/>
        <v>0</v>
      </c>
      <c r="Q261" s="309">
        <f t="shared" si="120"/>
        <v>0</v>
      </c>
      <c r="R261" s="309">
        <f t="shared" si="120"/>
        <v>0</v>
      </c>
      <c r="S261" s="309">
        <f t="shared" si="120"/>
        <v>0</v>
      </c>
      <c r="T261" s="309">
        <f t="shared" si="120"/>
        <v>0</v>
      </c>
      <c r="U261" s="309" t="str">
        <f t="shared" si="120"/>
        <v>X</v>
      </c>
      <c r="V261" s="309">
        <f t="shared" si="120"/>
        <v>0</v>
      </c>
    </row>
    <row r="262" spans="1:22" hidden="1" x14ac:dyDescent="0.25">
      <c r="A262" s="37">
        <v>120</v>
      </c>
      <c r="B262" s="309">
        <f t="shared" ref="B262:V262" si="121">B125</f>
        <v>0</v>
      </c>
      <c r="C262" s="309">
        <f t="shared" si="121"/>
        <v>0</v>
      </c>
      <c r="D262" s="309" t="str">
        <f t="shared" si="121"/>
        <v/>
      </c>
      <c r="E262" s="309">
        <f t="shared" si="121"/>
        <v>0</v>
      </c>
      <c r="F262" s="309" t="str">
        <f t="shared" si="121"/>
        <v/>
      </c>
      <c r="G262" s="309">
        <f t="shared" si="121"/>
        <v>0</v>
      </c>
      <c r="H262" s="309">
        <f t="shared" si="121"/>
        <v>0</v>
      </c>
      <c r="I262" s="309">
        <f t="shared" si="121"/>
        <v>0</v>
      </c>
      <c r="J262" s="309">
        <f t="shared" si="121"/>
        <v>0</v>
      </c>
      <c r="K262" s="309">
        <f t="shared" si="121"/>
        <v>0</v>
      </c>
      <c r="L262" s="309">
        <f t="shared" si="121"/>
        <v>0</v>
      </c>
      <c r="M262" s="309">
        <f t="shared" si="121"/>
        <v>0</v>
      </c>
      <c r="N262" s="309">
        <f t="shared" si="121"/>
        <v>0</v>
      </c>
      <c r="O262" s="309">
        <f t="shared" si="121"/>
        <v>0</v>
      </c>
      <c r="P262" s="309">
        <f t="shared" si="121"/>
        <v>0</v>
      </c>
      <c r="Q262" s="309">
        <f t="shared" si="121"/>
        <v>0</v>
      </c>
      <c r="R262" s="309">
        <f t="shared" si="121"/>
        <v>0</v>
      </c>
      <c r="S262" s="309">
        <f t="shared" si="121"/>
        <v>0</v>
      </c>
      <c r="T262" s="309">
        <f t="shared" si="121"/>
        <v>0</v>
      </c>
      <c r="U262" s="309" t="str">
        <f t="shared" si="121"/>
        <v>X</v>
      </c>
      <c r="V262" s="309">
        <f t="shared" si="121"/>
        <v>0</v>
      </c>
    </row>
  </sheetData>
  <sheetProtection password="C71F" sheet="1" objects="1" scenarios="1" formatRows="0"/>
  <mergeCells count="34">
    <mergeCell ref="Q141:Q142"/>
    <mergeCell ref="R141:T141"/>
    <mergeCell ref="U141:U142"/>
    <mergeCell ref="J142:K142"/>
    <mergeCell ref="L142:M142"/>
    <mergeCell ref="N142:O142"/>
    <mergeCell ref="F141:F142"/>
    <mergeCell ref="G141:G142"/>
    <mergeCell ref="H141:H142"/>
    <mergeCell ref="J141:O141"/>
    <mergeCell ref="P141:P142"/>
    <mergeCell ref="I141:I142"/>
    <mergeCell ref="A141:A142"/>
    <mergeCell ref="B141:B142"/>
    <mergeCell ref="C141:C142"/>
    <mergeCell ref="D141:D142"/>
    <mergeCell ref="E141:E142"/>
    <mergeCell ref="F4:F5"/>
    <mergeCell ref="A4:A5"/>
    <mergeCell ref="B4:B5"/>
    <mergeCell ref="C4:C5"/>
    <mergeCell ref="D4:D5"/>
    <mergeCell ref="E4:E5"/>
    <mergeCell ref="U4:U5"/>
    <mergeCell ref="J5:K5"/>
    <mergeCell ref="L5:M5"/>
    <mergeCell ref="N5:O5"/>
    <mergeCell ref="G4:G5"/>
    <mergeCell ref="H4:H5"/>
    <mergeCell ref="J4:O4"/>
    <mergeCell ref="P4:P5"/>
    <mergeCell ref="Q4:Q5"/>
    <mergeCell ref="R4:T4"/>
    <mergeCell ref="I4:I5"/>
  </mergeCells>
  <conditionalFormatting sqref="G38">
    <cfRule type="duplicateValues" dxfId="6" priority="9"/>
  </conditionalFormatting>
  <conditionalFormatting sqref="G39">
    <cfRule type="duplicateValues" dxfId="5" priority="8"/>
  </conditionalFormatting>
  <conditionalFormatting sqref="G40">
    <cfRule type="duplicateValues" dxfId="4" priority="7"/>
  </conditionalFormatting>
  <conditionalFormatting sqref="G41">
    <cfRule type="duplicateValues" dxfId="3" priority="6"/>
  </conditionalFormatting>
  <conditionalFormatting sqref="G46">
    <cfRule type="duplicateValues" dxfId="2" priority="3"/>
  </conditionalFormatting>
  <conditionalFormatting sqref="G44">
    <cfRule type="duplicateValues" dxfId="1" priority="2"/>
  </conditionalFormatting>
  <conditionalFormatting sqref="G45">
    <cfRule type="duplicateValues" dxfId="0" priority="1"/>
  </conditionalFormatting>
  <dataValidations count="3">
    <dataValidation type="list" allowBlank="1" showInputMessage="1" showErrorMessage="1" sqref="T6:T138">
      <formula1>$AD$5:$AD$7</formula1>
    </dataValidation>
    <dataValidation type="list" allowBlank="1" showInputMessage="1" showErrorMessage="1" sqref="S6:S138">
      <formula1>$AB$5:$AB$11</formula1>
    </dataValidation>
    <dataValidation type="list" allowBlank="1" showInputMessage="1" showErrorMessage="1" sqref="Z6:Z7 R6:R138 Z143:Z144">
      <formula1>$Z$5:$Z$7</formula1>
    </dataValidation>
  </dataValidations>
  <pageMargins left="0.7" right="0.7" top="0.75" bottom="0.75" header="0.3" footer="0.3"/>
  <pageSetup orientation="portrait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U79"/>
  <sheetViews>
    <sheetView topLeftCell="A37" zoomScaleNormal="100" workbookViewId="0">
      <selection activeCell="G3" sqref="G3"/>
    </sheetView>
  </sheetViews>
  <sheetFormatPr defaultRowHeight="15" x14ac:dyDescent="0.25"/>
  <cols>
    <col min="1" max="1" width="9.140625" style="208"/>
    <col min="2" max="2" width="13.7109375" style="208" customWidth="1"/>
    <col min="3" max="3" width="5.28515625" style="208" customWidth="1"/>
    <col min="4" max="4" width="54.140625" style="208" customWidth="1"/>
    <col min="5" max="5" width="12.28515625" style="208" customWidth="1"/>
    <col min="6" max="7" width="9.140625" style="208"/>
    <col min="8" max="8" width="12.7109375" style="208" customWidth="1"/>
    <col min="9" max="9" width="50.7109375" style="208" hidden="1" customWidth="1"/>
    <col min="10" max="10" width="20.7109375" style="208" customWidth="1"/>
    <col min="11" max="11" width="30.7109375" style="208" customWidth="1"/>
    <col min="12" max="12" width="3.7109375" style="208" customWidth="1"/>
    <col min="13" max="13" width="30.7109375" style="208" customWidth="1"/>
    <col min="14" max="14" width="3.7109375" style="208" customWidth="1"/>
    <col min="15" max="15" width="30.7109375" style="208" customWidth="1"/>
    <col min="16" max="16" width="3.7109375" style="208" customWidth="1"/>
    <col min="17" max="18" width="20.7109375" style="208" customWidth="1"/>
    <col min="19" max="21" width="10.7109375" style="208" customWidth="1"/>
    <col min="22" max="16384" width="9.140625" style="208"/>
  </cols>
  <sheetData>
    <row r="1" spans="1:8" ht="15.75" thickBot="1" x14ac:dyDescent="0.3"/>
    <row r="2" spans="1:8" ht="32.25" thickBot="1" x14ac:dyDescent="0.3">
      <c r="A2" s="527" t="s">
        <v>84</v>
      </c>
      <c r="B2" s="527"/>
      <c r="C2" s="527"/>
      <c r="D2" s="527"/>
      <c r="E2" s="527"/>
      <c r="G2" s="209">
        <v>1</v>
      </c>
    </row>
    <row r="3" spans="1:8" ht="31.5" x14ac:dyDescent="0.25">
      <c r="A3" s="527" t="str">
        <f>"BUKIT SION "&amp;Input!J15&amp;" SCHOOL"</f>
        <v>BUKIT SION HIGH SCHOOL</v>
      </c>
      <c r="B3" s="527"/>
      <c r="C3" s="527"/>
      <c r="D3" s="527"/>
      <c r="E3" s="527"/>
      <c r="G3" s="210"/>
    </row>
    <row r="4" spans="1:8" x14ac:dyDescent="0.25">
      <c r="A4" s="219"/>
      <c r="B4" s="219"/>
      <c r="C4" s="219"/>
      <c r="D4" s="219"/>
      <c r="E4" s="219"/>
      <c r="F4" s="216"/>
      <c r="G4" s="216"/>
      <c r="H4" s="216"/>
    </row>
    <row r="5" spans="1:8" x14ac:dyDescent="0.25">
      <c r="A5" s="219"/>
      <c r="B5" s="219"/>
      <c r="C5" s="219"/>
      <c r="D5" s="219"/>
      <c r="E5" s="219"/>
      <c r="F5" s="216"/>
      <c r="G5" s="216"/>
      <c r="H5" s="216"/>
    </row>
    <row r="6" spans="1:8" x14ac:dyDescent="0.25">
      <c r="A6" s="219" t="s">
        <v>85</v>
      </c>
      <c r="B6" s="219"/>
      <c r="C6" s="217" t="s">
        <v>2</v>
      </c>
      <c r="D6" s="218" t="str">
        <f>HLOOKUP(Input!J15,Input!R11:S16,6,FALSE)</f>
        <v xml:space="preserve">Bukit Sion High School </v>
      </c>
      <c r="E6" s="219"/>
      <c r="F6" s="216"/>
      <c r="G6" s="216"/>
      <c r="H6" s="216"/>
    </row>
    <row r="7" spans="1:8" x14ac:dyDescent="0.25">
      <c r="A7" s="219" t="s">
        <v>87</v>
      </c>
      <c r="B7" s="219"/>
      <c r="C7" s="217" t="s">
        <v>2</v>
      </c>
      <c r="D7" s="219" t="str">
        <f>Input!C16</f>
        <v>Mathematics</v>
      </c>
      <c r="E7" s="219"/>
      <c r="F7" s="216"/>
      <c r="G7" s="216"/>
      <c r="H7" s="216"/>
    </row>
    <row r="8" spans="1:8" x14ac:dyDescent="0.25">
      <c r="A8" s="219" t="s">
        <v>135</v>
      </c>
      <c r="B8" s="219"/>
      <c r="C8" s="217" t="s">
        <v>2</v>
      </c>
      <c r="D8" s="219">
        <f>Input!J16</f>
        <v>10</v>
      </c>
      <c r="E8" s="219"/>
      <c r="F8" s="216"/>
      <c r="G8" s="216"/>
      <c r="H8" s="216"/>
    </row>
    <row r="9" spans="1:8" x14ac:dyDescent="0.25">
      <c r="A9" s="219" t="s">
        <v>42</v>
      </c>
      <c r="B9" s="219"/>
      <c r="C9" s="217" t="s">
        <v>2</v>
      </c>
      <c r="D9" s="218" t="s">
        <v>11</v>
      </c>
      <c r="E9" s="219"/>
      <c r="F9" s="216"/>
      <c r="G9" s="216"/>
      <c r="H9" s="216"/>
    </row>
    <row r="10" spans="1:8" x14ac:dyDescent="0.25">
      <c r="A10" s="219" t="s">
        <v>41</v>
      </c>
      <c r="B10" s="219"/>
      <c r="C10" s="217" t="s">
        <v>2</v>
      </c>
      <c r="D10" s="219" t="str">
        <f>Input!C18</f>
        <v>2017-2018</v>
      </c>
      <c r="E10" s="219"/>
      <c r="F10" s="216"/>
      <c r="G10" s="216"/>
      <c r="H10" s="216"/>
    </row>
    <row r="11" spans="1:8" x14ac:dyDescent="0.25">
      <c r="A11" s="528" t="s">
        <v>88</v>
      </c>
      <c r="B11" s="528"/>
      <c r="C11" s="217" t="s">
        <v>2</v>
      </c>
      <c r="D11" s="219">
        <f>G2</f>
        <v>1</v>
      </c>
      <c r="E11" s="219"/>
      <c r="F11" s="216"/>
      <c r="G11" s="216"/>
      <c r="H11" s="216"/>
    </row>
    <row r="12" spans="1:8" x14ac:dyDescent="0.25">
      <c r="A12" s="219"/>
      <c r="B12" s="219"/>
      <c r="C12" s="217"/>
      <c r="D12" s="218"/>
      <c r="E12" s="219"/>
      <c r="F12" s="216"/>
      <c r="G12" s="216"/>
      <c r="H12" s="216"/>
    </row>
    <row r="13" spans="1:8" ht="30" customHeight="1" x14ac:dyDescent="0.25">
      <c r="A13" s="223" t="s">
        <v>89</v>
      </c>
      <c r="B13" s="219"/>
      <c r="C13" s="219" t="str">
        <f>":   "&amp;VLOOKUP(G2,'LP Table Sem 1'!A143:D262,3,FALSE)&amp;". "</f>
        <v xml:space="preserve">:   0. </v>
      </c>
      <c r="D13" s="529" t="str">
        <f>VLOOKUP(G2,'LP Table Sem 1'!A143:D262,4,FALSE)</f>
        <v/>
      </c>
      <c r="E13" s="529"/>
      <c r="F13" s="216"/>
      <c r="G13" s="221"/>
      <c r="H13" s="216"/>
    </row>
    <row r="14" spans="1:8" x14ac:dyDescent="0.25">
      <c r="A14" s="219"/>
      <c r="B14" s="219"/>
      <c r="C14" s="219"/>
      <c r="D14" s="218"/>
      <c r="E14" s="219"/>
      <c r="F14" s="216"/>
      <c r="G14" s="216"/>
      <c r="H14" s="216"/>
    </row>
    <row r="15" spans="1:8" ht="30" customHeight="1" x14ac:dyDescent="0.25">
      <c r="A15" s="223" t="s">
        <v>90</v>
      </c>
      <c r="B15" s="219"/>
      <c r="C15" s="219" t="str">
        <f>": "&amp;VLOOKUP(G2,'LP Table Sem 1'!A143:F262,5,FALSE)</f>
        <v>: 0</v>
      </c>
      <c r="D15" s="529" t="str">
        <f>VLOOKUP(G2,'LP Table Sem 1'!A143:F262,6,FALSE)</f>
        <v/>
      </c>
      <c r="E15" s="529"/>
      <c r="F15" s="216"/>
      <c r="G15" s="216"/>
      <c r="H15" s="216"/>
    </row>
    <row r="16" spans="1:8" x14ac:dyDescent="0.25">
      <c r="A16" s="219"/>
      <c r="B16" s="219"/>
      <c r="C16" s="219"/>
      <c r="D16" s="218"/>
      <c r="E16" s="219"/>
      <c r="F16" s="216"/>
      <c r="G16" s="216"/>
      <c r="H16" s="216"/>
    </row>
    <row r="17" spans="1:8" ht="60" customHeight="1" x14ac:dyDescent="0.25">
      <c r="A17" s="223" t="s">
        <v>91</v>
      </c>
      <c r="B17" s="220"/>
      <c r="C17" s="219" t="s">
        <v>2</v>
      </c>
      <c r="D17" s="529">
        <f>VLOOKUP(G2,'LP Table Sem 1'!A143:G262,7,FALSE)</f>
        <v>0</v>
      </c>
      <c r="E17" s="530"/>
      <c r="F17" s="216"/>
      <c r="G17" s="216"/>
      <c r="H17" s="216"/>
    </row>
    <row r="18" spans="1:8" x14ac:dyDescent="0.25">
      <c r="A18" s="219"/>
      <c r="B18" s="219"/>
      <c r="C18" s="219"/>
      <c r="D18" s="218"/>
      <c r="E18" s="219"/>
      <c r="F18" s="216"/>
      <c r="G18" s="216"/>
      <c r="H18" s="216"/>
    </row>
    <row r="19" spans="1:8" x14ac:dyDescent="0.25">
      <c r="A19" s="223" t="s">
        <v>92</v>
      </c>
      <c r="B19" s="220"/>
      <c r="C19" s="219" t="s">
        <v>2</v>
      </c>
      <c r="D19" s="219" t="str">
        <f>VLOOKUP(G2,'LP Table Sem 1'!A143:B262,2,FALSE)&amp;Input!K17</f>
        <v>0 x 45 minutes</v>
      </c>
      <c r="E19" s="219"/>
      <c r="F19" s="216"/>
      <c r="G19" s="216"/>
      <c r="H19" s="221"/>
    </row>
    <row r="20" spans="1:8" x14ac:dyDescent="0.25">
      <c r="A20" s="219"/>
      <c r="B20" s="219"/>
      <c r="C20" s="219"/>
      <c r="D20" s="219"/>
      <c r="E20" s="219"/>
      <c r="F20" s="216"/>
      <c r="G20" s="216"/>
      <c r="H20" s="216"/>
    </row>
    <row r="21" spans="1:8" x14ac:dyDescent="0.25">
      <c r="A21" s="222" t="s">
        <v>93</v>
      </c>
      <c r="B21" s="223" t="s">
        <v>94</v>
      </c>
      <c r="C21" s="219"/>
      <c r="D21" s="219"/>
      <c r="E21" s="219"/>
      <c r="F21" s="216"/>
      <c r="G21" s="216"/>
      <c r="H21" s="216"/>
    </row>
    <row r="22" spans="1:8" x14ac:dyDescent="0.25">
      <c r="A22" s="222"/>
      <c r="B22" s="531" t="s">
        <v>95</v>
      </c>
      <c r="C22" s="531"/>
      <c r="D22" s="531"/>
      <c r="E22" s="219"/>
      <c r="F22" s="216"/>
      <c r="G22" s="216"/>
      <c r="H22" s="216"/>
    </row>
    <row r="23" spans="1:8" ht="60" customHeight="1" x14ac:dyDescent="0.25">
      <c r="A23" s="217"/>
      <c r="B23" s="529">
        <f>D17</f>
        <v>0</v>
      </c>
      <c r="C23" s="529"/>
      <c r="D23" s="529"/>
      <c r="E23" s="529"/>
      <c r="F23" s="216"/>
      <c r="G23" s="216"/>
      <c r="H23" s="216"/>
    </row>
    <row r="24" spans="1:8" x14ac:dyDescent="0.25">
      <c r="A24" s="217"/>
      <c r="B24" s="219"/>
      <c r="C24" s="219"/>
      <c r="D24" s="219"/>
      <c r="E24" s="219"/>
      <c r="F24" s="216"/>
      <c r="G24" s="216"/>
      <c r="H24" s="216"/>
    </row>
    <row r="25" spans="1:8" x14ac:dyDescent="0.25">
      <c r="A25" s="222" t="s">
        <v>96</v>
      </c>
      <c r="B25" s="223" t="s">
        <v>201</v>
      </c>
      <c r="C25" s="219"/>
      <c r="D25" s="219"/>
      <c r="E25" s="219"/>
      <c r="F25" s="216"/>
      <c r="G25" s="216"/>
      <c r="H25" s="216"/>
    </row>
    <row r="26" spans="1:8" x14ac:dyDescent="0.25">
      <c r="A26" s="217"/>
      <c r="B26" s="529">
        <f>VLOOKUP(G2,'LP Table Sem 1'!A143:H262,8,FALSE)</f>
        <v>0</v>
      </c>
      <c r="C26" s="529"/>
      <c r="D26" s="529"/>
      <c r="E26" s="219"/>
      <c r="F26" s="216"/>
      <c r="G26" s="216"/>
      <c r="H26" s="216"/>
    </row>
    <row r="27" spans="1:8" x14ac:dyDescent="0.25">
      <c r="A27" s="217"/>
      <c r="B27" s="219"/>
      <c r="C27" s="219"/>
      <c r="D27" s="219"/>
      <c r="E27" s="219"/>
      <c r="F27" s="216"/>
      <c r="G27" s="216"/>
      <c r="H27" s="216"/>
    </row>
    <row r="28" spans="1:8" x14ac:dyDescent="0.25">
      <c r="A28" s="222" t="s">
        <v>97</v>
      </c>
      <c r="B28" s="223" t="s">
        <v>98</v>
      </c>
      <c r="C28" s="219"/>
      <c r="D28" s="219"/>
      <c r="E28" s="219"/>
      <c r="F28" s="216"/>
      <c r="G28" s="216"/>
      <c r="H28" s="216"/>
    </row>
    <row r="29" spans="1:8" x14ac:dyDescent="0.25">
      <c r="A29" s="217"/>
      <c r="B29" s="528">
        <f>VLOOKUP(G2,'LP Table Sem 1'!A$143:I$262,9,FALSE)</f>
        <v>0</v>
      </c>
      <c r="C29" s="528"/>
      <c r="D29" s="528"/>
      <c r="E29" s="219"/>
      <c r="F29" s="216"/>
      <c r="G29" s="216"/>
      <c r="H29" s="216"/>
    </row>
    <row r="30" spans="1:8" x14ac:dyDescent="0.25">
      <c r="A30" s="217"/>
      <c r="B30" s="219"/>
      <c r="C30" s="219"/>
      <c r="D30" s="219"/>
      <c r="E30" s="219"/>
      <c r="F30" s="216"/>
      <c r="G30" s="216"/>
      <c r="H30" s="216"/>
    </row>
    <row r="31" spans="1:8" x14ac:dyDescent="0.25">
      <c r="A31" s="222" t="s">
        <v>99</v>
      </c>
      <c r="B31" s="223" t="s">
        <v>100</v>
      </c>
      <c r="C31" s="219"/>
      <c r="D31" s="219"/>
      <c r="E31" s="219"/>
      <c r="F31" s="216"/>
      <c r="G31" s="216"/>
      <c r="H31" s="216"/>
    </row>
    <row r="32" spans="1:8" x14ac:dyDescent="0.25">
      <c r="A32" s="219"/>
      <c r="B32" s="219"/>
      <c r="C32" s="219"/>
      <c r="D32" s="219"/>
      <c r="E32" s="219"/>
      <c r="F32" s="216"/>
      <c r="G32" s="216"/>
      <c r="H32" s="216"/>
    </row>
    <row r="33" spans="1:8" ht="45" x14ac:dyDescent="0.25">
      <c r="A33" s="219"/>
      <c r="B33" s="224" t="s">
        <v>13</v>
      </c>
      <c r="C33" s="532" t="s">
        <v>101</v>
      </c>
      <c r="D33" s="532"/>
      <c r="E33" s="225" t="s">
        <v>102</v>
      </c>
      <c r="F33" s="216"/>
      <c r="G33" s="216"/>
      <c r="H33" s="216"/>
    </row>
    <row r="34" spans="1:8" x14ac:dyDescent="0.25">
      <c r="A34" s="219"/>
      <c r="B34" s="226">
        <v>1</v>
      </c>
      <c r="C34" s="525" t="s">
        <v>103</v>
      </c>
      <c r="D34" s="526"/>
      <c r="E34" s="226">
        <v>5</v>
      </c>
      <c r="F34" s="216"/>
      <c r="G34" s="216"/>
      <c r="H34" s="216"/>
    </row>
    <row r="35" spans="1:8" ht="60" customHeight="1" x14ac:dyDescent="0.25">
      <c r="A35" s="219"/>
      <c r="B35" s="227"/>
      <c r="C35" s="228" t="s">
        <v>104</v>
      </c>
      <c r="D35" s="229" t="s">
        <v>105</v>
      </c>
      <c r="E35" s="227"/>
      <c r="F35" s="216"/>
      <c r="G35" s="216"/>
      <c r="H35" s="216"/>
    </row>
    <row r="36" spans="1:8" x14ac:dyDescent="0.25">
      <c r="A36" s="219"/>
      <c r="B36" s="227"/>
      <c r="C36" s="230" t="s">
        <v>106</v>
      </c>
      <c r="D36" s="231" t="s">
        <v>107</v>
      </c>
      <c r="E36" s="227"/>
      <c r="F36" s="216"/>
      <c r="G36" s="216"/>
      <c r="H36" s="216"/>
    </row>
    <row r="37" spans="1:8" ht="15" customHeight="1" x14ac:dyDescent="0.25">
      <c r="A37" s="219"/>
      <c r="B37" s="227"/>
      <c r="C37" s="230"/>
      <c r="D37" s="229" t="s">
        <v>132</v>
      </c>
      <c r="E37" s="227"/>
      <c r="F37" s="216"/>
      <c r="G37" s="216"/>
      <c r="H37" s="216"/>
    </row>
    <row r="38" spans="1:8" x14ac:dyDescent="0.25">
      <c r="A38" s="219"/>
      <c r="B38" s="227"/>
      <c r="C38" s="230" t="s">
        <v>108</v>
      </c>
      <c r="D38" s="231" t="s">
        <v>109</v>
      </c>
      <c r="E38" s="227"/>
      <c r="F38" s="216"/>
      <c r="G38" s="216"/>
      <c r="H38" s="216"/>
    </row>
    <row r="39" spans="1:8" x14ac:dyDescent="0.25">
      <c r="A39" s="219"/>
      <c r="B39" s="227"/>
      <c r="C39" s="230"/>
      <c r="D39" s="232" t="s">
        <v>110</v>
      </c>
      <c r="E39" s="227"/>
      <c r="F39" s="216"/>
      <c r="G39" s="216"/>
      <c r="H39" s="216"/>
    </row>
    <row r="40" spans="1:8" x14ac:dyDescent="0.25">
      <c r="A40" s="219"/>
      <c r="B40" s="227"/>
      <c r="C40" s="230"/>
      <c r="D40" s="229">
        <f>B26</f>
        <v>0</v>
      </c>
      <c r="E40" s="227"/>
      <c r="F40" s="216"/>
      <c r="G40" s="216"/>
      <c r="H40" s="216"/>
    </row>
    <row r="41" spans="1:8" x14ac:dyDescent="0.25">
      <c r="A41" s="219"/>
      <c r="B41" s="227"/>
      <c r="C41" s="230"/>
      <c r="D41" s="232" t="s">
        <v>111</v>
      </c>
      <c r="E41" s="227"/>
      <c r="F41" s="216"/>
      <c r="G41" s="216"/>
      <c r="H41" s="216"/>
    </row>
    <row r="42" spans="1:8" x14ac:dyDescent="0.25">
      <c r="A42" s="219"/>
      <c r="B42" s="227"/>
      <c r="C42" s="230" t="s">
        <v>112</v>
      </c>
      <c r="D42" s="233" t="s">
        <v>113</v>
      </c>
      <c r="E42" s="227"/>
      <c r="F42" s="216"/>
      <c r="G42" s="216"/>
      <c r="H42" s="216"/>
    </row>
    <row r="43" spans="1:8" ht="30" x14ac:dyDescent="0.25">
      <c r="A43" s="219"/>
      <c r="B43" s="234"/>
      <c r="C43" s="235"/>
      <c r="D43" s="236" t="s">
        <v>114</v>
      </c>
      <c r="E43" s="234"/>
      <c r="F43" s="216"/>
      <c r="G43" s="216"/>
      <c r="H43" s="216"/>
    </row>
    <row r="44" spans="1:8" x14ac:dyDescent="0.25">
      <c r="A44" s="219"/>
      <c r="B44" s="226">
        <v>2</v>
      </c>
      <c r="C44" s="525" t="s">
        <v>115</v>
      </c>
      <c r="D44" s="526"/>
      <c r="E44" s="226"/>
      <c r="F44" s="216"/>
      <c r="G44" s="216"/>
      <c r="H44" s="216"/>
    </row>
    <row r="45" spans="1:8" x14ac:dyDescent="0.25">
      <c r="A45" s="219"/>
      <c r="B45" s="227"/>
      <c r="C45" s="230" t="s">
        <v>116</v>
      </c>
      <c r="D45" s="232" t="s">
        <v>117</v>
      </c>
      <c r="E45" s="350">
        <f>VLOOKUP($G$2,'LP Table Sem 1'!$A$143:$K$262,11,FALSE)</f>
        <v>0</v>
      </c>
      <c r="F45" s="216"/>
      <c r="G45" s="216"/>
      <c r="H45" s="216"/>
    </row>
    <row r="46" spans="1:8" ht="30" x14ac:dyDescent="0.25">
      <c r="A46" s="219"/>
      <c r="B46" s="227"/>
      <c r="C46" s="230"/>
      <c r="D46" s="229">
        <f>VLOOKUP($G$2,'LP Table Sem 1'!$A$143:$J$262,10,FALSE)</f>
        <v>0</v>
      </c>
      <c r="E46" s="237"/>
      <c r="F46" s="216"/>
      <c r="G46" s="216"/>
      <c r="H46" s="216"/>
    </row>
    <row r="47" spans="1:8" x14ac:dyDescent="0.25">
      <c r="A47" s="219"/>
      <c r="B47" s="227"/>
      <c r="C47" s="230" t="s">
        <v>118</v>
      </c>
      <c r="D47" s="232" t="s">
        <v>119</v>
      </c>
      <c r="E47" s="350">
        <f>VLOOKUP($G$2,'LP Table Sem 1'!$A$143:$M$262,13,FALSE)</f>
        <v>0</v>
      </c>
      <c r="F47" s="216"/>
      <c r="G47" s="216"/>
      <c r="H47" s="216"/>
    </row>
    <row r="48" spans="1:8" x14ac:dyDescent="0.25">
      <c r="A48" s="219"/>
      <c r="B48" s="227"/>
      <c r="C48" s="230"/>
      <c r="D48" s="229">
        <f>VLOOKUP($G$2,'LP Table Sem 1'!$A$143:$L$262,12,FALSE)</f>
        <v>0</v>
      </c>
      <c r="E48" s="237"/>
      <c r="F48" s="216"/>
      <c r="G48" s="216"/>
      <c r="H48" s="216"/>
    </row>
    <row r="49" spans="1:9" x14ac:dyDescent="0.25">
      <c r="A49" s="219"/>
      <c r="B49" s="227"/>
      <c r="C49" s="230" t="s">
        <v>112</v>
      </c>
      <c r="D49" s="232" t="s">
        <v>120</v>
      </c>
      <c r="E49" s="350">
        <f>VLOOKUP($G$2,'LP Table Sem 1'!$A$143:$O$262,15,FALSE)</f>
        <v>0</v>
      </c>
      <c r="F49" s="216"/>
      <c r="G49" s="216"/>
      <c r="H49" s="216"/>
    </row>
    <row r="50" spans="1:9" x14ac:dyDescent="0.25">
      <c r="A50" s="219"/>
      <c r="B50" s="227"/>
      <c r="C50" s="230"/>
      <c r="D50" s="229">
        <f>VLOOKUP($G$2,'LP Table Sem 1'!$A$143:$N$262,14,FALSE)</f>
        <v>0</v>
      </c>
      <c r="E50" s="238"/>
      <c r="F50" s="216"/>
      <c r="G50" s="216"/>
      <c r="H50" s="216"/>
    </row>
    <row r="51" spans="1:9" hidden="1" x14ac:dyDescent="0.25">
      <c r="A51" s="219"/>
      <c r="B51" s="234"/>
      <c r="C51" s="235"/>
      <c r="D51" s="239"/>
      <c r="E51" s="234"/>
      <c r="F51" s="216"/>
      <c r="G51" s="216"/>
      <c r="H51" s="216"/>
    </row>
    <row r="52" spans="1:9" x14ac:dyDescent="0.25">
      <c r="A52" s="219"/>
      <c r="B52" s="226">
        <v>3</v>
      </c>
      <c r="C52" s="525" t="s">
        <v>121</v>
      </c>
      <c r="D52" s="526"/>
      <c r="E52" s="226">
        <v>10</v>
      </c>
      <c r="F52" s="216"/>
      <c r="G52" s="216"/>
      <c r="H52" s="216"/>
    </row>
    <row r="53" spans="1:9" ht="15" customHeight="1" x14ac:dyDescent="0.25">
      <c r="A53" s="219"/>
      <c r="B53" s="227"/>
      <c r="C53" s="230" t="s">
        <v>122</v>
      </c>
      <c r="D53" s="229" t="s">
        <v>123</v>
      </c>
      <c r="E53" s="227"/>
      <c r="F53" s="216"/>
      <c r="G53" s="216"/>
      <c r="H53" s="216"/>
    </row>
    <row r="54" spans="1:9" x14ac:dyDescent="0.25">
      <c r="A54" s="219"/>
      <c r="B54" s="227"/>
      <c r="C54" s="230"/>
      <c r="D54" s="229">
        <f>B26</f>
        <v>0</v>
      </c>
      <c r="E54" s="227"/>
      <c r="F54" s="216"/>
      <c r="G54" s="216"/>
      <c r="H54" s="216"/>
    </row>
    <row r="55" spans="1:9" x14ac:dyDescent="0.25">
      <c r="A55" s="219"/>
      <c r="B55" s="227"/>
      <c r="C55" s="230" t="s">
        <v>122</v>
      </c>
      <c r="D55" s="364" t="s">
        <v>240</v>
      </c>
      <c r="E55" s="227"/>
      <c r="F55" s="216"/>
      <c r="G55" s="216"/>
      <c r="H55" s="216"/>
      <c r="I55" s="208" t="s">
        <v>240</v>
      </c>
    </row>
    <row r="56" spans="1:9" x14ac:dyDescent="0.25">
      <c r="A56" s="219"/>
      <c r="B56" s="234"/>
      <c r="C56" s="235"/>
      <c r="D56" s="236">
        <f>VLOOKUP(G2,'LP Table Sem 1'!A143:P262,16,FALSE)</f>
        <v>0</v>
      </c>
      <c r="E56" s="234"/>
      <c r="F56" s="216"/>
      <c r="G56" s="216"/>
      <c r="H56" s="216"/>
      <c r="I56" s="208" t="s">
        <v>241</v>
      </c>
    </row>
    <row r="57" spans="1:9" x14ac:dyDescent="0.25">
      <c r="A57" s="219"/>
      <c r="B57" s="219"/>
      <c r="C57" s="219"/>
      <c r="D57" s="219"/>
      <c r="E57" s="240"/>
      <c r="F57" s="216"/>
      <c r="G57" s="216"/>
      <c r="H57" s="221"/>
    </row>
    <row r="58" spans="1:9" x14ac:dyDescent="0.25">
      <c r="A58" s="222" t="s">
        <v>124</v>
      </c>
      <c r="B58" s="223" t="s">
        <v>63</v>
      </c>
      <c r="C58" s="217" t="s">
        <v>2</v>
      </c>
      <c r="D58" s="241">
        <f>VLOOKUP($G$2,'LP Table Sem 1'!A143:Q262,17,FALSE)</f>
        <v>0</v>
      </c>
      <c r="E58" s="219"/>
    </row>
    <row r="59" spans="1:9" x14ac:dyDescent="0.25">
      <c r="A59" s="222"/>
      <c r="B59" s="219"/>
      <c r="C59" s="217"/>
      <c r="D59" s="219"/>
      <c r="E59" s="219"/>
    </row>
    <row r="60" spans="1:9" x14ac:dyDescent="0.25">
      <c r="A60" s="222" t="s">
        <v>125</v>
      </c>
      <c r="B60" s="223" t="s">
        <v>64</v>
      </c>
      <c r="C60" s="242" t="s">
        <v>2</v>
      </c>
      <c r="D60" s="219"/>
      <c r="E60" s="219"/>
    </row>
    <row r="61" spans="1:9" x14ac:dyDescent="0.25">
      <c r="A61" s="222"/>
      <c r="B61" s="219" t="s">
        <v>126</v>
      </c>
      <c r="C61" s="217" t="s">
        <v>2</v>
      </c>
      <c r="D61" s="241">
        <f>VLOOKUP($G$2,'LP Table Sem 1'!A$143:R$262,18,FALSE)</f>
        <v>0</v>
      </c>
      <c r="E61" s="219"/>
    </row>
    <row r="62" spans="1:9" x14ac:dyDescent="0.25">
      <c r="A62" s="222"/>
      <c r="B62" s="219" t="s">
        <v>127</v>
      </c>
      <c r="C62" s="217" t="s">
        <v>2</v>
      </c>
      <c r="D62" s="241">
        <f>VLOOKUP($G$2,'LP Table Sem 1'!A$143:S$262,19,FALSE)</f>
        <v>0</v>
      </c>
      <c r="E62" s="219"/>
    </row>
    <row r="63" spans="1:9" x14ac:dyDescent="0.25">
      <c r="A63" s="222"/>
      <c r="B63" s="219" t="s">
        <v>128</v>
      </c>
      <c r="C63" s="217" t="s">
        <v>2</v>
      </c>
      <c r="D63" s="241">
        <f>VLOOKUP($G$2,'LP Table Sem 1'!A$143:T$262,20,FALSE)</f>
        <v>0</v>
      </c>
      <c r="E63" s="219"/>
    </row>
    <row r="64" spans="1:9" x14ac:dyDescent="0.25">
      <c r="A64" s="219"/>
      <c r="B64" s="219"/>
      <c r="C64" s="217"/>
      <c r="D64" s="241"/>
      <c r="E64" s="219"/>
    </row>
    <row r="65" spans="1:21" x14ac:dyDescent="0.25">
      <c r="B65" s="211"/>
    </row>
    <row r="66" spans="1:21" x14ac:dyDescent="0.25">
      <c r="B66" s="211"/>
      <c r="D66" s="243" t="s">
        <v>143</v>
      </c>
      <c r="E66" s="244">
        <f ca="1">NOW()</f>
        <v>42894.406268634259</v>
      </c>
    </row>
    <row r="67" spans="1:21" x14ac:dyDescent="0.25">
      <c r="C67" s="211" t="s">
        <v>129</v>
      </c>
    </row>
    <row r="68" spans="1:21" x14ac:dyDescent="0.25">
      <c r="C68" s="211" t="str">
        <f>"BUKIT SION "&amp;Input!J15&amp;"  SCHOOL PRINCIPAL"</f>
        <v>BUKIT SION HIGH  SCHOOL PRINCIPAL</v>
      </c>
      <c r="E68" s="243" t="s">
        <v>24</v>
      </c>
    </row>
    <row r="69" spans="1:21" x14ac:dyDescent="0.25">
      <c r="C69" s="211"/>
    </row>
    <row r="70" spans="1:21" x14ac:dyDescent="0.25">
      <c r="C70" s="211"/>
    </row>
    <row r="71" spans="1:21" x14ac:dyDescent="0.25">
      <c r="C71" s="211"/>
    </row>
    <row r="72" spans="1:21" x14ac:dyDescent="0.25">
      <c r="C72" s="211"/>
    </row>
    <row r="73" spans="1:21" x14ac:dyDescent="0.25">
      <c r="C73" s="245" t="str">
        <f>IF(Input!$J$18="","",Input!$J$18)</f>
        <v>Agustinus Siahaan, S.Si.</v>
      </c>
      <c r="E73" s="63" t="str">
        <f>Input!C15</f>
        <v>Ir. Lucia Lukito</v>
      </c>
    </row>
    <row r="74" spans="1:21" x14ac:dyDescent="0.25">
      <c r="A74" s="62"/>
      <c r="B74" s="211"/>
      <c r="E74" s="63"/>
    </row>
    <row r="75" spans="1:21" x14ac:dyDescent="0.25">
      <c r="B75" s="211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</row>
    <row r="76" spans="1:21" x14ac:dyDescent="0.25">
      <c r="B76" s="211"/>
      <c r="G76" s="212"/>
      <c r="H76" s="213"/>
      <c r="I76" s="214"/>
      <c r="J76" s="214"/>
      <c r="K76" s="214"/>
      <c r="L76" s="212"/>
      <c r="M76" s="214"/>
      <c r="N76" s="212"/>
      <c r="O76" s="214"/>
      <c r="P76" s="212"/>
      <c r="Q76" s="214"/>
      <c r="R76" s="214"/>
      <c r="S76" s="212"/>
      <c r="T76" s="212"/>
      <c r="U76" s="212"/>
    </row>
    <row r="77" spans="1:21" x14ac:dyDescent="0.25">
      <c r="H77" s="215"/>
    </row>
    <row r="78" spans="1:21" x14ac:dyDescent="0.25">
      <c r="H78" s="215"/>
    </row>
    <row r="79" spans="1:21" x14ac:dyDescent="0.25">
      <c r="H79" s="215"/>
    </row>
  </sheetData>
  <sheetProtection password="C71F" sheet="1" objects="1" scenarios="1" formatRows="0"/>
  <mergeCells count="14">
    <mergeCell ref="C44:D44"/>
    <mergeCell ref="C52:D52"/>
    <mergeCell ref="C34:D34"/>
    <mergeCell ref="A2:E2"/>
    <mergeCell ref="A3:E3"/>
    <mergeCell ref="A11:B11"/>
    <mergeCell ref="D13:E13"/>
    <mergeCell ref="D15:E15"/>
    <mergeCell ref="D17:E17"/>
    <mergeCell ref="B22:D22"/>
    <mergeCell ref="B23:E23"/>
    <mergeCell ref="B26:D26"/>
    <mergeCell ref="B29:D29"/>
    <mergeCell ref="C33:D33"/>
  </mergeCells>
  <dataValidations disablePrompts="1" count="1">
    <dataValidation type="list" allowBlank="1" showInputMessage="1" showErrorMessage="1" sqref="D55">
      <formula1>$I$55:$I$56</formula1>
    </dataValidation>
  </dataValidations>
  <printOptions horizontalCentered="1"/>
  <pageMargins left="0.2" right="0.2" top="0.5" bottom="0.5" header="0.3" footer="0.3"/>
  <pageSetup paperSize="9" orientation="portrait" r:id="rId1"/>
  <rowBreaks count="1" manualBreakCount="1">
    <brk id="37" max="16383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2:AD262"/>
  <sheetViews>
    <sheetView topLeftCell="A2" workbookViewId="0">
      <pane xSplit="6" ySplit="4" topLeftCell="G6" activePane="bottomRight" state="frozen"/>
      <selection activeCell="A2" sqref="A2"/>
      <selection pane="topRight" activeCell="G2" sqref="G2"/>
      <selection pane="bottomLeft" activeCell="A6" sqref="A6"/>
      <selection pane="bottomRight" activeCell="AF72" sqref="AF72"/>
    </sheetView>
  </sheetViews>
  <sheetFormatPr defaultRowHeight="15" x14ac:dyDescent="0.25"/>
  <cols>
    <col min="1" max="1" width="5.7109375" style="32" customWidth="1"/>
    <col min="2" max="2" width="10.7109375" style="28" customWidth="1"/>
    <col min="3" max="3" width="4.7109375" style="29" customWidth="1"/>
    <col min="4" max="4" width="26.7109375" style="30" customWidth="1"/>
    <col min="5" max="5" width="4.7109375" style="31" customWidth="1"/>
    <col min="6" max="6" width="22.7109375" style="30" customWidth="1"/>
    <col min="7" max="7" width="30.7109375" style="32" customWidth="1"/>
    <col min="8" max="9" width="20.7109375" style="30" customWidth="1"/>
    <col min="10" max="10" width="22.7109375" style="32" customWidth="1"/>
    <col min="11" max="11" width="3.7109375" style="28" customWidth="1"/>
    <col min="12" max="12" width="22.7109375" style="33" customWidth="1"/>
    <col min="13" max="13" width="3.7109375" style="34" customWidth="1"/>
    <col min="14" max="14" width="22.7109375" style="33" customWidth="1"/>
    <col min="15" max="15" width="3.7109375" style="34" customWidth="1"/>
    <col min="16" max="17" width="20.7109375" style="33" customWidth="1"/>
    <col min="18" max="20" width="10.7109375" style="33" customWidth="1"/>
    <col min="21" max="21" width="9.140625" style="32"/>
    <col min="22" max="24" width="9.140625" style="32" hidden="1" customWidth="1"/>
    <col min="25" max="25" width="10.7109375" style="32" hidden="1" customWidth="1"/>
    <col min="26" max="30" width="9.140625" style="32" hidden="1" customWidth="1"/>
    <col min="31" max="31" width="9.140625" style="32"/>
    <col min="32" max="32" width="40.7109375" style="32" customWidth="1"/>
    <col min="33" max="16384" width="9.140625" style="32"/>
  </cols>
  <sheetData>
    <row r="2" spans="1:30" ht="46.5" x14ac:dyDescent="0.7">
      <c r="A2" s="27" t="s">
        <v>58</v>
      </c>
    </row>
    <row r="4" spans="1:30" ht="15" customHeight="1" x14ac:dyDescent="0.25">
      <c r="A4" s="431" t="s">
        <v>13</v>
      </c>
      <c r="B4" s="521" t="s">
        <v>12</v>
      </c>
      <c r="C4" s="417" t="s">
        <v>59</v>
      </c>
      <c r="D4" s="432" t="s">
        <v>44</v>
      </c>
      <c r="E4" s="523" t="s">
        <v>60</v>
      </c>
      <c r="F4" s="432" t="s">
        <v>45</v>
      </c>
      <c r="G4" s="431" t="s">
        <v>46</v>
      </c>
      <c r="H4" s="432" t="s">
        <v>200</v>
      </c>
      <c r="I4" s="435" t="s">
        <v>230</v>
      </c>
      <c r="J4" s="517" t="s">
        <v>61</v>
      </c>
      <c r="K4" s="519"/>
      <c r="L4" s="519"/>
      <c r="M4" s="519"/>
      <c r="N4" s="519"/>
      <c r="O4" s="518"/>
      <c r="P4" s="417" t="s">
        <v>62</v>
      </c>
      <c r="Q4" s="417" t="s">
        <v>63</v>
      </c>
      <c r="R4" s="520" t="s">
        <v>64</v>
      </c>
      <c r="S4" s="520"/>
      <c r="T4" s="520"/>
      <c r="U4" s="417" t="s">
        <v>65</v>
      </c>
      <c r="V4" s="35"/>
      <c r="W4" s="35"/>
      <c r="X4" s="35"/>
      <c r="Y4" s="35"/>
    </row>
    <row r="5" spans="1:30" x14ac:dyDescent="0.25">
      <c r="A5" s="431"/>
      <c r="B5" s="522"/>
      <c r="C5" s="418"/>
      <c r="D5" s="432"/>
      <c r="E5" s="524"/>
      <c r="F5" s="432"/>
      <c r="G5" s="431"/>
      <c r="H5" s="432"/>
      <c r="I5" s="436"/>
      <c r="J5" s="517" t="s">
        <v>66</v>
      </c>
      <c r="K5" s="518"/>
      <c r="L5" s="517" t="s">
        <v>67</v>
      </c>
      <c r="M5" s="518"/>
      <c r="N5" s="517" t="s">
        <v>68</v>
      </c>
      <c r="O5" s="518"/>
      <c r="P5" s="418"/>
      <c r="Q5" s="418"/>
      <c r="R5" s="318" t="s">
        <v>69</v>
      </c>
      <c r="S5" s="318" t="s">
        <v>70</v>
      </c>
      <c r="T5" s="318" t="s">
        <v>71</v>
      </c>
      <c r="U5" s="418"/>
      <c r="V5" s="35"/>
      <c r="W5" s="35"/>
      <c r="X5" s="35"/>
      <c r="Y5" s="35" t="s">
        <v>231</v>
      </c>
      <c r="Z5" s="32" t="s">
        <v>72</v>
      </c>
      <c r="AB5" s="32" t="s">
        <v>73</v>
      </c>
      <c r="AD5" s="32" t="s">
        <v>74</v>
      </c>
    </row>
    <row r="6" spans="1:30" x14ac:dyDescent="0.25">
      <c r="A6" s="37">
        <v>1</v>
      </c>
      <c r="B6" s="57"/>
      <c r="C6" s="38"/>
      <c r="D6" s="39" t="str">
        <f>IF(C6="","",IFERROR(VLOOKUP(C6,'Pemetaan Sem 2'!A$9:B$48,2,FALSE),"No. SK tidak ditemukan"))</f>
        <v/>
      </c>
      <c r="E6" s="56"/>
      <c r="F6" s="39" t="str">
        <f>IF(E6="","",IFERROR(VLOOKUP(E6,'Pemetaan Sem 2'!C$9:D$48,2,FALSE),"No. KD tidak ditemukan"))</f>
        <v/>
      </c>
      <c r="G6" s="68"/>
      <c r="H6" s="365"/>
      <c r="I6" s="351"/>
      <c r="J6" s="368"/>
      <c r="K6" s="352"/>
      <c r="L6" s="368"/>
      <c r="M6" s="41"/>
      <c r="N6" s="368"/>
      <c r="O6" s="41"/>
      <c r="P6" s="65"/>
      <c r="Q6" s="65"/>
      <c r="R6" s="43"/>
      <c r="S6" s="43"/>
      <c r="T6" s="43"/>
      <c r="U6" s="44" t="str">
        <f>IF(K6+M6+O6+15=V6,"","X")</f>
        <v>X</v>
      </c>
      <c r="V6" s="58">
        <f>B6*HLOOKUP(Input!J$15,Input!R$11:S$13,3)</f>
        <v>0</v>
      </c>
      <c r="W6" s="45"/>
      <c r="Y6" s="45" t="s">
        <v>233</v>
      </c>
      <c r="Z6" s="32" t="s">
        <v>75</v>
      </c>
      <c r="AB6" s="32" t="s">
        <v>76</v>
      </c>
      <c r="AD6" s="32" t="s">
        <v>77</v>
      </c>
    </row>
    <row r="7" spans="1:30" x14ac:dyDescent="0.25">
      <c r="A7" s="37">
        <v>2</v>
      </c>
      <c r="B7" s="59"/>
      <c r="C7" s="38"/>
      <c r="D7" s="39" t="str">
        <f>IF(C7="","",IFERROR(VLOOKUP(C7,'Pemetaan Sem 2'!A$9:B$48,2,FALSE),"No. SK tidak ditemukan"))</f>
        <v/>
      </c>
      <c r="E7" s="56"/>
      <c r="F7" s="39" t="str">
        <f>IF(E7="","",IFERROR(VLOOKUP(E7,'Pemetaan Sem 2'!C$9:D$48,2,FALSE),"No. KD tidak ditemukan"))</f>
        <v/>
      </c>
      <c r="G7" s="65"/>
      <c r="H7" s="365"/>
      <c r="I7" s="351"/>
      <c r="J7" s="69"/>
      <c r="K7" s="41"/>
      <c r="L7" s="368"/>
      <c r="M7" s="41"/>
      <c r="N7" s="368"/>
      <c r="O7" s="41"/>
      <c r="P7" s="68"/>
      <c r="Q7" s="65"/>
      <c r="R7" s="70"/>
      <c r="S7" s="70"/>
      <c r="T7" s="70"/>
      <c r="U7" s="44" t="str">
        <f t="shared" ref="U7:U70" si="0">IF(K7+M7+O7+15=V7,"","X")</f>
        <v>X</v>
      </c>
      <c r="V7" s="58">
        <f>B7*HLOOKUP(Input!J$15,Input!R$11:S$13,3)</f>
        <v>0</v>
      </c>
      <c r="W7" s="45"/>
      <c r="Y7" s="45" t="s">
        <v>232</v>
      </c>
      <c r="Z7" s="32" t="s">
        <v>42</v>
      </c>
      <c r="AB7" s="32" t="s">
        <v>78</v>
      </c>
      <c r="AD7" s="32" t="s">
        <v>79</v>
      </c>
    </row>
    <row r="8" spans="1:30" x14ac:dyDescent="0.25">
      <c r="A8" s="46">
        <v>3</v>
      </c>
      <c r="B8" s="60"/>
      <c r="C8" s="38"/>
      <c r="D8" s="39" t="str">
        <f>IF(C8="","",IFERROR(VLOOKUP(C8,'Pemetaan Sem 2'!A$9:B$48,2,FALSE),"No. SK tidak ditemukan"))</f>
        <v/>
      </c>
      <c r="E8" s="56"/>
      <c r="F8" s="39" t="str">
        <f>IF(E8="","",IFERROR(VLOOKUP(E8,'Pemetaan Sem 2'!C$9:D$48,2,FALSE),"No. KD tidak ditemukan"))</f>
        <v/>
      </c>
      <c r="G8" s="65"/>
      <c r="H8" s="365"/>
      <c r="I8" s="351"/>
      <c r="J8" s="359"/>
      <c r="K8" s="360"/>
      <c r="L8" s="361"/>
      <c r="M8" s="362"/>
      <c r="N8" s="361"/>
      <c r="O8" s="362"/>
      <c r="P8" s="361"/>
      <c r="Q8" s="65"/>
      <c r="R8" s="70"/>
      <c r="S8" s="70"/>
      <c r="T8" s="70"/>
      <c r="U8" s="44" t="str">
        <f t="shared" si="0"/>
        <v>X</v>
      </c>
      <c r="V8" s="58">
        <f>B8*HLOOKUP(Input!J$15,Input!R$11:S$13,3)</f>
        <v>0</v>
      </c>
      <c r="W8" s="45"/>
      <c r="X8" s="45"/>
      <c r="Y8" s="45"/>
      <c r="AB8" s="32" t="s">
        <v>80</v>
      </c>
    </row>
    <row r="9" spans="1:30" x14ac:dyDescent="0.25">
      <c r="A9" s="46">
        <v>4</v>
      </c>
      <c r="B9" s="60"/>
      <c r="C9" s="38"/>
      <c r="D9" s="39" t="str">
        <f>IF(C9="","",IFERROR(VLOOKUP(C9,'Pemetaan Sem 2'!A$9:B$48,2,FALSE),"No. SK tidak ditemukan"))</f>
        <v/>
      </c>
      <c r="E9" s="56"/>
      <c r="F9" s="39" t="str">
        <f>IF(E9="","",IFERROR(VLOOKUP(E9,'Pemetaan Sem 2'!C$9:D$48,2,FALSE),"No. KD tidak ditemukan"))</f>
        <v/>
      </c>
      <c r="G9" s="65"/>
      <c r="H9" s="365"/>
      <c r="I9" s="351"/>
      <c r="J9" s="361"/>
      <c r="K9" s="362"/>
      <c r="L9" s="361"/>
      <c r="M9" s="360"/>
      <c r="N9" s="359"/>
      <c r="O9" s="360"/>
      <c r="P9" s="359"/>
      <c r="Q9" s="65"/>
      <c r="R9" s="43"/>
      <c r="S9" s="43"/>
      <c r="T9" s="43"/>
      <c r="U9" s="44" t="str">
        <f t="shared" si="0"/>
        <v>X</v>
      </c>
      <c r="V9" s="58">
        <f>B9*HLOOKUP(Input!J$15,Input!R$11:S$13,3)</f>
        <v>0</v>
      </c>
      <c r="W9" s="45"/>
      <c r="X9" s="45"/>
      <c r="Y9" s="45"/>
      <c r="AB9" s="32" t="s">
        <v>81</v>
      </c>
    </row>
    <row r="10" spans="1:30" x14ac:dyDescent="0.25">
      <c r="A10" s="46">
        <v>5</v>
      </c>
      <c r="B10" s="60"/>
      <c r="C10" s="38"/>
      <c r="D10" s="39" t="str">
        <f>IF(C10="","",IFERROR(VLOOKUP(C10,'Pemetaan Sem 2'!A$9:B$48,2,FALSE),"No. SK tidak ditemukan"))</f>
        <v/>
      </c>
      <c r="E10" s="56"/>
      <c r="F10" s="39" t="str">
        <f>IF(E10="","",IFERROR(VLOOKUP(E10,'Pemetaan Sem 2'!C$9:D$48,2,FALSE),"No. KD tidak ditemukan"))</f>
        <v/>
      </c>
      <c r="G10" s="65"/>
      <c r="H10" s="365"/>
      <c r="I10" s="351"/>
      <c r="J10" s="359"/>
      <c r="K10" s="360"/>
      <c r="L10" s="361"/>
      <c r="M10" s="360"/>
      <c r="N10" s="359"/>
      <c r="O10" s="360"/>
      <c r="P10" s="359"/>
      <c r="Q10" s="65"/>
      <c r="R10" s="70"/>
      <c r="S10" s="70"/>
      <c r="T10" s="70"/>
      <c r="U10" s="44" t="str">
        <f t="shared" si="0"/>
        <v>X</v>
      </c>
      <c r="V10" s="58">
        <f>B10*HLOOKUP(Input!J$15,Input!R$11:S$13,3)</f>
        <v>0</v>
      </c>
      <c r="W10" s="45"/>
      <c r="X10" s="45"/>
      <c r="Y10" s="45"/>
      <c r="AB10" s="32" t="s">
        <v>82</v>
      </c>
    </row>
    <row r="11" spans="1:30" x14ac:dyDescent="0.25">
      <c r="A11" s="46">
        <v>6</v>
      </c>
      <c r="B11" s="60"/>
      <c r="C11" s="38"/>
      <c r="D11" s="39" t="str">
        <f>IF(C11="","",IFERROR(VLOOKUP(C11,'Pemetaan Sem 2'!A$9:B$48,2,FALSE),"No. SK tidak ditemukan"))</f>
        <v/>
      </c>
      <c r="E11" s="56"/>
      <c r="F11" s="39" t="str">
        <f>IF(E11="","",IFERROR(VLOOKUP(E11,'Pemetaan Sem 2'!C$9:D$48,2,FALSE),"No. KD tidak ditemukan"))</f>
        <v/>
      </c>
      <c r="G11" s="65"/>
      <c r="H11" s="67"/>
      <c r="I11" s="351"/>
      <c r="J11" s="361"/>
      <c r="K11" s="362"/>
      <c r="L11" s="361"/>
      <c r="M11" s="360"/>
      <c r="N11" s="361"/>
      <c r="O11" s="360"/>
      <c r="P11" s="359"/>
      <c r="Q11" s="65"/>
      <c r="R11" s="70"/>
      <c r="S11" s="70"/>
      <c r="T11" s="70"/>
      <c r="U11" s="44" t="str">
        <f t="shared" si="0"/>
        <v>X</v>
      </c>
      <c r="V11" s="58">
        <f>B11*HLOOKUP(Input!J$15,Input!R$11:S$13,3)</f>
        <v>0</v>
      </c>
      <c r="W11" s="45"/>
      <c r="X11" s="45"/>
      <c r="Y11" s="45"/>
      <c r="AB11" s="32" t="s">
        <v>83</v>
      </c>
    </row>
    <row r="12" spans="1:30" x14ac:dyDescent="0.25">
      <c r="A12" s="46">
        <v>7</v>
      </c>
      <c r="B12" s="60"/>
      <c r="C12" s="38"/>
      <c r="D12" s="39" t="str">
        <f>IF(C12="","",IFERROR(VLOOKUP(C12,'Pemetaan Sem 2'!A$9:B$48,2,FALSE),"No. SK tidak ditemukan"))</f>
        <v/>
      </c>
      <c r="E12" s="56"/>
      <c r="F12" s="39" t="str">
        <f>IF(E12="","",IFERROR(VLOOKUP(E12,'Pemetaan Sem 2'!C$9:D$48,2,FALSE),"No. KD tidak ditemukan"))</f>
        <v/>
      </c>
      <c r="G12" s="65"/>
      <c r="H12" s="67"/>
      <c r="I12" s="351"/>
      <c r="J12" s="361"/>
      <c r="K12" s="360"/>
      <c r="L12" s="361"/>
      <c r="M12" s="360"/>
      <c r="N12" s="359"/>
      <c r="O12" s="360"/>
      <c r="P12" s="359"/>
      <c r="Q12" s="65"/>
      <c r="R12" s="70"/>
      <c r="S12" s="70"/>
      <c r="T12" s="70"/>
      <c r="U12" s="44" t="str">
        <f t="shared" si="0"/>
        <v>X</v>
      </c>
      <c r="V12" s="58">
        <f>B12*HLOOKUP(Input!J$15,Input!R$11:S$13,3)</f>
        <v>0</v>
      </c>
      <c r="W12" s="45"/>
      <c r="X12" s="45"/>
      <c r="Y12" s="45"/>
    </row>
    <row r="13" spans="1:30" x14ac:dyDescent="0.25">
      <c r="A13" s="46">
        <v>8</v>
      </c>
      <c r="B13" s="60"/>
      <c r="C13" s="38"/>
      <c r="D13" s="39" t="str">
        <f>IF(C13="","",IFERROR(VLOOKUP(C13,'Pemetaan Sem 2'!A$9:B$48,2,FALSE),"No. SK tidak ditemukan"))</f>
        <v/>
      </c>
      <c r="E13" s="56"/>
      <c r="F13" s="39" t="str">
        <f>IF(E13="","",IFERROR(VLOOKUP(E13,'Pemetaan Sem 2'!C$9:D$48,2,FALSE),"No. KD tidak ditemukan"))</f>
        <v/>
      </c>
      <c r="G13" s="65"/>
      <c r="H13" s="67"/>
      <c r="I13" s="351"/>
      <c r="J13" s="361"/>
      <c r="K13" s="360"/>
      <c r="L13" s="361"/>
      <c r="M13" s="360"/>
      <c r="N13" s="359"/>
      <c r="O13" s="360"/>
      <c r="P13" s="361"/>
      <c r="Q13" s="65"/>
      <c r="R13" s="70"/>
      <c r="S13" s="70"/>
      <c r="T13" s="70"/>
      <c r="U13" s="44" t="str">
        <f t="shared" si="0"/>
        <v>X</v>
      </c>
      <c r="V13" s="58">
        <f>B13*HLOOKUP(Input!J$15,Input!R$11:S$13,3)</f>
        <v>0</v>
      </c>
      <c r="W13" s="45"/>
      <c r="X13" s="45"/>
      <c r="Y13" s="45"/>
    </row>
    <row r="14" spans="1:30" x14ac:dyDescent="0.25">
      <c r="A14" s="46">
        <v>9</v>
      </c>
      <c r="B14" s="60"/>
      <c r="C14" s="38"/>
      <c r="D14" s="39" t="str">
        <f>IF(C14="","",IFERROR(VLOOKUP(C14,'Pemetaan Sem 2'!A$9:B$48,2,FALSE),"No. SK tidak ditemukan"))</f>
        <v/>
      </c>
      <c r="E14" s="56"/>
      <c r="F14" s="39" t="str">
        <f>IF(E14="","",IFERROR(VLOOKUP(E14,'Pemetaan Sem 2'!C$9:D$48,2,FALSE),"No. KD tidak ditemukan"))</f>
        <v/>
      </c>
      <c r="G14" s="65"/>
      <c r="H14" s="67"/>
      <c r="I14" s="351"/>
      <c r="J14" s="359"/>
      <c r="K14" s="360"/>
      <c r="L14" s="361"/>
      <c r="M14" s="360"/>
      <c r="N14" s="359"/>
      <c r="O14" s="360"/>
      <c r="P14" s="359"/>
      <c r="Q14" s="65"/>
      <c r="R14" s="70"/>
      <c r="S14" s="70"/>
      <c r="T14" s="70"/>
      <c r="U14" s="44" t="str">
        <f t="shared" si="0"/>
        <v>X</v>
      </c>
      <c r="V14" s="58">
        <f>B14*HLOOKUP(Input!J$15,Input!R$11:S$13,3)</f>
        <v>0</v>
      </c>
      <c r="W14" s="45"/>
      <c r="X14" s="45"/>
      <c r="Y14" s="45"/>
    </row>
    <row r="15" spans="1:30" x14ac:dyDescent="0.25">
      <c r="A15" s="46">
        <v>10</v>
      </c>
      <c r="B15" s="60"/>
      <c r="C15" s="38"/>
      <c r="D15" s="39" t="str">
        <f>IF(C15="","",IFERROR(VLOOKUP(C15,'Pemetaan Sem 2'!A$9:B$48,2,FALSE),"No. SK tidak ditemukan"))</f>
        <v/>
      </c>
      <c r="E15" s="56"/>
      <c r="F15" s="39" t="str">
        <f>IF(E15="","",IFERROR(VLOOKUP(E15,'Pemetaan Sem 2'!C$9:D$48,2,FALSE),"No. KD tidak ditemukan"))</f>
        <v/>
      </c>
      <c r="G15" s="65"/>
      <c r="H15" s="67"/>
      <c r="I15" s="351"/>
      <c r="J15" s="359"/>
      <c r="K15" s="360"/>
      <c r="L15" s="361"/>
      <c r="M15" s="360"/>
      <c r="N15" s="359"/>
      <c r="O15" s="360"/>
      <c r="P15" s="359"/>
      <c r="Q15" s="65"/>
      <c r="R15" s="70"/>
      <c r="S15" s="70"/>
      <c r="T15" s="70"/>
      <c r="U15" s="44" t="str">
        <f t="shared" si="0"/>
        <v>X</v>
      </c>
      <c r="V15" s="58">
        <f>B15*HLOOKUP(Input!J$15,Input!R$11:S$13,3)</f>
        <v>0</v>
      </c>
      <c r="W15" s="45"/>
      <c r="X15" s="45"/>
      <c r="Y15" s="45"/>
    </row>
    <row r="16" spans="1:30" x14ac:dyDescent="0.25">
      <c r="A16" s="46">
        <v>11</v>
      </c>
      <c r="B16" s="60"/>
      <c r="C16" s="38"/>
      <c r="D16" s="39" t="str">
        <f>IF(C16="","",IFERROR(VLOOKUP(C16,'Pemetaan Sem 2'!A$9:B$48,2,FALSE),"No. SK tidak ditemukan"))</f>
        <v/>
      </c>
      <c r="E16" s="56"/>
      <c r="F16" s="39" t="str">
        <f>IF(E16="","",IFERROR(VLOOKUP(E16,'Pemetaan Sem 2'!C$9:D$48,2,FALSE),"No. KD tidak ditemukan"))</f>
        <v/>
      </c>
      <c r="G16" s="65"/>
      <c r="H16" s="365"/>
      <c r="I16" s="363"/>
      <c r="J16" s="361"/>
      <c r="K16" s="362"/>
      <c r="L16" s="359"/>
      <c r="M16" s="360"/>
      <c r="N16" s="361"/>
      <c r="O16" s="362"/>
      <c r="P16" s="361"/>
      <c r="Q16" s="65"/>
      <c r="R16" s="70"/>
      <c r="S16" s="70"/>
      <c r="T16" s="70"/>
      <c r="U16" s="44" t="str">
        <f t="shared" si="0"/>
        <v>X</v>
      </c>
      <c r="V16" s="58">
        <f>B16*HLOOKUP(Input!J$15,Input!R$11:S$13,3)</f>
        <v>0</v>
      </c>
      <c r="W16" s="45"/>
      <c r="X16" s="45"/>
      <c r="Y16" s="45"/>
    </row>
    <row r="17" spans="1:25" x14ac:dyDescent="0.25">
      <c r="A17" s="46">
        <v>12</v>
      </c>
      <c r="B17" s="60"/>
      <c r="C17" s="38"/>
      <c r="D17" s="39" t="str">
        <f>IF(C17="","",IFERROR(VLOOKUP(C17,'Pemetaan Sem 2'!A$9:B$48,2,FALSE),"No. SK tidak ditemukan"))</f>
        <v/>
      </c>
      <c r="E17" s="56"/>
      <c r="F17" s="39" t="str">
        <f>IF(E17="","",IFERROR(VLOOKUP(E17,'Pemetaan Sem 2'!C$9:D$48,2,FALSE),"No. KD tidak ditemukan"))</f>
        <v/>
      </c>
      <c r="G17" s="65"/>
      <c r="H17" s="67"/>
      <c r="I17" s="351"/>
      <c r="J17" s="361"/>
      <c r="K17" s="360"/>
      <c r="L17" s="359"/>
      <c r="M17" s="360"/>
      <c r="N17" s="361"/>
      <c r="O17" s="362"/>
      <c r="P17" s="361"/>
      <c r="Q17" s="65"/>
      <c r="R17" s="70"/>
      <c r="S17" s="70"/>
      <c r="T17" s="70"/>
      <c r="U17" s="44" t="str">
        <f t="shared" si="0"/>
        <v>X</v>
      </c>
      <c r="V17" s="58">
        <f>B17*HLOOKUP(Input!J$15,Input!R$11:S$13,3)</f>
        <v>0</v>
      </c>
      <c r="W17" s="45"/>
      <c r="X17" s="45"/>
      <c r="Y17" s="45"/>
    </row>
    <row r="18" spans="1:25" x14ac:dyDescent="0.25">
      <c r="A18" s="46">
        <v>13</v>
      </c>
      <c r="B18" s="60"/>
      <c r="C18" s="38"/>
      <c r="D18" s="39" t="str">
        <f>IF(C18="","",IFERROR(VLOOKUP(C18,'Pemetaan Sem 2'!A$9:B$48,2,FALSE),"No. SK tidak ditemukan"))</f>
        <v/>
      </c>
      <c r="E18" s="56"/>
      <c r="F18" s="39" t="str">
        <f>IF(E18="","",IFERROR(VLOOKUP(E18,'Pemetaan Sem 2'!C$9:D$48,2,FALSE),"No. KD tidak ditemukan"))</f>
        <v/>
      </c>
      <c r="G18" s="65"/>
      <c r="H18" s="67"/>
      <c r="I18" s="351"/>
      <c r="J18" s="361"/>
      <c r="K18" s="360"/>
      <c r="L18" s="361"/>
      <c r="M18" s="360"/>
      <c r="N18" s="359"/>
      <c r="O18" s="360"/>
      <c r="P18" s="361"/>
      <c r="Q18" s="65"/>
      <c r="R18" s="70"/>
      <c r="S18" s="70"/>
      <c r="T18" s="70"/>
      <c r="U18" s="44" t="str">
        <f t="shared" si="0"/>
        <v>X</v>
      </c>
      <c r="V18" s="58">
        <f>B18*HLOOKUP(Input!J$15,Input!R$11:S$13,3)</f>
        <v>0</v>
      </c>
      <c r="W18" s="45"/>
      <c r="X18" s="45"/>
      <c r="Y18" s="45"/>
    </row>
    <row r="19" spans="1:25" x14ac:dyDescent="0.25">
      <c r="A19" s="46">
        <v>14</v>
      </c>
      <c r="B19" s="60"/>
      <c r="C19" s="38"/>
      <c r="D19" s="39" t="str">
        <f>IF(C19="","",IFERROR(VLOOKUP(C19,'Pemetaan Sem 2'!A$9:B$48,2,FALSE),"No. SK tidak ditemukan"))</f>
        <v/>
      </c>
      <c r="E19" s="56"/>
      <c r="F19" s="39" t="str">
        <f>IF(E19="","",IFERROR(VLOOKUP(E19,'Pemetaan Sem 2'!C$9:D$48,2,FALSE),"No. KD tidak ditemukan"))</f>
        <v/>
      </c>
      <c r="G19" s="65"/>
      <c r="H19" s="67"/>
      <c r="I19" s="351"/>
      <c r="J19" s="361"/>
      <c r="K19" s="360"/>
      <c r="L19" s="361"/>
      <c r="M19" s="360"/>
      <c r="N19" s="359"/>
      <c r="O19" s="360"/>
      <c r="P19" s="359"/>
      <c r="Q19" s="65"/>
      <c r="R19" s="70"/>
      <c r="S19" s="70"/>
      <c r="T19" s="70"/>
      <c r="U19" s="44" t="str">
        <f t="shared" si="0"/>
        <v>X</v>
      </c>
      <c r="V19" s="58">
        <f>B19*HLOOKUP(Input!J$15,Input!R$11:S$13,3)</f>
        <v>0</v>
      </c>
      <c r="W19" s="45"/>
      <c r="X19" s="45"/>
      <c r="Y19" s="45"/>
    </row>
    <row r="20" spans="1:25" x14ac:dyDescent="0.25">
      <c r="A20" s="46">
        <v>15</v>
      </c>
      <c r="B20" s="60"/>
      <c r="C20" s="38"/>
      <c r="D20" s="39" t="str">
        <f>IF(C20="","",IFERROR(VLOOKUP(C20,'Pemetaan Sem 2'!A$9:B$48,2,FALSE),"No. SK tidak ditemukan"))</f>
        <v/>
      </c>
      <c r="E20" s="56"/>
      <c r="F20" s="39" t="str">
        <f>IF(E20="","",IFERROR(VLOOKUP(E20,'Pemetaan Sem 2'!C$9:D$48,2,FALSE),"No. KD tidak ditemukan"))</f>
        <v/>
      </c>
      <c r="G20" s="65"/>
      <c r="H20" s="67"/>
      <c r="I20" s="351"/>
      <c r="J20" s="361"/>
      <c r="K20" s="360"/>
      <c r="L20" s="361"/>
      <c r="M20" s="360"/>
      <c r="N20" s="359"/>
      <c r="O20" s="360"/>
      <c r="P20" s="359"/>
      <c r="Q20" s="65"/>
      <c r="R20" s="70"/>
      <c r="S20" s="70"/>
      <c r="T20" s="70"/>
      <c r="U20" s="44" t="str">
        <f t="shared" si="0"/>
        <v>X</v>
      </c>
      <c r="V20" s="58">
        <f>B20*HLOOKUP(Input!J$15,Input!R$11:S$13,3)</f>
        <v>0</v>
      </c>
      <c r="W20" s="45"/>
      <c r="X20" s="45"/>
      <c r="Y20" s="45"/>
    </row>
    <row r="21" spans="1:25" x14ac:dyDescent="0.25">
      <c r="A21" s="46">
        <v>16</v>
      </c>
      <c r="B21" s="60"/>
      <c r="C21" s="38"/>
      <c r="D21" s="39" t="str">
        <f>IF(C21="","",IFERROR(VLOOKUP(C21,'Pemetaan Sem 2'!A$9:B$48,2,FALSE),"No. SK tidak ditemukan"))</f>
        <v/>
      </c>
      <c r="E21" s="56"/>
      <c r="F21" s="39" t="str">
        <f>IF(E21="","",IFERROR(VLOOKUP(E21,'Pemetaan Sem 2'!C$9:D$48,2,FALSE),"No. KD tidak ditemukan"))</f>
        <v/>
      </c>
      <c r="G21" s="65"/>
      <c r="H21" s="67"/>
      <c r="I21" s="351"/>
      <c r="J21" s="361"/>
      <c r="K21" s="360"/>
      <c r="L21" s="361"/>
      <c r="M21" s="360"/>
      <c r="N21" s="359"/>
      <c r="O21" s="360"/>
      <c r="P21" s="361"/>
      <c r="Q21" s="65"/>
      <c r="R21" s="70"/>
      <c r="S21" s="70"/>
      <c r="T21" s="70"/>
      <c r="U21" s="44" t="str">
        <f t="shared" si="0"/>
        <v>X</v>
      </c>
      <c r="V21" s="58">
        <f>B21*HLOOKUP(Input!J$15,Input!R$11:S$13,3)</f>
        <v>0</v>
      </c>
      <c r="W21" s="45"/>
      <c r="X21" s="45"/>
      <c r="Y21" s="45"/>
    </row>
    <row r="22" spans="1:25" x14ac:dyDescent="0.25">
      <c r="A22" s="46">
        <v>17</v>
      </c>
      <c r="B22" s="60"/>
      <c r="C22" s="38"/>
      <c r="D22" s="39" t="str">
        <f>IF(C22="","",IFERROR(VLOOKUP(C22,'Pemetaan Sem 2'!A$9:B$48,2,FALSE),"No. SK tidak ditemukan"))</f>
        <v/>
      </c>
      <c r="E22" s="56"/>
      <c r="F22" s="39" t="str">
        <f>IF(E22="","",IFERROR(VLOOKUP(E22,'Pemetaan Sem 2'!C$9:D$48,2,FALSE),"No. KD tidak ditemukan"))</f>
        <v/>
      </c>
      <c r="G22" s="65"/>
      <c r="H22" s="67"/>
      <c r="I22" s="351"/>
      <c r="J22" s="361"/>
      <c r="K22" s="360"/>
      <c r="L22" s="361"/>
      <c r="M22" s="360"/>
      <c r="N22" s="359"/>
      <c r="O22" s="360"/>
      <c r="P22" s="359"/>
      <c r="Q22" s="65"/>
      <c r="R22" s="70"/>
      <c r="S22" s="70"/>
      <c r="T22" s="70"/>
      <c r="U22" s="44" t="str">
        <f t="shared" si="0"/>
        <v>X</v>
      </c>
      <c r="V22" s="58">
        <f>B22*HLOOKUP(Input!J$15,Input!R$11:S$13,3)</f>
        <v>0</v>
      </c>
      <c r="W22" s="45"/>
      <c r="X22" s="45"/>
      <c r="Y22" s="45"/>
    </row>
    <row r="23" spans="1:25" x14ac:dyDescent="0.25">
      <c r="A23" s="46">
        <v>18</v>
      </c>
      <c r="B23" s="60"/>
      <c r="C23" s="38"/>
      <c r="D23" s="39" t="str">
        <f>IF(C23="","",IFERROR(VLOOKUP(C23,'Pemetaan Sem 2'!A$9:B$48,2,FALSE),"No. SK tidak ditemukan"))</f>
        <v/>
      </c>
      <c r="E23" s="56"/>
      <c r="F23" s="39" t="str">
        <f>IF(E23="","",IFERROR(VLOOKUP(E23,'Pemetaan Sem 2'!C$9:D$48,2,FALSE),"No. KD tidak ditemukan"))</f>
        <v/>
      </c>
      <c r="G23" s="65"/>
      <c r="H23" s="67"/>
      <c r="I23" s="351"/>
      <c r="J23" s="361"/>
      <c r="K23" s="360"/>
      <c r="L23" s="361"/>
      <c r="M23" s="360"/>
      <c r="N23" s="361"/>
      <c r="O23" s="360"/>
      <c r="P23" s="359"/>
      <c r="Q23" s="65"/>
      <c r="R23" s="70"/>
      <c r="S23" s="70"/>
      <c r="T23" s="70"/>
      <c r="U23" s="44" t="str">
        <f t="shared" si="0"/>
        <v>X</v>
      </c>
      <c r="V23" s="58">
        <f>B23*HLOOKUP(Input!J$15,Input!R$11:S$13,3)</f>
        <v>0</v>
      </c>
      <c r="W23" s="45"/>
      <c r="X23" s="45"/>
      <c r="Y23" s="45"/>
    </row>
    <row r="24" spans="1:25" x14ac:dyDescent="0.25">
      <c r="A24" s="46">
        <v>19</v>
      </c>
      <c r="B24" s="60"/>
      <c r="C24" s="38"/>
      <c r="D24" s="39" t="str">
        <f>IF(C24="","",IFERROR(VLOOKUP(C24,'Pemetaan Sem 2'!A$9:B$48,2,FALSE),"No. SK tidak ditemukan"))</f>
        <v/>
      </c>
      <c r="E24" s="56"/>
      <c r="F24" s="39" t="str">
        <f>IF(E24="","",IFERROR(VLOOKUP(E24,'Pemetaan Sem 2'!C$9:D$48,2,FALSE),"No. KD tidak ditemukan"))</f>
        <v/>
      </c>
      <c r="G24" s="65"/>
      <c r="H24" s="67"/>
      <c r="I24" s="351"/>
      <c r="J24" s="361"/>
      <c r="K24" s="360"/>
      <c r="L24" s="361"/>
      <c r="M24" s="360"/>
      <c r="N24" s="361"/>
      <c r="O24" s="360"/>
      <c r="P24" s="359"/>
      <c r="Q24" s="65"/>
      <c r="R24" s="70"/>
      <c r="S24" s="70"/>
      <c r="T24" s="70"/>
      <c r="U24" s="44" t="str">
        <f t="shared" si="0"/>
        <v>X</v>
      </c>
      <c r="V24" s="58">
        <f>B24*HLOOKUP(Input!J$15,Input!R$11:S$13,3)</f>
        <v>0</v>
      </c>
      <c r="W24" s="45"/>
      <c r="X24" s="45"/>
      <c r="Y24" s="45"/>
    </row>
    <row r="25" spans="1:25" x14ac:dyDescent="0.25">
      <c r="A25" s="46">
        <v>20</v>
      </c>
      <c r="B25" s="60"/>
      <c r="C25" s="38"/>
      <c r="D25" s="39" t="str">
        <f>IF(C25="","",IFERROR(VLOOKUP(C25,'Pemetaan Sem 2'!A$9:B$48,2,FALSE),"No. SK tidak ditemukan"))</f>
        <v/>
      </c>
      <c r="E25" s="56"/>
      <c r="F25" s="39" t="str">
        <f>IF(E25="","",IFERROR(VLOOKUP(E25,'Pemetaan Sem 2'!C$9:D$48,2,FALSE),"No. KD tidak ditemukan"))</f>
        <v/>
      </c>
      <c r="G25" s="68"/>
      <c r="H25" s="365"/>
      <c r="I25" s="363"/>
      <c r="J25" s="361"/>
      <c r="K25" s="362"/>
      <c r="L25" s="359"/>
      <c r="M25" s="360"/>
      <c r="N25" s="361"/>
      <c r="O25" s="362"/>
      <c r="P25" s="361"/>
      <c r="Q25" s="65"/>
      <c r="R25" s="70"/>
      <c r="S25" s="70"/>
      <c r="T25" s="70"/>
      <c r="U25" s="44" t="str">
        <f t="shared" si="0"/>
        <v>X</v>
      </c>
      <c r="V25" s="58">
        <f>B25*HLOOKUP(Input!J$15,Input!R$11:S$13,3)</f>
        <v>0</v>
      </c>
      <c r="W25" s="45"/>
      <c r="X25" s="45"/>
      <c r="Y25" s="45"/>
    </row>
    <row r="26" spans="1:25" x14ac:dyDescent="0.25">
      <c r="A26" s="46">
        <v>21</v>
      </c>
      <c r="B26" s="60"/>
      <c r="C26" s="38"/>
      <c r="D26" s="39" t="str">
        <f>IF(C26="","",IFERROR(VLOOKUP(C26,'Pemetaan Sem 2'!A$9:B$48,2,FALSE),"No. SK tidak ditemukan"))</f>
        <v/>
      </c>
      <c r="E26" s="56"/>
      <c r="F26" s="39" t="str">
        <f>IF(E26="","",IFERROR(VLOOKUP(E26,'Pemetaan Sem 2'!C$9:D$48,2,FALSE),"No. KD tidak ditemukan"))</f>
        <v/>
      </c>
      <c r="G26" s="65"/>
      <c r="H26" s="67"/>
      <c r="I26" s="351"/>
      <c r="J26" s="361"/>
      <c r="K26" s="360"/>
      <c r="L26" s="361"/>
      <c r="M26" s="360"/>
      <c r="N26" s="361"/>
      <c r="O26" s="360"/>
      <c r="P26" s="359"/>
      <c r="Q26" s="65"/>
      <c r="R26" s="70"/>
      <c r="S26" s="70"/>
      <c r="T26" s="70"/>
      <c r="U26" s="44" t="str">
        <f t="shared" si="0"/>
        <v>X</v>
      </c>
      <c r="V26" s="58">
        <f>B26*HLOOKUP(Input!J$15,Input!R$11:S$13,3)</f>
        <v>0</v>
      </c>
      <c r="W26" s="45"/>
      <c r="X26" s="45"/>
      <c r="Y26" s="45"/>
    </row>
    <row r="27" spans="1:25" x14ac:dyDescent="0.25">
      <c r="A27" s="46">
        <v>22</v>
      </c>
      <c r="B27" s="60"/>
      <c r="C27" s="38"/>
      <c r="D27" s="39" t="str">
        <f>IF(C27="","",IFERROR(VLOOKUP(C27,'Pemetaan Sem 2'!A$9:B$48,2,FALSE),"No. SK tidak ditemukan"))</f>
        <v/>
      </c>
      <c r="E27" s="56"/>
      <c r="F27" s="39" t="str">
        <f>IF(E27="","",IFERROR(VLOOKUP(E27,'Pemetaan Sem 2'!C$9:D$48,2,FALSE),"No. KD tidak ditemukan"))</f>
        <v/>
      </c>
      <c r="G27" s="65"/>
      <c r="H27" s="67"/>
      <c r="I27" s="351"/>
      <c r="J27" s="361"/>
      <c r="K27" s="360"/>
      <c r="L27" s="361"/>
      <c r="M27" s="360"/>
      <c r="N27" s="361"/>
      <c r="O27" s="360"/>
      <c r="P27" s="359"/>
      <c r="Q27" s="65"/>
      <c r="R27" s="70"/>
      <c r="S27" s="70"/>
      <c r="T27" s="70"/>
      <c r="U27" s="44" t="str">
        <f t="shared" si="0"/>
        <v>X</v>
      </c>
      <c r="V27" s="58">
        <f>B27*HLOOKUP(Input!J$15,Input!R$11:S$13,3)</f>
        <v>0</v>
      </c>
      <c r="W27" s="45"/>
      <c r="X27" s="45"/>
      <c r="Y27" s="45"/>
    </row>
    <row r="28" spans="1:25" x14ac:dyDescent="0.25">
      <c r="A28" s="46">
        <v>23</v>
      </c>
      <c r="B28" s="60"/>
      <c r="C28" s="38"/>
      <c r="D28" s="39" t="str">
        <f>IF(C28="","",IFERROR(VLOOKUP(C28,'Pemetaan Sem 2'!A$9:B$48,2,FALSE),"No. SK tidak ditemukan"))</f>
        <v/>
      </c>
      <c r="E28" s="56"/>
      <c r="F28" s="39" t="str">
        <f>IF(E28="","",IFERROR(VLOOKUP(E28,'Pemetaan Sem 2'!C$9:D$48,2,FALSE),"No. KD tidak ditemukan"))</f>
        <v/>
      </c>
      <c r="G28" s="68"/>
      <c r="H28" s="67"/>
      <c r="I28" s="351"/>
      <c r="J28" s="361"/>
      <c r="K28" s="360"/>
      <c r="L28" s="361"/>
      <c r="M28" s="360"/>
      <c r="N28" s="361"/>
      <c r="O28" s="360"/>
      <c r="P28" s="359"/>
      <c r="Q28" s="65"/>
      <c r="R28" s="70"/>
      <c r="S28" s="70"/>
      <c r="T28" s="70"/>
      <c r="U28" s="44" t="str">
        <f t="shared" si="0"/>
        <v>X</v>
      </c>
      <c r="V28" s="58">
        <f>B28*HLOOKUP(Input!J$15,Input!R$11:S$13,3)</f>
        <v>0</v>
      </c>
      <c r="W28" s="45"/>
      <c r="X28" s="45"/>
      <c r="Y28" s="45"/>
    </row>
    <row r="29" spans="1:25" x14ac:dyDescent="0.25">
      <c r="A29" s="46">
        <v>24</v>
      </c>
      <c r="B29" s="60"/>
      <c r="C29" s="38"/>
      <c r="D29" s="39" t="str">
        <f>IF(C29="","",IFERROR(VLOOKUP(C29,'Pemetaan Sem 2'!A$9:B$48,2,FALSE),"No. SK tidak ditemukan"))</f>
        <v/>
      </c>
      <c r="E29" s="56"/>
      <c r="F29" s="39" t="str">
        <f>IF(E29="","",IFERROR(VLOOKUP(E29,'Pemetaan Sem 2'!C$9:D$48,2,FALSE),"No. KD tidak ditemukan"))</f>
        <v/>
      </c>
      <c r="G29" s="65"/>
      <c r="H29" s="67"/>
      <c r="I29" s="351"/>
      <c r="J29" s="361"/>
      <c r="K29" s="362"/>
      <c r="L29" s="361"/>
      <c r="M29" s="360"/>
      <c r="N29" s="361"/>
      <c r="O29" s="360"/>
      <c r="P29" s="361"/>
      <c r="Q29" s="65"/>
      <c r="R29" s="70"/>
      <c r="S29" s="70"/>
      <c r="T29" s="70"/>
      <c r="U29" s="44" t="str">
        <f t="shared" si="0"/>
        <v>X</v>
      </c>
      <c r="V29" s="58">
        <f>B29*HLOOKUP(Input!J$15,Input!R$11:S$13,3)</f>
        <v>0</v>
      </c>
      <c r="W29" s="45"/>
      <c r="X29" s="45"/>
      <c r="Y29" s="45"/>
    </row>
    <row r="30" spans="1:25" x14ac:dyDescent="0.25">
      <c r="A30" s="46">
        <v>25</v>
      </c>
      <c r="B30" s="60"/>
      <c r="C30" s="38"/>
      <c r="D30" s="39" t="str">
        <f>IF(C30="","",IFERROR(VLOOKUP(C30,'Pemetaan Sem 2'!A$9:B$48,2,FALSE),"No. SK tidak ditemukan"))</f>
        <v/>
      </c>
      <c r="E30" s="56"/>
      <c r="F30" s="39" t="str">
        <f>IF(E30="","",IFERROR(VLOOKUP(E30,'Pemetaan Sem 2'!C$9:D$48,2,FALSE),"No. KD tidak ditemukan"))</f>
        <v/>
      </c>
      <c r="G30" s="65"/>
      <c r="H30" s="365"/>
      <c r="I30" s="363"/>
      <c r="J30" s="361"/>
      <c r="K30" s="362"/>
      <c r="L30" s="361"/>
      <c r="M30" s="360"/>
      <c r="N30" s="361"/>
      <c r="O30" s="360"/>
      <c r="P30" s="361"/>
      <c r="Q30" s="65"/>
      <c r="R30" s="70"/>
      <c r="S30" s="70"/>
      <c r="T30" s="70"/>
      <c r="U30" s="44" t="str">
        <f t="shared" si="0"/>
        <v>X</v>
      </c>
      <c r="V30" s="58">
        <f>B30*HLOOKUP(Input!J$15,Input!R$11:S$13,3)</f>
        <v>0</v>
      </c>
      <c r="W30" s="45"/>
      <c r="X30" s="45"/>
      <c r="Y30" s="45"/>
    </row>
    <row r="31" spans="1:25" x14ac:dyDescent="0.25">
      <c r="A31" s="46">
        <v>26</v>
      </c>
      <c r="B31" s="60"/>
      <c r="C31" s="38"/>
      <c r="D31" s="39" t="str">
        <f>IF(C31="","",IFERROR(VLOOKUP(C31,'Pemetaan Sem 2'!A$9:B$48,2,FALSE),"No. SK tidak ditemukan"))</f>
        <v/>
      </c>
      <c r="E31" s="56"/>
      <c r="F31" s="39" t="str">
        <f>IF(E31="","",IFERROR(VLOOKUP(E31,'Pemetaan Sem 2'!C$9:D$48,2,FALSE),"No. KD tidak ditemukan"))</f>
        <v/>
      </c>
      <c r="G31" s="65"/>
      <c r="H31" s="67"/>
      <c r="I31" s="351"/>
      <c r="J31" s="361"/>
      <c r="K31" s="362"/>
      <c r="L31" s="361"/>
      <c r="M31" s="360"/>
      <c r="N31" s="361"/>
      <c r="O31" s="360"/>
      <c r="P31" s="361"/>
      <c r="Q31" s="65"/>
      <c r="R31" s="70"/>
      <c r="S31" s="70"/>
      <c r="T31" s="70"/>
      <c r="U31" s="44" t="str">
        <f t="shared" si="0"/>
        <v>X</v>
      </c>
      <c r="V31" s="58">
        <f>B31*HLOOKUP(Input!J$15,Input!R$11:S$13,3)</f>
        <v>0</v>
      </c>
      <c r="W31" s="45"/>
      <c r="X31" s="45"/>
      <c r="Y31" s="45"/>
    </row>
    <row r="32" spans="1:25" x14ac:dyDescent="0.25">
      <c r="A32" s="46">
        <v>27</v>
      </c>
      <c r="B32" s="60"/>
      <c r="C32" s="38"/>
      <c r="D32" s="39" t="str">
        <f>IF(C32="","",IFERROR(VLOOKUP(C32,'Pemetaan Sem 2'!A$9:B$48,2,FALSE),"No. SK tidak ditemukan"))</f>
        <v/>
      </c>
      <c r="E32" s="56"/>
      <c r="F32" s="39" t="str">
        <f>IF(E32="","",IFERROR(VLOOKUP(E32,'Pemetaan Sem 2'!C$9:D$48,2,FALSE),"No. KD tidak ditemukan"))</f>
        <v/>
      </c>
      <c r="G32" s="65"/>
      <c r="H32" s="365"/>
      <c r="I32" s="351"/>
      <c r="J32" s="359"/>
      <c r="K32" s="360"/>
      <c r="L32" s="361"/>
      <c r="M32" s="360"/>
      <c r="N32" s="361"/>
      <c r="O32" s="360"/>
      <c r="P32" s="359"/>
      <c r="Q32" s="65"/>
      <c r="R32" s="70"/>
      <c r="S32" s="70"/>
      <c r="T32" s="70"/>
      <c r="U32" s="44" t="str">
        <f t="shared" si="0"/>
        <v>X</v>
      </c>
      <c r="V32" s="58">
        <f>B32*HLOOKUP(Input!J$15,Input!R$11:S$13,3)</f>
        <v>0</v>
      </c>
      <c r="W32" s="45"/>
      <c r="X32" s="45"/>
      <c r="Y32" s="45"/>
    </row>
    <row r="33" spans="1:25" x14ac:dyDescent="0.25">
      <c r="A33" s="46">
        <v>28</v>
      </c>
      <c r="B33" s="60"/>
      <c r="C33" s="38"/>
      <c r="D33" s="39" t="str">
        <f>IF(C33="","",IFERROR(VLOOKUP(C33,'Pemetaan Sem 2'!A$9:B$48,2,FALSE),"No. SK tidak ditemukan"))</f>
        <v/>
      </c>
      <c r="E33" s="56"/>
      <c r="F33" s="39" t="str">
        <f>IF(E33="","",IFERROR(VLOOKUP(E33,'Pemetaan Sem 2'!C$9:D$48,2,FALSE),"No. KD tidak ditemukan"))</f>
        <v/>
      </c>
      <c r="G33" s="65"/>
      <c r="H33" s="365"/>
      <c r="I33" s="351"/>
      <c r="J33" s="361"/>
      <c r="K33" s="360"/>
      <c r="L33" s="361"/>
      <c r="M33" s="360"/>
      <c r="N33" s="361"/>
      <c r="O33" s="360"/>
      <c r="P33" s="359"/>
      <c r="Q33" s="65"/>
      <c r="R33" s="70"/>
      <c r="S33" s="70"/>
      <c r="T33" s="70"/>
      <c r="U33" s="44" t="str">
        <f t="shared" si="0"/>
        <v>X</v>
      </c>
      <c r="V33" s="58">
        <f>B33*HLOOKUP(Input!J$15,Input!R$11:S$13,3)</f>
        <v>0</v>
      </c>
      <c r="W33" s="45"/>
      <c r="X33" s="45"/>
      <c r="Y33" s="45"/>
    </row>
    <row r="34" spans="1:25" x14ac:dyDescent="0.25">
      <c r="A34" s="46">
        <v>29</v>
      </c>
      <c r="B34" s="60"/>
      <c r="C34" s="38"/>
      <c r="D34" s="39" t="str">
        <f>IF(C34="","",IFERROR(VLOOKUP(C34,'Pemetaan Sem 2'!A$9:B$48,2,FALSE),"No. SK tidak ditemukan"))</f>
        <v/>
      </c>
      <c r="E34" s="56"/>
      <c r="F34" s="39" t="str">
        <f>IF(E34="","",IFERROR(VLOOKUP(E34,'Pemetaan Sem 2'!C$9:D$48,2,FALSE),"No. KD tidak ditemukan"))</f>
        <v/>
      </c>
      <c r="G34" s="65"/>
      <c r="H34" s="365"/>
      <c r="I34" s="351"/>
      <c r="J34" s="361"/>
      <c r="K34" s="360"/>
      <c r="L34" s="361"/>
      <c r="M34" s="360"/>
      <c r="N34" s="361"/>
      <c r="O34" s="360"/>
      <c r="P34" s="359"/>
      <c r="Q34" s="65"/>
      <c r="R34" s="70"/>
      <c r="S34" s="70"/>
      <c r="T34" s="70"/>
      <c r="U34" s="44" t="str">
        <f t="shared" si="0"/>
        <v>X</v>
      </c>
      <c r="V34" s="58">
        <f>B34*HLOOKUP(Input!J$15,Input!R$11:S$13,3)</f>
        <v>0</v>
      </c>
      <c r="W34" s="45"/>
      <c r="X34" s="45"/>
      <c r="Y34" s="45"/>
    </row>
    <row r="35" spans="1:25" x14ac:dyDescent="0.25">
      <c r="A35" s="46">
        <v>30</v>
      </c>
      <c r="B35" s="60"/>
      <c r="C35" s="38"/>
      <c r="D35" s="39" t="str">
        <f>IF(C35="","",IFERROR(VLOOKUP(C35,'Pemetaan Sem 2'!A$9:B$48,2,FALSE),"No. SK tidak ditemukan"))</f>
        <v/>
      </c>
      <c r="E35" s="56"/>
      <c r="F35" s="39" t="str">
        <f>IF(E35="","",IFERROR(VLOOKUP(E35,'Pemetaan Sem 2'!C$9:D$48,2,FALSE),"No. KD tidak ditemukan"))</f>
        <v/>
      </c>
      <c r="G35" s="65"/>
      <c r="H35" s="365"/>
      <c r="I35" s="351"/>
      <c r="J35" s="361"/>
      <c r="K35" s="360"/>
      <c r="L35" s="361"/>
      <c r="M35" s="360"/>
      <c r="N35" s="361"/>
      <c r="O35" s="360"/>
      <c r="P35" s="359"/>
      <c r="Q35" s="65"/>
      <c r="R35" s="70"/>
      <c r="S35" s="70"/>
      <c r="T35" s="70"/>
      <c r="U35" s="44" t="str">
        <f t="shared" si="0"/>
        <v>X</v>
      </c>
      <c r="V35" s="58">
        <f>B35*HLOOKUP(Input!J$15,Input!R$11:S$13,3)</f>
        <v>0</v>
      </c>
      <c r="W35" s="45"/>
      <c r="X35" s="45"/>
      <c r="Y35" s="45"/>
    </row>
    <row r="36" spans="1:25" x14ac:dyDescent="0.25">
      <c r="A36" s="46">
        <v>31</v>
      </c>
      <c r="B36" s="60"/>
      <c r="C36" s="38"/>
      <c r="D36" s="39" t="str">
        <f>IF(C36="","",IFERROR(VLOOKUP(C36,'Pemetaan Sem 2'!A$9:B$48,2,FALSE),"No. SK tidak ditemukan"))</f>
        <v/>
      </c>
      <c r="E36" s="56"/>
      <c r="F36" s="39" t="str">
        <f>IF(E36="","",IFERROR(VLOOKUP(E36,'Pemetaan Sem 2'!C$9:D$48,2,FALSE),"No. KD tidak ditemukan"))</f>
        <v/>
      </c>
      <c r="G36" s="65"/>
      <c r="H36" s="365"/>
      <c r="I36" s="351"/>
      <c r="J36" s="361"/>
      <c r="K36" s="360"/>
      <c r="L36" s="361"/>
      <c r="M36" s="360"/>
      <c r="N36" s="361"/>
      <c r="O36" s="360"/>
      <c r="P36" s="359"/>
      <c r="Q36" s="65"/>
      <c r="R36" s="70"/>
      <c r="S36" s="70"/>
      <c r="T36" s="70"/>
      <c r="U36" s="44" t="str">
        <f t="shared" si="0"/>
        <v>X</v>
      </c>
      <c r="V36" s="58">
        <f>B36*HLOOKUP(Input!J$15,Input!R$11:S$13,3)</f>
        <v>0</v>
      </c>
      <c r="W36" s="45"/>
      <c r="X36" s="45"/>
      <c r="Y36" s="45"/>
    </row>
    <row r="37" spans="1:25" x14ac:dyDescent="0.25">
      <c r="A37" s="46">
        <v>32</v>
      </c>
      <c r="B37" s="60"/>
      <c r="C37" s="38"/>
      <c r="D37" s="39" t="str">
        <f>IF(C37="","",IFERROR(VLOOKUP(C37,'Pemetaan Sem 2'!A$9:B$48,2,FALSE),"No. SK tidak ditemukan"))</f>
        <v/>
      </c>
      <c r="E37" s="56"/>
      <c r="F37" s="39" t="str">
        <f>IF(E37="","",IFERROR(VLOOKUP(E37,'Pemetaan Sem 2'!C$9:D$48,2,FALSE),"No. KD tidak ditemukan"))</f>
        <v/>
      </c>
      <c r="G37" s="65"/>
      <c r="H37" s="365"/>
      <c r="I37" s="351"/>
      <c r="J37" s="361"/>
      <c r="K37" s="47"/>
      <c r="L37" s="361"/>
      <c r="M37" s="360"/>
      <c r="N37" s="361"/>
      <c r="O37" s="360"/>
      <c r="P37" s="359"/>
      <c r="Q37" s="65"/>
      <c r="R37" s="70"/>
      <c r="S37" s="70"/>
      <c r="T37" s="70"/>
      <c r="U37" s="44" t="str">
        <f t="shared" si="0"/>
        <v>X</v>
      </c>
      <c r="V37" s="58">
        <f>B37*HLOOKUP(Input!J$15,Input!R$11:S$13,3)</f>
        <v>0</v>
      </c>
      <c r="W37" s="45"/>
      <c r="X37" s="45"/>
      <c r="Y37" s="45"/>
    </row>
    <row r="38" spans="1:25" x14ac:dyDescent="0.25">
      <c r="A38" s="46">
        <v>33</v>
      </c>
      <c r="B38" s="60"/>
      <c r="C38" s="38"/>
      <c r="D38" s="39" t="str">
        <f>IF(C38="","",IFERROR(VLOOKUP(C38,'Pemetaan Sem 2'!A$9:B$48,2,FALSE),"No. SK tidak ditemukan"))</f>
        <v/>
      </c>
      <c r="E38" s="56"/>
      <c r="F38" s="39" t="str">
        <f>IF(E38="","",IFERROR(VLOOKUP(E38,'Pemetaan Sem 2'!C$9:D$48,2,FALSE),"No. KD tidak ditemukan"))</f>
        <v/>
      </c>
      <c r="G38" s="65"/>
      <c r="H38" s="365"/>
      <c r="I38" s="351"/>
      <c r="J38" s="361"/>
      <c r="K38" s="47"/>
      <c r="L38" s="361"/>
      <c r="M38" s="360"/>
      <c r="N38" s="361"/>
      <c r="O38" s="360"/>
      <c r="P38" s="359"/>
      <c r="Q38" s="65"/>
      <c r="R38" s="70"/>
      <c r="S38" s="70"/>
      <c r="T38" s="43"/>
      <c r="U38" s="44" t="str">
        <f t="shared" si="0"/>
        <v>X</v>
      </c>
      <c r="V38" s="58">
        <f>B38*HLOOKUP(Input!J$15,Input!R$11:S$13,3)</f>
        <v>0</v>
      </c>
      <c r="W38" s="45"/>
      <c r="X38" s="45"/>
      <c r="Y38" s="45"/>
    </row>
    <row r="39" spans="1:25" x14ac:dyDescent="0.25">
      <c r="A39" s="46">
        <v>34</v>
      </c>
      <c r="B39" s="60"/>
      <c r="C39" s="38"/>
      <c r="D39" s="39" t="str">
        <f>IF(C39="","",IFERROR(VLOOKUP(C39,'Pemetaan Sem 2'!A$9:B$48,2,FALSE),"No. SK tidak ditemukan"))</f>
        <v/>
      </c>
      <c r="E39" s="56"/>
      <c r="F39" s="39" t="str">
        <f>IF(E39="","",IFERROR(VLOOKUP(E39,'Pemetaan Sem 2'!C$9:D$48,2,FALSE),"No. KD tidak ditemukan"))</f>
        <v/>
      </c>
      <c r="G39" s="65"/>
      <c r="H39" s="67"/>
      <c r="I39" s="351"/>
      <c r="J39" s="361"/>
      <c r="K39" s="47"/>
      <c r="L39" s="361"/>
      <c r="M39" s="360"/>
      <c r="N39" s="361"/>
      <c r="O39" s="360"/>
      <c r="P39" s="361"/>
      <c r="Q39" s="65"/>
      <c r="R39" s="70"/>
      <c r="S39" s="70"/>
      <c r="T39" s="43"/>
      <c r="U39" s="44" t="str">
        <f t="shared" si="0"/>
        <v>X</v>
      </c>
      <c r="V39" s="58">
        <f>B39*HLOOKUP(Input!J$15,Input!R$11:S$13,3)</f>
        <v>0</v>
      </c>
      <c r="W39" s="45"/>
      <c r="X39" s="45"/>
      <c r="Y39" s="45"/>
    </row>
    <row r="40" spans="1:25" x14ac:dyDescent="0.25">
      <c r="A40" s="46">
        <v>35</v>
      </c>
      <c r="B40" s="60"/>
      <c r="C40" s="38"/>
      <c r="D40" s="39" t="str">
        <f>IF(C40="","",IFERROR(VLOOKUP(C40,'Pemetaan Sem 2'!A$9:B$48,2,FALSE),"No. SK tidak ditemukan"))</f>
        <v/>
      </c>
      <c r="E40" s="56"/>
      <c r="F40" s="39" t="str">
        <f>IF(E40="","",IFERROR(VLOOKUP(E40,'Pemetaan Sem 2'!C$9:D$48,2,FALSE),"No. KD tidak ditemukan"))</f>
        <v/>
      </c>
      <c r="G40" s="65"/>
      <c r="H40" s="67"/>
      <c r="I40" s="351"/>
      <c r="J40" s="51"/>
      <c r="K40" s="362"/>
      <c r="L40" s="366"/>
      <c r="M40" s="360"/>
      <c r="N40" s="361"/>
      <c r="O40" s="360"/>
      <c r="P40" s="361"/>
      <c r="Q40" s="65"/>
      <c r="R40" s="70"/>
      <c r="S40" s="70"/>
      <c r="T40" s="70"/>
      <c r="U40" s="44" t="str">
        <f t="shared" si="0"/>
        <v>X</v>
      </c>
      <c r="V40" s="58">
        <f>B40*HLOOKUP(Input!J$15,Input!R$11:S$13,3)</f>
        <v>0</v>
      </c>
      <c r="W40" s="45"/>
      <c r="X40" s="45"/>
      <c r="Y40" s="45"/>
    </row>
    <row r="41" spans="1:25" x14ac:dyDescent="0.25">
      <c r="A41" s="46">
        <v>36</v>
      </c>
      <c r="B41" s="60"/>
      <c r="C41" s="38"/>
      <c r="D41" s="39" t="str">
        <f>IF(C41="","",IFERROR(VLOOKUP(C41,'Pemetaan Sem 2'!A$9:B$48,2,FALSE),"No. SK tidak ditemukan"))</f>
        <v/>
      </c>
      <c r="E41" s="56"/>
      <c r="F41" s="39" t="str">
        <f>IF(E41="","",IFERROR(VLOOKUP(E41,'Pemetaan Sem 2'!C$9:D$48,2,FALSE),"No. KD tidak ditemukan"))</f>
        <v/>
      </c>
      <c r="G41" s="65"/>
      <c r="H41" s="365"/>
      <c r="I41" s="363"/>
      <c r="J41" s="361"/>
      <c r="K41" s="362"/>
      <c r="L41" s="359"/>
      <c r="M41" s="360"/>
      <c r="N41" s="361"/>
      <c r="O41" s="360"/>
      <c r="P41" s="361"/>
      <c r="Q41" s="65"/>
      <c r="R41" s="70"/>
      <c r="S41" s="70"/>
      <c r="T41" s="70"/>
      <c r="U41" s="44" t="str">
        <f t="shared" si="0"/>
        <v>X</v>
      </c>
      <c r="V41" s="58">
        <f>B41*HLOOKUP(Input!J$15,Input!R$11:S$13,3)</f>
        <v>0</v>
      </c>
      <c r="W41" s="45"/>
      <c r="X41" s="45"/>
      <c r="Y41" s="45"/>
    </row>
    <row r="42" spans="1:25" x14ac:dyDescent="0.25">
      <c r="A42" s="48">
        <v>37</v>
      </c>
      <c r="B42" s="61"/>
      <c r="C42" s="50"/>
      <c r="D42" s="39" t="str">
        <f>IF(C42="","",IFERROR(VLOOKUP(C42,'Pemetaan Sem 2'!A$9:B$48,2,FALSE),"No. SK tidak ditemukan"))</f>
        <v/>
      </c>
      <c r="E42" s="56"/>
      <c r="F42" s="39" t="str">
        <f>IF(E42="","",IFERROR(VLOOKUP(E42,'Pemetaan Sem 2'!C$9:D$48,2,FALSE),"No. KD tidak ditemukan"))</f>
        <v/>
      </c>
      <c r="G42" s="65"/>
      <c r="H42" s="67"/>
      <c r="I42" s="351"/>
      <c r="J42" s="51"/>
      <c r="K42" s="49"/>
      <c r="L42" s="366"/>
      <c r="M42" s="49"/>
      <c r="N42" s="361"/>
      <c r="O42" s="49"/>
      <c r="P42" s="366"/>
      <c r="Q42" s="65"/>
      <c r="R42" s="70"/>
      <c r="S42" s="70"/>
      <c r="T42" s="70"/>
      <c r="U42" s="44" t="str">
        <f t="shared" si="0"/>
        <v>X</v>
      </c>
      <c r="V42" s="58">
        <f>B42*HLOOKUP(Input!J$15,Input!R$11:S$13,3)</f>
        <v>0</v>
      </c>
      <c r="W42" s="45"/>
    </row>
    <row r="43" spans="1:25" x14ac:dyDescent="0.25">
      <c r="A43" s="48">
        <v>38</v>
      </c>
      <c r="B43" s="61"/>
      <c r="C43" s="50"/>
      <c r="D43" s="39" t="str">
        <f>IF(C43="","",IFERROR(VLOOKUP(C43,'Pemetaan Sem 2'!A$9:B$48,2,FALSE),"No. SK tidak ditemukan"))</f>
        <v/>
      </c>
      <c r="E43" s="56"/>
      <c r="F43" s="39" t="str">
        <f>IF(E43="","",IFERROR(VLOOKUP(E43,'Pemetaan Sem 2'!C$9:D$48,2,FALSE),"No. KD tidak ditemukan"))</f>
        <v/>
      </c>
      <c r="G43" s="65"/>
      <c r="H43" s="67"/>
      <c r="I43" s="351"/>
      <c r="J43" s="51"/>
      <c r="K43" s="49"/>
      <c r="L43" s="366"/>
      <c r="M43" s="49"/>
      <c r="N43" s="361"/>
      <c r="O43" s="49"/>
      <c r="P43" s="361"/>
      <c r="Q43" s="65"/>
      <c r="R43" s="70"/>
      <c r="S43" s="70"/>
      <c r="T43" s="70"/>
      <c r="U43" s="44" t="str">
        <f t="shared" si="0"/>
        <v>X</v>
      </c>
      <c r="V43" s="58">
        <f>B43*HLOOKUP(Input!J$15,Input!R$11:S$13,3)</f>
        <v>0</v>
      </c>
      <c r="W43" s="45"/>
    </row>
    <row r="44" spans="1:25" x14ac:dyDescent="0.25">
      <c r="A44" s="48">
        <v>39</v>
      </c>
      <c r="B44" s="61"/>
      <c r="C44" s="50"/>
      <c r="D44" s="39" t="str">
        <f>IF(C44="","",IFERROR(VLOOKUP(C44,'Pemetaan Sem 2'!A$9:B$48,2,FALSE),"No. SK tidak ditemukan"))</f>
        <v/>
      </c>
      <c r="E44" s="56"/>
      <c r="F44" s="39" t="str">
        <f>IF(E44="","",IFERROR(VLOOKUP(E44,'Pemetaan Sem 2'!C$9:D$48,2,FALSE),"No. KD tidak ditemukan"))</f>
        <v/>
      </c>
      <c r="G44" s="65"/>
      <c r="H44" s="67"/>
      <c r="I44" s="351"/>
      <c r="J44" s="51"/>
      <c r="K44" s="49"/>
      <c r="L44" s="366"/>
      <c r="M44" s="49"/>
      <c r="N44" s="361"/>
      <c r="O44" s="49"/>
      <c r="P44" s="51"/>
      <c r="Q44" s="65"/>
      <c r="R44" s="70"/>
      <c r="S44" s="70"/>
      <c r="T44" s="70"/>
      <c r="U44" s="44" t="str">
        <f t="shared" si="0"/>
        <v>X</v>
      </c>
      <c r="V44" s="58">
        <f>B44*HLOOKUP(Input!J$15,Input!R$11:S$13,3)</f>
        <v>0</v>
      </c>
      <c r="W44" s="45"/>
    </row>
    <row r="45" spans="1:25" x14ac:dyDescent="0.25">
      <c r="A45" s="48">
        <v>40</v>
      </c>
      <c r="B45" s="61"/>
      <c r="C45" s="50"/>
      <c r="D45" s="39" t="str">
        <f>IF(C45="","",IFERROR(VLOOKUP(C45,'Pemetaan Sem 2'!A$9:B$48,2,FALSE),"No. SK tidak ditemukan"))</f>
        <v/>
      </c>
      <c r="E45" s="56"/>
      <c r="F45" s="39" t="str">
        <f>IF(E45="","",IFERROR(VLOOKUP(E45,'Pemetaan Sem 2'!C$9:D$48,2,FALSE),"No. KD tidak ditemukan"))</f>
        <v/>
      </c>
      <c r="G45" s="65"/>
      <c r="H45" s="67"/>
      <c r="I45" s="351"/>
      <c r="J45" s="51"/>
      <c r="K45" s="49"/>
      <c r="L45" s="366"/>
      <c r="M45" s="49"/>
      <c r="N45" s="361"/>
      <c r="O45" s="49"/>
      <c r="P45" s="51"/>
      <c r="Q45" s="65"/>
      <c r="R45" s="70"/>
      <c r="S45" s="70"/>
      <c r="T45" s="70"/>
      <c r="U45" s="44" t="str">
        <f t="shared" si="0"/>
        <v>X</v>
      </c>
      <c r="V45" s="58">
        <f>B45*HLOOKUP(Input!J$15,Input!R$11:S$13,3)</f>
        <v>0</v>
      </c>
      <c r="W45" s="45"/>
    </row>
    <row r="46" spans="1:25" x14ac:dyDescent="0.25">
      <c r="A46" s="48">
        <v>41</v>
      </c>
      <c r="B46" s="61"/>
      <c r="C46" s="50"/>
      <c r="D46" s="39" t="str">
        <f>IF(C46="","",IFERROR(VLOOKUP(C46,'Pemetaan Sem 2'!A$9:B$48,2,FALSE),"No. SK tidak ditemukan"))</f>
        <v/>
      </c>
      <c r="E46" s="56"/>
      <c r="F46" s="39" t="str">
        <f>IF(E46="","",IFERROR(VLOOKUP(E46,'Pemetaan Sem 2'!C$9:D$48,2,FALSE),"No. KD tidak ditemukan"))</f>
        <v/>
      </c>
      <c r="G46" s="65"/>
      <c r="H46" s="67"/>
      <c r="I46" s="351"/>
      <c r="J46" s="51"/>
      <c r="K46" s="49"/>
      <c r="L46" s="366"/>
      <c r="M46" s="49"/>
      <c r="N46" s="361"/>
      <c r="O46" s="49"/>
      <c r="P46" s="51"/>
      <c r="Q46" s="65"/>
      <c r="R46" s="70"/>
      <c r="S46" s="70"/>
      <c r="T46" s="70"/>
      <c r="U46" s="44" t="str">
        <f t="shared" si="0"/>
        <v>X</v>
      </c>
      <c r="V46" s="58">
        <f>B46*HLOOKUP(Input!J$15,Input!R$11:S$13,3)</f>
        <v>0</v>
      </c>
      <c r="W46" s="45"/>
    </row>
    <row r="47" spans="1:25" x14ac:dyDescent="0.25">
      <c r="A47" s="48">
        <v>42</v>
      </c>
      <c r="B47" s="61"/>
      <c r="C47" s="50"/>
      <c r="D47" s="39" t="str">
        <f>IF(C47="","",IFERROR(VLOOKUP(C47,'Pemetaan Sem 2'!A$9:B$48,2,FALSE),"No. SK tidak ditemukan"))</f>
        <v/>
      </c>
      <c r="E47" s="56"/>
      <c r="F47" s="39" t="str">
        <f>IF(E47="","",IFERROR(VLOOKUP(E47,'Pemetaan Sem 2'!C$9:D$48,2,FALSE),"No. KD tidak ditemukan"))</f>
        <v/>
      </c>
      <c r="G47" s="65"/>
      <c r="H47" s="67"/>
      <c r="I47" s="351"/>
      <c r="J47" s="51"/>
      <c r="K47" s="49"/>
      <c r="L47" s="366"/>
      <c r="M47" s="49"/>
      <c r="N47" s="361"/>
      <c r="O47" s="49"/>
      <c r="P47" s="51"/>
      <c r="Q47" s="65"/>
      <c r="R47" s="70"/>
      <c r="S47" s="70"/>
      <c r="T47" s="70"/>
      <c r="U47" s="44" t="str">
        <f t="shared" si="0"/>
        <v>X</v>
      </c>
      <c r="V47" s="58">
        <f>B47*HLOOKUP(Input!J$15,Input!R$11:S$13,3)</f>
        <v>0</v>
      </c>
      <c r="W47" s="45"/>
    </row>
    <row r="48" spans="1:25" x14ac:dyDescent="0.25">
      <c r="A48" s="48">
        <v>43</v>
      </c>
      <c r="B48" s="61"/>
      <c r="C48" s="50"/>
      <c r="D48" s="39" t="str">
        <f>IF(C48="","",IFERROR(VLOOKUP(C48,'Pemetaan Sem 2'!A$9:B$48,2,FALSE),"No. SK tidak ditemukan"))</f>
        <v/>
      </c>
      <c r="E48" s="56"/>
      <c r="F48" s="39" t="str">
        <f>IF(E48="","",IFERROR(VLOOKUP(E48,'Pemetaan Sem 2'!C$9:D$48,2,FALSE),"No. KD tidak ditemukan"))</f>
        <v/>
      </c>
      <c r="G48" s="65"/>
      <c r="H48" s="67"/>
      <c r="I48" s="351"/>
      <c r="J48" s="366"/>
      <c r="K48" s="49"/>
      <c r="L48" s="366"/>
      <c r="M48" s="49"/>
      <c r="N48" s="361"/>
      <c r="O48" s="49"/>
      <c r="P48" s="51"/>
      <c r="Q48" s="65"/>
      <c r="R48" s="70"/>
      <c r="S48" s="70"/>
      <c r="T48" s="70"/>
      <c r="U48" s="44" t="str">
        <f t="shared" si="0"/>
        <v>X</v>
      </c>
      <c r="V48" s="58">
        <f>B48*HLOOKUP(Input!J$15,Input!R$11:S$13,3)</f>
        <v>0</v>
      </c>
      <c r="W48" s="45"/>
    </row>
    <row r="49" spans="1:23" x14ac:dyDescent="0.25">
      <c r="A49" s="48">
        <v>44</v>
      </c>
      <c r="B49" s="61"/>
      <c r="C49" s="50"/>
      <c r="D49" s="39" t="str">
        <f>IF(C49="","",IFERROR(VLOOKUP(C49,'Pemetaan Sem 2'!A$9:B$48,2,FALSE),"No. SK tidak ditemukan"))</f>
        <v/>
      </c>
      <c r="E49" s="56"/>
      <c r="F49" s="39" t="str">
        <f>IF(E49="","",IFERROR(VLOOKUP(E49,'Pemetaan Sem 2'!C$9:D$48,2,FALSE),"No. KD tidak ditemukan"))</f>
        <v/>
      </c>
      <c r="G49" s="65"/>
      <c r="H49" s="67"/>
      <c r="I49" s="351"/>
      <c r="J49" s="366"/>
      <c r="K49" s="49"/>
      <c r="L49" s="366"/>
      <c r="M49" s="49"/>
      <c r="N49" s="361"/>
      <c r="O49" s="49"/>
      <c r="P49" s="51"/>
      <c r="Q49" s="65"/>
      <c r="R49" s="70"/>
      <c r="S49" s="70"/>
      <c r="T49" s="70"/>
      <c r="U49" s="44" t="str">
        <f t="shared" si="0"/>
        <v>X</v>
      </c>
      <c r="V49" s="58">
        <f>B49*HLOOKUP(Input!J$15,Input!R$11:S$13,3)</f>
        <v>0</v>
      </c>
      <c r="W49" s="45"/>
    </row>
    <row r="50" spans="1:23" x14ac:dyDescent="0.25">
      <c r="A50" s="48">
        <v>45</v>
      </c>
      <c r="B50" s="61"/>
      <c r="C50" s="50"/>
      <c r="D50" s="39" t="str">
        <f>IF(C50="","",IFERROR(VLOOKUP(C50,'Pemetaan Sem 2'!A$9:B$48,2,FALSE),"No. SK tidak ditemukan"))</f>
        <v/>
      </c>
      <c r="E50" s="56"/>
      <c r="F50" s="39" t="str">
        <f>IF(E50="","",IFERROR(VLOOKUP(E50,'Pemetaan Sem 2'!C$9:D$48,2,FALSE),"No. KD tidak ditemukan"))</f>
        <v/>
      </c>
      <c r="G50" s="65"/>
      <c r="H50" s="365"/>
      <c r="I50" s="351"/>
      <c r="J50" s="366"/>
      <c r="K50" s="49"/>
      <c r="L50" s="366"/>
      <c r="M50" s="49"/>
      <c r="N50" s="361"/>
      <c r="O50" s="49"/>
      <c r="P50" s="51"/>
      <c r="Q50" s="65"/>
      <c r="R50" s="70"/>
      <c r="S50" s="70"/>
      <c r="T50" s="70"/>
      <c r="U50" s="44" t="str">
        <f t="shared" si="0"/>
        <v>X</v>
      </c>
      <c r="V50" s="58">
        <f>B50*HLOOKUP(Input!J$15,Input!R$11:S$13,3)</f>
        <v>0</v>
      </c>
      <c r="W50" s="45"/>
    </row>
    <row r="51" spans="1:23" x14ac:dyDescent="0.25">
      <c r="A51" s="48">
        <v>46</v>
      </c>
      <c r="B51" s="61"/>
      <c r="C51" s="50"/>
      <c r="D51" s="39" t="str">
        <f>IF(C51="","",IFERROR(VLOOKUP(C51,'Pemetaan Sem 2'!A$9:B$48,2,FALSE),"No. SK tidak ditemukan"))</f>
        <v/>
      </c>
      <c r="E51" s="56"/>
      <c r="F51" s="39" t="str">
        <f>IF(E51="","",IFERROR(VLOOKUP(E51,'Pemetaan Sem 2'!C$9:D$48,2,FALSE),"No. KD tidak ditemukan"))</f>
        <v/>
      </c>
      <c r="G51" s="65"/>
      <c r="H51" s="365"/>
      <c r="I51" s="351"/>
      <c r="J51" s="366"/>
      <c r="K51" s="367"/>
      <c r="L51" s="51"/>
      <c r="M51" s="49"/>
      <c r="N51" s="366"/>
      <c r="O51" s="49"/>
      <c r="P51" s="366"/>
      <c r="Q51" s="65"/>
      <c r="R51" s="70"/>
      <c r="S51" s="70"/>
      <c r="T51" s="70"/>
      <c r="U51" s="44" t="str">
        <f t="shared" si="0"/>
        <v>X</v>
      </c>
      <c r="V51" s="58">
        <f>B51*HLOOKUP(Input!J$15,Input!R$11:S$13,3)</f>
        <v>0</v>
      </c>
      <c r="W51" s="45"/>
    </row>
    <row r="52" spans="1:23" x14ac:dyDescent="0.25">
      <c r="A52" s="48">
        <v>47</v>
      </c>
      <c r="B52" s="61"/>
      <c r="C52" s="50"/>
      <c r="D52" s="39" t="str">
        <f>IF(C52="","",IFERROR(VLOOKUP(C52,'Pemetaan Sem 2'!A$9:B$48,2,FALSE),"No. SK tidak ditemukan"))</f>
        <v/>
      </c>
      <c r="E52" s="56"/>
      <c r="F52" s="39" t="str">
        <f>IF(E52="","",IFERROR(VLOOKUP(E52,'Pemetaan Sem 2'!C$9:D$48,2,FALSE),"No. KD tidak ditemukan"))</f>
        <v/>
      </c>
      <c r="G52" s="65"/>
      <c r="H52" s="67"/>
      <c r="I52" s="363"/>
      <c r="J52" s="361"/>
      <c r="K52" s="362"/>
      <c r="L52" s="359"/>
      <c r="M52" s="49"/>
      <c r="N52" s="366"/>
      <c r="O52" s="367"/>
      <c r="P52" s="366"/>
      <c r="Q52" s="65"/>
      <c r="R52" s="70"/>
      <c r="S52" s="70"/>
      <c r="T52" s="70"/>
      <c r="U52" s="44" t="str">
        <f t="shared" si="0"/>
        <v>X</v>
      </c>
      <c r="V52" s="58">
        <f>B52*HLOOKUP(Input!J$15,Input!R$11:S$13,3)</f>
        <v>0</v>
      </c>
      <c r="W52" s="45"/>
    </row>
    <row r="53" spans="1:23" x14ac:dyDescent="0.25">
      <c r="A53" s="48">
        <v>48</v>
      </c>
      <c r="B53" s="61"/>
      <c r="C53" s="50"/>
      <c r="D53" s="39" t="str">
        <f>IF(C53="","",IFERROR(VLOOKUP(C53,'Pemetaan Sem 2'!A$9:B$48,2,FALSE),"No. SK tidak ditemukan"))</f>
        <v/>
      </c>
      <c r="E53" s="56"/>
      <c r="F53" s="39" t="str">
        <f>IF(E53="","",IFERROR(VLOOKUP(E53,'Pemetaan Sem 2'!C$9:D$48,2,FALSE),"No. KD tidak ditemukan"))</f>
        <v/>
      </c>
      <c r="G53" s="42"/>
      <c r="H53" s="365"/>
      <c r="I53" s="351"/>
      <c r="J53" s="366"/>
      <c r="K53" s="367"/>
      <c r="L53" s="366"/>
      <c r="M53" s="49"/>
      <c r="N53" s="366"/>
      <c r="O53" s="49"/>
      <c r="P53" s="51"/>
      <c r="Q53" s="65"/>
      <c r="R53" s="70"/>
      <c r="S53" s="70"/>
      <c r="T53" s="70"/>
      <c r="U53" s="44" t="str">
        <f t="shared" si="0"/>
        <v>X</v>
      </c>
      <c r="V53" s="58">
        <f>B53*HLOOKUP(Input!J$15,Input!R$11:S$13,3)</f>
        <v>0</v>
      </c>
      <c r="W53" s="45"/>
    </row>
    <row r="54" spans="1:23" x14ac:dyDescent="0.25">
      <c r="A54" s="48">
        <v>49</v>
      </c>
      <c r="B54" s="61"/>
      <c r="C54" s="50"/>
      <c r="D54" s="39" t="str">
        <f>IF(C54="","",IFERROR(VLOOKUP(C54,'Pemetaan Sem 2'!A$9:B$48,2,FALSE),"No. SK tidak ditemukan"))</f>
        <v/>
      </c>
      <c r="E54" s="56"/>
      <c r="F54" s="39" t="str">
        <f>IF(E54="","",IFERROR(VLOOKUP(E54,'Pemetaan Sem 2'!C$9:D$48,2,FALSE),"No. KD tidak ditemukan"))</f>
        <v/>
      </c>
      <c r="G54" s="42"/>
      <c r="H54" s="66"/>
      <c r="I54" s="351"/>
      <c r="J54" s="51"/>
      <c r="K54" s="49"/>
      <c r="L54" s="51"/>
      <c r="M54" s="49"/>
      <c r="N54" s="51"/>
      <c r="O54" s="49"/>
      <c r="P54" s="51"/>
      <c r="Q54" s="51"/>
      <c r="R54" s="43"/>
      <c r="S54" s="43"/>
      <c r="T54" s="43"/>
      <c r="U54" s="44" t="str">
        <f t="shared" si="0"/>
        <v>X</v>
      </c>
      <c r="V54" s="58">
        <f>B54*HLOOKUP(Input!J$15,Input!R$11:S$13,3)</f>
        <v>0</v>
      </c>
      <c r="W54" s="45"/>
    </row>
    <row r="55" spans="1:23" x14ac:dyDescent="0.25">
      <c r="A55" s="48">
        <v>50</v>
      </c>
      <c r="B55" s="61"/>
      <c r="C55" s="50"/>
      <c r="D55" s="39" t="str">
        <f>IF(C55="","",IFERROR(VLOOKUP(C55,'Pemetaan Sem 2'!A$9:B$48,2,FALSE),"No. SK tidak ditemukan"))</f>
        <v/>
      </c>
      <c r="E55" s="56"/>
      <c r="F55" s="39" t="str">
        <f>IF(E55="","",IFERROR(VLOOKUP(E55,'Pemetaan Sem 2'!C$9:D$48,2,FALSE),"No. KD tidak ditemukan"))</f>
        <v/>
      </c>
      <c r="G55" s="42"/>
      <c r="H55" s="66"/>
      <c r="I55" s="351"/>
      <c r="J55" s="51"/>
      <c r="K55" s="49"/>
      <c r="L55" s="51"/>
      <c r="M55" s="49"/>
      <c r="N55" s="51"/>
      <c r="O55" s="49"/>
      <c r="P55" s="51"/>
      <c r="Q55" s="51"/>
      <c r="R55" s="43"/>
      <c r="S55" s="43"/>
      <c r="T55" s="43"/>
      <c r="U55" s="44" t="str">
        <f t="shared" si="0"/>
        <v>X</v>
      </c>
      <c r="V55" s="58">
        <f>B55*HLOOKUP(Input!J$15,Input!R$11:S$13,3)</f>
        <v>0</v>
      </c>
      <c r="W55" s="45"/>
    </row>
    <row r="56" spans="1:23" x14ac:dyDescent="0.25">
      <c r="A56" s="48">
        <v>51</v>
      </c>
      <c r="B56" s="61"/>
      <c r="C56" s="50"/>
      <c r="D56" s="39" t="str">
        <f>IF(C56="","",IFERROR(VLOOKUP(C56,'Pemetaan Sem 2'!A$9:B$48,2,FALSE),"No. SK tidak ditemukan"))</f>
        <v/>
      </c>
      <c r="E56" s="56"/>
      <c r="F56" s="39" t="str">
        <f>IF(E56="","",IFERROR(VLOOKUP(E56,'Pemetaan Sem 2'!C$9:D$48,2,FALSE),"No. KD tidak ditemukan"))</f>
        <v/>
      </c>
      <c r="G56" s="42"/>
      <c r="H56" s="66"/>
      <c r="I56" s="351"/>
      <c r="J56" s="51"/>
      <c r="K56" s="49"/>
      <c r="L56" s="51"/>
      <c r="M56" s="49"/>
      <c r="N56" s="51"/>
      <c r="O56" s="49"/>
      <c r="P56" s="51"/>
      <c r="Q56" s="51"/>
      <c r="R56" s="43"/>
      <c r="S56" s="43"/>
      <c r="T56" s="43"/>
      <c r="U56" s="44" t="str">
        <f t="shared" si="0"/>
        <v>X</v>
      </c>
      <c r="V56" s="58">
        <f>B56*HLOOKUP(Input!J$15,Input!R$11:S$13,3)</f>
        <v>0</v>
      </c>
      <c r="W56" s="45"/>
    </row>
    <row r="57" spans="1:23" x14ac:dyDescent="0.25">
      <c r="A57" s="48">
        <v>52</v>
      </c>
      <c r="B57" s="61"/>
      <c r="C57" s="50"/>
      <c r="D57" s="39" t="str">
        <f>IF(C57="","",IFERROR(VLOOKUP(C57,'Pemetaan Sem 2'!A$9:B$48,2,FALSE),"No. SK tidak ditemukan"))</f>
        <v/>
      </c>
      <c r="E57" s="56"/>
      <c r="F57" s="39" t="str">
        <f>IF(E57="","",IFERROR(VLOOKUP(E57,'Pemetaan Sem 2'!C$9:D$48,2,FALSE),"No. KD tidak ditemukan"))</f>
        <v/>
      </c>
      <c r="G57" s="42"/>
      <c r="H57" s="66"/>
      <c r="I57" s="351"/>
      <c r="J57" s="51"/>
      <c r="K57" s="49"/>
      <c r="L57" s="51"/>
      <c r="M57" s="49"/>
      <c r="N57" s="51"/>
      <c r="O57" s="49"/>
      <c r="P57" s="51"/>
      <c r="Q57" s="51"/>
      <c r="R57" s="43"/>
      <c r="S57" s="43"/>
      <c r="T57" s="43"/>
      <c r="U57" s="44" t="str">
        <f t="shared" si="0"/>
        <v>X</v>
      </c>
      <c r="V57" s="58">
        <f>B57*HLOOKUP(Input!J$15,Input!R$11:S$13,3)</f>
        <v>0</v>
      </c>
      <c r="W57" s="45"/>
    </row>
    <row r="58" spans="1:23" x14ac:dyDescent="0.25">
      <c r="A58" s="48">
        <v>53</v>
      </c>
      <c r="B58" s="61"/>
      <c r="C58" s="50"/>
      <c r="D58" s="39" t="str">
        <f>IF(C58="","",IFERROR(VLOOKUP(C58,'Pemetaan Sem 2'!A$9:B$48,2,FALSE),"No. SK tidak ditemukan"))</f>
        <v/>
      </c>
      <c r="E58" s="56"/>
      <c r="F58" s="39" t="str">
        <f>IF(E58="","",IFERROR(VLOOKUP(E58,'Pemetaan Sem 2'!C$9:D$48,2,FALSE),"No. KD tidak ditemukan"))</f>
        <v/>
      </c>
      <c r="G58" s="42"/>
      <c r="H58" s="66"/>
      <c r="I58" s="351"/>
      <c r="J58" s="51"/>
      <c r="K58" s="49"/>
      <c r="L58" s="51"/>
      <c r="M58" s="49"/>
      <c r="N58" s="51"/>
      <c r="O58" s="49"/>
      <c r="P58" s="51"/>
      <c r="Q58" s="51"/>
      <c r="R58" s="43"/>
      <c r="S58" s="43"/>
      <c r="T58" s="43"/>
      <c r="U58" s="44" t="str">
        <f t="shared" si="0"/>
        <v>X</v>
      </c>
      <c r="V58" s="58">
        <f>B58*HLOOKUP(Input!J$15,Input!R$11:S$13,3)</f>
        <v>0</v>
      </c>
      <c r="W58" s="45"/>
    </row>
    <row r="59" spans="1:23" x14ac:dyDescent="0.25">
      <c r="A59" s="48">
        <v>54</v>
      </c>
      <c r="B59" s="61"/>
      <c r="C59" s="50"/>
      <c r="D59" s="39" t="str">
        <f>IF(C59="","",IFERROR(VLOOKUP(C59,'Pemetaan Sem 2'!A$9:B$48,2,FALSE),"No. SK tidak ditemukan"))</f>
        <v/>
      </c>
      <c r="E59" s="56"/>
      <c r="F59" s="39" t="str">
        <f>IF(E59="","",IFERROR(VLOOKUP(E59,'Pemetaan Sem 2'!C$9:D$48,2,FALSE),"No. KD tidak ditemukan"))</f>
        <v/>
      </c>
      <c r="G59" s="42"/>
      <c r="H59" s="66"/>
      <c r="I59" s="351"/>
      <c r="J59" s="51"/>
      <c r="K59" s="49"/>
      <c r="L59" s="51"/>
      <c r="M59" s="49"/>
      <c r="N59" s="51"/>
      <c r="O59" s="49"/>
      <c r="P59" s="51"/>
      <c r="Q59" s="51"/>
      <c r="R59" s="43"/>
      <c r="S59" s="43"/>
      <c r="T59" s="43"/>
      <c r="U59" s="44" t="str">
        <f t="shared" si="0"/>
        <v>X</v>
      </c>
      <c r="V59" s="58">
        <f>B59*HLOOKUP(Input!J$15,Input!R$11:S$13,3)</f>
        <v>0</v>
      </c>
      <c r="W59" s="45"/>
    </row>
    <row r="60" spans="1:23" x14ac:dyDescent="0.25">
      <c r="A60" s="48">
        <v>55</v>
      </c>
      <c r="B60" s="61"/>
      <c r="C60" s="50"/>
      <c r="D60" s="39" t="str">
        <f>IF(C60="","",IFERROR(VLOOKUP(C60,'Pemetaan Sem 2'!A$9:B$48,2,FALSE),"No. SK tidak ditemukan"))</f>
        <v/>
      </c>
      <c r="E60" s="56"/>
      <c r="F60" s="39" t="str">
        <f>IF(E60="","",IFERROR(VLOOKUP(E60,'Pemetaan Sem 2'!C$9:D$48,2,FALSE),"No. KD tidak ditemukan"))</f>
        <v/>
      </c>
      <c r="G60" s="42"/>
      <c r="H60" s="66"/>
      <c r="I60" s="351"/>
      <c r="J60" s="51"/>
      <c r="K60" s="49"/>
      <c r="L60" s="51"/>
      <c r="M60" s="49"/>
      <c r="N60" s="51"/>
      <c r="O60" s="49"/>
      <c r="P60" s="51"/>
      <c r="Q60" s="51"/>
      <c r="R60" s="43"/>
      <c r="S60" s="43"/>
      <c r="T60" s="43"/>
      <c r="U60" s="44" t="str">
        <f t="shared" si="0"/>
        <v>X</v>
      </c>
      <c r="V60" s="58">
        <f>B60*HLOOKUP(Input!J$15,Input!R$11:S$13,3)</f>
        <v>0</v>
      </c>
      <c r="W60" s="45"/>
    </row>
    <row r="61" spans="1:23" x14ac:dyDescent="0.25">
      <c r="A61" s="48">
        <v>56</v>
      </c>
      <c r="B61" s="61"/>
      <c r="C61" s="50"/>
      <c r="D61" s="39" t="str">
        <f>IF(C61="","",IFERROR(VLOOKUP(C61,'Pemetaan Sem 2'!A$9:B$48,2,FALSE),"No. SK tidak ditemukan"))</f>
        <v/>
      </c>
      <c r="E61" s="56"/>
      <c r="F61" s="39" t="str">
        <f>IF(E61="","",IFERROR(VLOOKUP(E61,'Pemetaan Sem 2'!C$9:D$48,2,FALSE),"No. KD tidak ditemukan"))</f>
        <v/>
      </c>
      <c r="G61" s="42"/>
      <c r="H61" s="66"/>
      <c r="I61" s="351"/>
      <c r="J61" s="51"/>
      <c r="K61" s="49"/>
      <c r="L61" s="51"/>
      <c r="M61" s="49"/>
      <c r="N61" s="51"/>
      <c r="O61" s="49"/>
      <c r="P61" s="51"/>
      <c r="Q61" s="51"/>
      <c r="R61" s="43"/>
      <c r="S61" s="43"/>
      <c r="T61" s="43"/>
      <c r="U61" s="44" t="str">
        <f t="shared" si="0"/>
        <v>X</v>
      </c>
      <c r="V61" s="58">
        <f>B61*HLOOKUP(Input!J$15,Input!R$11:S$13,3)</f>
        <v>0</v>
      </c>
      <c r="W61" s="45"/>
    </row>
    <row r="62" spans="1:23" x14ac:dyDescent="0.25">
      <c r="A62" s="48">
        <v>57</v>
      </c>
      <c r="B62" s="61"/>
      <c r="C62" s="50"/>
      <c r="D62" s="39" t="str">
        <f>IF(C62="","",IFERROR(VLOOKUP(C62,'Pemetaan Sem 2'!A$9:B$48,2,FALSE),"No. SK tidak ditemukan"))</f>
        <v/>
      </c>
      <c r="E62" s="56"/>
      <c r="F62" s="39" t="str">
        <f>IF(E62="","",IFERROR(VLOOKUP(E62,'Pemetaan Sem 2'!C$9:D$48,2,FALSE),"No. KD tidak ditemukan"))</f>
        <v/>
      </c>
      <c r="G62" s="42"/>
      <c r="H62" s="66"/>
      <c r="I62" s="351"/>
      <c r="J62" s="51"/>
      <c r="K62" s="49"/>
      <c r="L62" s="51"/>
      <c r="M62" s="49"/>
      <c r="N62" s="51"/>
      <c r="O62" s="49"/>
      <c r="P62" s="51"/>
      <c r="Q62" s="51"/>
      <c r="R62" s="43"/>
      <c r="S62" s="43"/>
      <c r="T62" s="43"/>
      <c r="U62" s="44" t="str">
        <f t="shared" si="0"/>
        <v>X</v>
      </c>
      <c r="V62" s="58">
        <f>B62*HLOOKUP(Input!J$15,Input!R$11:S$13,3)</f>
        <v>0</v>
      </c>
      <c r="W62" s="45"/>
    </row>
    <row r="63" spans="1:23" x14ac:dyDescent="0.25">
      <c r="A63" s="48">
        <v>58</v>
      </c>
      <c r="B63" s="61"/>
      <c r="C63" s="50"/>
      <c r="D63" s="39" t="str">
        <f>IF(C63="","",IFERROR(VLOOKUP(C63,'Pemetaan Sem 2'!A$9:B$48,2,FALSE),"No. SK tidak ditemukan"))</f>
        <v/>
      </c>
      <c r="E63" s="56"/>
      <c r="F63" s="39" t="str">
        <f>IF(E63="","",IFERROR(VLOOKUP(E63,'Pemetaan Sem 2'!C$9:D$48,2,FALSE),"No. KD tidak ditemukan"))</f>
        <v/>
      </c>
      <c r="G63" s="42"/>
      <c r="H63" s="66"/>
      <c r="I63" s="351"/>
      <c r="J63" s="51"/>
      <c r="K63" s="49"/>
      <c r="L63" s="51"/>
      <c r="M63" s="49"/>
      <c r="N63" s="51"/>
      <c r="O63" s="49"/>
      <c r="P63" s="51"/>
      <c r="Q63" s="51"/>
      <c r="R63" s="43"/>
      <c r="S63" s="43"/>
      <c r="T63" s="43"/>
      <c r="U63" s="44" t="str">
        <f t="shared" si="0"/>
        <v>X</v>
      </c>
      <c r="V63" s="58">
        <f>B63*HLOOKUP(Input!J$15,Input!R$11:S$13,3)</f>
        <v>0</v>
      </c>
      <c r="W63" s="45"/>
    </row>
    <row r="64" spans="1:23" x14ac:dyDescent="0.25">
      <c r="A64" s="48">
        <v>59</v>
      </c>
      <c r="B64" s="61"/>
      <c r="C64" s="50"/>
      <c r="D64" s="39" t="str">
        <f>IF(C64="","",IFERROR(VLOOKUP(C64,'Pemetaan Sem 2'!A$9:B$48,2,FALSE),"No. SK tidak ditemukan"))</f>
        <v/>
      </c>
      <c r="E64" s="56"/>
      <c r="F64" s="39" t="str">
        <f>IF(E64="","",IFERROR(VLOOKUP(E64,'Pemetaan Sem 2'!C$9:D$48,2,FALSE),"No. KD tidak ditemukan"))</f>
        <v/>
      </c>
      <c r="G64" s="42"/>
      <c r="H64" s="66"/>
      <c r="I64" s="351"/>
      <c r="J64" s="51"/>
      <c r="K64" s="49"/>
      <c r="L64" s="51"/>
      <c r="M64" s="49"/>
      <c r="N64" s="51"/>
      <c r="O64" s="49"/>
      <c r="P64" s="51"/>
      <c r="Q64" s="51"/>
      <c r="R64" s="43"/>
      <c r="S64" s="43"/>
      <c r="T64" s="43"/>
      <c r="U64" s="44" t="str">
        <f t="shared" si="0"/>
        <v>X</v>
      </c>
      <c r="V64" s="58">
        <f>B64*HLOOKUP(Input!J$15,Input!R$11:S$13,3)</f>
        <v>0</v>
      </c>
      <c r="W64" s="45"/>
    </row>
    <row r="65" spans="1:23" x14ac:dyDescent="0.25">
      <c r="A65" s="48">
        <v>60</v>
      </c>
      <c r="B65" s="61"/>
      <c r="C65" s="50"/>
      <c r="D65" s="39" t="str">
        <f>IF(C65="","",IFERROR(VLOOKUP(C65,'Pemetaan Sem 2'!A$9:B$48,2,FALSE),"No. SK tidak ditemukan"))</f>
        <v/>
      </c>
      <c r="E65" s="56"/>
      <c r="F65" s="39" t="str">
        <f>IF(E65="","",IFERROR(VLOOKUP(E65,'Pemetaan Sem 2'!C$9:D$48,2,FALSE),"No. KD tidak ditemukan"))</f>
        <v/>
      </c>
      <c r="G65" s="42"/>
      <c r="H65" s="66"/>
      <c r="I65" s="351"/>
      <c r="J65" s="51"/>
      <c r="K65" s="49"/>
      <c r="L65" s="51"/>
      <c r="M65" s="49"/>
      <c r="N65" s="51"/>
      <c r="O65" s="49"/>
      <c r="P65" s="51"/>
      <c r="Q65" s="51"/>
      <c r="R65" s="43"/>
      <c r="S65" s="43"/>
      <c r="T65" s="43"/>
      <c r="U65" s="44" t="str">
        <f t="shared" si="0"/>
        <v>X</v>
      </c>
      <c r="V65" s="58">
        <f>B65*HLOOKUP(Input!J$15,Input!R$11:S$13,3)</f>
        <v>0</v>
      </c>
      <c r="W65" s="45"/>
    </row>
    <row r="66" spans="1:23" x14ac:dyDescent="0.25">
      <c r="A66" s="48">
        <v>61</v>
      </c>
      <c r="B66" s="61"/>
      <c r="C66" s="50"/>
      <c r="D66" s="39" t="str">
        <f>IF(C66="","",IFERROR(VLOOKUP(C66,'Pemetaan Sem 2'!A$9:B$48,2,FALSE),"No. SK tidak ditemukan"))</f>
        <v/>
      </c>
      <c r="E66" s="56"/>
      <c r="F66" s="39" t="str">
        <f>IF(E66="","",IFERROR(VLOOKUP(E66,'Pemetaan Sem 2'!C$9:D$48,2,FALSE),"No. KD tidak ditemukan"))</f>
        <v/>
      </c>
      <c r="G66" s="42"/>
      <c r="H66" s="66"/>
      <c r="I66" s="351"/>
      <c r="J66" s="51"/>
      <c r="K66" s="49"/>
      <c r="L66" s="51"/>
      <c r="M66" s="49"/>
      <c r="N66" s="51"/>
      <c r="O66" s="49"/>
      <c r="P66" s="51"/>
      <c r="Q66" s="51"/>
      <c r="R66" s="43"/>
      <c r="S66" s="43"/>
      <c r="T66" s="43"/>
      <c r="U66" s="44" t="str">
        <f t="shared" si="0"/>
        <v>X</v>
      </c>
      <c r="V66" s="58">
        <f>B66*HLOOKUP(Input!J$15,Input!R$11:S$13,3)</f>
        <v>0</v>
      </c>
      <c r="W66" s="45"/>
    </row>
    <row r="67" spans="1:23" x14ac:dyDescent="0.25">
      <c r="A67" s="48">
        <v>62</v>
      </c>
      <c r="B67" s="61"/>
      <c r="C67" s="50"/>
      <c r="D67" s="39" t="str">
        <f>IF(C67="","",IFERROR(VLOOKUP(C67,'Pemetaan Sem 2'!A$9:B$48,2,FALSE),"No. SK tidak ditemukan"))</f>
        <v/>
      </c>
      <c r="E67" s="56"/>
      <c r="F67" s="39" t="str">
        <f>IF(E67="","",IFERROR(VLOOKUP(E67,'Pemetaan Sem 2'!C$9:D$48,2,FALSE),"No. KD tidak ditemukan"))</f>
        <v/>
      </c>
      <c r="G67" s="42"/>
      <c r="H67" s="66"/>
      <c r="I67" s="351"/>
      <c r="J67" s="51"/>
      <c r="K67" s="49"/>
      <c r="L67" s="51"/>
      <c r="M67" s="49"/>
      <c r="N67" s="51"/>
      <c r="O67" s="49"/>
      <c r="P67" s="51"/>
      <c r="Q67" s="51"/>
      <c r="R67" s="43"/>
      <c r="S67" s="43"/>
      <c r="T67" s="43"/>
      <c r="U67" s="44" t="str">
        <f t="shared" si="0"/>
        <v>X</v>
      </c>
      <c r="V67" s="58">
        <f>B67*HLOOKUP(Input!J$15,Input!R$11:S$13,3)</f>
        <v>0</v>
      </c>
      <c r="W67" s="45"/>
    </row>
    <row r="68" spans="1:23" x14ac:dyDescent="0.25">
      <c r="A68" s="48">
        <v>63</v>
      </c>
      <c r="B68" s="61"/>
      <c r="C68" s="50"/>
      <c r="D68" s="39" t="str">
        <f>IF(C68="","",IFERROR(VLOOKUP(C68,'Pemetaan Sem 2'!A$9:B$48,2,FALSE),"No. SK tidak ditemukan"))</f>
        <v/>
      </c>
      <c r="E68" s="56"/>
      <c r="F68" s="39" t="str">
        <f>IF(E68="","",IFERROR(VLOOKUP(E68,'Pemetaan Sem 2'!C$9:D$48,2,FALSE),"No. KD tidak ditemukan"))</f>
        <v/>
      </c>
      <c r="G68" s="42"/>
      <c r="H68" s="66"/>
      <c r="I68" s="351"/>
      <c r="J68" s="51"/>
      <c r="K68" s="49"/>
      <c r="L68" s="51"/>
      <c r="M68" s="49"/>
      <c r="N68" s="51"/>
      <c r="O68" s="49"/>
      <c r="P68" s="51"/>
      <c r="Q68" s="51"/>
      <c r="R68" s="43"/>
      <c r="S68" s="43"/>
      <c r="T68" s="43"/>
      <c r="U68" s="44" t="str">
        <f t="shared" si="0"/>
        <v>X</v>
      </c>
      <c r="V68" s="58">
        <f>B68*HLOOKUP(Input!J$15,Input!R$11:S$13,3)</f>
        <v>0</v>
      </c>
      <c r="W68" s="45"/>
    </row>
    <row r="69" spans="1:23" x14ac:dyDescent="0.25">
      <c r="A69" s="48">
        <v>64</v>
      </c>
      <c r="B69" s="61"/>
      <c r="C69" s="50"/>
      <c r="D69" s="39" t="str">
        <f>IF(C69="","",IFERROR(VLOOKUP(C69,'Pemetaan Sem 2'!A$9:B$48,2,FALSE),"No. SK tidak ditemukan"))</f>
        <v/>
      </c>
      <c r="E69" s="56"/>
      <c r="F69" s="39" t="str">
        <f>IF(E69="","",IFERROR(VLOOKUP(E69,'Pemetaan Sem 2'!C$9:D$48,2,FALSE),"No. KD tidak ditemukan"))</f>
        <v/>
      </c>
      <c r="G69" s="42"/>
      <c r="H69" s="66"/>
      <c r="I69" s="351"/>
      <c r="J69" s="51"/>
      <c r="K69" s="49"/>
      <c r="L69" s="51"/>
      <c r="M69" s="49"/>
      <c r="N69" s="51"/>
      <c r="O69" s="49"/>
      <c r="P69" s="51"/>
      <c r="Q69" s="51"/>
      <c r="R69" s="43"/>
      <c r="S69" s="43"/>
      <c r="T69" s="43"/>
      <c r="U69" s="44" t="str">
        <f t="shared" si="0"/>
        <v>X</v>
      </c>
      <c r="V69" s="58">
        <f>B69*HLOOKUP(Input!J$15,Input!R$11:S$13,3)</f>
        <v>0</v>
      </c>
      <c r="W69" s="45"/>
    </row>
    <row r="70" spans="1:23" x14ac:dyDescent="0.25">
      <c r="A70" s="48">
        <v>65</v>
      </c>
      <c r="B70" s="61"/>
      <c r="C70" s="50"/>
      <c r="D70" s="39" t="str">
        <f>IF(C70="","",IFERROR(VLOOKUP(C70,'Pemetaan Sem 2'!A$9:B$48,2,FALSE),"No. SK tidak ditemukan"))</f>
        <v/>
      </c>
      <c r="E70" s="56"/>
      <c r="F70" s="39" t="str">
        <f>IF(E70="","",IFERROR(VLOOKUP(E70,'Pemetaan Sem 2'!C$9:D$48,2,FALSE),"No. KD tidak ditemukan"))</f>
        <v/>
      </c>
      <c r="G70" s="42"/>
      <c r="H70" s="66"/>
      <c r="I70" s="351"/>
      <c r="J70" s="51"/>
      <c r="K70" s="49"/>
      <c r="L70" s="51"/>
      <c r="M70" s="49"/>
      <c r="N70" s="51"/>
      <c r="O70" s="49"/>
      <c r="P70" s="51"/>
      <c r="Q70" s="51"/>
      <c r="R70" s="43"/>
      <c r="S70" s="43"/>
      <c r="T70" s="43"/>
      <c r="U70" s="44" t="str">
        <f t="shared" si="0"/>
        <v>X</v>
      </c>
      <c r="V70" s="58">
        <f>B70*HLOOKUP(Input!J$15,Input!R$11:S$13,3)</f>
        <v>0</v>
      </c>
      <c r="W70" s="45"/>
    </row>
    <row r="71" spans="1:23" x14ac:dyDescent="0.25">
      <c r="A71" s="48">
        <v>66</v>
      </c>
      <c r="B71" s="61"/>
      <c r="C71" s="50"/>
      <c r="D71" s="39" t="str">
        <f>IF(C71="","",IFERROR(VLOOKUP(C71,'Pemetaan Sem 2'!A$9:B$48,2,FALSE),"No. SK tidak ditemukan"))</f>
        <v/>
      </c>
      <c r="E71" s="56"/>
      <c r="F71" s="39" t="str">
        <f>IF(E71="","",IFERROR(VLOOKUP(E71,'Pemetaan Sem 2'!C$9:D$48,2,FALSE),"No. KD tidak ditemukan"))</f>
        <v/>
      </c>
      <c r="G71" s="42"/>
      <c r="H71" s="66"/>
      <c r="I71" s="351"/>
      <c r="J71" s="51"/>
      <c r="K71" s="49"/>
      <c r="L71" s="51"/>
      <c r="M71" s="49"/>
      <c r="N71" s="51"/>
      <c r="O71" s="49"/>
      <c r="P71" s="51"/>
      <c r="Q71" s="51"/>
      <c r="R71" s="43"/>
      <c r="S71" s="43"/>
      <c r="T71" s="43"/>
      <c r="U71" s="44" t="str">
        <f t="shared" ref="U71:U125" si="1">IF(K71+M71+O71+15=V71,"","X")</f>
        <v>X</v>
      </c>
      <c r="V71" s="58">
        <f>B71*HLOOKUP(Input!J$15,Input!R$11:S$13,3)</f>
        <v>0</v>
      </c>
      <c r="W71" s="45"/>
    </row>
    <row r="72" spans="1:23" x14ac:dyDescent="0.25">
      <c r="A72" s="48">
        <v>67</v>
      </c>
      <c r="B72" s="61"/>
      <c r="C72" s="50"/>
      <c r="D72" s="39" t="str">
        <f>IF(C72="","",IFERROR(VLOOKUP(C72,'Pemetaan Sem 2'!A$9:B$48,2,FALSE),"No. SK tidak ditemukan"))</f>
        <v/>
      </c>
      <c r="E72" s="56"/>
      <c r="F72" s="39" t="str">
        <f>IF(E72="","",IFERROR(VLOOKUP(E72,'Pemetaan Sem 2'!C$9:D$48,2,FALSE),"No. KD tidak ditemukan"))</f>
        <v/>
      </c>
      <c r="G72" s="42"/>
      <c r="H72" s="66"/>
      <c r="I72" s="351"/>
      <c r="J72" s="51"/>
      <c r="K72" s="49"/>
      <c r="L72" s="51"/>
      <c r="M72" s="49"/>
      <c r="N72" s="51"/>
      <c r="O72" s="49"/>
      <c r="P72" s="51"/>
      <c r="Q72" s="51"/>
      <c r="R72" s="43"/>
      <c r="S72" s="43"/>
      <c r="T72" s="43"/>
      <c r="U72" s="44" t="str">
        <f t="shared" si="1"/>
        <v>X</v>
      </c>
      <c r="V72" s="58">
        <f>B72*HLOOKUP(Input!J$15,Input!R$11:S$13,3)</f>
        <v>0</v>
      </c>
      <c r="W72" s="45"/>
    </row>
    <row r="73" spans="1:23" x14ac:dyDescent="0.25">
      <c r="A73" s="48">
        <v>68</v>
      </c>
      <c r="B73" s="61"/>
      <c r="C73" s="50"/>
      <c r="D73" s="39" t="str">
        <f>IF(C73="","",IFERROR(VLOOKUP(C73,'Pemetaan Sem 2'!A$9:B$48,2,FALSE),"No. SK tidak ditemukan"))</f>
        <v/>
      </c>
      <c r="E73" s="56"/>
      <c r="F73" s="39" t="str">
        <f>IF(E73="","",IFERROR(VLOOKUP(E73,'Pemetaan Sem 2'!C$9:D$48,2,FALSE),"No. KD tidak ditemukan"))</f>
        <v/>
      </c>
      <c r="G73" s="42"/>
      <c r="H73" s="66"/>
      <c r="I73" s="351"/>
      <c r="J73" s="51"/>
      <c r="K73" s="49"/>
      <c r="L73" s="51"/>
      <c r="M73" s="49"/>
      <c r="N73" s="51"/>
      <c r="O73" s="49"/>
      <c r="P73" s="51"/>
      <c r="Q73" s="51"/>
      <c r="R73" s="43"/>
      <c r="S73" s="43"/>
      <c r="T73" s="43"/>
      <c r="U73" s="44" t="str">
        <f t="shared" si="1"/>
        <v>X</v>
      </c>
      <c r="V73" s="58">
        <f>B73*HLOOKUP(Input!J$15,Input!R$11:S$13,3)</f>
        <v>0</v>
      </c>
      <c r="W73" s="45"/>
    </row>
    <row r="74" spans="1:23" x14ac:dyDescent="0.25">
      <c r="A74" s="48">
        <v>69</v>
      </c>
      <c r="B74" s="61"/>
      <c r="C74" s="50"/>
      <c r="D74" s="39" t="str">
        <f>IF(C74="","",IFERROR(VLOOKUP(C74,'Pemetaan Sem 2'!A$9:B$48,2,FALSE),"No. SK tidak ditemukan"))</f>
        <v/>
      </c>
      <c r="E74" s="56"/>
      <c r="F74" s="39" t="str">
        <f>IF(E74="","",IFERROR(VLOOKUP(E74,'Pemetaan Sem 2'!C$9:D$48,2,FALSE),"No. KD tidak ditemukan"))</f>
        <v/>
      </c>
      <c r="G74" s="42"/>
      <c r="H74" s="66"/>
      <c r="I74" s="351"/>
      <c r="J74" s="51"/>
      <c r="K74" s="49"/>
      <c r="L74" s="51"/>
      <c r="M74" s="49"/>
      <c r="N74" s="51"/>
      <c r="O74" s="49"/>
      <c r="P74" s="51"/>
      <c r="Q74" s="51"/>
      <c r="R74" s="43"/>
      <c r="S74" s="43"/>
      <c r="T74" s="43"/>
      <c r="U74" s="44" t="str">
        <f t="shared" si="1"/>
        <v>X</v>
      </c>
      <c r="V74" s="58">
        <f>B74*HLOOKUP(Input!J$15,Input!R$11:S$13,3)</f>
        <v>0</v>
      </c>
      <c r="W74" s="45"/>
    </row>
    <row r="75" spans="1:23" x14ac:dyDescent="0.25">
      <c r="A75" s="48">
        <v>70</v>
      </c>
      <c r="B75" s="61"/>
      <c r="C75" s="50"/>
      <c r="D75" s="39" t="str">
        <f>IF(C75="","",IFERROR(VLOOKUP(C75,'Pemetaan Sem 2'!A$9:B$48,2,FALSE),"No. SK tidak ditemukan"))</f>
        <v/>
      </c>
      <c r="E75" s="56"/>
      <c r="F75" s="39" t="str">
        <f>IF(E75="","",IFERROR(VLOOKUP(E75,'Pemetaan Sem 2'!C$9:D$48,2,FALSE),"No. KD tidak ditemukan"))</f>
        <v/>
      </c>
      <c r="G75" s="42"/>
      <c r="H75" s="66"/>
      <c r="I75" s="351"/>
      <c r="J75" s="51"/>
      <c r="K75" s="49"/>
      <c r="L75" s="51"/>
      <c r="M75" s="49"/>
      <c r="N75" s="51"/>
      <c r="O75" s="49"/>
      <c r="P75" s="51"/>
      <c r="Q75" s="51"/>
      <c r="R75" s="43"/>
      <c r="S75" s="43"/>
      <c r="T75" s="43"/>
      <c r="U75" s="44" t="str">
        <f t="shared" si="1"/>
        <v>X</v>
      </c>
      <c r="V75" s="58">
        <f>B75*HLOOKUP(Input!J$15,Input!R$11:S$13,3)</f>
        <v>0</v>
      </c>
      <c r="W75" s="45"/>
    </row>
    <row r="76" spans="1:23" x14ac:dyDescent="0.25">
      <c r="A76" s="48">
        <v>71</v>
      </c>
      <c r="B76" s="61"/>
      <c r="C76" s="50"/>
      <c r="D76" s="39" t="str">
        <f>IF(C76="","",IFERROR(VLOOKUP(C76,'Pemetaan Sem 2'!A$9:B$48,2,FALSE),"No. SK tidak ditemukan"))</f>
        <v/>
      </c>
      <c r="E76" s="56"/>
      <c r="F76" s="39" t="str">
        <f>IF(E76="","",IFERROR(VLOOKUP(E76,'Pemetaan Sem 2'!C$9:D$48,2,FALSE),"No. KD tidak ditemukan"))</f>
        <v/>
      </c>
      <c r="G76" s="42"/>
      <c r="H76" s="66"/>
      <c r="I76" s="351"/>
      <c r="J76" s="51"/>
      <c r="K76" s="49"/>
      <c r="L76" s="51"/>
      <c r="M76" s="49"/>
      <c r="N76" s="51"/>
      <c r="O76" s="49"/>
      <c r="P76" s="51"/>
      <c r="Q76" s="51"/>
      <c r="R76" s="43"/>
      <c r="S76" s="43"/>
      <c r="T76" s="43"/>
      <c r="U76" s="44" t="str">
        <f t="shared" si="1"/>
        <v>X</v>
      </c>
      <c r="V76" s="58">
        <f>B76*HLOOKUP(Input!J$15,Input!R$11:S$13,3)</f>
        <v>0</v>
      </c>
      <c r="W76" s="45"/>
    </row>
    <row r="77" spans="1:23" x14ac:dyDescent="0.25">
      <c r="A77" s="48">
        <v>72</v>
      </c>
      <c r="B77" s="61"/>
      <c r="C77" s="50"/>
      <c r="D77" s="39" t="str">
        <f>IF(C77="","",IFERROR(VLOOKUP(C77,'Pemetaan Sem 2'!A$9:B$48,2,FALSE),"No. SK tidak ditemukan"))</f>
        <v/>
      </c>
      <c r="E77" s="56"/>
      <c r="F77" s="39" t="str">
        <f>IF(E77="","",IFERROR(VLOOKUP(E77,'Pemetaan Sem 2'!C$9:D$48,2,FALSE),"No. KD tidak ditemukan"))</f>
        <v/>
      </c>
      <c r="G77" s="42"/>
      <c r="H77" s="66"/>
      <c r="I77" s="351"/>
      <c r="J77" s="51"/>
      <c r="K77" s="49"/>
      <c r="L77" s="51"/>
      <c r="M77" s="49"/>
      <c r="N77" s="51"/>
      <c r="O77" s="49"/>
      <c r="P77" s="51"/>
      <c r="Q77" s="51"/>
      <c r="R77" s="43"/>
      <c r="S77" s="43"/>
      <c r="T77" s="43"/>
      <c r="U77" s="44" t="str">
        <f t="shared" si="1"/>
        <v>X</v>
      </c>
      <c r="V77" s="58">
        <f>B77*HLOOKUP(Input!J$15,Input!R$11:S$13,3)</f>
        <v>0</v>
      </c>
      <c r="W77" s="45"/>
    </row>
    <row r="78" spans="1:23" x14ac:dyDescent="0.25">
      <c r="A78" s="48">
        <v>73</v>
      </c>
      <c r="B78" s="61"/>
      <c r="C78" s="50"/>
      <c r="D78" s="39" t="str">
        <f>IF(C78="","",IFERROR(VLOOKUP(C78,'Pemetaan Sem 2'!A$9:B$48,2,FALSE),"No. SK tidak ditemukan"))</f>
        <v/>
      </c>
      <c r="E78" s="56"/>
      <c r="F78" s="39" t="str">
        <f>IF(E78="","",IFERROR(VLOOKUP(E78,'Pemetaan Sem 2'!C$9:D$48,2,FALSE),"No. KD tidak ditemukan"))</f>
        <v/>
      </c>
      <c r="G78" s="42"/>
      <c r="H78" s="66"/>
      <c r="I78" s="351"/>
      <c r="J78" s="51"/>
      <c r="K78" s="49"/>
      <c r="L78" s="51"/>
      <c r="M78" s="49"/>
      <c r="N78" s="51"/>
      <c r="O78" s="49"/>
      <c r="P78" s="51"/>
      <c r="Q78" s="51"/>
      <c r="R78" s="43"/>
      <c r="S78" s="43"/>
      <c r="T78" s="43"/>
      <c r="U78" s="44" t="str">
        <f t="shared" si="1"/>
        <v>X</v>
      </c>
      <c r="V78" s="58">
        <f>B78*HLOOKUP(Input!J$15,Input!R$11:S$13,3)</f>
        <v>0</v>
      </c>
      <c r="W78" s="45"/>
    </row>
    <row r="79" spans="1:23" x14ac:dyDescent="0.25">
      <c r="A79" s="48">
        <v>74</v>
      </c>
      <c r="B79" s="61"/>
      <c r="C79" s="50"/>
      <c r="D79" s="39" t="str">
        <f>IF(C79="","",IFERROR(VLOOKUP(C79,'Pemetaan Sem 2'!A$9:B$48,2,FALSE),"No. SK tidak ditemukan"))</f>
        <v/>
      </c>
      <c r="E79" s="56"/>
      <c r="F79" s="39" t="str">
        <f>IF(E79="","",IFERROR(VLOOKUP(E79,'Pemetaan Sem 2'!C$9:D$48,2,FALSE),"No. KD tidak ditemukan"))</f>
        <v/>
      </c>
      <c r="G79" s="42"/>
      <c r="H79" s="66"/>
      <c r="I79" s="351"/>
      <c r="J79" s="51"/>
      <c r="K79" s="49"/>
      <c r="L79" s="51"/>
      <c r="M79" s="49"/>
      <c r="N79" s="51"/>
      <c r="O79" s="49"/>
      <c r="P79" s="51"/>
      <c r="Q79" s="51"/>
      <c r="R79" s="43"/>
      <c r="S79" s="43"/>
      <c r="T79" s="43"/>
      <c r="U79" s="44" t="str">
        <f t="shared" si="1"/>
        <v>X</v>
      </c>
      <c r="V79" s="58">
        <f>B79*HLOOKUP(Input!J$15,Input!R$11:S$13,3)</f>
        <v>0</v>
      </c>
      <c r="W79" s="45"/>
    </row>
    <row r="80" spans="1:23" x14ac:dyDescent="0.25">
      <c r="A80" s="48">
        <v>75</v>
      </c>
      <c r="B80" s="61"/>
      <c r="C80" s="50"/>
      <c r="D80" s="39" t="str">
        <f>IF(C80="","",IFERROR(VLOOKUP(C80,'Pemetaan Sem 2'!A$9:B$48,2,FALSE),"No. SK tidak ditemukan"))</f>
        <v/>
      </c>
      <c r="E80" s="56"/>
      <c r="F80" s="39" t="str">
        <f>IF(E80="","",IFERROR(VLOOKUP(E80,'Pemetaan Sem 2'!C$9:D$48,2,FALSE),"No. KD tidak ditemukan"))</f>
        <v/>
      </c>
      <c r="G80" s="42"/>
      <c r="H80" s="66"/>
      <c r="I80" s="351"/>
      <c r="J80" s="51"/>
      <c r="K80" s="49"/>
      <c r="L80" s="51"/>
      <c r="M80" s="49"/>
      <c r="N80" s="51"/>
      <c r="O80" s="49"/>
      <c r="P80" s="51"/>
      <c r="Q80" s="51"/>
      <c r="R80" s="43"/>
      <c r="S80" s="43"/>
      <c r="T80" s="43"/>
      <c r="U80" s="44" t="str">
        <f t="shared" si="1"/>
        <v>X</v>
      </c>
      <c r="V80" s="58">
        <f>B80*HLOOKUP(Input!J$15,Input!R$11:S$13,3)</f>
        <v>0</v>
      </c>
      <c r="W80" s="45"/>
    </row>
    <row r="81" spans="1:23" x14ac:dyDescent="0.25">
      <c r="A81" s="48">
        <v>76</v>
      </c>
      <c r="B81" s="61"/>
      <c r="C81" s="50"/>
      <c r="D81" s="39" t="str">
        <f>IF(C81="","",IFERROR(VLOOKUP(C81,'Pemetaan Sem 2'!A$9:B$48,2,FALSE),"No. SK tidak ditemukan"))</f>
        <v/>
      </c>
      <c r="E81" s="56"/>
      <c r="F81" s="39" t="str">
        <f>IF(E81="","",IFERROR(VLOOKUP(E81,'Pemetaan Sem 2'!C$9:D$48,2,FALSE),"No. KD tidak ditemukan"))</f>
        <v/>
      </c>
      <c r="G81" s="42"/>
      <c r="H81" s="66"/>
      <c r="I81" s="351"/>
      <c r="J81" s="51"/>
      <c r="K81" s="49"/>
      <c r="L81" s="51"/>
      <c r="M81" s="49"/>
      <c r="N81" s="51"/>
      <c r="O81" s="49"/>
      <c r="P81" s="51"/>
      <c r="Q81" s="51"/>
      <c r="R81" s="43"/>
      <c r="S81" s="43"/>
      <c r="T81" s="43"/>
      <c r="U81" s="44" t="str">
        <f t="shared" si="1"/>
        <v>X</v>
      </c>
      <c r="V81" s="58">
        <f>B81*HLOOKUP(Input!J$15,Input!R$11:S$13,3)</f>
        <v>0</v>
      </c>
      <c r="W81" s="45"/>
    </row>
    <row r="82" spans="1:23" x14ac:dyDescent="0.25">
      <c r="A82" s="48">
        <v>77</v>
      </c>
      <c r="B82" s="61"/>
      <c r="C82" s="50"/>
      <c r="D82" s="39" t="str">
        <f>IF(C82="","",IFERROR(VLOOKUP(C82,'Pemetaan Sem 2'!A$9:B$48,2,FALSE),"No. SK tidak ditemukan"))</f>
        <v/>
      </c>
      <c r="E82" s="56"/>
      <c r="F82" s="39" t="str">
        <f>IF(E82="","",IFERROR(VLOOKUP(E82,'Pemetaan Sem 2'!C$9:D$48,2,FALSE),"No. KD tidak ditemukan"))</f>
        <v/>
      </c>
      <c r="G82" s="42"/>
      <c r="H82" s="66"/>
      <c r="I82" s="351"/>
      <c r="J82" s="51"/>
      <c r="K82" s="49"/>
      <c r="L82" s="51"/>
      <c r="M82" s="49"/>
      <c r="N82" s="51"/>
      <c r="O82" s="49"/>
      <c r="P82" s="51"/>
      <c r="Q82" s="51"/>
      <c r="R82" s="43"/>
      <c r="S82" s="43"/>
      <c r="T82" s="43"/>
      <c r="U82" s="44" t="str">
        <f t="shared" si="1"/>
        <v>X</v>
      </c>
      <c r="V82" s="58">
        <f>B82*HLOOKUP(Input!J$15,Input!R$11:S$13,3)</f>
        <v>0</v>
      </c>
      <c r="W82" s="45"/>
    </row>
    <row r="83" spans="1:23" x14ac:dyDescent="0.25">
      <c r="A83" s="48">
        <v>78</v>
      </c>
      <c r="B83" s="61"/>
      <c r="C83" s="50"/>
      <c r="D83" s="39" t="str">
        <f>IF(C83="","",IFERROR(VLOOKUP(C83,'Pemetaan Sem 2'!A$9:B$48,2,FALSE),"No. SK tidak ditemukan"))</f>
        <v/>
      </c>
      <c r="E83" s="56"/>
      <c r="F83" s="39" t="str">
        <f>IF(E83="","",IFERROR(VLOOKUP(E83,'Pemetaan Sem 2'!C$9:D$48,2,FALSE),"No. KD tidak ditemukan"))</f>
        <v/>
      </c>
      <c r="G83" s="42"/>
      <c r="H83" s="66"/>
      <c r="I83" s="351"/>
      <c r="J83" s="51"/>
      <c r="K83" s="49"/>
      <c r="L83" s="51"/>
      <c r="M83" s="49"/>
      <c r="N83" s="51"/>
      <c r="O83" s="49"/>
      <c r="P83" s="51"/>
      <c r="Q83" s="51"/>
      <c r="R83" s="43"/>
      <c r="S83" s="43"/>
      <c r="T83" s="43"/>
      <c r="U83" s="44" t="str">
        <f t="shared" si="1"/>
        <v>X</v>
      </c>
      <c r="V83" s="58">
        <f>B83*HLOOKUP(Input!J$15,Input!R$11:S$13,3)</f>
        <v>0</v>
      </c>
      <c r="W83" s="45"/>
    </row>
    <row r="84" spans="1:23" x14ac:dyDescent="0.25">
      <c r="A84" s="48">
        <v>79</v>
      </c>
      <c r="B84" s="61"/>
      <c r="C84" s="50"/>
      <c r="D84" s="39" t="str">
        <f>IF(C84="","",IFERROR(VLOOKUP(C84,'Pemetaan Sem 2'!A$9:B$48,2,FALSE),"No. SK tidak ditemukan"))</f>
        <v/>
      </c>
      <c r="E84" s="56"/>
      <c r="F84" s="39" t="str">
        <f>IF(E84="","",IFERROR(VLOOKUP(E84,'Pemetaan Sem 2'!C$9:D$48,2,FALSE),"No. KD tidak ditemukan"))</f>
        <v/>
      </c>
      <c r="G84" s="42"/>
      <c r="H84" s="66"/>
      <c r="I84" s="351"/>
      <c r="J84" s="51"/>
      <c r="K84" s="49"/>
      <c r="L84" s="51"/>
      <c r="M84" s="49"/>
      <c r="N84" s="51"/>
      <c r="O84" s="49"/>
      <c r="P84" s="51"/>
      <c r="Q84" s="51"/>
      <c r="R84" s="43"/>
      <c r="S84" s="43"/>
      <c r="T84" s="43"/>
      <c r="U84" s="44" t="str">
        <f t="shared" si="1"/>
        <v>X</v>
      </c>
      <c r="V84" s="58">
        <f>B84*HLOOKUP(Input!J$15,Input!R$11:S$13,3)</f>
        <v>0</v>
      </c>
      <c r="W84" s="45"/>
    </row>
    <row r="85" spans="1:23" x14ac:dyDescent="0.25">
      <c r="A85" s="48">
        <v>80</v>
      </c>
      <c r="B85" s="61"/>
      <c r="C85" s="50"/>
      <c r="D85" s="39" t="str">
        <f>IF(C85="","",IFERROR(VLOOKUP(C85,'Pemetaan Sem 2'!A$9:B$48,2,FALSE),"No. SK tidak ditemukan"))</f>
        <v/>
      </c>
      <c r="E85" s="56"/>
      <c r="F85" s="39" t="str">
        <f>IF(E85="","",IFERROR(VLOOKUP(E85,'Pemetaan Sem 2'!C$9:D$48,2,FALSE),"No. KD tidak ditemukan"))</f>
        <v/>
      </c>
      <c r="G85" s="42"/>
      <c r="H85" s="66"/>
      <c r="I85" s="351"/>
      <c r="J85" s="51"/>
      <c r="K85" s="49"/>
      <c r="L85" s="51"/>
      <c r="M85" s="49"/>
      <c r="N85" s="51"/>
      <c r="O85" s="49"/>
      <c r="P85" s="51"/>
      <c r="Q85" s="51"/>
      <c r="R85" s="43"/>
      <c r="S85" s="43"/>
      <c r="T85" s="43"/>
      <c r="U85" s="44" t="str">
        <f t="shared" si="1"/>
        <v>X</v>
      </c>
      <c r="V85" s="58">
        <f>B85*HLOOKUP(Input!J$15,Input!R$11:S$13,3)</f>
        <v>0</v>
      </c>
      <c r="W85" s="45"/>
    </row>
    <row r="86" spans="1:23" x14ac:dyDescent="0.25">
      <c r="A86" s="48">
        <v>81</v>
      </c>
      <c r="B86" s="61"/>
      <c r="C86" s="50"/>
      <c r="D86" s="39" t="str">
        <f>IF(C86="","",IFERROR(VLOOKUP(C86,'Pemetaan Sem 2'!A$9:B$48,2,FALSE),"No. SK tidak ditemukan"))</f>
        <v/>
      </c>
      <c r="E86" s="56"/>
      <c r="F86" s="39" t="str">
        <f>IF(E86="","",IFERROR(VLOOKUP(E86,'Pemetaan Sem 2'!C$9:D$48,2,FALSE),"No. KD tidak ditemukan"))</f>
        <v/>
      </c>
      <c r="G86" s="42"/>
      <c r="H86" s="66"/>
      <c r="I86" s="351"/>
      <c r="J86" s="51"/>
      <c r="K86" s="49"/>
      <c r="L86" s="51"/>
      <c r="M86" s="49"/>
      <c r="N86" s="51"/>
      <c r="O86" s="49"/>
      <c r="P86" s="51"/>
      <c r="Q86" s="51"/>
      <c r="R86" s="43"/>
      <c r="S86" s="43"/>
      <c r="T86" s="43"/>
      <c r="U86" s="44" t="str">
        <f t="shared" si="1"/>
        <v>X</v>
      </c>
      <c r="V86" s="58">
        <f>B86*HLOOKUP(Input!J$15,Input!R$11:S$13,3)</f>
        <v>0</v>
      </c>
      <c r="W86" s="45"/>
    </row>
    <row r="87" spans="1:23" x14ac:dyDescent="0.25">
      <c r="A87" s="48">
        <v>82</v>
      </c>
      <c r="B87" s="61"/>
      <c r="C87" s="50"/>
      <c r="D87" s="39" t="str">
        <f>IF(C87="","",IFERROR(VLOOKUP(C87,'Pemetaan Sem 2'!A$9:B$48,2,FALSE),"No. SK tidak ditemukan"))</f>
        <v/>
      </c>
      <c r="E87" s="56"/>
      <c r="F87" s="39" t="str">
        <f>IF(E87="","",IFERROR(VLOOKUP(E87,'Pemetaan Sem 2'!C$9:D$48,2,FALSE),"No. KD tidak ditemukan"))</f>
        <v/>
      </c>
      <c r="G87" s="42"/>
      <c r="H87" s="66"/>
      <c r="I87" s="351"/>
      <c r="J87" s="51"/>
      <c r="K87" s="49"/>
      <c r="L87" s="51"/>
      <c r="M87" s="49"/>
      <c r="N87" s="51"/>
      <c r="O87" s="49"/>
      <c r="P87" s="51"/>
      <c r="Q87" s="51"/>
      <c r="R87" s="43"/>
      <c r="S87" s="43"/>
      <c r="T87" s="43"/>
      <c r="U87" s="44" t="str">
        <f t="shared" si="1"/>
        <v>X</v>
      </c>
      <c r="V87" s="58">
        <f>B87*HLOOKUP(Input!J$15,Input!R$11:S$13,3)</f>
        <v>0</v>
      </c>
      <c r="W87" s="45"/>
    </row>
    <row r="88" spans="1:23" x14ac:dyDescent="0.25">
      <c r="A88" s="48">
        <v>83</v>
      </c>
      <c r="B88" s="61"/>
      <c r="C88" s="50"/>
      <c r="D88" s="39" t="str">
        <f>IF(C88="","",IFERROR(VLOOKUP(C88,'Pemetaan Sem 2'!A$9:B$48,2,FALSE),"No. SK tidak ditemukan"))</f>
        <v/>
      </c>
      <c r="E88" s="56"/>
      <c r="F88" s="39" t="str">
        <f>IF(E88="","",IFERROR(VLOOKUP(E88,'Pemetaan Sem 2'!C$9:D$48,2,FALSE),"No. KD tidak ditemukan"))</f>
        <v/>
      </c>
      <c r="G88" s="42"/>
      <c r="H88" s="66"/>
      <c r="I88" s="351"/>
      <c r="J88" s="51"/>
      <c r="K88" s="49"/>
      <c r="L88" s="51"/>
      <c r="M88" s="49"/>
      <c r="N88" s="51"/>
      <c r="O88" s="49"/>
      <c r="P88" s="51"/>
      <c r="Q88" s="51"/>
      <c r="R88" s="43"/>
      <c r="S88" s="43"/>
      <c r="T88" s="43"/>
      <c r="U88" s="44" t="str">
        <f t="shared" si="1"/>
        <v>X</v>
      </c>
      <c r="V88" s="58">
        <f>B88*HLOOKUP(Input!J$15,Input!R$11:S$13,3)</f>
        <v>0</v>
      </c>
      <c r="W88" s="45"/>
    </row>
    <row r="89" spans="1:23" x14ac:dyDescent="0.25">
      <c r="A89" s="48">
        <v>84</v>
      </c>
      <c r="B89" s="61"/>
      <c r="C89" s="50"/>
      <c r="D89" s="39" t="str">
        <f>IF(C89="","",IFERROR(VLOOKUP(C89,'Pemetaan Sem 2'!A$9:B$48,2,FALSE),"No. SK tidak ditemukan"))</f>
        <v/>
      </c>
      <c r="E89" s="56"/>
      <c r="F89" s="39" t="str">
        <f>IF(E89="","",IFERROR(VLOOKUP(E89,'Pemetaan Sem 2'!C$9:D$48,2,FALSE),"No. KD tidak ditemukan"))</f>
        <v/>
      </c>
      <c r="G89" s="42"/>
      <c r="H89" s="66"/>
      <c r="I89" s="351"/>
      <c r="J89" s="51"/>
      <c r="K89" s="49"/>
      <c r="L89" s="51"/>
      <c r="M89" s="49"/>
      <c r="N89" s="51"/>
      <c r="O89" s="49"/>
      <c r="P89" s="51"/>
      <c r="Q89" s="51"/>
      <c r="R89" s="43"/>
      <c r="S89" s="43"/>
      <c r="T89" s="43"/>
      <c r="U89" s="44" t="str">
        <f t="shared" si="1"/>
        <v>X</v>
      </c>
      <c r="V89" s="58">
        <f>B89*HLOOKUP(Input!J$15,Input!R$11:S$13,3)</f>
        <v>0</v>
      </c>
      <c r="W89" s="45"/>
    </row>
    <row r="90" spans="1:23" x14ac:dyDescent="0.25">
      <c r="A90" s="48">
        <v>85</v>
      </c>
      <c r="B90" s="61"/>
      <c r="C90" s="50"/>
      <c r="D90" s="39" t="str">
        <f>IF(C90="","",IFERROR(VLOOKUP(C90,'Pemetaan Sem 2'!A$9:B$48,2,FALSE),"No. SK tidak ditemukan"))</f>
        <v/>
      </c>
      <c r="E90" s="56"/>
      <c r="F90" s="39" t="str">
        <f>IF(E90="","",IFERROR(VLOOKUP(E90,'Pemetaan Sem 2'!C$9:D$48,2,FALSE),"No. KD tidak ditemukan"))</f>
        <v/>
      </c>
      <c r="G90" s="42"/>
      <c r="H90" s="66"/>
      <c r="I90" s="351"/>
      <c r="J90" s="51"/>
      <c r="K90" s="49"/>
      <c r="L90" s="51"/>
      <c r="M90" s="49"/>
      <c r="N90" s="51"/>
      <c r="O90" s="49"/>
      <c r="P90" s="51"/>
      <c r="Q90" s="51"/>
      <c r="R90" s="43"/>
      <c r="S90" s="43"/>
      <c r="T90" s="43"/>
      <c r="U90" s="44" t="str">
        <f t="shared" si="1"/>
        <v>X</v>
      </c>
      <c r="V90" s="58">
        <f>B90*HLOOKUP(Input!J$15,Input!R$11:S$13,3)</f>
        <v>0</v>
      </c>
      <c r="W90" s="45"/>
    </row>
    <row r="91" spans="1:23" x14ac:dyDescent="0.25">
      <c r="A91" s="48">
        <v>86</v>
      </c>
      <c r="B91" s="61"/>
      <c r="C91" s="50"/>
      <c r="D91" s="39" t="str">
        <f>IF(C91="","",IFERROR(VLOOKUP(C91,'Pemetaan Sem 2'!A$9:B$48,2,FALSE),"No. SK tidak ditemukan"))</f>
        <v/>
      </c>
      <c r="E91" s="56"/>
      <c r="F91" s="39" t="str">
        <f>IF(E91="","",IFERROR(VLOOKUP(E91,'Pemetaan Sem 2'!C$9:D$48,2,FALSE),"No. KD tidak ditemukan"))</f>
        <v/>
      </c>
      <c r="G91" s="42"/>
      <c r="H91" s="66"/>
      <c r="I91" s="351"/>
      <c r="J91" s="51"/>
      <c r="K91" s="49"/>
      <c r="L91" s="51"/>
      <c r="M91" s="49"/>
      <c r="N91" s="51"/>
      <c r="O91" s="49"/>
      <c r="P91" s="51"/>
      <c r="Q91" s="51"/>
      <c r="R91" s="43"/>
      <c r="S91" s="43"/>
      <c r="T91" s="43"/>
      <c r="U91" s="44" t="str">
        <f t="shared" si="1"/>
        <v>X</v>
      </c>
      <c r="V91" s="58">
        <f>B91*HLOOKUP(Input!J$15,Input!R$11:S$13,3)</f>
        <v>0</v>
      </c>
      <c r="W91" s="45"/>
    </row>
    <row r="92" spans="1:23" x14ac:dyDescent="0.25">
      <c r="A92" s="48">
        <v>87</v>
      </c>
      <c r="B92" s="61"/>
      <c r="C92" s="50"/>
      <c r="D92" s="39" t="str">
        <f>IF(C92="","",IFERROR(VLOOKUP(C92,'Pemetaan Sem 2'!A$9:B$48,2,FALSE),"No. SK tidak ditemukan"))</f>
        <v/>
      </c>
      <c r="E92" s="56"/>
      <c r="F92" s="39" t="str">
        <f>IF(E92="","",IFERROR(VLOOKUP(E92,'Pemetaan Sem 2'!C$9:D$48,2,FALSE),"No. KD tidak ditemukan"))</f>
        <v/>
      </c>
      <c r="G92" s="42"/>
      <c r="H92" s="66"/>
      <c r="I92" s="351"/>
      <c r="J92" s="51"/>
      <c r="K92" s="49"/>
      <c r="L92" s="51"/>
      <c r="M92" s="49"/>
      <c r="N92" s="51"/>
      <c r="O92" s="49"/>
      <c r="P92" s="51"/>
      <c r="Q92" s="51"/>
      <c r="R92" s="43"/>
      <c r="S92" s="43"/>
      <c r="T92" s="43"/>
      <c r="U92" s="44" t="str">
        <f t="shared" si="1"/>
        <v>X</v>
      </c>
      <c r="V92" s="58">
        <f>B92*HLOOKUP(Input!J$15,Input!R$11:S$13,3)</f>
        <v>0</v>
      </c>
      <c r="W92" s="45"/>
    </row>
    <row r="93" spans="1:23" x14ac:dyDescent="0.25">
      <c r="A93" s="48">
        <v>88</v>
      </c>
      <c r="B93" s="61"/>
      <c r="C93" s="50"/>
      <c r="D93" s="39" t="str">
        <f>IF(C93="","",IFERROR(VLOOKUP(C93,'Pemetaan Sem 2'!A$9:B$48,2,FALSE),"No. SK tidak ditemukan"))</f>
        <v/>
      </c>
      <c r="E93" s="56"/>
      <c r="F93" s="39" t="str">
        <f>IF(E93="","",IFERROR(VLOOKUP(E93,'Pemetaan Sem 2'!C$9:D$48,2,FALSE),"No. KD tidak ditemukan"))</f>
        <v/>
      </c>
      <c r="G93" s="42"/>
      <c r="H93" s="66"/>
      <c r="I93" s="351"/>
      <c r="J93" s="51"/>
      <c r="K93" s="49"/>
      <c r="L93" s="51"/>
      <c r="M93" s="49"/>
      <c r="N93" s="51"/>
      <c r="O93" s="49"/>
      <c r="P93" s="51"/>
      <c r="Q93" s="51"/>
      <c r="R93" s="43"/>
      <c r="S93" s="43"/>
      <c r="T93" s="43"/>
      <c r="U93" s="44" t="str">
        <f t="shared" si="1"/>
        <v>X</v>
      </c>
      <c r="V93" s="58">
        <f>B93*HLOOKUP(Input!J$15,Input!R$11:S$13,3)</f>
        <v>0</v>
      </c>
      <c r="W93" s="45"/>
    </row>
    <row r="94" spans="1:23" x14ac:dyDescent="0.25">
      <c r="A94" s="48">
        <v>89</v>
      </c>
      <c r="B94" s="61"/>
      <c r="C94" s="50"/>
      <c r="D94" s="39" t="str">
        <f>IF(C94="","",IFERROR(VLOOKUP(C94,'Pemetaan Sem 2'!A$9:B$48,2,FALSE),"No. SK tidak ditemukan"))</f>
        <v/>
      </c>
      <c r="E94" s="56"/>
      <c r="F94" s="39" t="str">
        <f>IF(E94="","",IFERROR(VLOOKUP(E94,'Pemetaan Sem 2'!C$9:D$48,2,FALSE),"No. KD tidak ditemukan"))</f>
        <v/>
      </c>
      <c r="G94" s="42"/>
      <c r="H94" s="66"/>
      <c r="I94" s="351"/>
      <c r="J94" s="51"/>
      <c r="K94" s="49"/>
      <c r="L94" s="51"/>
      <c r="M94" s="49"/>
      <c r="N94" s="51"/>
      <c r="O94" s="49"/>
      <c r="P94" s="51"/>
      <c r="Q94" s="51"/>
      <c r="R94" s="43"/>
      <c r="S94" s="43"/>
      <c r="T94" s="43"/>
      <c r="U94" s="44" t="str">
        <f t="shared" si="1"/>
        <v>X</v>
      </c>
      <c r="V94" s="58">
        <f>B94*HLOOKUP(Input!J$15,Input!R$11:S$13,3)</f>
        <v>0</v>
      </c>
      <c r="W94" s="45"/>
    </row>
    <row r="95" spans="1:23" x14ac:dyDescent="0.25">
      <c r="A95" s="48">
        <v>90</v>
      </c>
      <c r="B95" s="61"/>
      <c r="C95" s="50"/>
      <c r="D95" s="39" t="str">
        <f>IF(C95="","",IFERROR(VLOOKUP(C95,'Pemetaan Sem 2'!A$9:B$48,2,FALSE),"No. SK tidak ditemukan"))</f>
        <v/>
      </c>
      <c r="E95" s="56"/>
      <c r="F95" s="39" t="str">
        <f>IF(E95="","",IFERROR(VLOOKUP(E95,'Pemetaan Sem 2'!C$9:D$48,2,FALSE),"No. KD tidak ditemukan"))</f>
        <v/>
      </c>
      <c r="G95" s="42"/>
      <c r="H95" s="66"/>
      <c r="I95" s="351"/>
      <c r="J95" s="51"/>
      <c r="K95" s="49"/>
      <c r="L95" s="51"/>
      <c r="M95" s="49"/>
      <c r="N95" s="51"/>
      <c r="O95" s="49"/>
      <c r="P95" s="51"/>
      <c r="Q95" s="51"/>
      <c r="R95" s="43"/>
      <c r="S95" s="43"/>
      <c r="T95" s="43"/>
      <c r="U95" s="44" t="str">
        <f t="shared" si="1"/>
        <v>X</v>
      </c>
      <c r="V95" s="58">
        <f>B95*HLOOKUP(Input!J$15,Input!R$11:S$13,3)</f>
        <v>0</v>
      </c>
      <c r="W95" s="45"/>
    </row>
    <row r="96" spans="1:23" x14ac:dyDescent="0.25">
      <c r="A96" s="48">
        <v>91</v>
      </c>
      <c r="B96" s="61"/>
      <c r="C96" s="50"/>
      <c r="D96" s="39" t="str">
        <f>IF(C96="","",IFERROR(VLOOKUP(C96,'Pemetaan Sem 2'!A$9:B$48,2,FALSE),"No. SK tidak ditemukan"))</f>
        <v/>
      </c>
      <c r="E96" s="56"/>
      <c r="F96" s="39" t="str">
        <f>IF(E96="","",IFERROR(VLOOKUP(E96,'Pemetaan Sem 2'!C$9:D$48,2,FALSE),"No. KD tidak ditemukan"))</f>
        <v/>
      </c>
      <c r="G96" s="42"/>
      <c r="H96" s="66"/>
      <c r="I96" s="351"/>
      <c r="J96" s="51"/>
      <c r="K96" s="49"/>
      <c r="L96" s="51"/>
      <c r="M96" s="49"/>
      <c r="N96" s="51"/>
      <c r="O96" s="49"/>
      <c r="P96" s="51"/>
      <c r="Q96" s="51"/>
      <c r="R96" s="43"/>
      <c r="S96" s="43"/>
      <c r="T96" s="43"/>
      <c r="U96" s="44" t="str">
        <f t="shared" si="1"/>
        <v>X</v>
      </c>
      <c r="V96" s="58">
        <f>B96*HLOOKUP(Input!J$15,Input!R$11:S$13,3)</f>
        <v>0</v>
      </c>
      <c r="W96" s="45"/>
    </row>
    <row r="97" spans="1:23" x14ac:dyDescent="0.25">
      <c r="A97" s="48">
        <v>92</v>
      </c>
      <c r="B97" s="61"/>
      <c r="C97" s="50"/>
      <c r="D97" s="39" t="str">
        <f>IF(C97="","",IFERROR(VLOOKUP(C97,'Pemetaan Sem 2'!A$9:B$48,2,FALSE),"No. SK tidak ditemukan"))</f>
        <v/>
      </c>
      <c r="E97" s="56"/>
      <c r="F97" s="39" t="str">
        <f>IF(E97="","",IFERROR(VLOOKUP(E97,'Pemetaan Sem 2'!C$9:D$48,2,FALSE),"No. KD tidak ditemukan"))</f>
        <v/>
      </c>
      <c r="G97" s="42"/>
      <c r="H97" s="66"/>
      <c r="I97" s="351"/>
      <c r="J97" s="51"/>
      <c r="K97" s="49"/>
      <c r="L97" s="51"/>
      <c r="M97" s="49"/>
      <c r="N97" s="51"/>
      <c r="O97" s="49"/>
      <c r="P97" s="51"/>
      <c r="Q97" s="51"/>
      <c r="R97" s="43"/>
      <c r="S97" s="43"/>
      <c r="T97" s="43"/>
      <c r="U97" s="44" t="str">
        <f t="shared" si="1"/>
        <v>X</v>
      </c>
      <c r="V97" s="58">
        <f>B97*HLOOKUP(Input!J$15,Input!R$11:S$13,3)</f>
        <v>0</v>
      </c>
      <c r="W97" s="45"/>
    </row>
    <row r="98" spans="1:23" x14ac:dyDescent="0.25">
      <c r="A98" s="48">
        <v>93</v>
      </c>
      <c r="B98" s="61"/>
      <c r="C98" s="50"/>
      <c r="D98" s="39" t="str">
        <f>IF(C98="","",IFERROR(VLOOKUP(C98,'Pemetaan Sem 2'!A$9:B$48,2,FALSE),"No. SK tidak ditemukan"))</f>
        <v/>
      </c>
      <c r="E98" s="56"/>
      <c r="F98" s="39" t="str">
        <f>IF(E98="","",IFERROR(VLOOKUP(E98,'Pemetaan Sem 2'!C$9:D$48,2,FALSE),"No. KD tidak ditemukan"))</f>
        <v/>
      </c>
      <c r="G98" s="42"/>
      <c r="H98" s="66"/>
      <c r="I98" s="351"/>
      <c r="J98" s="51"/>
      <c r="K98" s="49"/>
      <c r="L98" s="51"/>
      <c r="M98" s="49"/>
      <c r="N98" s="51"/>
      <c r="O98" s="49"/>
      <c r="P98" s="51"/>
      <c r="Q98" s="51"/>
      <c r="R98" s="43"/>
      <c r="S98" s="43"/>
      <c r="T98" s="43"/>
      <c r="U98" s="44" t="str">
        <f t="shared" si="1"/>
        <v>X</v>
      </c>
      <c r="V98" s="58">
        <f>B98*HLOOKUP(Input!J$15,Input!R$11:S$13,3)</f>
        <v>0</v>
      </c>
      <c r="W98" s="45"/>
    </row>
    <row r="99" spans="1:23" x14ac:dyDescent="0.25">
      <c r="A99" s="48">
        <v>94</v>
      </c>
      <c r="B99" s="61"/>
      <c r="C99" s="50"/>
      <c r="D99" s="39" t="str">
        <f>IF(C99="","",IFERROR(VLOOKUP(C99,'Pemetaan Sem 2'!A$9:B$48,2,FALSE),"No. SK tidak ditemukan"))</f>
        <v/>
      </c>
      <c r="E99" s="56"/>
      <c r="F99" s="39" t="str">
        <f>IF(E99="","",IFERROR(VLOOKUP(E99,'Pemetaan Sem 2'!C$9:D$48,2,FALSE),"No. KD tidak ditemukan"))</f>
        <v/>
      </c>
      <c r="G99" s="42"/>
      <c r="H99" s="66"/>
      <c r="I99" s="351"/>
      <c r="J99" s="51"/>
      <c r="K99" s="49"/>
      <c r="L99" s="51"/>
      <c r="M99" s="49"/>
      <c r="N99" s="51"/>
      <c r="O99" s="49"/>
      <c r="P99" s="51"/>
      <c r="Q99" s="51"/>
      <c r="R99" s="43"/>
      <c r="S99" s="43"/>
      <c r="T99" s="43"/>
      <c r="U99" s="44" t="str">
        <f t="shared" si="1"/>
        <v>X</v>
      </c>
      <c r="V99" s="58">
        <f>B99*HLOOKUP(Input!J$15,Input!R$11:S$13,3)</f>
        <v>0</v>
      </c>
      <c r="W99" s="45"/>
    </row>
    <row r="100" spans="1:23" x14ac:dyDescent="0.25">
      <c r="A100" s="48">
        <v>95</v>
      </c>
      <c r="B100" s="61"/>
      <c r="C100" s="50"/>
      <c r="D100" s="39" t="str">
        <f>IF(C100="","",IFERROR(VLOOKUP(C100,'Pemetaan Sem 2'!A$9:B$48,2,FALSE),"No. SK tidak ditemukan"))</f>
        <v/>
      </c>
      <c r="E100" s="56"/>
      <c r="F100" s="39" t="str">
        <f>IF(E100="","",IFERROR(VLOOKUP(E100,'Pemetaan Sem 2'!C$9:D$48,2,FALSE),"No. KD tidak ditemukan"))</f>
        <v/>
      </c>
      <c r="G100" s="42"/>
      <c r="H100" s="66"/>
      <c r="I100" s="351"/>
      <c r="J100" s="51"/>
      <c r="K100" s="49"/>
      <c r="L100" s="51"/>
      <c r="M100" s="49"/>
      <c r="N100" s="51"/>
      <c r="O100" s="49"/>
      <c r="P100" s="51"/>
      <c r="Q100" s="51"/>
      <c r="R100" s="43"/>
      <c r="S100" s="43"/>
      <c r="T100" s="43"/>
      <c r="U100" s="44" t="str">
        <f t="shared" si="1"/>
        <v>X</v>
      </c>
      <c r="V100" s="58">
        <f>B100*HLOOKUP(Input!J$15,Input!R$11:S$13,3)</f>
        <v>0</v>
      </c>
      <c r="W100" s="45"/>
    </row>
    <row r="101" spans="1:23" ht="15" customHeight="1" x14ac:dyDescent="0.25">
      <c r="A101" s="48">
        <v>96</v>
      </c>
      <c r="B101" s="61"/>
      <c r="C101" s="50"/>
      <c r="D101" s="39" t="str">
        <f>IF(C101="","",IFERROR(VLOOKUP(C101,'Pemetaan Sem 2'!A$9:B$48,2,FALSE),"No. SK tidak ditemukan"))</f>
        <v/>
      </c>
      <c r="E101" s="56"/>
      <c r="F101" s="39" t="str">
        <f>IF(E101="","",IFERROR(VLOOKUP(E101,'Pemetaan Sem 2'!C$9:D$48,2,FALSE),"No. KD tidak ditemukan"))</f>
        <v/>
      </c>
      <c r="G101" s="42"/>
      <c r="H101" s="66"/>
      <c r="I101" s="351"/>
      <c r="J101" s="51"/>
      <c r="K101" s="49"/>
      <c r="L101" s="51"/>
      <c r="M101" s="49"/>
      <c r="N101" s="51"/>
      <c r="O101" s="49"/>
      <c r="P101" s="51"/>
      <c r="Q101" s="51"/>
      <c r="R101" s="43"/>
      <c r="S101" s="43"/>
      <c r="T101" s="43"/>
      <c r="U101" s="44" t="str">
        <f t="shared" si="1"/>
        <v>X</v>
      </c>
      <c r="V101" s="58">
        <f>B101*HLOOKUP(Input!J$15,Input!R$11:S$13,3)</f>
        <v>0</v>
      </c>
      <c r="W101" s="45"/>
    </row>
    <row r="102" spans="1:23" x14ac:dyDescent="0.25">
      <c r="A102" s="48">
        <v>97</v>
      </c>
      <c r="B102" s="61"/>
      <c r="C102" s="50"/>
      <c r="D102" s="39" t="str">
        <f>IF(C102="","",IFERROR(VLOOKUP(C102,'Pemetaan Sem 2'!A$9:B$48,2,FALSE),"No. SK tidak ditemukan"))</f>
        <v/>
      </c>
      <c r="E102" s="56"/>
      <c r="F102" s="39" t="str">
        <f>IF(E102="","",IFERROR(VLOOKUP(E102,'Pemetaan Sem 2'!C$9:D$48,2,FALSE),"No. KD tidak ditemukan"))</f>
        <v/>
      </c>
      <c r="G102" s="42"/>
      <c r="H102" s="66"/>
      <c r="I102" s="351"/>
      <c r="J102" s="51"/>
      <c r="K102" s="49"/>
      <c r="L102" s="51"/>
      <c r="M102" s="49"/>
      <c r="N102" s="51"/>
      <c r="O102" s="49"/>
      <c r="P102" s="51"/>
      <c r="Q102" s="51"/>
      <c r="R102" s="43"/>
      <c r="S102" s="43"/>
      <c r="T102" s="43"/>
      <c r="U102" s="44" t="str">
        <f t="shared" si="1"/>
        <v>X</v>
      </c>
      <c r="V102" s="58">
        <f>B102*HLOOKUP(Input!J$15,Input!R$11:S$13,3)</f>
        <v>0</v>
      </c>
      <c r="W102" s="45"/>
    </row>
    <row r="103" spans="1:23" x14ac:dyDescent="0.25">
      <c r="A103" s="48">
        <v>98</v>
      </c>
      <c r="B103" s="61"/>
      <c r="C103" s="50"/>
      <c r="D103" s="39" t="str">
        <f>IF(C103="","",IFERROR(VLOOKUP(C103,'Pemetaan Sem 2'!A$9:B$48,2,FALSE),"No. SK tidak ditemukan"))</f>
        <v/>
      </c>
      <c r="E103" s="56"/>
      <c r="F103" s="39" t="str">
        <f>IF(E103="","",IFERROR(VLOOKUP(E103,'Pemetaan Sem 2'!C$9:D$48,2,FALSE),"No. KD tidak ditemukan"))</f>
        <v/>
      </c>
      <c r="G103" s="42"/>
      <c r="H103" s="66"/>
      <c r="I103" s="351"/>
      <c r="J103" s="51"/>
      <c r="K103" s="49"/>
      <c r="L103" s="51"/>
      <c r="M103" s="49"/>
      <c r="N103" s="51"/>
      <c r="O103" s="49"/>
      <c r="P103" s="51"/>
      <c r="Q103" s="51"/>
      <c r="R103" s="43"/>
      <c r="S103" s="43"/>
      <c r="T103" s="43"/>
      <c r="U103" s="44" t="str">
        <f t="shared" si="1"/>
        <v>X</v>
      </c>
      <c r="V103" s="58">
        <f>B103*HLOOKUP(Input!J$15,Input!R$11:S$13,3)</f>
        <v>0</v>
      </c>
      <c r="W103" s="45"/>
    </row>
    <row r="104" spans="1:23" x14ac:dyDescent="0.25">
      <c r="A104" s="48">
        <v>99</v>
      </c>
      <c r="B104" s="61"/>
      <c r="C104" s="50"/>
      <c r="D104" s="39" t="str">
        <f>IF(C104="","",IFERROR(VLOOKUP(C104,'Pemetaan Sem 2'!A$9:B$48,2,FALSE),"No. SK tidak ditemukan"))</f>
        <v/>
      </c>
      <c r="E104" s="56"/>
      <c r="F104" s="39" t="str">
        <f>IF(E104="","",IFERROR(VLOOKUP(E104,'Pemetaan Sem 2'!C$9:D$48,2,FALSE),"No. KD tidak ditemukan"))</f>
        <v/>
      </c>
      <c r="G104" s="42"/>
      <c r="H104" s="66"/>
      <c r="I104" s="351"/>
      <c r="J104" s="51"/>
      <c r="K104" s="49"/>
      <c r="L104" s="51"/>
      <c r="M104" s="49"/>
      <c r="N104" s="51"/>
      <c r="O104" s="49"/>
      <c r="P104" s="51"/>
      <c r="Q104" s="51"/>
      <c r="R104" s="43"/>
      <c r="S104" s="43"/>
      <c r="T104" s="43"/>
      <c r="U104" s="44" t="str">
        <f t="shared" si="1"/>
        <v>X</v>
      </c>
      <c r="V104" s="58">
        <f>B104*HLOOKUP(Input!J$15,Input!R$11:S$13,3)</f>
        <v>0</v>
      </c>
      <c r="W104" s="45"/>
    </row>
    <row r="105" spans="1:23" x14ac:dyDescent="0.25">
      <c r="A105" s="48">
        <v>100</v>
      </c>
      <c r="B105" s="61"/>
      <c r="C105" s="50"/>
      <c r="D105" s="39" t="str">
        <f>IF(C105="","",IFERROR(VLOOKUP(C105,'Pemetaan Sem 2'!A$9:B$48,2,FALSE),"No. SK tidak ditemukan"))</f>
        <v/>
      </c>
      <c r="E105" s="56"/>
      <c r="F105" s="39" t="str">
        <f>IF(E105="","",IFERROR(VLOOKUP(E105,'Pemetaan Sem 2'!C$9:D$48,2,FALSE),"No. KD tidak ditemukan"))</f>
        <v/>
      </c>
      <c r="G105" s="42"/>
      <c r="H105" s="66"/>
      <c r="I105" s="351"/>
      <c r="J105" s="51"/>
      <c r="K105" s="49"/>
      <c r="L105" s="51"/>
      <c r="M105" s="49"/>
      <c r="N105" s="51"/>
      <c r="O105" s="49"/>
      <c r="P105" s="51"/>
      <c r="Q105" s="51"/>
      <c r="R105" s="43"/>
      <c r="S105" s="43"/>
      <c r="T105" s="43"/>
      <c r="U105" s="44" t="str">
        <f t="shared" si="1"/>
        <v>X</v>
      </c>
      <c r="V105" s="58">
        <f>B105*HLOOKUP(Input!J$15,Input!R$11:S$13,3)</f>
        <v>0</v>
      </c>
      <c r="W105" s="45"/>
    </row>
    <row r="106" spans="1:23" x14ac:dyDescent="0.25">
      <c r="A106" s="48">
        <v>101</v>
      </c>
      <c r="B106" s="61"/>
      <c r="C106" s="50"/>
      <c r="D106" s="39" t="str">
        <f>IF(C106="","",IFERROR(VLOOKUP(C106,'Pemetaan Sem 2'!A$9:B$48,2,FALSE),"No. SK tidak ditemukan"))</f>
        <v/>
      </c>
      <c r="E106" s="56"/>
      <c r="F106" s="39" t="str">
        <f>IF(E106="","",IFERROR(VLOOKUP(E106,'Pemetaan Sem 2'!C$9:D$48,2,FALSE),"No. KD tidak ditemukan"))</f>
        <v/>
      </c>
      <c r="G106" s="42"/>
      <c r="H106" s="66"/>
      <c r="I106" s="351"/>
      <c r="J106" s="51"/>
      <c r="K106" s="49"/>
      <c r="L106" s="51"/>
      <c r="M106" s="49"/>
      <c r="N106" s="51"/>
      <c r="O106" s="49"/>
      <c r="P106" s="51"/>
      <c r="Q106" s="51"/>
      <c r="R106" s="43"/>
      <c r="S106" s="43"/>
      <c r="T106" s="43"/>
      <c r="U106" s="44" t="str">
        <f t="shared" si="1"/>
        <v>X</v>
      </c>
      <c r="V106" s="58">
        <f>B106*HLOOKUP(Input!J$15,Input!R$11:S$13,3)</f>
        <v>0</v>
      </c>
      <c r="W106" s="45"/>
    </row>
    <row r="107" spans="1:23" x14ac:dyDescent="0.25">
      <c r="A107" s="48">
        <v>102</v>
      </c>
      <c r="B107" s="61"/>
      <c r="C107" s="50"/>
      <c r="D107" s="39" t="str">
        <f>IF(C107="","",IFERROR(VLOOKUP(C107,'Pemetaan Sem 2'!A$9:B$48,2,FALSE),"No. SK tidak ditemukan"))</f>
        <v/>
      </c>
      <c r="E107" s="56"/>
      <c r="F107" s="39" t="str">
        <f>IF(E107="","",IFERROR(VLOOKUP(E107,'Pemetaan Sem 2'!C$9:D$48,2,FALSE),"No. KD tidak ditemukan"))</f>
        <v/>
      </c>
      <c r="G107" s="42"/>
      <c r="H107" s="66"/>
      <c r="I107" s="351"/>
      <c r="J107" s="51"/>
      <c r="K107" s="49"/>
      <c r="L107" s="51"/>
      <c r="M107" s="49"/>
      <c r="N107" s="51"/>
      <c r="O107" s="49"/>
      <c r="P107" s="51"/>
      <c r="Q107" s="51"/>
      <c r="R107" s="43"/>
      <c r="S107" s="43"/>
      <c r="T107" s="43"/>
      <c r="U107" s="44" t="str">
        <f t="shared" si="1"/>
        <v>X</v>
      </c>
      <c r="V107" s="58">
        <f>B107*HLOOKUP(Input!J$15,Input!R$11:S$13,3)</f>
        <v>0</v>
      </c>
      <c r="W107" s="45"/>
    </row>
    <row r="108" spans="1:23" x14ac:dyDescent="0.25">
      <c r="A108" s="48">
        <v>103</v>
      </c>
      <c r="B108" s="61"/>
      <c r="C108" s="50"/>
      <c r="D108" s="39" t="str">
        <f>IF(C108="","",IFERROR(VLOOKUP(C108,'Pemetaan Sem 2'!A$9:B$48,2,FALSE),"No. SK tidak ditemukan"))</f>
        <v/>
      </c>
      <c r="E108" s="56"/>
      <c r="F108" s="39" t="str">
        <f>IF(E108="","",IFERROR(VLOOKUP(E108,'Pemetaan Sem 2'!C$9:D$48,2,FALSE),"No. KD tidak ditemukan"))</f>
        <v/>
      </c>
      <c r="G108" s="42"/>
      <c r="H108" s="66"/>
      <c r="I108" s="351"/>
      <c r="J108" s="51"/>
      <c r="K108" s="49"/>
      <c r="L108" s="51"/>
      <c r="M108" s="49"/>
      <c r="N108" s="51"/>
      <c r="O108" s="49"/>
      <c r="P108" s="51"/>
      <c r="Q108" s="51"/>
      <c r="R108" s="43"/>
      <c r="S108" s="43"/>
      <c r="T108" s="43"/>
      <c r="U108" s="44" t="str">
        <f t="shared" si="1"/>
        <v>X</v>
      </c>
      <c r="V108" s="58">
        <f>B108*HLOOKUP(Input!J$15,Input!R$11:S$13,3)</f>
        <v>0</v>
      </c>
    </row>
    <row r="109" spans="1:23" x14ac:dyDescent="0.25">
      <c r="A109" s="48">
        <v>104</v>
      </c>
      <c r="B109" s="61"/>
      <c r="C109" s="50"/>
      <c r="D109" s="39" t="str">
        <f>IF(C109="","",IFERROR(VLOOKUP(C109,'Pemetaan Sem 2'!A$9:B$48,2,FALSE),"No. SK tidak ditemukan"))</f>
        <v/>
      </c>
      <c r="E109" s="56"/>
      <c r="F109" s="39" t="str">
        <f>IF(E109="","",IFERROR(VLOOKUP(E109,'Pemetaan Sem 2'!C$9:D$48,2,FALSE),"No. KD tidak ditemukan"))</f>
        <v/>
      </c>
      <c r="G109" s="42"/>
      <c r="H109" s="66"/>
      <c r="I109" s="351"/>
      <c r="J109" s="51"/>
      <c r="K109" s="49"/>
      <c r="L109" s="51"/>
      <c r="M109" s="49"/>
      <c r="N109" s="51"/>
      <c r="O109" s="49"/>
      <c r="P109" s="51"/>
      <c r="Q109" s="51"/>
      <c r="R109" s="43"/>
      <c r="S109" s="43"/>
      <c r="T109" s="43"/>
      <c r="U109" s="44" t="str">
        <f t="shared" si="1"/>
        <v>X</v>
      </c>
      <c r="V109" s="58">
        <f>B109*HLOOKUP(Input!J$15,Input!R$11:S$13,3)</f>
        <v>0</v>
      </c>
    </row>
    <row r="110" spans="1:23" x14ac:dyDescent="0.25">
      <c r="A110" s="48">
        <v>105</v>
      </c>
      <c r="B110" s="61"/>
      <c r="C110" s="50"/>
      <c r="D110" s="39" t="str">
        <f>IF(C110="","",IFERROR(VLOOKUP(C110,'Pemetaan Sem 2'!A$9:B$48,2,FALSE),"No. SK tidak ditemukan"))</f>
        <v/>
      </c>
      <c r="E110" s="56"/>
      <c r="F110" s="39" t="str">
        <f>IF(E110="","",IFERROR(VLOOKUP(E110,'Pemetaan Sem 2'!C$9:D$48,2,FALSE),"No. KD tidak ditemukan"))</f>
        <v/>
      </c>
      <c r="G110" s="42"/>
      <c r="H110" s="66"/>
      <c r="I110" s="351"/>
      <c r="J110" s="51"/>
      <c r="K110" s="49"/>
      <c r="L110" s="51"/>
      <c r="M110" s="49"/>
      <c r="N110" s="51"/>
      <c r="O110" s="49"/>
      <c r="P110" s="51"/>
      <c r="Q110" s="51"/>
      <c r="R110" s="43"/>
      <c r="S110" s="43"/>
      <c r="T110" s="43"/>
      <c r="U110" s="44" t="str">
        <f t="shared" si="1"/>
        <v>X</v>
      </c>
      <c r="V110" s="58">
        <f>B110*HLOOKUP(Input!J$15,Input!R$11:S$13,3)</f>
        <v>0</v>
      </c>
    </row>
    <row r="111" spans="1:23" x14ac:dyDescent="0.25">
      <c r="A111" s="48">
        <v>106</v>
      </c>
      <c r="B111" s="61"/>
      <c r="C111" s="50"/>
      <c r="D111" s="39" t="str">
        <f>IF(C111="","",IFERROR(VLOOKUP(C111,'Pemetaan Sem 2'!A$9:B$48,2,FALSE),"No. SK tidak ditemukan"))</f>
        <v/>
      </c>
      <c r="E111" s="56"/>
      <c r="F111" s="39" t="str">
        <f>IF(E111="","",IFERROR(VLOOKUP(E111,'Pemetaan Sem 2'!C$9:D$48,2,FALSE),"No. KD tidak ditemukan"))</f>
        <v/>
      </c>
      <c r="G111" s="42"/>
      <c r="H111" s="66"/>
      <c r="I111" s="351"/>
      <c r="J111" s="51"/>
      <c r="K111" s="49"/>
      <c r="L111" s="51"/>
      <c r="M111" s="49"/>
      <c r="N111" s="51"/>
      <c r="O111" s="49"/>
      <c r="P111" s="51"/>
      <c r="Q111" s="51"/>
      <c r="R111" s="43"/>
      <c r="S111" s="43"/>
      <c r="T111" s="43"/>
      <c r="U111" s="44" t="str">
        <f t="shared" si="1"/>
        <v>X</v>
      </c>
      <c r="V111" s="58">
        <f>B111*HLOOKUP(Input!J$15,Input!R$11:S$13,3)</f>
        <v>0</v>
      </c>
    </row>
    <row r="112" spans="1:23" x14ac:dyDescent="0.25">
      <c r="A112" s="48">
        <v>107</v>
      </c>
      <c r="B112" s="61"/>
      <c r="C112" s="50"/>
      <c r="D112" s="39" t="str">
        <f>IF(C112="","",IFERROR(VLOOKUP(C112,'Pemetaan Sem 2'!A$9:B$48,2,FALSE),"No. SK tidak ditemukan"))</f>
        <v/>
      </c>
      <c r="E112" s="56"/>
      <c r="F112" s="39" t="str">
        <f>IF(E112="","",IFERROR(VLOOKUP(E112,'Pemetaan Sem 2'!C$9:D$48,2,FALSE),"No. KD tidak ditemukan"))</f>
        <v/>
      </c>
      <c r="G112" s="42"/>
      <c r="H112" s="66"/>
      <c r="I112" s="351"/>
      <c r="J112" s="51"/>
      <c r="K112" s="49"/>
      <c r="L112" s="51"/>
      <c r="M112" s="49"/>
      <c r="N112" s="51"/>
      <c r="O112" s="49"/>
      <c r="P112" s="51"/>
      <c r="Q112" s="51"/>
      <c r="R112" s="43"/>
      <c r="S112" s="43"/>
      <c r="T112" s="43"/>
      <c r="U112" s="44" t="str">
        <f t="shared" si="1"/>
        <v>X</v>
      </c>
      <c r="V112" s="58">
        <f>B112*HLOOKUP(Input!J$15,Input!R$11:S$13,3)</f>
        <v>0</v>
      </c>
    </row>
    <row r="113" spans="1:22" x14ac:dyDescent="0.25">
      <c r="A113" s="48">
        <v>108</v>
      </c>
      <c r="B113" s="61"/>
      <c r="C113" s="50"/>
      <c r="D113" s="39" t="str">
        <f>IF(C113="","",IFERROR(VLOOKUP(C113,'Pemetaan Sem 2'!A$9:B$48,2,FALSE),"No. SK tidak ditemukan"))</f>
        <v/>
      </c>
      <c r="E113" s="56"/>
      <c r="F113" s="39" t="str">
        <f>IF(E113="","",IFERROR(VLOOKUP(E113,'Pemetaan Sem 2'!C$9:D$48,2,FALSE),"No. KD tidak ditemukan"))</f>
        <v/>
      </c>
      <c r="G113" s="42"/>
      <c r="H113" s="66"/>
      <c r="I113" s="351"/>
      <c r="J113" s="51"/>
      <c r="K113" s="49"/>
      <c r="L113" s="51"/>
      <c r="M113" s="49"/>
      <c r="N113" s="51"/>
      <c r="O113" s="49"/>
      <c r="P113" s="51"/>
      <c r="Q113" s="51"/>
      <c r="R113" s="43"/>
      <c r="S113" s="43"/>
      <c r="T113" s="43"/>
      <c r="U113" s="44" t="str">
        <f t="shared" si="1"/>
        <v>X</v>
      </c>
      <c r="V113" s="58">
        <f>B113*HLOOKUP(Input!J$15,Input!R$11:S$13,3)</f>
        <v>0</v>
      </c>
    </row>
    <row r="114" spans="1:22" x14ac:dyDescent="0.25">
      <c r="A114" s="48">
        <v>109</v>
      </c>
      <c r="B114" s="61"/>
      <c r="C114" s="50"/>
      <c r="D114" s="39" t="str">
        <f>IF(C114="","",IFERROR(VLOOKUP(C114,'Pemetaan Sem 2'!A$9:B$48,2,FALSE),"No. SK tidak ditemukan"))</f>
        <v/>
      </c>
      <c r="E114" s="56"/>
      <c r="F114" s="39" t="str">
        <f>IF(E114="","",IFERROR(VLOOKUP(E114,'Pemetaan Sem 2'!C$9:D$48,2,FALSE),"No. KD tidak ditemukan"))</f>
        <v/>
      </c>
      <c r="G114" s="42"/>
      <c r="H114" s="66"/>
      <c r="I114" s="351"/>
      <c r="J114" s="51"/>
      <c r="K114" s="49"/>
      <c r="L114" s="51"/>
      <c r="M114" s="49"/>
      <c r="N114" s="51"/>
      <c r="O114" s="49"/>
      <c r="P114" s="51"/>
      <c r="Q114" s="51"/>
      <c r="R114" s="43"/>
      <c r="S114" s="43"/>
      <c r="T114" s="43"/>
      <c r="U114" s="44" t="str">
        <f t="shared" si="1"/>
        <v>X</v>
      </c>
      <c r="V114" s="58">
        <f>B114*HLOOKUP(Input!J$15,Input!R$11:S$13,3)</f>
        <v>0</v>
      </c>
    </row>
    <row r="115" spans="1:22" x14ac:dyDescent="0.25">
      <c r="A115" s="48">
        <v>110</v>
      </c>
      <c r="B115" s="61"/>
      <c r="C115" s="50"/>
      <c r="D115" s="39" t="str">
        <f>IF(C115="","",IFERROR(VLOOKUP(C115,'Pemetaan Sem 2'!A$9:B$48,2,FALSE),"No. SK tidak ditemukan"))</f>
        <v/>
      </c>
      <c r="E115" s="56"/>
      <c r="F115" s="39" t="str">
        <f>IF(E115="","",IFERROR(VLOOKUP(E115,'Pemetaan Sem 2'!C$9:D$48,2,FALSE),"No. KD tidak ditemukan"))</f>
        <v/>
      </c>
      <c r="G115" s="42"/>
      <c r="H115" s="66"/>
      <c r="I115" s="351"/>
      <c r="J115" s="51"/>
      <c r="K115" s="49"/>
      <c r="L115" s="51"/>
      <c r="M115" s="49"/>
      <c r="N115" s="51"/>
      <c r="O115" s="49"/>
      <c r="P115" s="51"/>
      <c r="Q115" s="51"/>
      <c r="R115" s="43"/>
      <c r="S115" s="43"/>
      <c r="T115" s="43"/>
      <c r="U115" s="44" t="str">
        <f t="shared" si="1"/>
        <v>X</v>
      </c>
      <c r="V115" s="58">
        <f>B115*HLOOKUP(Input!J$15,Input!R$11:S$13,3)</f>
        <v>0</v>
      </c>
    </row>
    <row r="116" spans="1:22" x14ac:dyDescent="0.25">
      <c r="A116" s="48">
        <v>111</v>
      </c>
      <c r="B116" s="61"/>
      <c r="C116" s="50"/>
      <c r="D116" s="39" t="str">
        <f>IF(C116="","",IFERROR(VLOOKUP(C116,'Pemetaan Sem 2'!A$9:B$48,2,FALSE),"No. SK tidak ditemukan"))</f>
        <v/>
      </c>
      <c r="E116" s="56"/>
      <c r="F116" s="39" t="str">
        <f>IF(E116="","",IFERROR(VLOOKUP(E116,'Pemetaan Sem 2'!C$9:D$48,2,FALSE),"No. KD tidak ditemukan"))</f>
        <v/>
      </c>
      <c r="G116" s="42"/>
      <c r="H116" s="66"/>
      <c r="I116" s="351"/>
      <c r="J116" s="51"/>
      <c r="K116" s="49"/>
      <c r="L116" s="51"/>
      <c r="M116" s="49"/>
      <c r="N116" s="51"/>
      <c r="O116" s="49"/>
      <c r="P116" s="51"/>
      <c r="Q116" s="51"/>
      <c r="R116" s="43"/>
      <c r="S116" s="43"/>
      <c r="T116" s="43"/>
      <c r="U116" s="44" t="str">
        <f t="shared" si="1"/>
        <v>X</v>
      </c>
      <c r="V116" s="58">
        <f>B116*HLOOKUP(Input!J$15,Input!R$11:S$13,3)</f>
        <v>0</v>
      </c>
    </row>
    <row r="117" spans="1:22" x14ac:dyDescent="0.25">
      <c r="A117" s="48">
        <v>112</v>
      </c>
      <c r="B117" s="61"/>
      <c r="C117" s="50"/>
      <c r="D117" s="39" t="str">
        <f>IF(C117="","",IFERROR(VLOOKUP(C117,'Pemetaan Sem 2'!A$9:B$48,2,FALSE),"No. SK tidak ditemukan"))</f>
        <v/>
      </c>
      <c r="E117" s="56"/>
      <c r="F117" s="39" t="str">
        <f>IF(E117="","",IFERROR(VLOOKUP(E117,'Pemetaan Sem 2'!C$9:D$48,2,FALSE),"No. KD tidak ditemukan"))</f>
        <v/>
      </c>
      <c r="G117" s="42"/>
      <c r="H117" s="66"/>
      <c r="I117" s="351"/>
      <c r="J117" s="51"/>
      <c r="K117" s="49"/>
      <c r="L117" s="51"/>
      <c r="M117" s="49"/>
      <c r="N117" s="51"/>
      <c r="O117" s="49"/>
      <c r="P117" s="51"/>
      <c r="Q117" s="51"/>
      <c r="R117" s="43"/>
      <c r="S117" s="43"/>
      <c r="T117" s="43"/>
      <c r="U117" s="44" t="str">
        <f t="shared" si="1"/>
        <v>X</v>
      </c>
      <c r="V117" s="58">
        <f>B117*HLOOKUP(Input!J$15,Input!R$11:S$13,3)</f>
        <v>0</v>
      </c>
    </row>
    <row r="118" spans="1:22" x14ac:dyDescent="0.25">
      <c r="A118" s="48">
        <v>113</v>
      </c>
      <c r="B118" s="61"/>
      <c r="C118" s="50"/>
      <c r="D118" s="39" t="str">
        <f>IF(C118="","",IFERROR(VLOOKUP(C118,'Pemetaan Sem 2'!A$9:B$48,2,FALSE),"No. SK tidak ditemukan"))</f>
        <v/>
      </c>
      <c r="E118" s="56"/>
      <c r="F118" s="39" t="str">
        <f>IF(E118="","",IFERROR(VLOOKUP(E118,'Pemetaan Sem 2'!C$9:D$48,2,FALSE),"No. KD tidak ditemukan"))</f>
        <v/>
      </c>
      <c r="G118" s="42"/>
      <c r="H118" s="66"/>
      <c r="I118" s="351"/>
      <c r="J118" s="51"/>
      <c r="K118" s="49"/>
      <c r="L118" s="51"/>
      <c r="M118" s="49"/>
      <c r="N118" s="51"/>
      <c r="O118" s="49"/>
      <c r="P118" s="51"/>
      <c r="Q118" s="51"/>
      <c r="R118" s="43"/>
      <c r="S118" s="43"/>
      <c r="T118" s="43"/>
      <c r="U118" s="44" t="str">
        <f t="shared" si="1"/>
        <v>X</v>
      </c>
      <c r="V118" s="58">
        <f>B118*HLOOKUP(Input!J$15,Input!R$11:S$13,3)</f>
        <v>0</v>
      </c>
    </row>
    <row r="119" spans="1:22" x14ac:dyDescent="0.25">
      <c r="A119" s="48">
        <v>114</v>
      </c>
      <c r="B119" s="61"/>
      <c r="C119" s="50"/>
      <c r="D119" s="39" t="str">
        <f>IF(C119="","",IFERROR(VLOOKUP(C119,'Pemetaan Sem 2'!A$9:B$48,2,FALSE),"No. SK tidak ditemukan"))</f>
        <v/>
      </c>
      <c r="E119" s="56"/>
      <c r="F119" s="39" t="str">
        <f>IF(E119="","",IFERROR(VLOOKUP(E119,'Pemetaan Sem 2'!C$9:D$48,2,FALSE),"No. KD tidak ditemukan"))</f>
        <v/>
      </c>
      <c r="G119" s="42"/>
      <c r="H119" s="66"/>
      <c r="I119" s="351"/>
      <c r="J119" s="51"/>
      <c r="K119" s="49"/>
      <c r="L119" s="51"/>
      <c r="M119" s="49"/>
      <c r="N119" s="51"/>
      <c r="O119" s="49"/>
      <c r="P119" s="51"/>
      <c r="Q119" s="51"/>
      <c r="R119" s="43"/>
      <c r="S119" s="43"/>
      <c r="T119" s="43"/>
      <c r="U119" s="44" t="str">
        <f t="shared" si="1"/>
        <v>X</v>
      </c>
      <c r="V119" s="58">
        <f>B119*HLOOKUP(Input!J$15,Input!R$11:S$13,3)</f>
        <v>0</v>
      </c>
    </row>
    <row r="120" spans="1:22" x14ac:dyDescent="0.25">
      <c r="A120" s="48">
        <v>115</v>
      </c>
      <c r="B120" s="61"/>
      <c r="C120" s="50"/>
      <c r="D120" s="39" t="str">
        <f>IF(C120="","",IFERROR(VLOOKUP(C120,'Pemetaan Sem 2'!A$9:B$48,2,FALSE),"No. SK tidak ditemukan"))</f>
        <v/>
      </c>
      <c r="E120" s="56"/>
      <c r="F120" s="39" t="str">
        <f>IF(E120="","",IFERROR(VLOOKUP(E120,'Pemetaan Sem 2'!C$9:D$48,2,FALSE),"No. KD tidak ditemukan"))</f>
        <v/>
      </c>
      <c r="G120" s="42"/>
      <c r="H120" s="66"/>
      <c r="I120" s="351"/>
      <c r="J120" s="51"/>
      <c r="K120" s="49"/>
      <c r="L120" s="51"/>
      <c r="M120" s="49"/>
      <c r="N120" s="51"/>
      <c r="O120" s="49"/>
      <c r="P120" s="51"/>
      <c r="Q120" s="51"/>
      <c r="R120" s="43"/>
      <c r="S120" s="43"/>
      <c r="T120" s="43"/>
      <c r="U120" s="44" t="str">
        <f t="shared" si="1"/>
        <v>X</v>
      </c>
      <c r="V120" s="58">
        <f>B120*HLOOKUP(Input!J$15,Input!R$11:S$13,3)</f>
        <v>0</v>
      </c>
    </row>
    <row r="121" spans="1:22" x14ac:dyDescent="0.25">
      <c r="A121" s="48">
        <v>116</v>
      </c>
      <c r="B121" s="61"/>
      <c r="C121" s="50"/>
      <c r="D121" s="39" t="str">
        <f>IF(C121="","",IFERROR(VLOOKUP(C121,'Pemetaan Sem 2'!A$9:B$48,2,FALSE),"No. SK tidak ditemukan"))</f>
        <v/>
      </c>
      <c r="E121" s="56"/>
      <c r="F121" s="39" t="str">
        <f>IF(E121="","",IFERROR(VLOOKUP(E121,'Pemetaan Sem 2'!C$9:D$48,2,FALSE),"No. KD tidak ditemukan"))</f>
        <v/>
      </c>
      <c r="G121" s="42"/>
      <c r="H121" s="66"/>
      <c r="I121" s="351"/>
      <c r="J121" s="51"/>
      <c r="K121" s="49"/>
      <c r="L121" s="51"/>
      <c r="M121" s="49"/>
      <c r="N121" s="51"/>
      <c r="O121" s="49"/>
      <c r="P121" s="51"/>
      <c r="Q121" s="51"/>
      <c r="R121" s="43"/>
      <c r="S121" s="43"/>
      <c r="T121" s="43"/>
      <c r="U121" s="44" t="str">
        <f t="shared" si="1"/>
        <v>X</v>
      </c>
      <c r="V121" s="58">
        <f>B121*HLOOKUP(Input!J$15,Input!R$11:S$13,3)</f>
        <v>0</v>
      </c>
    </row>
    <row r="122" spans="1:22" x14ac:dyDescent="0.25">
      <c r="A122" s="48">
        <v>117</v>
      </c>
      <c r="B122" s="61"/>
      <c r="C122" s="50"/>
      <c r="D122" s="39" t="str">
        <f>IF(C122="","",IFERROR(VLOOKUP(C122,'Pemetaan Sem 2'!A$9:B$48,2,FALSE),"No. SK tidak ditemukan"))</f>
        <v/>
      </c>
      <c r="E122" s="56"/>
      <c r="F122" s="39" t="str">
        <f>IF(E122="","",IFERROR(VLOOKUP(E122,'Pemetaan Sem 2'!C$9:D$48,2,FALSE),"No. KD tidak ditemukan"))</f>
        <v/>
      </c>
      <c r="G122" s="42"/>
      <c r="H122" s="66"/>
      <c r="I122" s="351"/>
      <c r="J122" s="51"/>
      <c r="K122" s="49"/>
      <c r="L122" s="51"/>
      <c r="M122" s="49"/>
      <c r="N122" s="51"/>
      <c r="O122" s="49"/>
      <c r="P122" s="51"/>
      <c r="Q122" s="51"/>
      <c r="R122" s="43"/>
      <c r="S122" s="43"/>
      <c r="T122" s="43"/>
      <c r="U122" s="44" t="str">
        <f t="shared" si="1"/>
        <v>X</v>
      </c>
      <c r="V122" s="58">
        <f>B122*HLOOKUP(Input!J$15,Input!R$11:S$13,3)</f>
        <v>0</v>
      </c>
    </row>
    <row r="123" spans="1:22" x14ac:dyDescent="0.25">
      <c r="A123" s="48">
        <v>118</v>
      </c>
      <c r="B123" s="61"/>
      <c r="C123" s="50"/>
      <c r="D123" s="39" t="str">
        <f>IF(C123="","",IFERROR(VLOOKUP(C123,'Pemetaan Sem 2'!A$9:B$48,2,FALSE),"No. SK tidak ditemukan"))</f>
        <v/>
      </c>
      <c r="E123" s="56"/>
      <c r="F123" s="39" t="str">
        <f>IF(E123="","",IFERROR(VLOOKUP(E123,'Pemetaan Sem 2'!C$9:D$48,2,FALSE),"No. KD tidak ditemukan"))</f>
        <v/>
      </c>
      <c r="G123" s="42"/>
      <c r="H123" s="66"/>
      <c r="I123" s="351"/>
      <c r="J123" s="51"/>
      <c r="K123" s="49"/>
      <c r="L123" s="51"/>
      <c r="M123" s="49"/>
      <c r="N123" s="51"/>
      <c r="O123" s="49"/>
      <c r="P123" s="51"/>
      <c r="Q123" s="51"/>
      <c r="R123" s="43"/>
      <c r="S123" s="43"/>
      <c r="T123" s="43"/>
      <c r="U123" s="44" t="str">
        <f t="shared" si="1"/>
        <v>X</v>
      </c>
      <c r="V123" s="58">
        <f>B123*HLOOKUP(Input!J$15,Input!R$11:S$13,3)</f>
        <v>0</v>
      </c>
    </row>
    <row r="124" spans="1:22" x14ac:dyDescent="0.25">
      <c r="A124" s="48">
        <v>119</v>
      </c>
      <c r="B124" s="61"/>
      <c r="C124" s="50"/>
      <c r="D124" s="39" t="str">
        <f>IF(C124="","",IFERROR(VLOOKUP(C124,'Pemetaan Sem 2'!A$9:B$48,2,FALSE),"No. SK tidak ditemukan"))</f>
        <v/>
      </c>
      <c r="E124" s="56"/>
      <c r="F124" s="39" t="str">
        <f>IF(E124="","",IFERROR(VLOOKUP(E124,'Pemetaan Sem 2'!C$9:D$48,2,FALSE),"No. KD tidak ditemukan"))</f>
        <v/>
      </c>
      <c r="G124" s="42"/>
      <c r="H124" s="66"/>
      <c r="I124" s="351"/>
      <c r="J124" s="51"/>
      <c r="K124" s="49"/>
      <c r="L124" s="51"/>
      <c r="M124" s="49"/>
      <c r="N124" s="51"/>
      <c r="O124" s="49"/>
      <c r="P124" s="51"/>
      <c r="Q124" s="51"/>
      <c r="R124" s="43"/>
      <c r="S124" s="43"/>
      <c r="T124" s="43"/>
      <c r="U124" s="44" t="str">
        <f t="shared" si="1"/>
        <v>X</v>
      </c>
      <c r="V124" s="58">
        <f>B124*HLOOKUP(Input!J$15,Input!R$11:S$13,3)</f>
        <v>0</v>
      </c>
    </row>
    <row r="125" spans="1:22" ht="90" x14ac:dyDescent="0.25">
      <c r="A125" s="48">
        <v>120</v>
      </c>
      <c r="B125" s="61">
        <v>3</v>
      </c>
      <c r="C125" s="50">
        <v>4</v>
      </c>
      <c r="D125" s="39" t="str">
        <f>IF(C125="","",IFERROR(VLOOKUP(C125,'Pemetaan Sem 2'!A$9:B$48,2,FALSE),"No. SK tidak ditemukan"))</f>
        <v>No. SK tidak ditemukan</v>
      </c>
      <c r="E125" s="56" t="s">
        <v>222</v>
      </c>
      <c r="F125" s="39" t="str">
        <f>IF(E125="","",IFERROR(VLOOKUP(E125,'Pemetaan Sem 2'!C$9:D$48,2,FALSE),"No. KD tidak ditemukan"))</f>
        <v>No. KD tidak ditemukan</v>
      </c>
      <c r="G125" s="65" t="s">
        <v>235</v>
      </c>
      <c r="H125" s="67" t="s">
        <v>234</v>
      </c>
      <c r="I125" s="351" t="s">
        <v>233</v>
      </c>
      <c r="J125" s="51"/>
      <c r="K125" s="49"/>
      <c r="L125" s="51"/>
      <c r="M125" s="49"/>
      <c r="N125" s="51"/>
      <c r="O125" s="49"/>
      <c r="P125" s="51"/>
      <c r="Q125" s="51"/>
      <c r="R125" s="43"/>
      <c r="S125" s="43"/>
      <c r="T125" s="43"/>
      <c r="U125" s="44" t="str">
        <f t="shared" si="1"/>
        <v>X</v>
      </c>
      <c r="V125" s="58">
        <f>B125*HLOOKUP(Input!J$15,Input!R$11:S$13,3)</f>
        <v>135</v>
      </c>
    </row>
    <row r="126" spans="1:22" x14ac:dyDescent="0.25">
      <c r="A126" s="323"/>
      <c r="B126" s="324"/>
      <c r="C126" s="325"/>
      <c r="D126" s="326"/>
      <c r="E126" s="327"/>
      <c r="F126" s="326"/>
      <c r="G126" s="328"/>
      <c r="H126" s="329"/>
      <c r="I126" s="329"/>
      <c r="J126" s="330"/>
      <c r="K126" s="331"/>
      <c r="L126" s="330"/>
      <c r="M126" s="331"/>
      <c r="N126" s="330"/>
      <c r="O126" s="331"/>
      <c r="P126" s="330"/>
      <c r="Q126" s="330"/>
      <c r="R126" s="332"/>
      <c r="S126" s="332"/>
      <c r="T126" s="332"/>
      <c r="U126" s="333"/>
    </row>
    <row r="127" spans="1:22" x14ac:dyDescent="0.25">
      <c r="A127" s="323"/>
      <c r="B127" s="324"/>
      <c r="C127" s="325"/>
      <c r="D127" s="326"/>
      <c r="E127" s="327"/>
      <c r="F127" s="326"/>
      <c r="G127" s="328"/>
      <c r="H127" s="329"/>
      <c r="I127" s="329"/>
      <c r="J127" s="330"/>
      <c r="K127" s="331"/>
      <c r="L127" s="330"/>
      <c r="M127" s="331"/>
      <c r="N127" s="330"/>
      <c r="O127" s="331"/>
      <c r="P127" s="330"/>
      <c r="Q127" s="330"/>
      <c r="R127" s="332"/>
      <c r="S127" s="332"/>
      <c r="T127" s="332"/>
      <c r="U127" s="333"/>
    </row>
    <row r="128" spans="1:22" x14ac:dyDescent="0.25">
      <c r="A128" s="323"/>
      <c r="B128" s="324"/>
      <c r="C128" s="325"/>
      <c r="D128" s="326"/>
      <c r="E128" s="327"/>
      <c r="F128" s="326"/>
      <c r="G128" s="328"/>
      <c r="H128" s="329"/>
      <c r="I128" s="329"/>
      <c r="J128" s="330"/>
      <c r="K128" s="331"/>
      <c r="L128" s="330"/>
      <c r="M128" s="331"/>
      <c r="N128" s="330"/>
      <c r="O128" s="331"/>
      <c r="P128" s="330"/>
      <c r="Q128" s="330"/>
      <c r="R128" s="332"/>
      <c r="S128" s="332"/>
      <c r="T128" s="332"/>
      <c r="U128" s="333"/>
    </row>
    <row r="129" spans="1:30" x14ac:dyDescent="0.25">
      <c r="A129" s="323"/>
      <c r="B129" s="324"/>
      <c r="C129" s="325"/>
      <c r="D129" s="326"/>
      <c r="E129" s="327"/>
      <c r="F129" s="326"/>
      <c r="G129" s="328"/>
      <c r="H129" s="329"/>
      <c r="I129" s="329"/>
      <c r="J129" s="330"/>
      <c r="K129" s="331"/>
      <c r="L129" s="330"/>
      <c r="M129" s="331"/>
      <c r="N129" s="330"/>
      <c r="O129" s="331"/>
      <c r="P129" s="330"/>
      <c r="Q129" s="330"/>
      <c r="R129" s="332"/>
      <c r="S129" s="332"/>
      <c r="T129" s="332"/>
      <c r="U129" s="333"/>
    </row>
    <row r="130" spans="1:30" x14ac:dyDescent="0.25">
      <c r="A130" s="323"/>
      <c r="B130" s="324"/>
      <c r="C130" s="325"/>
      <c r="D130" s="326"/>
      <c r="E130" s="327"/>
      <c r="F130" s="326"/>
      <c r="G130" s="328"/>
      <c r="H130" s="329"/>
      <c r="I130" s="329"/>
      <c r="J130" s="330"/>
      <c r="K130" s="331"/>
      <c r="L130" s="330"/>
      <c r="M130" s="331"/>
      <c r="N130" s="330"/>
      <c r="O130" s="331"/>
      <c r="P130" s="330"/>
      <c r="Q130" s="330"/>
      <c r="R130" s="332"/>
      <c r="S130" s="332"/>
      <c r="T130" s="332"/>
      <c r="U130" s="333"/>
    </row>
    <row r="131" spans="1:30" x14ac:dyDescent="0.25">
      <c r="A131" s="323"/>
      <c r="B131" s="324"/>
      <c r="C131" s="325"/>
      <c r="D131" s="326"/>
      <c r="E131" s="327"/>
      <c r="F131" s="326"/>
      <c r="G131" s="328"/>
      <c r="H131" s="329"/>
      <c r="I131" s="329"/>
      <c r="J131" s="330"/>
      <c r="K131" s="331"/>
      <c r="L131" s="330"/>
      <c r="M131" s="331"/>
      <c r="N131" s="330"/>
      <c r="O131" s="331"/>
      <c r="P131" s="330"/>
      <c r="Q131" s="330"/>
      <c r="R131" s="332"/>
      <c r="S131" s="332"/>
      <c r="T131" s="332"/>
      <c r="U131" s="333"/>
    </row>
    <row r="132" spans="1:30" x14ac:dyDescent="0.25">
      <c r="A132" s="323"/>
      <c r="B132" s="324"/>
      <c r="C132" s="325"/>
      <c r="D132" s="326"/>
      <c r="E132" s="327"/>
      <c r="F132" s="326"/>
      <c r="G132" s="328"/>
      <c r="H132" s="329"/>
      <c r="I132" s="329"/>
      <c r="J132" s="330"/>
      <c r="K132" s="331"/>
      <c r="L132" s="330"/>
      <c r="M132" s="331"/>
      <c r="N132" s="330"/>
      <c r="O132" s="331"/>
      <c r="P132" s="330"/>
      <c r="Q132" s="330"/>
      <c r="R132" s="332"/>
      <c r="S132" s="332"/>
      <c r="T132" s="332"/>
      <c r="U132" s="333"/>
    </row>
    <row r="133" spans="1:30" x14ac:dyDescent="0.25">
      <c r="A133" s="323"/>
      <c r="B133" s="324"/>
      <c r="C133" s="325"/>
      <c r="D133" s="326"/>
      <c r="E133" s="327"/>
      <c r="F133" s="326"/>
      <c r="G133" s="328"/>
      <c r="H133" s="329"/>
      <c r="I133" s="329"/>
      <c r="J133" s="330"/>
      <c r="K133" s="331"/>
      <c r="L133" s="330"/>
      <c r="M133" s="331"/>
      <c r="N133" s="330"/>
      <c r="O133" s="331"/>
      <c r="P133" s="330"/>
      <c r="Q133" s="330"/>
      <c r="R133" s="332"/>
      <c r="S133" s="332"/>
      <c r="T133" s="332"/>
      <c r="U133" s="333"/>
    </row>
    <row r="134" spans="1:30" x14ac:dyDescent="0.25">
      <c r="A134" s="323"/>
      <c r="B134" s="324"/>
      <c r="C134" s="325"/>
      <c r="D134" s="326"/>
      <c r="E134" s="327"/>
      <c r="F134" s="326"/>
      <c r="G134" s="328"/>
      <c r="H134" s="329"/>
      <c r="I134" s="329"/>
      <c r="J134" s="330"/>
      <c r="K134" s="331"/>
      <c r="L134" s="330"/>
      <c r="M134" s="331"/>
      <c r="N134" s="330"/>
      <c r="O134" s="331"/>
      <c r="P134" s="330"/>
      <c r="Q134" s="330"/>
      <c r="R134" s="332"/>
      <c r="S134" s="332"/>
      <c r="T134" s="332"/>
      <c r="U134" s="333"/>
    </row>
    <row r="135" spans="1:30" x14ac:dyDescent="0.25">
      <c r="A135" s="323"/>
      <c r="B135" s="324"/>
      <c r="C135" s="325"/>
      <c r="D135" s="326"/>
      <c r="E135" s="327"/>
      <c r="F135" s="326"/>
      <c r="G135" s="328"/>
      <c r="H135" s="329"/>
      <c r="I135" s="329"/>
      <c r="J135" s="330"/>
      <c r="K135" s="331"/>
      <c r="L135" s="330"/>
      <c r="M135" s="331"/>
      <c r="N135" s="330"/>
      <c r="O135" s="331"/>
      <c r="P135" s="330"/>
      <c r="Q135" s="330"/>
      <c r="R135" s="332"/>
      <c r="S135" s="332"/>
      <c r="T135" s="332"/>
      <c r="U135" s="333"/>
    </row>
    <row r="136" spans="1:30" x14ac:dyDescent="0.25">
      <c r="A136" s="323"/>
      <c r="B136" s="324"/>
      <c r="C136" s="325"/>
      <c r="D136" s="326"/>
      <c r="E136" s="327"/>
      <c r="F136" s="326"/>
      <c r="G136" s="328"/>
      <c r="H136" s="329"/>
      <c r="I136" s="329"/>
      <c r="J136" s="330"/>
      <c r="K136" s="331"/>
      <c r="L136" s="330"/>
      <c r="M136" s="331"/>
      <c r="N136" s="330"/>
      <c r="O136" s="331"/>
      <c r="P136" s="330"/>
      <c r="Q136" s="330"/>
      <c r="R136" s="332"/>
      <c r="S136" s="332"/>
      <c r="T136" s="332"/>
      <c r="U136" s="333"/>
    </row>
    <row r="137" spans="1:30" x14ac:dyDescent="0.25">
      <c r="A137" s="323"/>
      <c r="B137" s="324"/>
      <c r="C137" s="325"/>
      <c r="D137" s="326"/>
      <c r="E137" s="327"/>
      <c r="F137" s="326"/>
      <c r="G137" s="328"/>
      <c r="H137" s="329"/>
      <c r="I137" s="329"/>
      <c r="J137" s="330"/>
      <c r="K137" s="331"/>
      <c r="L137" s="330"/>
      <c r="M137" s="331"/>
      <c r="N137" s="330"/>
      <c r="O137" s="331"/>
      <c r="P137" s="330"/>
      <c r="Q137" s="330"/>
      <c r="R137" s="332"/>
      <c r="S137" s="332"/>
      <c r="T137" s="332"/>
      <c r="U137" s="333"/>
    </row>
    <row r="138" spans="1:30" x14ac:dyDescent="0.25">
      <c r="A138" s="323"/>
      <c r="B138" s="324"/>
      <c r="C138" s="325"/>
      <c r="D138" s="326"/>
      <c r="E138" s="327"/>
      <c r="F138" s="326"/>
      <c r="G138" s="328"/>
      <c r="H138" s="329"/>
      <c r="I138" s="329"/>
      <c r="J138" s="330"/>
      <c r="K138" s="331"/>
      <c r="L138" s="330"/>
      <c r="M138" s="331"/>
      <c r="N138" s="330"/>
      <c r="O138" s="331"/>
      <c r="P138" s="330"/>
      <c r="Q138" s="330"/>
      <c r="R138" s="332"/>
      <c r="S138" s="332"/>
      <c r="T138" s="332"/>
      <c r="U138" s="333"/>
    </row>
    <row r="139" spans="1:30" x14ac:dyDescent="0.25">
      <c r="B139" s="145" t="s">
        <v>198</v>
      </c>
    </row>
    <row r="140" spans="1:30" x14ac:dyDescent="0.25">
      <c r="A140" s="32">
        <v>1</v>
      </c>
      <c r="B140" s="28">
        <v>2</v>
      </c>
      <c r="C140" s="29">
        <v>3</v>
      </c>
      <c r="D140" s="28">
        <v>4</v>
      </c>
      <c r="E140" s="29">
        <v>5</v>
      </c>
      <c r="F140" s="28">
        <v>6</v>
      </c>
      <c r="G140" s="29">
        <v>7</v>
      </c>
      <c r="H140" s="28">
        <v>8</v>
      </c>
      <c r="I140" s="28"/>
      <c r="J140" s="29">
        <v>9</v>
      </c>
      <c r="K140" s="28">
        <v>10</v>
      </c>
      <c r="L140" s="28">
        <v>11</v>
      </c>
      <c r="M140" s="29">
        <v>12</v>
      </c>
      <c r="N140" s="28">
        <v>13</v>
      </c>
      <c r="O140" s="29">
        <v>14</v>
      </c>
      <c r="P140" s="28">
        <v>15</v>
      </c>
      <c r="Q140" s="29">
        <v>16</v>
      </c>
      <c r="R140" s="28">
        <v>17</v>
      </c>
      <c r="S140" s="29">
        <v>18</v>
      </c>
      <c r="T140" s="28">
        <v>19</v>
      </c>
    </row>
    <row r="141" spans="1:30" x14ac:dyDescent="0.25">
      <c r="A141" s="431" t="s">
        <v>13</v>
      </c>
      <c r="B141" s="521" t="s">
        <v>12</v>
      </c>
      <c r="C141" s="417" t="s">
        <v>59</v>
      </c>
      <c r="D141" s="432" t="s">
        <v>44</v>
      </c>
      <c r="E141" s="523" t="s">
        <v>60</v>
      </c>
      <c r="F141" s="432" t="s">
        <v>45</v>
      </c>
      <c r="G141" s="431" t="s">
        <v>46</v>
      </c>
      <c r="H141" s="432" t="s">
        <v>47</v>
      </c>
      <c r="I141" s="435" t="s">
        <v>230</v>
      </c>
      <c r="J141" s="517" t="s">
        <v>61</v>
      </c>
      <c r="K141" s="519"/>
      <c r="L141" s="519"/>
      <c r="M141" s="519"/>
      <c r="N141" s="519"/>
      <c r="O141" s="518"/>
      <c r="P141" s="417" t="s">
        <v>62</v>
      </c>
      <c r="Q141" s="417" t="s">
        <v>63</v>
      </c>
      <c r="R141" s="520" t="s">
        <v>64</v>
      </c>
      <c r="S141" s="520"/>
      <c r="T141" s="520"/>
      <c r="U141" s="417" t="s">
        <v>65</v>
      </c>
      <c r="V141" s="35"/>
      <c r="W141" s="35"/>
      <c r="X141" s="35"/>
      <c r="Y141" s="35"/>
    </row>
    <row r="142" spans="1:30" x14ac:dyDescent="0.25">
      <c r="A142" s="431"/>
      <c r="B142" s="522"/>
      <c r="C142" s="418"/>
      <c r="D142" s="432"/>
      <c r="E142" s="524"/>
      <c r="F142" s="432"/>
      <c r="G142" s="431"/>
      <c r="H142" s="432"/>
      <c r="I142" s="436"/>
      <c r="J142" s="517" t="s">
        <v>66</v>
      </c>
      <c r="K142" s="518"/>
      <c r="L142" s="517" t="s">
        <v>67</v>
      </c>
      <c r="M142" s="518"/>
      <c r="N142" s="517" t="s">
        <v>68</v>
      </c>
      <c r="O142" s="518"/>
      <c r="P142" s="418"/>
      <c r="Q142" s="418"/>
      <c r="R142" s="318" t="s">
        <v>69</v>
      </c>
      <c r="S142" s="318" t="s">
        <v>70</v>
      </c>
      <c r="T142" s="318" t="s">
        <v>71</v>
      </c>
      <c r="U142" s="418"/>
      <c r="V142" s="35"/>
      <c r="W142" s="35"/>
      <c r="X142" s="35"/>
      <c r="Y142" s="35"/>
      <c r="Z142" s="32" t="s">
        <v>72</v>
      </c>
      <c r="AB142" s="32" t="s">
        <v>73</v>
      </c>
      <c r="AD142" s="32" t="s">
        <v>74</v>
      </c>
    </row>
    <row r="143" spans="1:30" x14ac:dyDescent="0.25">
      <c r="A143" s="37">
        <v>1</v>
      </c>
      <c r="B143" s="309">
        <f>B6</f>
        <v>0</v>
      </c>
      <c r="C143" s="309">
        <f t="shared" ref="C143:V143" si="2">C6</f>
        <v>0</v>
      </c>
      <c r="D143" s="309" t="str">
        <f t="shared" si="2"/>
        <v/>
      </c>
      <c r="E143" s="309">
        <f t="shared" si="2"/>
        <v>0</v>
      </c>
      <c r="F143" s="309" t="str">
        <f t="shared" si="2"/>
        <v/>
      </c>
      <c r="G143" s="309">
        <f t="shared" si="2"/>
        <v>0</v>
      </c>
      <c r="H143" s="309">
        <f t="shared" si="2"/>
        <v>0</v>
      </c>
      <c r="I143" s="309">
        <f t="shared" si="2"/>
        <v>0</v>
      </c>
      <c r="J143" s="309">
        <f t="shared" si="2"/>
        <v>0</v>
      </c>
      <c r="K143" s="309">
        <f t="shared" si="2"/>
        <v>0</v>
      </c>
      <c r="L143" s="309">
        <f t="shared" si="2"/>
        <v>0</v>
      </c>
      <c r="M143" s="309">
        <f t="shared" si="2"/>
        <v>0</v>
      </c>
      <c r="N143" s="309">
        <f t="shared" si="2"/>
        <v>0</v>
      </c>
      <c r="O143" s="309">
        <f t="shared" si="2"/>
        <v>0</v>
      </c>
      <c r="P143" s="309">
        <f t="shared" si="2"/>
        <v>0</v>
      </c>
      <c r="Q143" s="309">
        <f t="shared" si="2"/>
        <v>0</v>
      </c>
      <c r="R143" s="309">
        <f t="shared" si="2"/>
        <v>0</v>
      </c>
      <c r="S143" s="309">
        <f t="shared" si="2"/>
        <v>0</v>
      </c>
      <c r="T143" s="309">
        <f t="shared" si="2"/>
        <v>0</v>
      </c>
      <c r="U143" s="309" t="str">
        <f t="shared" si="2"/>
        <v>X</v>
      </c>
      <c r="V143" s="309">
        <f t="shared" si="2"/>
        <v>0</v>
      </c>
      <c r="W143" s="309"/>
      <c r="Y143" s="45"/>
      <c r="Z143" s="32" t="s">
        <v>75</v>
      </c>
      <c r="AB143" s="32" t="s">
        <v>76</v>
      </c>
      <c r="AD143" s="32" t="s">
        <v>77</v>
      </c>
    </row>
    <row r="144" spans="1:30" x14ac:dyDescent="0.25">
      <c r="A144" s="37">
        <v>2</v>
      </c>
      <c r="B144" s="309">
        <f t="shared" ref="B144:V156" si="3">B7</f>
        <v>0</v>
      </c>
      <c r="C144" s="309">
        <f t="shared" si="3"/>
        <v>0</v>
      </c>
      <c r="D144" s="309" t="str">
        <f t="shared" si="3"/>
        <v/>
      </c>
      <c r="E144" s="309">
        <f t="shared" si="3"/>
        <v>0</v>
      </c>
      <c r="F144" s="309" t="str">
        <f t="shared" si="3"/>
        <v/>
      </c>
      <c r="G144" s="309">
        <f t="shared" si="3"/>
        <v>0</v>
      </c>
      <c r="H144" s="309">
        <f t="shared" ref="H144:I144" si="4">H7</f>
        <v>0</v>
      </c>
      <c r="I144" s="309">
        <f t="shared" si="4"/>
        <v>0</v>
      </c>
      <c r="J144" s="309">
        <f t="shared" si="3"/>
        <v>0</v>
      </c>
      <c r="K144" s="309">
        <f t="shared" si="3"/>
        <v>0</v>
      </c>
      <c r="L144" s="309">
        <f t="shared" si="3"/>
        <v>0</v>
      </c>
      <c r="M144" s="309">
        <f t="shared" si="3"/>
        <v>0</v>
      </c>
      <c r="N144" s="309">
        <f t="shared" si="3"/>
        <v>0</v>
      </c>
      <c r="O144" s="309">
        <f t="shared" si="3"/>
        <v>0</v>
      </c>
      <c r="P144" s="309">
        <f t="shared" si="3"/>
        <v>0</v>
      </c>
      <c r="Q144" s="309">
        <f t="shared" si="3"/>
        <v>0</v>
      </c>
      <c r="R144" s="309">
        <f t="shared" si="3"/>
        <v>0</v>
      </c>
      <c r="S144" s="309">
        <f t="shared" si="3"/>
        <v>0</v>
      </c>
      <c r="T144" s="309">
        <f t="shared" si="3"/>
        <v>0</v>
      </c>
      <c r="U144" s="309" t="str">
        <f t="shared" si="3"/>
        <v>X</v>
      </c>
      <c r="V144" s="309">
        <f t="shared" si="3"/>
        <v>0</v>
      </c>
      <c r="W144" s="45"/>
      <c r="Y144" s="45"/>
      <c r="Z144" s="32" t="s">
        <v>42</v>
      </c>
      <c r="AB144" s="32" t="s">
        <v>78</v>
      </c>
      <c r="AD144" s="32" t="s">
        <v>79</v>
      </c>
    </row>
    <row r="145" spans="1:28" x14ac:dyDescent="0.25">
      <c r="A145" s="37">
        <v>3</v>
      </c>
      <c r="B145" s="309">
        <f t="shared" si="3"/>
        <v>0</v>
      </c>
      <c r="C145" s="309">
        <f t="shared" si="3"/>
        <v>0</v>
      </c>
      <c r="D145" s="309" t="str">
        <f t="shared" si="3"/>
        <v/>
      </c>
      <c r="E145" s="309">
        <f t="shared" si="3"/>
        <v>0</v>
      </c>
      <c r="F145" s="309" t="str">
        <f t="shared" si="3"/>
        <v/>
      </c>
      <c r="G145" s="309">
        <f t="shared" si="3"/>
        <v>0</v>
      </c>
      <c r="H145" s="309">
        <f t="shared" ref="H145:I145" si="5">H8</f>
        <v>0</v>
      </c>
      <c r="I145" s="309">
        <f t="shared" si="5"/>
        <v>0</v>
      </c>
      <c r="J145" s="309">
        <f t="shared" si="3"/>
        <v>0</v>
      </c>
      <c r="K145" s="309">
        <f t="shared" si="3"/>
        <v>0</v>
      </c>
      <c r="L145" s="309">
        <f t="shared" si="3"/>
        <v>0</v>
      </c>
      <c r="M145" s="309">
        <f t="shared" si="3"/>
        <v>0</v>
      </c>
      <c r="N145" s="309">
        <f t="shared" si="3"/>
        <v>0</v>
      </c>
      <c r="O145" s="309">
        <f t="shared" si="3"/>
        <v>0</v>
      </c>
      <c r="P145" s="309">
        <f t="shared" si="3"/>
        <v>0</v>
      </c>
      <c r="Q145" s="309">
        <f t="shared" si="3"/>
        <v>0</v>
      </c>
      <c r="R145" s="309">
        <f t="shared" si="3"/>
        <v>0</v>
      </c>
      <c r="S145" s="309">
        <f t="shared" si="3"/>
        <v>0</v>
      </c>
      <c r="T145" s="309">
        <f t="shared" si="3"/>
        <v>0</v>
      </c>
      <c r="U145" s="309" t="str">
        <f t="shared" si="3"/>
        <v>X</v>
      </c>
      <c r="V145" s="309">
        <f t="shared" si="3"/>
        <v>0</v>
      </c>
      <c r="W145" s="45"/>
      <c r="X145" s="45"/>
      <c r="Y145" s="45"/>
      <c r="AB145" s="32" t="s">
        <v>80</v>
      </c>
    </row>
    <row r="146" spans="1:28" x14ac:dyDescent="0.25">
      <c r="A146" s="37">
        <v>4</v>
      </c>
      <c r="B146" s="309">
        <f t="shared" si="3"/>
        <v>0</v>
      </c>
      <c r="C146" s="309">
        <f t="shared" si="3"/>
        <v>0</v>
      </c>
      <c r="D146" s="309" t="str">
        <f t="shared" si="3"/>
        <v/>
      </c>
      <c r="E146" s="309">
        <f t="shared" si="3"/>
        <v>0</v>
      </c>
      <c r="F146" s="309" t="str">
        <f t="shared" si="3"/>
        <v/>
      </c>
      <c r="G146" s="309">
        <f t="shared" si="3"/>
        <v>0</v>
      </c>
      <c r="H146" s="309">
        <f t="shared" ref="H146:I146" si="6">H9</f>
        <v>0</v>
      </c>
      <c r="I146" s="309">
        <f t="shared" si="6"/>
        <v>0</v>
      </c>
      <c r="J146" s="309">
        <f t="shared" si="3"/>
        <v>0</v>
      </c>
      <c r="K146" s="309">
        <f t="shared" si="3"/>
        <v>0</v>
      </c>
      <c r="L146" s="309">
        <f t="shared" si="3"/>
        <v>0</v>
      </c>
      <c r="M146" s="309">
        <f t="shared" si="3"/>
        <v>0</v>
      </c>
      <c r="N146" s="309">
        <f t="shared" si="3"/>
        <v>0</v>
      </c>
      <c r="O146" s="309">
        <f t="shared" si="3"/>
        <v>0</v>
      </c>
      <c r="P146" s="309">
        <f t="shared" si="3"/>
        <v>0</v>
      </c>
      <c r="Q146" s="309">
        <f t="shared" si="3"/>
        <v>0</v>
      </c>
      <c r="R146" s="309">
        <f t="shared" si="3"/>
        <v>0</v>
      </c>
      <c r="S146" s="309">
        <f t="shared" si="3"/>
        <v>0</v>
      </c>
      <c r="T146" s="309">
        <f t="shared" si="3"/>
        <v>0</v>
      </c>
      <c r="U146" s="309" t="str">
        <f t="shared" si="3"/>
        <v>X</v>
      </c>
      <c r="V146" s="309">
        <f t="shared" si="3"/>
        <v>0</v>
      </c>
      <c r="W146" s="45"/>
      <c r="X146" s="45"/>
      <c r="Y146" s="45"/>
      <c r="AB146" s="32" t="s">
        <v>81</v>
      </c>
    </row>
    <row r="147" spans="1:28" x14ac:dyDescent="0.25">
      <c r="A147" s="37">
        <v>5</v>
      </c>
      <c r="B147" s="309">
        <f t="shared" si="3"/>
        <v>0</v>
      </c>
      <c r="C147" s="309">
        <f t="shared" si="3"/>
        <v>0</v>
      </c>
      <c r="D147" s="309" t="str">
        <f t="shared" si="3"/>
        <v/>
      </c>
      <c r="E147" s="309">
        <f t="shared" si="3"/>
        <v>0</v>
      </c>
      <c r="F147" s="309" t="str">
        <f t="shared" si="3"/>
        <v/>
      </c>
      <c r="G147" s="309">
        <f t="shared" si="3"/>
        <v>0</v>
      </c>
      <c r="H147" s="309">
        <f t="shared" ref="H147:I147" si="7">H10</f>
        <v>0</v>
      </c>
      <c r="I147" s="309">
        <f t="shared" si="7"/>
        <v>0</v>
      </c>
      <c r="J147" s="309">
        <f t="shared" si="3"/>
        <v>0</v>
      </c>
      <c r="K147" s="309">
        <f t="shared" si="3"/>
        <v>0</v>
      </c>
      <c r="L147" s="309">
        <f t="shared" si="3"/>
        <v>0</v>
      </c>
      <c r="M147" s="309">
        <f t="shared" si="3"/>
        <v>0</v>
      </c>
      <c r="N147" s="309">
        <f t="shared" si="3"/>
        <v>0</v>
      </c>
      <c r="O147" s="309">
        <f t="shared" si="3"/>
        <v>0</v>
      </c>
      <c r="P147" s="309">
        <f t="shared" si="3"/>
        <v>0</v>
      </c>
      <c r="Q147" s="309">
        <f t="shared" si="3"/>
        <v>0</v>
      </c>
      <c r="R147" s="309">
        <f t="shared" si="3"/>
        <v>0</v>
      </c>
      <c r="S147" s="309">
        <f t="shared" si="3"/>
        <v>0</v>
      </c>
      <c r="T147" s="309">
        <f t="shared" si="3"/>
        <v>0</v>
      </c>
      <c r="U147" s="309" t="str">
        <f t="shared" si="3"/>
        <v>X</v>
      </c>
      <c r="V147" s="309">
        <f t="shared" si="3"/>
        <v>0</v>
      </c>
      <c r="W147" s="45"/>
      <c r="X147" s="45"/>
      <c r="Y147" s="45"/>
      <c r="AB147" s="32" t="s">
        <v>82</v>
      </c>
    </row>
    <row r="148" spans="1:28" x14ac:dyDescent="0.25">
      <c r="A148" s="37">
        <v>6</v>
      </c>
      <c r="B148" s="309">
        <f t="shared" si="3"/>
        <v>0</v>
      </c>
      <c r="C148" s="309">
        <f t="shared" si="3"/>
        <v>0</v>
      </c>
      <c r="D148" s="309" t="str">
        <f t="shared" si="3"/>
        <v/>
      </c>
      <c r="E148" s="309">
        <f t="shared" si="3"/>
        <v>0</v>
      </c>
      <c r="F148" s="309" t="str">
        <f t="shared" si="3"/>
        <v/>
      </c>
      <c r="G148" s="309">
        <f t="shared" si="3"/>
        <v>0</v>
      </c>
      <c r="H148" s="309">
        <f t="shared" ref="H148:I148" si="8">H11</f>
        <v>0</v>
      </c>
      <c r="I148" s="309">
        <f t="shared" si="8"/>
        <v>0</v>
      </c>
      <c r="J148" s="309">
        <f t="shared" si="3"/>
        <v>0</v>
      </c>
      <c r="K148" s="309">
        <f t="shared" si="3"/>
        <v>0</v>
      </c>
      <c r="L148" s="309">
        <f t="shared" si="3"/>
        <v>0</v>
      </c>
      <c r="M148" s="309">
        <f t="shared" si="3"/>
        <v>0</v>
      </c>
      <c r="N148" s="309">
        <f t="shared" si="3"/>
        <v>0</v>
      </c>
      <c r="O148" s="309">
        <f t="shared" si="3"/>
        <v>0</v>
      </c>
      <c r="P148" s="309">
        <f t="shared" si="3"/>
        <v>0</v>
      </c>
      <c r="Q148" s="309">
        <f t="shared" si="3"/>
        <v>0</v>
      </c>
      <c r="R148" s="309">
        <f t="shared" si="3"/>
        <v>0</v>
      </c>
      <c r="S148" s="309">
        <f t="shared" si="3"/>
        <v>0</v>
      </c>
      <c r="T148" s="309">
        <f t="shared" si="3"/>
        <v>0</v>
      </c>
      <c r="U148" s="309" t="str">
        <f t="shared" si="3"/>
        <v>X</v>
      </c>
      <c r="V148" s="309">
        <f t="shared" si="3"/>
        <v>0</v>
      </c>
      <c r="W148" s="45"/>
      <c r="X148" s="45"/>
      <c r="Y148" s="45"/>
      <c r="AB148" s="32" t="s">
        <v>83</v>
      </c>
    </row>
    <row r="149" spans="1:28" x14ac:dyDescent="0.25">
      <c r="A149" s="37">
        <v>7</v>
      </c>
      <c r="B149" s="309">
        <f t="shared" si="3"/>
        <v>0</v>
      </c>
      <c r="C149" s="309">
        <f t="shared" si="3"/>
        <v>0</v>
      </c>
      <c r="D149" s="309" t="str">
        <f t="shared" si="3"/>
        <v/>
      </c>
      <c r="E149" s="309">
        <f t="shared" si="3"/>
        <v>0</v>
      </c>
      <c r="F149" s="309" t="str">
        <f t="shared" si="3"/>
        <v/>
      </c>
      <c r="G149" s="309">
        <f t="shared" si="3"/>
        <v>0</v>
      </c>
      <c r="H149" s="309">
        <f t="shared" ref="H149:I149" si="9">H12</f>
        <v>0</v>
      </c>
      <c r="I149" s="309">
        <f t="shared" si="9"/>
        <v>0</v>
      </c>
      <c r="J149" s="309">
        <f t="shared" si="3"/>
        <v>0</v>
      </c>
      <c r="K149" s="309">
        <f t="shared" si="3"/>
        <v>0</v>
      </c>
      <c r="L149" s="309">
        <f t="shared" si="3"/>
        <v>0</v>
      </c>
      <c r="M149" s="309">
        <f t="shared" si="3"/>
        <v>0</v>
      </c>
      <c r="N149" s="309">
        <f t="shared" si="3"/>
        <v>0</v>
      </c>
      <c r="O149" s="309">
        <f t="shared" si="3"/>
        <v>0</v>
      </c>
      <c r="P149" s="309">
        <f t="shared" si="3"/>
        <v>0</v>
      </c>
      <c r="Q149" s="309">
        <f t="shared" si="3"/>
        <v>0</v>
      </c>
      <c r="R149" s="309">
        <f t="shared" si="3"/>
        <v>0</v>
      </c>
      <c r="S149" s="309">
        <f t="shared" si="3"/>
        <v>0</v>
      </c>
      <c r="T149" s="309">
        <f t="shared" si="3"/>
        <v>0</v>
      </c>
      <c r="U149" s="309" t="str">
        <f t="shared" si="3"/>
        <v>X</v>
      </c>
      <c r="V149" s="309">
        <f t="shared" si="3"/>
        <v>0</v>
      </c>
      <c r="W149" s="45"/>
      <c r="X149" s="45"/>
      <c r="Y149" s="45"/>
    </row>
    <row r="150" spans="1:28" x14ac:dyDescent="0.25">
      <c r="A150" s="37">
        <v>8</v>
      </c>
      <c r="B150" s="309">
        <f t="shared" si="3"/>
        <v>0</v>
      </c>
      <c r="C150" s="309">
        <f t="shared" si="3"/>
        <v>0</v>
      </c>
      <c r="D150" s="309" t="str">
        <f t="shared" si="3"/>
        <v/>
      </c>
      <c r="E150" s="309">
        <f t="shared" si="3"/>
        <v>0</v>
      </c>
      <c r="F150" s="309" t="str">
        <f t="shared" si="3"/>
        <v/>
      </c>
      <c r="G150" s="309">
        <f t="shared" si="3"/>
        <v>0</v>
      </c>
      <c r="H150" s="309">
        <f t="shared" ref="H150:I150" si="10">H13</f>
        <v>0</v>
      </c>
      <c r="I150" s="309">
        <f t="shared" si="10"/>
        <v>0</v>
      </c>
      <c r="J150" s="309">
        <f t="shared" si="3"/>
        <v>0</v>
      </c>
      <c r="K150" s="309">
        <f t="shared" si="3"/>
        <v>0</v>
      </c>
      <c r="L150" s="309">
        <f t="shared" si="3"/>
        <v>0</v>
      </c>
      <c r="M150" s="309">
        <f t="shared" si="3"/>
        <v>0</v>
      </c>
      <c r="N150" s="309">
        <f t="shared" si="3"/>
        <v>0</v>
      </c>
      <c r="O150" s="309">
        <f t="shared" si="3"/>
        <v>0</v>
      </c>
      <c r="P150" s="309">
        <f t="shared" si="3"/>
        <v>0</v>
      </c>
      <c r="Q150" s="309">
        <f t="shared" si="3"/>
        <v>0</v>
      </c>
      <c r="R150" s="309">
        <f t="shared" si="3"/>
        <v>0</v>
      </c>
      <c r="S150" s="309">
        <f t="shared" si="3"/>
        <v>0</v>
      </c>
      <c r="T150" s="309">
        <f t="shared" si="3"/>
        <v>0</v>
      </c>
      <c r="U150" s="309" t="str">
        <f t="shared" si="3"/>
        <v>X</v>
      </c>
      <c r="V150" s="309">
        <f t="shared" si="3"/>
        <v>0</v>
      </c>
      <c r="W150" s="45"/>
      <c r="X150" s="45"/>
      <c r="Y150" s="45"/>
    </row>
    <row r="151" spans="1:28" x14ac:dyDescent="0.25">
      <c r="A151" s="37">
        <v>9</v>
      </c>
      <c r="B151" s="309">
        <f t="shared" si="3"/>
        <v>0</v>
      </c>
      <c r="C151" s="309">
        <f t="shared" si="3"/>
        <v>0</v>
      </c>
      <c r="D151" s="309" t="str">
        <f t="shared" si="3"/>
        <v/>
      </c>
      <c r="E151" s="309">
        <f t="shared" si="3"/>
        <v>0</v>
      </c>
      <c r="F151" s="309" t="str">
        <f t="shared" si="3"/>
        <v/>
      </c>
      <c r="G151" s="309">
        <f t="shared" si="3"/>
        <v>0</v>
      </c>
      <c r="H151" s="309">
        <f t="shared" ref="H151:I151" si="11">H14</f>
        <v>0</v>
      </c>
      <c r="I151" s="309">
        <f t="shared" si="11"/>
        <v>0</v>
      </c>
      <c r="J151" s="309">
        <f t="shared" si="3"/>
        <v>0</v>
      </c>
      <c r="K151" s="309">
        <f t="shared" si="3"/>
        <v>0</v>
      </c>
      <c r="L151" s="309">
        <f t="shared" si="3"/>
        <v>0</v>
      </c>
      <c r="M151" s="309">
        <f t="shared" si="3"/>
        <v>0</v>
      </c>
      <c r="N151" s="309">
        <f t="shared" si="3"/>
        <v>0</v>
      </c>
      <c r="O151" s="309">
        <f t="shared" si="3"/>
        <v>0</v>
      </c>
      <c r="P151" s="309">
        <f t="shared" si="3"/>
        <v>0</v>
      </c>
      <c r="Q151" s="309">
        <f t="shared" si="3"/>
        <v>0</v>
      </c>
      <c r="R151" s="309">
        <f t="shared" si="3"/>
        <v>0</v>
      </c>
      <c r="S151" s="309">
        <f t="shared" si="3"/>
        <v>0</v>
      </c>
      <c r="T151" s="309">
        <f t="shared" si="3"/>
        <v>0</v>
      </c>
      <c r="U151" s="309" t="str">
        <f t="shared" si="3"/>
        <v>X</v>
      </c>
      <c r="V151" s="309">
        <f t="shared" si="3"/>
        <v>0</v>
      </c>
      <c r="W151" s="45"/>
      <c r="X151" s="45"/>
      <c r="Y151" s="45"/>
    </row>
    <row r="152" spans="1:28" x14ac:dyDescent="0.25">
      <c r="A152" s="37">
        <v>10</v>
      </c>
      <c r="B152" s="309">
        <f t="shared" si="3"/>
        <v>0</v>
      </c>
      <c r="C152" s="309">
        <f t="shared" si="3"/>
        <v>0</v>
      </c>
      <c r="D152" s="309" t="str">
        <f t="shared" si="3"/>
        <v/>
      </c>
      <c r="E152" s="309">
        <f t="shared" si="3"/>
        <v>0</v>
      </c>
      <c r="F152" s="309" t="str">
        <f t="shared" si="3"/>
        <v/>
      </c>
      <c r="G152" s="309">
        <f t="shared" si="3"/>
        <v>0</v>
      </c>
      <c r="H152" s="309">
        <f t="shared" ref="H152:I152" si="12">H15</f>
        <v>0</v>
      </c>
      <c r="I152" s="309">
        <f t="shared" si="12"/>
        <v>0</v>
      </c>
      <c r="J152" s="309">
        <f t="shared" si="3"/>
        <v>0</v>
      </c>
      <c r="K152" s="309">
        <f t="shared" si="3"/>
        <v>0</v>
      </c>
      <c r="L152" s="309">
        <f t="shared" si="3"/>
        <v>0</v>
      </c>
      <c r="M152" s="309">
        <f t="shared" si="3"/>
        <v>0</v>
      </c>
      <c r="N152" s="309">
        <f t="shared" si="3"/>
        <v>0</v>
      </c>
      <c r="O152" s="309">
        <f t="shared" si="3"/>
        <v>0</v>
      </c>
      <c r="P152" s="309">
        <f t="shared" si="3"/>
        <v>0</v>
      </c>
      <c r="Q152" s="309">
        <f t="shared" si="3"/>
        <v>0</v>
      </c>
      <c r="R152" s="309">
        <f t="shared" si="3"/>
        <v>0</v>
      </c>
      <c r="S152" s="309">
        <f t="shared" si="3"/>
        <v>0</v>
      </c>
      <c r="T152" s="309">
        <f t="shared" si="3"/>
        <v>0</v>
      </c>
      <c r="U152" s="309" t="str">
        <f t="shared" si="3"/>
        <v>X</v>
      </c>
      <c r="V152" s="309">
        <f t="shared" si="3"/>
        <v>0</v>
      </c>
      <c r="W152" s="45"/>
      <c r="X152" s="45"/>
      <c r="Y152" s="45"/>
    </row>
    <row r="153" spans="1:28" x14ac:dyDescent="0.25">
      <c r="A153" s="37">
        <v>11</v>
      </c>
      <c r="B153" s="309">
        <f t="shared" si="3"/>
        <v>0</v>
      </c>
      <c r="C153" s="309">
        <f t="shared" si="3"/>
        <v>0</v>
      </c>
      <c r="D153" s="309" t="str">
        <f t="shared" si="3"/>
        <v/>
      </c>
      <c r="E153" s="309">
        <f t="shared" si="3"/>
        <v>0</v>
      </c>
      <c r="F153" s="309" t="str">
        <f t="shared" si="3"/>
        <v/>
      </c>
      <c r="G153" s="309">
        <f t="shared" si="3"/>
        <v>0</v>
      </c>
      <c r="H153" s="309">
        <f t="shared" ref="H153:I153" si="13">H16</f>
        <v>0</v>
      </c>
      <c r="I153" s="309">
        <f t="shared" si="13"/>
        <v>0</v>
      </c>
      <c r="J153" s="309">
        <f t="shared" si="3"/>
        <v>0</v>
      </c>
      <c r="K153" s="309">
        <f t="shared" si="3"/>
        <v>0</v>
      </c>
      <c r="L153" s="309">
        <f t="shared" si="3"/>
        <v>0</v>
      </c>
      <c r="M153" s="309">
        <f t="shared" si="3"/>
        <v>0</v>
      </c>
      <c r="N153" s="309">
        <f t="shared" si="3"/>
        <v>0</v>
      </c>
      <c r="O153" s="309">
        <f t="shared" si="3"/>
        <v>0</v>
      </c>
      <c r="P153" s="309">
        <f t="shared" si="3"/>
        <v>0</v>
      </c>
      <c r="Q153" s="309">
        <f t="shared" si="3"/>
        <v>0</v>
      </c>
      <c r="R153" s="309">
        <f t="shared" si="3"/>
        <v>0</v>
      </c>
      <c r="S153" s="309">
        <f t="shared" si="3"/>
        <v>0</v>
      </c>
      <c r="T153" s="309">
        <f t="shared" si="3"/>
        <v>0</v>
      </c>
      <c r="U153" s="309" t="str">
        <f t="shared" si="3"/>
        <v>X</v>
      </c>
      <c r="V153" s="309">
        <f t="shared" si="3"/>
        <v>0</v>
      </c>
      <c r="W153" s="45"/>
      <c r="X153" s="45"/>
      <c r="Y153" s="45"/>
    </row>
    <row r="154" spans="1:28" x14ac:dyDescent="0.25">
      <c r="A154" s="37">
        <v>12</v>
      </c>
      <c r="B154" s="309">
        <f t="shared" si="3"/>
        <v>0</v>
      </c>
      <c r="C154" s="309">
        <f t="shared" si="3"/>
        <v>0</v>
      </c>
      <c r="D154" s="309" t="str">
        <f t="shared" si="3"/>
        <v/>
      </c>
      <c r="E154" s="309">
        <f t="shared" si="3"/>
        <v>0</v>
      </c>
      <c r="F154" s="309" t="str">
        <f t="shared" si="3"/>
        <v/>
      </c>
      <c r="G154" s="309">
        <f t="shared" si="3"/>
        <v>0</v>
      </c>
      <c r="H154" s="309">
        <f t="shared" ref="H154:I154" si="14">H17</f>
        <v>0</v>
      </c>
      <c r="I154" s="309">
        <f t="shared" si="14"/>
        <v>0</v>
      </c>
      <c r="J154" s="309">
        <f t="shared" si="3"/>
        <v>0</v>
      </c>
      <c r="K154" s="309">
        <f t="shared" si="3"/>
        <v>0</v>
      </c>
      <c r="L154" s="309">
        <f t="shared" si="3"/>
        <v>0</v>
      </c>
      <c r="M154" s="309">
        <f t="shared" si="3"/>
        <v>0</v>
      </c>
      <c r="N154" s="309">
        <f t="shared" si="3"/>
        <v>0</v>
      </c>
      <c r="O154" s="309">
        <f t="shared" si="3"/>
        <v>0</v>
      </c>
      <c r="P154" s="309">
        <f t="shared" si="3"/>
        <v>0</v>
      </c>
      <c r="Q154" s="309">
        <f t="shared" si="3"/>
        <v>0</v>
      </c>
      <c r="R154" s="309">
        <f t="shared" si="3"/>
        <v>0</v>
      </c>
      <c r="S154" s="309">
        <f t="shared" si="3"/>
        <v>0</v>
      </c>
      <c r="T154" s="309">
        <f t="shared" si="3"/>
        <v>0</v>
      </c>
      <c r="U154" s="309" t="str">
        <f t="shared" si="3"/>
        <v>X</v>
      </c>
      <c r="V154" s="309">
        <f t="shared" si="3"/>
        <v>0</v>
      </c>
      <c r="W154" s="45"/>
      <c r="X154" s="45"/>
      <c r="Y154" s="45"/>
    </row>
    <row r="155" spans="1:28" x14ac:dyDescent="0.25">
      <c r="A155" s="37">
        <v>13</v>
      </c>
      <c r="B155" s="309">
        <f t="shared" si="3"/>
        <v>0</v>
      </c>
      <c r="C155" s="309">
        <f t="shared" si="3"/>
        <v>0</v>
      </c>
      <c r="D155" s="309" t="str">
        <f t="shared" si="3"/>
        <v/>
      </c>
      <c r="E155" s="309">
        <f t="shared" si="3"/>
        <v>0</v>
      </c>
      <c r="F155" s="309" t="str">
        <f t="shared" si="3"/>
        <v/>
      </c>
      <c r="G155" s="309">
        <f t="shared" si="3"/>
        <v>0</v>
      </c>
      <c r="H155" s="309">
        <f t="shared" ref="H155:I155" si="15">H18</f>
        <v>0</v>
      </c>
      <c r="I155" s="309">
        <f t="shared" si="15"/>
        <v>0</v>
      </c>
      <c r="J155" s="309">
        <f t="shared" si="3"/>
        <v>0</v>
      </c>
      <c r="K155" s="309">
        <f t="shared" si="3"/>
        <v>0</v>
      </c>
      <c r="L155" s="309">
        <f t="shared" si="3"/>
        <v>0</v>
      </c>
      <c r="M155" s="309">
        <f t="shared" si="3"/>
        <v>0</v>
      </c>
      <c r="N155" s="309">
        <f t="shared" si="3"/>
        <v>0</v>
      </c>
      <c r="O155" s="309">
        <f t="shared" si="3"/>
        <v>0</v>
      </c>
      <c r="P155" s="309">
        <f t="shared" si="3"/>
        <v>0</v>
      </c>
      <c r="Q155" s="309">
        <f t="shared" si="3"/>
        <v>0</v>
      </c>
      <c r="R155" s="309">
        <f t="shared" si="3"/>
        <v>0</v>
      </c>
      <c r="S155" s="309">
        <f t="shared" si="3"/>
        <v>0</v>
      </c>
      <c r="T155" s="309">
        <f t="shared" si="3"/>
        <v>0</v>
      </c>
      <c r="U155" s="309" t="str">
        <f t="shared" si="3"/>
        <v>X</v>
      </c>
      <c r="V155" s="309">
        <f t="shared" si="3"/>
        <v>0</v>
      </c>
      <c r="W155" s="45"/>
      <c r="X155" s="45"/>
      <c r="Y155" s="45"/>
    </row>
    <row r="156" spans="1:28" x14ac:dyDescent="0.25">
      <c r="A156" s="37">
        <v>14</v>
      </c>
      <c r="B156" s="309">
        <f t="shared" si="3"/>
        <v>0</v>
      </c>
      <c r="C156" s="309">
        <f t="shared" si="3"/>
        <v>0</v>
      </c>
      <c r="D156" s="309" t="str">
        <f t="shared" si="3"/>
        <v/>
      </c>
      <c r="E156" s="309">
        <f t="shared" si="3"/>
        <v>0</v>
      </c>
      <c r="F156" s="309" t="str">
        <f t="shared" si="3"/>
        <v/>
      </c>
      <c r="G156" s="309">
        <f t="shared" si="3"/>
        <v>0</v>
      </c>
      <c r="H156" s="309">
        <f t="shared" ref="H156:I156" si="16">H19</f>
        <v>0</v>
      </c>
      <c r="I156" s="309">
        <f t="shared" si="16"/>
        <v>0</v>
      </c>
      <c r="J156" s="309">
        <f t="shared" si="3"/>
        <v>0</v>
      </c>
      <c r="K156" s="309">
        <f t="shared" si="3"/>
        <v>0</v>
      </c>
      <c r="L156" s="309">
        <f t="shared" si="3"/>
        <v>0</v>
      </c>
      <c r="M156" s="309">
        <f t="shared" si="3"/>
        <v>0</v>
      </c>
      <c r="N156" s="309">
        <f t="shared" si="3"/>
        <v>0</v>
      </c>
      <c r="O156" s="309">
        <f t="shared" si="3"/>
        <v>0</v>
      </c>
      <c r="P156" s="309">
        <f t="shared" si="3"/>
        <v>0</v>
      </c>
      <c r="Q156" s="309">
        <f t="shared" si="3"/>
        <v>0</v>
      </c>
      <c r="R156" s="309">
        <f t="shared" ref="R156:V156" si="17">R19</f>
        <v>0</v>
      </c>
      <c r="S156" s="309">
        <f t="shared" si="17"/>
        <v>0</v>
      </c>
      <c r="T156" s="309">
        <f t="shared" si="17"/>
        <v>0</v>
      </c>
      <c r="U156" s="309" t="str">
        <f t="shared" si="17"/>
        <v>X</v>
      </c>
      <c r="V156" s="309">
        <f t="shared" si="17"/>
        <v>0</v>
      </c>
      <c r="W156" s="45"/>
      <c r="X156" s="45"/>
      <c r="Y156" s="45"/>
    </row>
    <row r="157" spans="1:28" x14ac:dyDescent="0.25">
      <c r="A157" s="37">
        <v>15</v>
      </c>
      <c r="B157" s="309">
        <f t="shared" ref="B157:V169" si="18">B20</f>
        <v>0</v>
      </c>
      <c r="C157" s="309">
        <f t="shared" si="18"/>
        <v>0</v>
      </c>
      <c r="D157" s="309" t="str">
        <f t="shared" si="18"/>
        <v/>
      </c>
      <c r="E157" s="309">
        <f t="shared" si="18"/>
        <v>0</v>
      </c>
      <c r="F157" s="309" t="str">
        <f t="shared" si="18"/>
        <v/>
      </c>
      <c r="G157" s="309">
        <f t="shared" si="18"/>
        <v>0</v>
      </c>
      <c r="H157" s="309">
        <f t="shared" ref="H157:I157" si="19">H20</f>
        <v>0</v>
      </c>
      <c r="I157" s="309">
        <f t="shared" si="19"/>
        <v>0</v>
      </c>
      <c r="J157" s="309">
        <f t="shared" si="18"/>
        <v>0</v>
      </c>
      <c r="K157" s="309">
        <f t="shared" si="18"/>
        <v>0</v>
      </c>
      <c r="L157" s="309">
        <f t="shared" si="18"/>
        <v>0</v>
      </c>
      <c r="M157" s="309">
        <f t="shared" si="18"/>
        <v>0</v>
      </c>
      <c r="N157" s="309">
        <f t="shared" si="18"/>
        <v>0</v>
      </c>
      <c r="O157" s="309">
        <f t="shared" si="18"/>
        <v>0</v>
      </c>
      <c r="P157" s="309">
        <f t="shared" si="18"/>
        <v>0</v>
      </c>
      <c r="Q157" s="309">
        <f t="shared" si="18"/>
        <v>0</v>
      </c>
      <c r="R157" s="309">
        <f t="shared" si="18"/>
        <v>0</v>
      </c>
      <c r="S157" s="309">
        <f t="shared" si="18"/>
        <v>0</v>
      </c>
      <c r="T157" s="309">
        <f t="shared" si="18"/>
        <v>0</v>
      </c>
      <c r="U157" s="309" t="str">
        <f t="shared" si="18"/>
        <v>X</v>
      </c>
      <c r="V157" s="309">
        <f t="shared" si="18"/>
        <v>0</v>
      </c>
      <c r="W157" s="45"/>
      <c r="X157" s="45"/>
      <c r="Y157" s="45"/>
    </row>
    <row r="158" spans="1:28" x14ac:dyDescent="0.25">
      <c r="A158" s="37">
        <v>16</v>
      </c>
      <c r="B158" s="309">
        <f t="shared" si="18"/>
        <v>0</v>
      </c>
      <c r="C158" s="309">
        <f t="shared" si="18"/>
        <v>0</v>
      </c>
      <c r="D158" s="309" t="str">
        <f t="shared" si="18"/>
        <v/>
      </c>
      <c r="E158" s="309">
        <f t="shared" si="18"/>
        <v>0</v>
      </c>
      <c r="F158" s="309" t="str">
        <f t="shared" si="18"/>
        <v/>
      </c>
      <c r="G158" s="309">
        <f t="shared" si="18"/>
        <v>0</v>
      </c>
      <c r="H158" s="309">
        <f t="shared" ref="H158:I158" si="20">H21</f>
        <v>0</v>
      </c>
      <c r="I158" s="309">
        <f t="shared" si="20"/>
        <v>0</v>
      </c>
      <c r="J158" s="309">
        <f t="shared" si="18"/>
        <v>0</v>
      </c>
      <c r="K158" s="309">
        <f t="shared" si="18"/>
        <v>0</v>
      </c>
      <c r="L158" s="309">
        <f t="shared" si="18"/>
        <v>0</v>
      </c>
      <c r="M158" s="309">
        <f t="shared" si="18"/>
        <v>0</v>
      </c>
      <c r="N158" s="309">
        <f t="shared" si="18"/>
        <v>0</v>
      </c>
      <c r="O158" s="309">
        <f t="shared" si="18"/>
        <v>0</v>
      </c>
      <c r="P158" s="309">
        <f t="shared" si="18"/>
        <v>0</v>
      </c>
      <c r="Q158" s="309">
        <f t="shared" si="18"/>
        <v>0</v>
      </c>
      <c r="R158" s="309">
        <f t="shared" si="18"/>
        <v>0</v>
      </c>
      <c r="S158" s="309">
        <f t="shared" si="18"/>
        <v>0</v>
      </c>
      <c r="T158" s="309">
        <f t="shared" si="18"/>
        <v>0</v>
      </c>
      <c r="U158" s="309" t="str">
        <f t="shared" si="18"/>
        <v>X</v>
      </c>
      <c r="V158" s="309">
        <f t="shared" si="18"/>
        <v>0</v>
      </c>
      <c r="W158" s="45"/>
      <c r="X158" s="45"/>
      <c r="Y158" s="45"/>
    </row>
    <row r="159" spans="1:28" x14ac:dyDescent="0.25">
      <c r="A159" s="37">
        <v>17</v>
      </c>
      <c r="B159" s="309">
        <f t="shared" si="18"/>
        <v>0</v>
      </c>
      <c r="C159" s="309">
        <f t="shared" si="18"/>
        <v>0</v>
      </c>
      <c r="D159" s="309" t="str">
        <f t="shared" si="18"/>
        <v/>
      </c>
      <c r="E159" s="309">
        <f t="shared" si="18"/>
        <v>0</v>
      </c>
      <c r="F159" s="309" t="str">
        <f t="shared" si="18"/>
        <v/>
      </c>
      <c r="G159" s="309">
        <f t="shared" si="18"/>
        <v>0</v>
      </c>
      <c r="H159" s="309">
        <f t="shared" ref="H159:I159" si="21">H22</f>
        <v>0</v>
      </c>
      <c r="I159" s="309">
        <f t="shared" si="21"/>
        <v>0</v>
      </c>
      <c r="J159" s="309">
        <f t="shared" si="18"/>
        <v>0</v>
      </c>
      <c r="K159" s="309">
        <f t="shared" si="18"/>
        <v>0</v>
      </c>
      <c r="L159" s="309">
        <f t="shared" si="18"/>
        <v>0</v>
      </c>
      <c r="M159" s="309">
        <f t="shared" si="18"/>
        <v>0</v>
      </c>
      <c r="N159" s="309">
        <f t="shared" si="18"/>
        <v>0</v>
      </c>
      <c r="O159" s="309">
        <f t="shared" si="18"/>
        <v>0</v>
      </c>
      <c r="P159" s="309">
        <f t="shared" si="18"/>
        <v>0</v>
      </c>
      <c r="Q159" s="309">
        <f t="shared" si="18"/>
        <v>0</v>
      </c>
      <c r="R159" s="309">
        <f t="shared" si="18"/>
        <v>0</v>
      </c>
      <c r="S159" s="309">
        <f t="shared" si="18"/>
        <v>0</v>
      </c>
      <c r="T159" s="309">
        <f t="shared" si="18"/>
        <v>0</v>
      </c>
      <c r="U159" s="309" t="str">
        <f t="shared" si="18"/>
        <v>X</v>
      </c>
      <c r="V159" s="309">
        <f t="shared" si="18"/>
        <v>0</v>
      </c>
      <c r="W159" s="45"/>
      <c r="X159" s="45"/>
      <c r="Y159" s="45"/>
    </row>
    <row r="160" spans="1:28" x14ac:dyDescent="0.25">
      <c r="A160" s="37">
        <v>18</v>
      </c>
      <c r="B160" s="309">
        <f t="shared" si="18"/>
        <v>0</v>
      </c>
      <c r="C160" s="309">
        <f t="shared" si="18"/>
        <v>0</v>
      </c>
      <c r="D160" s="309" t="str">
        <f t="shared" si="18"/>
        <v/>
      </c>
      <c r="E160" s="309">
        <f t="shared" si="18"/>
        <v>0</v>
      </c>
      <c r="F160" s="309" t="str">
        <f t="shared" si="18"/>
        <v/>
      </c>
      <c r="G160" s="309">
        <f t="shared" si="18"/>
        <v>0</v>
      </c>
      <c r="H160" s="309">
        <f t="shared" ref="H160:I160" si="22">H23</f>
        <v>0</v>
      </c>
      <c r="I160" s="309">
        <f t="shared" si="22"/>
        <v>0</v>
      </c>
      <c r="J160" s="309">
        <f t="shared" si="18"/>
        <v>0</v>
      </c>
      <c r="K160" s="309">
        <f t="shared" si="18"/>
        <v>0</v>
      </c>
      <c r="L160" s="309">
        <f t="shared" si="18"/>
        <v>0</v>
      </c>
      <c r="M160" s="309">
        <f t="shared" si="18"/>
        <v>0</v>
      </c>
      <c r="N160" s="309">
        <f t="shared" si="18"/>
        <v>0</v>
      </c>
      <c r="O160" s="309">
        <f t="shared" si="18"/>
        <v>0</v>
      </c>
      <c r="P160" s="309">
        <f t="shared" si="18"/>
        <v>0</v>
      </c>
      <c r="Q160" s="309">
        <f t="shared" si="18"/>
        <v>0</v>
      </c>
      <c r="R160" s="309">
        <f t="shared" si="18"/>
        <v>0</v>
      </c>
      <c r="S160" s="309">
        <f t="shared" si="18"/>
        <v>0</v>
      </c>
      <c r="T160" s="309">
        <f t="shared" si="18"/>
        <v>0</v>
      </c>
      <c r="U160" s="309" t="str">
        <f t="shared" si="18"/>
        <v>X</v>
      </c>
      <c r="V160" s="309">
        <f t="shared" si="18"/>
        <v>0</v>
      </c>
      <c r="W160" s="45"/>
      <c r="X160" s="45"/>
      <c r="Y160" s="45"/>
    </row>
    <row r="161" spans="1:25" x14ac:dyDescent="0.25">
      <c r="A161" s="37">
        <v>19</v>
      </c>
      <c r="B161" s="309">
        <f t="shared" si="18"/>
        <v>0</v>
      </c>
      <c r="C161" s="309">
        <f t="shared" si="18"/>
        <v>0</v>
      </c>
      <c r="D161" s="309" t="str">
        <f t="shared" si="18"/>
        <v/>
      </c>
      <c r="E161" s="309">
        <f t="shared" si="18"/>
        <v>0</v>
      </c>
      <c r="F161" s="309" t="str">
        <f t="shared" si="18"/>
        <v/>
      </c>
      <c r="G161" s="309">
        <f t="shared" si="18"/>
        <v>0</v>
      </c>
      <c r="H161" s="309">
        <f t="shared" ref="H161:I161" si="23">H24</f>
        <v>0</v>
      </c>
      <c r="I161" s="309">
        <f t="shared" si="23"/>
        <v>0</v>
      </c>
      <c r="J161" s="309">
        <f t="shared" si="18"/>
        <v>0</v>
      </c>
      <c r="K161" s="309">
        <f t="shared" si="18"/>
        <v>0</v>
      </c>
      <c r="L161" s="309">
        <f t="shared" si="18"/>
        <v>0</v>
      </c>
      <c r="M161" s="309">
        <f t="shared" si="18"/>
        <v>0</v>
      </c>
      <c r="N161" s="309">
        <f t="shared" si="18"/>
        <v>0</v>
      </c>
      <c r="O161" s="309">
        <f t="shared" si="18"/>
        <v>0</v>
      </c>
      <c r="P161" s="309">
        <f t="shared" si="18"/>
        <v>0</v>
      </c>
      <c r="Q161" s="309">
        <f t="shared" si="18"/>
        <v>0</v>
      </c>
      <c r="R161" s="309">
        <f t="shared" si="18"/>
        <v>0</v>
      </c>
      <c r="S161" s="309">
        <f t="shared" si="18"/>
        <v>0</v>
      </c>
      <c r="T161" s="309">
        <f t="shared" si="18"/>
        <v>0</v>
      </c>
      <c r="U161" s="309" t="str">
        <f t="shared" si="18"/>
        <v>X</v>
      </c>
      <c r="V161" s="309">
        <f t="shared" si="18"/>
        <v>0</v>
      </c>
      <c r="W161" s="45"/>
      <c r="X161" s="45"/>
      <c r="Y161" s="45"/>
    </row>
    <row r="162" spans="1:25" x14ac:dyDescent="0.25">
      <c r="A162" s="37">
        <v>20</v>
      </c>
      <c r="B162" s="309">
        <f t="shared" si="18"/>
        <v>0</v>
      </c>
      <c r="C162" s="309">
        <f t="shared" si="18"/>
        <v>0</v>
      </c>
      <c r="D162" s="309" t="str">
        <f t="shared" si="18"/>
        <v/>
      </c>
      <c r="E162" s="309">
        <f t="shared" si="18"/>
        <v>0</v>
      </c>
      <c r="F162" s="309" t="str">
        <f t="shared" si="18"/>
        <v/>
      </c>
      <c r="G162" s="309">
        <f t="shared" si="18"/>
        <v>0</v>
      </c>
      <c r="H162" s="309">
        <f t="shared" ref="H162:I162" si="24">H25</f>
        <v>0</v>
      </c>
      <c r="I162" s="309">
        <f t="shared" si="24"/>
        <v>0</v>
      </c>
      <c r="J162" s="309">
        <f t="shared" si="18"/>
        <v>0</v>
      </c>
      <c r="K162" s="309">
        <f t="shared" si="18"/>
        <v>0</v>
      </c>
      <c r="L162" s="309">
        <f t="shared" si="18"/>
        <v>0</v>
      </c>
      <c r="M162" s="309">
        <f t="shared" si="18"/>
        <v>0</v>
      </c>
      <c r="N162" s="309">
        <f t="shared" si="18"/>
        <v>0</v>
      </c>
      <c r="O162" s="309">
        <f t="shared" si="18"/>
        <v>0</v>
      </c>
      <c r="P162" s="309">
        <f t="shared" si="18"/>
        <v>0</v>
      </c>
      <c r="Q162" s="309">
        <f t="shared" si="18"/>
        <v>0</v>
      </c>
      <c r="R162" s="309">
        <f t="shared" si="18"/>
        <v>0</v>
      </c>
      <c r="S162" s="309">
        <f t="shared" si="18"/>
        <v>0</v>
      </c>
      <c r="T162" s="309">
        <f t="shared" si="18"/>
        <v>0</v>
      </c>
      <c r="U162" s="309" t="str">
        <f t="shared" si="18"/>
        <v>X</v>
      </c>
      <c r="V162" s="309">
        <f t="shared" si="18"/>
        <v>0</v>
      </c>
      <c r="W162" s="45"/>
      <c r="X162" s="45"/>
      <c r="Y162" s="45"/>
    </row>
    <row r="163" spans="1:25" x14ac:dyDescent="0.25">
      <c r="A163" s="37">
        <v>21</v>
      </c>
      <c r="B163" s="309">
        <f t="shared" si="18"/>
        <v>0</v>
      </c>
      <c r="C163" s="309">
        <f t="shared" si="18"/>
        <v>0</v>
      </c>
      <c r="D163" s="309" t="str">
        <f t="shared" si="18"/>
        <v/>
      </c>
      <c r="E163" s="309">
        <f t="shared" si="18"/>
        <v>0</v>
      </c>
      <c r="F163" s="309" t="str">
        <f t="shared" si="18"/>
        <v/>
      </c>
      <c r="G163" s="309">
        <f t="shared" si="18"/>
        <v>0</v>
      </c>
      <c r="H163" s="309">
        <f t="shared" ref="H163:I163" si="25">H26</f>
        <v>0</v>
      </c>
      <c r="I163" s="309">
        <f t="shared" si="25"/>
        <v>0</v>
      </c>
      <c r="J163" s="309">
        <f t="shared" si="18"/>
        <v>0</v>
      </c>
      <c r="K163" s="309">
        <f t="shared" si="18"/>
        <v>0</v>
      </c>
      <c r="L163" s="309">
        <f t="shared" si="18"/>
        <v>0</v>
      </c>
      <c r="M163" s="309">
        <f t="shared" si="18"/>
        <v>0</v>
      </c>
      <c r="N163" s="309">
        <f t="shared" si="18"/>
        <v>0</v>
      </c>
      <c r="O163" s="309">
        <f t="shared" si="18"/>
        <v>0</v>
      </c>
      <c r="P163" s="309">
        <f t="shared" si="18"/>
        <v>0</v>
      </c>
      <c r="Q163" s="309">
        <f t="shared" si="18"/>
        <v>0</v>
      </c>
      <c r="R163" s="309">
        <f t="shared" si="18"/>
        <v>0</v>
      </c>
      <c r="S163" s="309">
        <f t="shared" si="18"/>
        <v>0</v>
      </c>
      <c r="T163" s="309">
        <f t="shared" si="18"/>
        <v>0</v>
      </c>
      <c r="U163" s="309" t="str">
        <f t="shared" si="18"/>
        <v>X</v>
      </c>
      <c r="V163" s="309">
        <f t="shared" si="18"/>
        <v>0</v>
      </c>
      <c r="W163" s="45"/>
      <c r="X163" s="45"/>
      <c r="Y163" s="45"/>
    </row>
    <row r="164" spans="1:25" x14ac:dyDescent="0.25">
      <c r="A164" s="37">
        <v>22</v>
      </c>
      <c r="B164" s="309">
        <f t="shared" si="18"/>
        <v>0</v>
      </c>
      <c r="C164" s="309">
        <f t="shared" si="18"/>
        <v>0</v>
      </c>
      <c r="D164" s="309" t="str">
        <f t="shared" si="18"/>
        <v/>
      </c>
      <c r="E164" s="309">
        <f t="shared" si="18"/>
        <v>0</v>
      </c>
      <c r="F164" s="309" t="str">
        <f t="shared" si="18"/>
        <v/>
      </c>
      <c r="G164" s="309">
        <f t="shared" si="18"/>
        <v>0</v>
      </c>
      <c r="H164" s="309">
        <f t="shared" ref="H164:I164" si="26">H27</f>
        <v>0</v>
      </c>
      <c r="I164" s="309">
        <f t="shared" si="26"/>
        <v>0</v>
      </c>
      <c r="J164" s="309">
        <f t="shared" si="18"/>
        <v>0</v>
      </c>
      <c r="K164" s="309">
        <f t="shared" si="18"/>
        <v>0</v>
      </c>
      <c r="L164" s="309">
        <f t="shared" si="18"/>
        <v>0</v>
      </c>
      <c r="M164" s="309">
        <f t="shared" si="18"/>
        <v>0</v>
      </c>
      <c r="N164" s="309">
        <f t="shared" si="18"/>
        <v>0</v>
      </c>
      <c r="O164" s="309">
        <f t="shared" si="18"/>
        <v>0</v>
      </c>
      <c r="P164" s="309">
        <f t="shared" si="18"/>
        <v>0</v>
      </c>
      <c r="Q164" s="309">
        <f t="shared" si="18"/>
        <v>0</v>
      </c>
      <c r="R164" s="309">
        <f t="shared" si="18"/>
        <v>0</v>
      </c>
      <c r="S164" s="309">
        <f t="shared" si="18"/>
        <v>0</v>
      </c>
      <c r="T164" s="309">
        <f t="shared" si="18"/>
        <v>0</v>
      </c>
      <c r="U164" s="309" t="str">
        <f t="shared" si="18"/>
        <v>X</v>
      </c>
      <c r="V164" s="309">
        <f t="shared" si="18"/>
        <v>0</v>
      </c>
      <c r="W164" s="45"/>
      <c r="X164" s="45"/>
      <c r="Y164" s="45"/>
    </row>
    <row r="165" spans="1:25" x14ac:dyDescent="0.25">
      <c r="A165" s="37">
        <v>23</v>
      </c>
      <c r="B165" s="309">
        <f t="shared" si="18"/>
        <v>0</v>
      </c>
      <c r="C165" s="309">
        <f t="shared" si="18"/>
        <v>0</v>
      </c>
      <c r="D165" s="309" t="str">
        <f t="shared" si="18"/>
        <v/>
      </c>
      <c r="E165" s="309">
        <f t="shared" si="18"/>
        <v>0</v>
      </c>
      <c r="F165" s="309" t="str">
        <f t="shared" si="18"/>
        <v/>
      </c>
      <c r="G165" s="309">
        <f t="shared" si="18"/>
        <v>0</v>
      </c>
      <c r="H165" s="309">
        <f t="shared" ref="H165:I165" si="27">H28</f>
        <v>0</v>
      </c>
      <c r="I165" s="309">
        <f t="shared" si="27"/>
        <v>0</v>
      </c>
      <c r="J165" s="309">
        <f t="shared" si="18"/>
        <v>0</v>
      </c>
      <c r="K165" s="309">
        <f t="shared" si="18"/>
        <v>0</v>
      </c>
      <c r="L165" s="309">
        <f t="shared" si="18"/>
        <v>0</v>
      </c>
      <c r="M165" s="309">
        <f t="shared" si="18"/>
        <v>0</v>
      </c>
      <c r="N165" s="309">
        <f t="shared" si="18"/>
        <v>0</v>
      </c>
      <c r="O165" s="309">
        <f t="shared" si="18"/>
        <v>0</v>
      </c>
      <c r="P165" s="309">
        <f t="shared" si="18"/>
        <v>0</v>
      </c>
      <c r="Q165" s="309">
        <f t="shared" si="18"/>
        <v>0</v>
      </c>
      <c r="R165" s="309">
        <f t="shared" si="18"/>
        <v>0</v>
      </c>
      <c r="S165" s="309">
        <f t="shared" si="18"/>
        <v>0</v>
      </c>
      <c r="T165" s="309">
        <f t="shared" si="18"/>
        <v>0</v>
      </c>
      <c r="U165" s="309" t="str">
        <f t="shared" si="18"/>
        <v>X</v>
      </c>
      <c r="V165" s="309">
        <f t="shared" si="18"/>
        <v>0</v>
      </c>
      <c r="W165" s="45"/>
      <c r="X165" s="45"/>
      <c r="Y165" s="45"/>
    </row>
    <row r="166" spans="1:25" x14ac:dyDescent="0.25">
      <c r="A166" s="37">
        <v>24</v>
      </c>
      <c r="B166" s="309">
        <f t="shared" si="18"/>
        <v>0</v>
      </c>
      <c r="C166" s="309">
        <f t="shared" si="18"/>
        <v>0</v>
      </c>
      <c r="D166" s="309" t="str">
        <f t="shared" si="18"/>
        <v/>
      </c>
      <c r="E166" s="309">
        <f t="shared" si="18"/>
        <v>0</v>
      </c>
      <c r="F166" s="309" t="str">
        <f t="shared" si="18"/>
        <v/>
      </c>
      <c r="G166" s="309">
        <f t="shared" si="18"/>
        <v>0</v>
      </c>
      <c r="H166" s="309">
        <f t="shared" ref="H166:I166" si="28">H29</f>
        <v>0</v>
      </c>
      <c r="I166" s="309">
        <f t="shared" si="28"/>
        <v>0</v>
      </c>
      <c r="J166" s="309">
        <f t="shared" si="18"/>
        <v>0</v>
      </c>
      <c r="K166" s="309">
        <f t="shared" si="18"/>
        <v>0</v>
      </c>
      <c r="L166" s="309">
        <f t="shared" si="18"/>
        <v>0</v>
      </c>
      <c r="M166" s="309">
        <f t="shared" si="18"/>
        <v>0</v>
      </c>
      <c r="N166" s="309">
        <f t="shared" si="18"/>
        <v>0</v>
      </c>
      <c r="O166" s="309">
        <f t="shared" si="18"/>
        <v>0</v>
      </c>
      <c r="P166" s="309">
        <f t="shared" si="18"/>
        <v>0</v>
      </c>
      <c r="Q166" s="309">
        <f t="shared" si="18"/>
        <v>0</v>
      </c>
      <c r="R166" s="309">
        <f t="shared" si="18"/>
        <v>0</v>
      </c>
      <c r="S166" s="309">
        <f t="shared" si="18"/>
        <v>0</v>
      </c>
      <c r="T166" s="309">
        <f t="shared" si="18"/>
        <v>0</v>
      </c>
      <c r="U166" s="309" t="str">
        <f t="shared" si="18"/>
        <v>X</v>
      </c>
      <c r="V166" s="309">
        <f t="shared" si="18"/>
        <v>0</v>
      </c>
      <c r="W166" s="45"/>
      <c r="X166" s="45"/>
      <c r="Y166" s="45"/>
    </row>
    <row r="167" spans="1:25" x14ac:dyDescent="0.25">
      <c r="A167" s="37">
        <v>25</v>
      </c>
      <c r="B167" s="309">
        <f t="shared" si="18"/>
        <v>0</v>
      </c>
      <c r="C167" s="309">
        <f t="shared" si="18"/>
        <v>0</v>
      </c>
      <c r="D167" s="309" t="str">
        <f t="shared" si="18"/>
        <v/>
      </c>
      <c r="E167" s="309">
        <f t="shared" si="18"/>
        <v>0</v>
      </c>
      <c r="F167" s="309" t="str">
        <f t="shared" si="18"/>
        <v/>
      </c>
      <c r="G167" s="309">
        <f t="shared" si="18"/>
        <v>0</v>
      </c>
      <c r="H167" s="309">
        <f t="shared" ref="H167:I167" si="29">H30</f>
        <v>0</v>
      </c>
      <c r="I167" s="309">
        <f t="shared" si="29"/>
        <v>0</v>
      </c>
      <c r="J167" s="309">
        <f t="shared" si="18"/>
        <v>0</v>
      </c>
      <c r="K167" s="309">
        <f t="shared" si="18"/>
        <v>0</v>
      </c>
      <c r="L167" s="309">
        <f t="shared" si="18"/>
        <v>0</v>
      </c>
      <c r="M167" s="309">
        <f t="shared" si="18"/>
        <v>0</v>
      </c>
      <c r="N167" s="309">
        <f t="shared" si="18"/>
        <v>0</v>
      </c>
      <c r="O167" s="309">
        <f t="shared" si="18"/>
        <v>0</v>
      </c>
      <c r="P167" s="309">
        <f t="shared" si="18"/>
        <v>0</v>
      </c>
      <c r="Q167" s="309">
        <f t="shared" si="18"/>
        <v>0</v>
      </c>
      <c r="R167" s="309">
        <f t="shared" si="18"/>
        <v>0</v>
      </c>
      <c r="S167" s="309">
        <f t="shared" si="18"/>
        <v>0</v>
      </c>
      <c r="T167" s="309">
        <f t="shared" si="18"/>
        <v>0</v>
      </c>
      <c r="U167" s="309" t="str">
        <f t="shared" si="18"/>
        <v>X</v>
      </c>
      <c r="V167" s="309">
        <f t="shared" si="18"/>
        <v>0</v>
      </c>
      <c r="W167" s="45"/>
      <c r="X167" s="45"/>
      <c r="Y167" s="45"/>
    </row>
    <row r="168" spans="1:25" x14ac:dyDescent="0.25">
      <c r="A168" s="37">
        <v>26</v>
      </c>
      <c r="B168" s="309">
        <f t="shared" si="18"/>
        <v>0</v>
      </c>
      <c r="C168" s="309">
        <f t="shared" si="18"/>
        <v>0</v>
      </c>
      <c r="D168" s="309" t="str">
        <f t="shared" si="18"/>
        <v/>
      </c>
      <c r="E168" s="309">
        <f t="shared" si="18"/>
        <v>0</v>
      </c>
      <c r="F168" s="309" t="str">
        <f t="shared" si="18"/>
        <v/>
      </c>
      <c r="G168" s="309">
        <f t="shared" si="18"/>
        <v>0</v>
      </c>
      <c r="H168" s="309">
        <f t="shared" ref="H168:I168" si="30">H31</f>
        <v>0</v>
      </c>
      <c r="I168" s="309">
        <f t="shared" si="30"/>
        <v>0</v>
      </c>
      <c r="J168" s="309">
        <f t="shared" si="18"/>
        <v>0</v>
      </c>
      <c r="K168" s="309">
        <f t="shared" si="18"/>
        <v>0</v>
      </c>
      <c r="L168" s="309">
        <f t="shared" si="18"/>
        <v>0</v>
      </c>
      <c r="M168" s="309">
        <f t="shared" si="18"/>
        <v>0</v>
      </c>
      <c r="N168" s="309">
        <f t="shared" si="18"/>
        <v>0</v>
      </c>
      <c r="O168" s="309">
        <f t="shared" si="18"/>
        <v>0</v>
      </c>
      <c r="P168" s="309">
        <f t="shared" si="18"/>
        <v>0</v>
      </c>
      <c r="Q168" s="309">
        <f t="shared" si="18"/>
        <v>0</v>
      </c>
      <c r="R168" s="309">
        <f t="shared" si="18"/>
        <v>0</v>
      </c>
      <c r="S168" s="309">
        <f t="shared" si="18"/>
        <v>0</v>
      </c>
      <c r="T168" s="309">
        <f t="shared" si="18"/>
        <v>0</v>
      </c>
      <c r="U168" s="309" t="str">
        <f t="shared" si="18"/>
        <v>X</v>
      </c>
      <c r="V168" s="309">
        <f t="shared" si="18"/>
        <v>0</v>
      </c>
      <c r="W168" s="45"/>
      <c r="X168" s="45"/>
      <c r="Y168" s="45"/>
    </row>
    <row r="169" spans="1:25" x14ac:dyDescent="0.25">
      <c r="A169" s="37">
        <v>27</v>
      </c>
      <c r="B169" s="309">
        <f t="shared" si="18"/>
        <v>0</v>
      </c>
      <c r="C169" s="309">
        <f t="shared" si="18"/>
        <v>0</v>
      </c>
      <c r="D169" s="309" t="str">
        <f t="shared" si="18"/>
        <v/>
      </c>
      <c r="E169" s="309">
        <f t="shared" si="18"/>
        <v>0</v>
      </c>
      <c r="F169" s="309" t="str">
        <f t="shared" si="18"/>
        <v/>
      </c>
      <c r="G169" s="309">
        <f t="shared" si="18"/>
        <v>0</v>
      </c>
      <c r="H169" s="309">
        <f t="shared" ref="H169:I169" si="31">H32</f>
        <v>0</v>
      </c>
      <c r="I169" s="309">
        <f t="shared" si="31"/>
        <v>0</v>
      </c>
      <c r="J169" s="309">
        <f t="shared" si="18"/>
        <v>0</v>
      </c>
      <c r="K169" s="309">
        <f t="shared" si="18"/>
        <v>0</v>
      </c>
      <c r="L169" s="309">
        <f t="shared" si="18"/>
        <v>0</v>
      </c>
      <c r="M169" s="309">
        <f t="shared" si="18"/>
        <v>0</v>
      </c>
      <c r="N169" s="309">
        <f t="shared" si="18"/>
        <v>0</v>
      </c>
      <c r="O169" s="309">
        <f t="shared" si="18"/>
        <v>0</v>
      </c>
      <c r="P169" s="309">
        <f t="shared" si="18"/>
        <v>0</v>
      </c>
      <c r="Q169" s="309">
        <f t="shared" si="18"/>
        <v>0</v>
      </c>
      <c r="R169" s="309">
        <f t="shared" ref="R169:V169" si="32">R32</f>
        <v>0</v>
      </c>
      <c r="S169" s="309">
        <f t="shared" si="32"/>
        <v>0</v>
      </c>
      <c r="T169" s="309">
        <f t="shared" si="32"/>
        <v>0</v>
      </c>
      <c r="U169" s="309" t="str">
        <f t="shared" si="32"/>
        <v>X</v>
      </c>
      <c r="V169" s="309">
        <f t="shared" si="32"/>
        <v>0</v>
      </c>
      <c r="W169" s="45"/>
      <c r="X169" s="45"/>
      <c r="Y169" s="45"/>
    </row>
    <row r="170" spans="1:25" x14ac:dyDescent="0.25">
      <c r="A170" s="37">
        <v>28</v>
      </c>
      <c r="B170" s="309">
        <f t="shared" ref="B170:V182" si="33">B33</f>
        <v>0</v>
      </c>
      <c r="C170" s="309">
        <f t="shared" si="33"/>
        <v>0</v>
      </c>
      <c r="D170" s="309" t="str">
        <f t="shared" si="33"/>
        <v/>
      </c>
      <c r="E170" s="309">
        <f t="shared" si="33"/>
        <v>0</v>
      </c>
      <c r="F170" s="309" t="str">
        <f t="shared" si="33"/>
        <v/>
      </c>
      <c r="G170" s="309">
        <f t="shared" si="33"/>
        <v>0</v>
      </c>
      <c r="H170" s="309">
        <f t="shared" ref="H170:I170" si="34">H33</f>
        <v>0</v>
      </c>
      <c r="I170" s="309">
        <f t="shared" si="34"/>
        <v>0</v>
      </c>
      <c r="J170" s="309">
        <f t="shared" si="33"/>
        <v>0</v>
      </c>
      <c r="K170" s="309">
        <f t="shared" si="33"/>
        <v>0</v>
      </c>
      <c r="L170" s="309">
        <f t="shared" si="33"/>
        <v>0</v>
      </c>
      <c r="M170" s="309">
        <f t="shared" si="33"/>
        <v>0</v>
      </c>
      <c r="N170" s="309">
        <f t="shared" si="33"/>
        <v>0</v>
      </c>
      <c r="O170" s="309">
        <f t="shared" si="33"/>
        <v>0</v>
      </c>
      <c r="P170" s="309">
        <f t="shared" si="33"/>
        <v>0</v>
      </c>
      <c r="Q170" s="309">
        <f t="shared" si="33"/>
        <v>0</v>
      </c>
      <c r="R170" s="309">
        <f t="shared" si="33"/>
        <v>0</v>
      </c>
      <c r="S170" s="309">
        <f t="shared" si="33"/>
        <v>0</v>
      </c>
      <c r="T170" s="309">
        <f t="shared" si="33"/>
        <v>0</v>
      </c>
      <c r="U170" s="309" t="str">
        <f t="shared" si="33"/>
        <v>X</v>
      </c>
      <c r="V170" s="309">
        <f t="shared" si="33"/>
        <v>0</v>
      </c>
      <c r="W170" s="45"/>
      <c r="X170" s="45"/>
      <c r="Y170" s="45"/>
    </row>
    <row r="171" spans="1:25" x14ac:dyDescent="0.25">
      <c r="A171" s="37">
        <v>29</v>
      </c>
      <c r="B171" s="309">
        <f t="shared" si="33"/>
        <v>0</v>
      </c>
      <c r="C171" s="309">
        <f t="shared" si="33"/>
        <v>0</v>
      </c>
      <c r="D171" s="309" t="str">
        <f t="shared" si="33"/>
        <v/>
      </c>
      <c r="E171" s="309">
        <f t="shared" si="33"/>
        <v>0</v>
      </c>
      <c r="F171" s="309" t="str">
        <f t="shared" si="33"/>
        <v/>
      </c>
      <c r="G171" s="309">
        <f t="shared" si="33"/>
        <v>0</v>
      </c>
      <c r="H171" s="309">
        <f t="shared" ref="H171:I171" si="35">H34</f>
        <v>0</v>
      </c>
      <c r="I171" s="309">
        <f t="shared" si="35"/>
        <v>0</v>
      </c>
      <c r="J171" s="309">
        <f t="shared" si="33"/>
        <v>0</v>
      </c>
      <c r="K171" s="309">
        <f t="shared" si="33"/>
        <v>0</v>
      </c>
      <c r="L171" s="309">
        <f t="shared" si="33"/>
        <v>0</v>
      </c>
      <c r="M171" s="309">
        <f t="shared" si="33"/>
        <v>0</v>
      </c>
      <c r="N171" s="309">
        <f t="shared" si="33"/>
        <v>0</v>
      </c>
      <c r="O171" s="309">
        <f t="shared" si="33"/>
        <v>0</v>
      </c>
      <c r="P171" s="309">
        <f t="shared" si="33"/>
        <v>0</v>
      </c>
      <c r="Q171" s="309">
        <f t="shared" si="33"/>
        <v>0</v>
      </c>
      <c r="R171" s="309">
        <f t="shared" si="33"/>
        <v>0</v>
      </c>
      <c r="S171" s="309">
        <f t="shared" si="33"/>
        <v>0</v>
      </c>
      <c r="T171" s="309">
        <f t="shared" si="33"/>
        <v>0</v>
      </c>
      <c r="U171" s="309" t="str">
        <f t="shared" si="33"/>
        <v>X</v>
      </c>
      <c r="V171" s="309">
        <f t="shared" si="33"/>
        <v>0</v>
      </c>
      <c r="W171" s="45"/>
      <c r="X171" s="45"/>
      <c r="Y171" s="45"/>
    </row>
    <row r="172" spans="1:25" x14ac:dyDescent="0.25">
      <c r="A172" s="37">
        <v>30</v>
      </c>
      <c r="B172" s="309">
        <f t="shared" si="33"/>
        <v>0</v>
      </c>
      <c r="C172" s="309">
        <f t="shared" si="33"/>
        <v>0</v>
      </c>
      <c r="D172" s="309" t="str">
        <f t="shared" si="33"/>
        <v/>
      </c>
      <c r="E172" s="309">
        <f t="shared" si="33"/>
        <v>0</v>
      </c>
      <c r="F172" s="309" t="str">
        <f t="shared" si="33"/>
        <v/>
      </c>
      <c r="G172" s="309">
        <f t="shared" si="33"/>
        <v>0</v>
      </c>
      <c r="H172" s="309">
        <f t="shared" ref="H172:I172" si="36">H35</f>
        <v>0</v>
      </c>
      <c r="I172" s="309">
        <f t="shared" si="36"/>
        <v>0</v>
      </c>
      <c r="J172" s="309">
        <f t="shared" si="33"/>
        <v>0</v>
      </c>
      <c r="K172" s="309">
        <f t="shared" si="33"/>
        <v>0</v>
      </c>
      <c r="L172" s="309">
        <f t="shared" si="33"/>
        <v>0</v>
      </c>
      <c r="M172" s="309">
        <f t="shared" si="33"/>
        <v>0</v>
      </c>
      <c r="N172" s="309">
        <f t="shared" si="33"/>
        <v>0</v>
      </c>
      <c r="O172" s="309">
        <f t="shared" si="33"/>
        <v>0</v>
      </c>
      <c r="P172" s="309">
        <f t="shared" si="33"/>
        <v>0</v>
      </c>
      <c r="Q172" s="309">
        <f t="shared" si="33"/>
        <v>0</v>
      </c>
      <c r="R172" s="309">
        <f t="shared" si="33"/>
        <v>0</v>
      </c>
      <c r="S172" s="309">
        <f t="shared" si="33"/>
        <v>0</v>
      </c>
      <c r="T172" s="309">
        <f t="shared" si="33"/>
        <v>0</v>
      </c>
      <c r="U172" s="309" t="str">
        <f t="shared" si="33"/>
        <v>X</v>
      </c>
      <c r="V172" s="309">
        <f t="shared" si="33"/>
        <v>0</v>
      </c>
      <c r="W172" s="45"/>
      <c r="X172" s="45"/>
      <c r="Y172" s="45"/>
    </row>
    <row r="173" spans="1:25" x14ac:dyDescent="0.25">
      <c r="A173" s="37">
        <v>31</v>
      </c>
      <c r="B173" s="309">
        <f t="shared" si="33"/>
        <v>0</v>
      </c>
      <c r="C173" s="309">
        <f t="shared" si="33"/>
        <v>0</v>
      </c>
      <c r="D173" s="309" t="str">
        <f t="shared" si="33"/>
        <v/>
      </c>
      <c r="E173" s="309">
        <f t="shared" si="33"/>
        <v>0</v>
      </c>
      <c r="F173" s="309" t="str">
        <f t="shared" si="33"/>
        <v/>
      </c>
      <c r="G173" s="309">
        <f t="shared" si="33"/>
        <v>0</v>
      </c>
      <c r="H173" s="309">
        <f t="shared" ref="H173:I173" si="37">H36</f>
        <v>0</v>
      </c>
      <c r="I173" s="309">
        <f t="shared" si="37"/>
        <v>0</v>
      </c>
      <c r="J173" s="309">
        <f t="shared" si="33"/>
        <v>0</v>
      </c>
      <c r="K173" s="309">
        <f t="shared" si="33"/>
        <v>0</v>
      </c>
      <c r="L173" s="309">
        <f t="shared" si="33"/>
        <v>0</v>
      </c>
      <c r="M173" s="309">
        <f t="shared" si="33"/>
        <v>0</v>
      </c>
      <c r="N173" s="309">
        <f t="shared" si="33"/>
        <v>0</v>
      </c>
      <c r="O173" s="309">
        <f t="shared" si="33"/>
        <v>0</v>
      </c>
      <c r="P173" s="309">
        <f t="shared" si="33"/>
        <v>0</v>
      </c>
      <c r="Q173" s="309">
        <f t="shared" si="33"/>
        <v>0</v>
      </c>
      <c r="R173" s="309">
        <f t="shared" si="33"/>
        <v>0</v>
      </c>
      <c r="S173" s="309">
        <f t="shared" si="33"/>
        <v>0</v>
      </c>
      <c r="T173" s="309">
        <f t="shared" si="33"/>
        <v>0</v>
      </c>
      <c r="U173" s="309" t="str">
        <f t="shared" si="33"/>
        <v>X</v>
      </c>
      <c r="V173" s="309">
        <f t="shared" si="33"/>
        <v>0</v>
      </c>
      <c r="W173" s="45"/>
      <c r="X173" s="45"/>
      <c r="Y173" s="45"/>
    </row>
    <row r="174" spans="1:25" x14ac:dyDescent="0.25">
      <c r="A174" s="37">
        <v>32</v>
      </c>
      <c r="B174" s="309">
        <f t="shared" si="33"/>
        <v>0</v>
      </c>
      <c r="C174" s="309">
        <f t="shared" si="33"/>
        <v>0</v>
      </c>
      <c r="D174" s="309" t="str">
        <f t="shared" si="33"/>
        <v/>
      </c>
      <c r="E174" s="309">
        <f t="shared" si="33"/>
        <v>0</v>
      </c>
      <c r="F174" s="309" t="str">
        <f t="shared" si="33"/>
        <v/>
      </c>
      <c r="G174" s="309">
        <f t="shared" si="33"/>
        <v>0</v>
      </c>
      <c r="H174" s="309">
        <f t="shared" ref="H174:I174" si="38">H37</f>
        <v>0</v>
      </c>
      <c r="I174" s="309">
        <f t="shared" si="38"/>
        <v>0</v>
      </c>
      <c r="J174" s="309">
        <f t="shared" si="33"/>
        <v>0</v>
      </c>
      <c r="K174" s="309">
        <f t="shared" si="33"/>
        <v>0</v>
      </c>
      <c r="L174" s="309">
        <f t="shared" si="33"/>
        <v>0</v>
      </c>
      <c r="M174" s="309">
        <f t="shared" si="33"/>
        <v>0</v>
      </c>
      <c r="N174" s="309">
        <f t="shared" si="33"/>
        <v>0</v>
      </c>
      <c r="O174" s="309">
        <f t="shared" si="33"/>
        <v>0</v>
      </c>
      <c r="P174" s="309">
        <f t="shared" si="33"/>
        <v>0</v>
      </c>
      <c r="Q174" s="309">
        <f t="shared" si="33"/>
        <v>0</v>
      </c>
      <c r="R174" s="309">
        <f t="shared" si="33"/>
        <v>0</v>
      </c>
      <c r="S174" s="309">
        <f t="shared" si="33"/>
        <v>0</v>
      </c>
      <c r="T174" s="309">
        <f t="shared" si="33"/>
        <v>0</v>
      </c>
      <c r="U174" s="309" t="str">
        <f t="shared" si="33"/>
        <v>X</v>
      </c>
      <c r="V174" s="309">
        <f t="shared" si="33"/>
        <v>0</v>
      </c>
      <c r="W174" s="45"/>
      <c r="X174" s="45"/>
      <c r="Y174" s="45"/>
    </row>
    <row r="175" spans="1:25" x14ac:dyDescent="0.25">
      <c r="A175" s="37">
        <v>33</v>
      </c>
      <c r="B175" s="309">
        <f t="shared" si="33"/>
        <v>0</v>
      </c>
      <c r="C175" s="309">
        <f t="shared" si="33"/>
        <v>0</v>
      </c>
      <c r="D175" s="309" t="str">
        <f t="shared" si="33"/>
        <v/>
      </c>
      <c r="E175" s="309">
        <f t="shared" si="33"/>
        <v>0</v>
      </c>
      <c r="F175" s="309" t="str">
        <f t="shared" si="33"/>
        <v/>
      </c>
      <c r="G175" s="309">
        <f t="shared" si="33"/>
        <v>0</v>
      </c>
      <c r="H175" s="309">
        <f t="shared" ref="H175:I175" si="39">H38</f>
        <v>0</v>
      </c>
      <c r="I175" s="309">
        <f t="shared" si="39"/>
        <v>0</v>
      </c>
      <c r="J175" s="309">
        <f t="shared" si="33"/>
        <v>0</v>
      </c>
      <c r="K175" s="309">
        <f t="shared" si="33"/>
        <v>0</v>
      </c>
      <c r="L175" s="309">
        <f t="shared" si="33"/>
        <v>0</v>
      </c>
      <c r="M175" s="309">
        <f t="shared" si="33"/>
        <v>0</v>
      </c>
      <c r="N175" s="309">
        <f t="shared" si="33"/>
        <v>0</v>
      </c>
      <c r="O175" s="309">
        <f t="shared" si="33"/>
        <v>0</v>
      </c>
      <c r="P175" s="309">
        <f t="shared" si="33"/>
        <v>0</v>
      </c>
      <c r="Q175" s="309">
        <f t="shared" si="33"/>
        <v>0</v>
      </c>
      <c r="R175" s="309">
        <f t="shared" si="33"/>
        <v>0</v>
      </c>
      <c r="S175" s="309">
        <f t="shared" si="33"/>
        <v>0</v>
      </c>
      <c r="T175" s="309">
        <f t="shared" si="33"/>
        <v>0</v>
      </c>
      <c r="U175" s="309" t="str">
        <f t="shared" si="33"/>
        <v>X</v>
      </c>
      <c r="V175" s="309">
        <f t="shared" si="33"/>
        <v>0</v>
      </c>
      <c r="W175" s="45"/>
      <c r="X175" s="45"/>
      <c r="Y175" s="45"/>
    </row>
    <row r="176" spans="1:25" x14ac:dyDescent="0.25">
      <c r="A176" s="37">
        <v>34</v>
      </c>
      <c r="B176" s="309">
        <f t="shared" si="33"/>
        <v>0</v>
      </c>
      <c r="C176" s="309">
        <f t="shared" si="33"/>
        <v>0</v>
      </c>
      <c r="D176" s="309" t="str">
        <f t="shared" si="33"/>
        <v/>
      </c>
      <c r="E176" s="309">
        <f t="shared" si="33"/>
        <v>0</v>
      </c>
      <c r="F176" s="309" t="str">
        <f t="shared" si="33"/>
        <v/>
      </c>
      <c r="G176" s="309">
        <f t="shared" si="33"/>
        <v>0</v>
      </c>
      <c r="H176" s="309">
        <f t="shared" ref="H176:I176" si="40">H39</f>
        <v>0</v>
      </c>
      <c r="I176" s="309">
        <f t="shared" si="40"/>
        <v>0</v>
      </c>
      <c r="J176" s="309">
        <f t="shared" si="33"/>
        <v>0</v>
      </c>
      <c r="K176" s="309">
        <f t="shared" si="33"/>
        <v>0</v>
      </c>
      <c r="L176" s="309">
        <f t="shared" si="33"/>
        <v>0</v>
      </c>
      <c r="M176" s="309">
        <f t="shared" si="33"/>
        <v>0</v>
      </c>
      <c r="N176" s="309">
        <f t="shared" si="33"/>
        <v>0</v>
      </c>
      <c r="O176" s="309">
        <f t="shared" si="33"/>
        <v>0</v>
      </c>
      <c r="P176" s="309">
        <f t="shared" si="33"/>
        <v>0</v>
      </c>
      <c r="Q176" s="309">
        <f t="shared" si="33"/>
        <v>0</v>
      </c>
      <c r="R176" s="309">
        <f t="shared" si="33"/>
        <v>0</v>
      </c>
      <c r="S176" s="309">
        <f t="shared" si="33"/>
        <v>0</v>
      </c>
      <c r="T176" s="309">
        <f t="shared" si="33"/>
        <v>0</v>
      </c>
      <c r="U176" s="309" t="str">
        <f t="shared" si="33"/>
        <v>X</v>
      </c>
      <c r="V176" s="309">
        <f t="shared" si="33"/>
        <v>0</v>
      </c>
      <c r="W176" s="45"/>
      <c r="X176" s="45"/>
      <c r="Y176" s="45"/>
    </row>
    <row r="177" spans="1:25" x14ac:dyDescent="0.25">
      <c r="A177" s="37">
        <v>35</v>
      </c>
      <c r="B177" s="309">
        <f t="shared" si="33"/>
        <v>0</v>
      </c>
      <c r="C177" s="309">
        <f t="shared" si="33"/>
        <v>0</v>
      </c>
      <c r="D177" s="309" t="str">
        <f t="shared" si="33"/>
        <v/>
      </c>
      <c r="E177" s="309">
        <f t="shared" si="33"/>
        <v>0</v>
      </c>
      <c r="F177" s="309" t="str">
        <f t="shared" si="33"/>
        <v/>
      </c>
      <c r="G177" s="309">
        <f t="shared" si="33"/>
        <v>0</v>
      </c>
      <c r="H177" s="309">
        <f t="shared" ref="H177:I177" si="41">H40</f>
        <v>0</v>
      </c>
      <c r="I177" s="309">
        <f t="shared" si="41"/>
        <v>0</v>
      </c>
      <c r="J177" s="309">
        <f t="shared" si="33"/>
        <v>0</v>
      </c>
      <c r="K177" s="309">
        <f t="shared" si="33"/>
        <v>0</v>
      </c>
      <c r="L177" s="309">
        <f t="shared" si="33"/>
        <v>0</v>
      </c>
      <c r="M177" s="309">
        <f t="shared" si="33"/>
        <v>0</v>
      </c>
      <c r="N177" s="309">
        <f t="shared" si="33"/>
        <v>0</v>
      </c>
      <c r="O177" s="309">
        <f t="shared" si="33"/>
        <v>0</v>
      </c>
      <c r="P177" s="309">
        <f t="shared" si="33"/>
        <v>0</v>
      </c>
      <c r="Q177" s="309">
        <f t="shared" si="33"/>
        <v>0</v>
      </c>
      <c r="R177" s="309">
        <f t="shared" si="33"/>
        <v>0</v>
      </c>
      <c r="S177" s="309">
        <f t="shared" si="33"/>
        <v>0</v>
      </c>
      <c r="T177" s="309">
        <f t="shared" si="33"/>
        <v>0</v>
      </c>
      <c r="U177" s="309" t="str">
        <f t="shared" si="33"/>
        <v>X</v>
      </c>
      <c r="V177" s="309">
        <f t="shared" si="33"/>
        <v>0</v>
      </c>
      <c r="W177" s="45"/>
      <c r="X177" s="45"/>
      <c r="Y177" s="45"/>
    </row>
    <row r="178" spans="1:25" x14ac:dyDescent="0.25">
      <c r="A178" s="37">
        <v>36</v>
      </c>
      <c r="B178" s="309">
        <f t="shared" si="33"/>
        <v>0</v>
      </c>
      <c r="C178" s="309">
        <f t="shared" si="33"/>
        <v>0</v>
      </c>
      <c r="D178" s="309" t="str">
        <f t="shared" si="33"/>
        <v/>
      </c>
      <c r="E178" s="309">
        <f t="shared" si="33"/>
        <v>0</v>
      </c>
      <c r="F178" s="309" t="str">
        <f t="shared" si="33"/>
        <v/>
      </c>
      <c r="G178" s="309">
        <f t="shared" si="33"/>
        <v>0</v>
      </c>
      <c r="H178" s="309">
        <f t="shared" ref="H178:I178" si="42">H41</f>
        <v>0</v>
      </c>
      <c r="I178" s="309">
        <f t="shared" si="42"/>
        <v>0</v>
      </c>
      <c r="J178" s="309">
        <f t="shared" si="33"/>
        <v>0</v>
      </c>
      <c r="K178" s="309">
        <f t="shared" si="33"/>
        <v>0</v>
      </c>
      <c r="L178" s="309">
        <f t="shared" si="33"/>
        <v>0</v>
      </c>
      <c r="M178" s="309">
        <f t="shared" si="33"/>
        <v>0</v>
      </c>
      <c r="N178" s="309">
        <f t="shared" si="33"/>
        <v>0</v>
      </c>
      <c r="O178" s="309">
        <f t="shared" si="33"/>
        <v>0</v>
      </c>
      <c r="P178" s="309">
        <f t="shared" si="33"/>
        <v>0</v>
      </c>
      <c r="Q178" s="309">
        <f t="shared" si="33"/>
        <v>0</v>
      </c>
      <c r="R178" s="309">
        <f t="shared" si="33"/>
        <v>0</v>
      </c>
      <c r="S178" s="309">
        <f t="shared" si="33"/>
        <v>0</v>
      </c>
      <c r="T178" s="309">
        <f t="shared" si="33"/>
        <v>0</v>
      </c>
      <c r="U178" s="309" t="str">
        <f t="shared" si="33"/>
        <v>X</v>
      </c>
      <c r="V178" s="309">
        <f t="shared" si="33"/>
        <v>0</v>
      </c>
      <c r="W178" s="45"/>
      <c r="X178" s="45"/>
      <c r="Y178" s="45"/>
    </row>
    <row r="179" spans="1:25" x14ac:dyDescent="0.25">
      <c r="A179" s="37">
        <v>37</v>
      </c>
      <c r="B179" s="309">
        <f t="shared" si="33"/>
        <v>0</v>
      </c>
      <c r="C179" s="309">
        <f t="shared" si="33"/>
        <v>0</v>
      </c>
      <c r="D179" s="309" t="str">
        <f t="shared" si="33"/>
        <v/>
      </c>
      <c r="E179" s="309">
        <f t="shared" si="33"/>
        <v>0</v>
      </c>
      <c r="F179" s="309" t="str">
        <f t="shared" si="33"/>
        <v/>
      </c>
      <c r="G179" s="309">
        <f t="shared" si="33"/>
        <v>0</v>
      </c>
      <c r="H179" s="309">
        <f t="shared" ref="H179:I179" si="43">H42</f>
        <v>0</v>
      </c>
      <c r="I179" s="309">
        <f t="shared" si="43"/>
        <v>0</v>
      </c>
      <c r="J179" s="309">
        <f t="shared" si="33"/>
        <v>0</v>
      </c>
      <c r="K179" s="309">
        <f t="shared" si="33"/>
        <v>0</v>
      </c>
      <c r="L179" s="309">
        <f t="shared" si="33"/>
        <v>0</v>
      </c>
      <c r="M179" s="309">
        <f t="shared" si="33"/>
        <v>0</v>
      </c>
      <c r="N179" s="309">
        <f t="shared" si="33"/>
        <v>0</v>
      </c>
      <c r="O179" s="309">
        <f t="shared" si="33"/>
        <v>0</v>
      </c>
      <c r="P179" s="309">
        <f t="shared" si="33"/>
        <v>0</v>
      </c>
      <c r="Q179" s="309">
        <f t="shared" si="33"/>
        <v>0</v>
      </c>
      <c r="R179" s="309">
        <f t="shared" si="33"/>
        <v>0</v>
      </c>
      <c r="S179" s="309">
        <f t="shared" si="33"/>
        <v>0</v>
      </c>
      <c r="T179" s="309">
        <f t="shared" si="33"/>
        <v>0</v>
      </c>
      <c r="U179" s="309" t="str">
        <f t="shared" si="33"/>
        <v>X</v>
      </c>
      <c r="V179" s="309">
        <f t="shared" si="33"/>
        <v>0</v>
      </c>
      <c r="W179" s="45"/>
    </row>
    <row r="180" spans="1:25" x14ac:dyDescent="0.25">
      <c r="A180" s="37">
        <v>38</v>
      </c>
      <c r="B180" s="309">
        <f t="shared" si="33"/>
        <v>0</v>
      </c>
      <c r="C180" s="309">
        <f t="shared" si="33"/>
        <v>0</v>
      </c>
      <c r="D180" s="309" t="str">
        <f t="shared" si="33"/>
        <v/>
      </c>
      <c r="E180" s="309">
        <f t="shared" si="33"/>
        <v>0</v>
      </c>
      <c r="F180" s="309" t="str">
        <f t="shared" si="33"/>
        <v/>
      </c>
      <c r="G180" s="309">
        <f t="shared" si="33"/>
        <v>0</v>
      </c>
      <c r="H180" s="309">
        <f t="shared" ref="H180:I180" si="44">H43</f>
        <v>0</v>
      </c>
      <c r="I180" s="309">
        <f t="shared" si="44"/>
        <v>0</v>
      </c>
      <c r="J180" s="309">
        <f t="shared" si="33"/>
        <v>0</v>
      </c>
      <c r="K180" s="309">
        <f t="shared" si="33"/>
        <v>0</v>
      </c>
      <c r="L180" s="309">
        <f t="shared" si="33"/>
        <v>0</v>
      </c>
      <c r="M180" s="309">
        <f t="shared" si="33"/>
        <v>0</v>
      </c>
      <c r="N180" s="309">
        <f t="shared" si="33"/>
        <v>0</v>
      </c>
      <c r="O180" s="309">
        <f t="shared" si="33"/>
        <v>0</v>
      </c>
      <c r="P180" s="309">
        <f t="shared" si="33"/>
        <v>0</v>
      </c>
      <c r="Q180" s="309">
        <f t="shared" si="33"/>
        <v>0</v>
      </c>
      <c r="R180" s="309">
        <f t="shared" si="33"/>
        <v>0</v>
      </c>
      <c r="S180" s="309">
        <f t="shared" si="33"/>
        <v>0</v>
      </c>
      <c r="T180" s="309">
        <f t="shared" si="33"/>
        <v>0</v>
      </c>
      <c r="U180" s="309" t="str">
        <f t="shared" si="33"/>
        <v>X</v>
      </c>
      <c r="V180" s="309">
        <f t="shared" si="33"/>
        <v>0</v>
      </c>
      <c r="W180" s="45"/>
    </row>
    <row r="181" spans="1:25" x14ac:dyDescent="0.25">
      <c r="A181" s="37">
        <v>39</v>
      </c>
      <c r="B181" s="309">
        <f t="shared" si="33"/>
        <v>0</v>
      </c>
      <c r="C181" s="309">
        <f t="shared" si="33"/>
        <v>0</v>
      </c>
      <c r="D181" s="309" t="str">
        <f t="shared" si="33"/>
        <v/>
      </c>
      <c r="E181" s="309">
        <f t="shared" si="33"/>
        <v>0</v>
      </c>
      <c r="F181" s="309" t="str">
        <f t="shared" si="33"/>
        <v/>
      </c>
      <c r="G181" s="309">
        <f t="shared" si="33"/>
        <v>0</v>
      </c>
      <c r="H181" s="309">
        <f t="shared" ref="H181:I181" si="45">H44</f>
        <v>0</v>
      </c>
      <c r="I181" s="309">
        <f t="shared" si="45"/>
        <v>0</v>
      </c>
      <c r="J181" s="309">
        <f t="shared" si="33"/>
        <v>0</v>
      </c>
      <c r="K181" s="309">
        <f t="shared" si="33"/>
        <v>0</v>
      </c>
      <c r="L181" s="309">
        <f t="shared" si="33"/>
        <v>0</v>
      </c>
      <c r="M181" s="309">
        <f t="shared" si="33"/>
        <v>0</v>
      </c>
      <c r="N181" s="309">
        <f t="shared" si="33"/>
        <v>0</v>
      </c>
      <c r="O181" s="309">
        <f t="shared" si="33"/>
        <v>0</v>
      </c>
      <c r="P181" s="309">
        <f t="shared" si="33"/>
        <v>0</v>
      </c>
      <c r="Q181" s="309">
        <f t="shared" si="33"/>
        <v>0</v>
      </c>
      <c r="R181" s="309">
        <f t="shared" si="33"/>
        <v>0</v>
      </c>
      <c r="S181" s="309">
        <f t="shared" si="33"/>
        <v>0</v>
      </c>
      <c r="T181" s="309">
        <f t="shared" si="33"/>
        <v>0</v>
      </c>
      <c r="U181" s="309" t="str">
        <f t="shared" si="33"/>
        <v>X</v>
      </c>
      <c r="V181" s="309">
        <f t="shared" si="33"/>
        <v>0</v>
      </c>
      <c r="W181" s="45"/>
    </row>
    <row r="182" spans="1:25" x14ac:dyDescent="0.25">
      <c r="A182" s="37">
        <v>40</v>
      </c>
      <c r="B182" s="309">
        <f t="shared" si="33"/>
        <v>0</v>
      </c>
      <c r="C182" s="309">
        <f t="shared" si="33"/>
        <v>0</v>
      </c>
      <c r="D182" s="309" t="str">
        <f t="shared" si="33"/>
        <v/>
      </c>
      <c r="E182" s="309">
        <f t="shared" si="33"/>
        <v>0</v>
      </c>
      <c r="F182" s="309" t="str">
        <f t="shared" si="33"/>
        <v/>
      </c>
      <c r="G182" s="309">
        <f t="shared" si="33"/>
        <v>0</v>
      </c>
      <c r="H182" s="309">
        <f t="shared" ref="H182:I182" si="46">H45</f>
        <v>0</v>
      </c>
      <c r="I182" s="309">
        <f t="shared" si="46"/>
        <v>0</v>
      </c>
      <c r="J182" s="309">
        <f t="shared" si="33"/>
        <v>0</v>
      </c>
      <c r="K182" s="309">
        <f t="shared" si="33"/>
        <v>0</v>
      </c>
      <c r="L182" s="309">
        <f t="shared" si="33"/>
        <v>0</v>
      </c>
      <c r="M182" s="309">
        <f t="shared" si="33"/>
        <v>0</v>
      </c>
      <c r="N182" s="309">
        <f t="shared" si="33"/>
        <v>0</v>
      </c>
      <c r="O182" s="309">
        <f t="shared" si="33"/>
        <v>0</v>
      </c>
      <c r="P182" s="309">
        <f t="shared" si="33"/>
        <v>0</v>
      </c>
      <c r="Q182" s="309">
        <f t="shared" si="33"/>
        <v>0</v>
      </c>
      <c r="R182" s="309">
        <f t="shared" ref="R182:V182" si="47">R45</f>
        <v>0</v>
      </c>
      <c r="S182" s="309">
        <f t="shared" si="47"/>
        <v>0</v>
      </c>
      <c r="T182" s="309">
        <f t="shared" si="47"/>
        <v>0</v>
      </c>
      <c r="U182" s="309" t="str">
        <f t="shared" si="47"/>
        <v>X</v>
      </c>
      <c r="V182" s="309">
        <f t="shared" si="47"/>
        <v>0</v>
      </c>
      <c r="W182" s="45"/>
    </row>
    <row r="183" spans="1:25" x14ac:dyDescent="0.25">
      <c r="A183" s="37">
        <v>41</v>
      </c>
      <c r="B183" s="309">
        <f t="shared" ref="B183:V195" si="48">B46</f>
        <v>0</v>
      </c>
      <c r="C183" s="309">
        <f t="shared" si="48"/>
        <v>0</v>
      </c>
      <c r="D183" s="309" t="str">
        <f t="shared" si="48"/>
        <v/>
      </c>
      <c r="E183" s="309">
        <f t="shared" si="48"/>
        <v>0</v>
      </c>
      <c r="F183" s="309" t="str">
        <f t="shared" si="48"/>
        <v/>
      </c>
      <c r="G183" s="309">
        <f t="shared" si="48"/>
        <v>0</v>
      </c>
      <c r="H183" s="309">
        <f t="shared" ref="H183:I183" si="49">H46</f>
        <v>0</v>
      </c>
      <c r="I183" s="309">
        <f t="shared" si="49"/>
        <v>0</v>
      </c>
      <c r="J183" s="309">
        <f t="shared" si="48"/>
        <v>0</v>
      </c>
      <c r="K183" s="309">
        <f t="shared" si="48"/>
        <v>0</v>
      </c>
      <c r="L183" s="309">
        <f t="shared" si="48"/>
        <v>0</v>
      </c>
      <c r="M183" s="309">
        <f t="shared" si="48"/>
        <v>0</v>
      </c>
      <c r="N183" s="309">
        <f t="shared" si="48"/>
        <v>0</v>
      </c>
      <c r="O183" s="309">
        <f t="shared" si="48"/>
        <v>0</v>
      </c>
      <c r="P183" s="309">
        <f t="shared" si="48"/>
        <v>0</v>
      </c>
      <c r="Q183" s="309">
        <f t="shared" si="48"/>
        <v>0</v>
      </c>
      <c r="R183" s="309">
        <f t="shared" si="48"/>
        <v>0</v>
      </c>
      <c r="S183" s="309">
        <f t="shared" si="48"/>
        <v>0</v>
      </c>
      <c r="T183" s="309">
        <f t="shared" si="48"/>
        <v>0</v>
      </c>
      <c r="U183" s="309" t="str">
        <f t="shared" si="48"/>
        <v>X</v>
      </c>
      <c r="V183" s="309">
        <f t="shared" si="48"/>
        <v>0</v>
      </c>
      <c r="W183" s="45"/>
    </row>
    <row r="184" spans="1:25" x14ac:dyDescent="0.25">
      <c r="A184" s="37">
        <v>42</v>
      </c>
      <c r="B184" s="309">
        <f t="shared" si="48"/>
        <v>0</v>
      </c>
      <c r="C184" s="309">
        <f t="shared" si="48"/>
        <v>0</v>
      </c>
      <c r="D184" s="309" t="str">
        <f t="shared" si="48"/>
        <v/>
      </c>
      <c r="E184" s="309">
        <f t="shared" si="48"/>
        <v>0</v>
      </c>
      <c r="F184" s="309" t="str">
        <f t="shared" si="48"/>
        <v/>
      </c>
      <c r="G184" s="309">
        <f t="shared" si="48"/>
        <v>0</v>
      </c>
      <c r="H184" s="309">
        <f t="shared" ref="H184:I184" si="50">H47</f>
        <v>0</v>
      </c>
      <c r="I184" s="309">
        <f t="shared" si="50"/>
        <v>0</v>
      </c>
      <c r="J184" s="309">
        <f t="shared" si="48"/>
        <v>0</v>
      </c>
      <c r="K184" s="309">
        <f t="shared" si="48"/>
        <v>0</v>
      </c>
      <c r="L184" s="309">
        <f t="shared" si="48"/>
        <v>0</v>
      </c>
      <c r="M184" s="309">
        <f t="shared" si="48"/>
        <v>0</v>
      </c>
      <c r="N184" s="309">
        <f t="shared" si="48"/>
        <v>0</v>
      </c>
      <c r="O184" s="309">
        <f t="shared" si="48"/>
        <v>0</v>
      </c>
      <c r="P184" s="309">
        <f t="shared" si="48"/>
        <v>0</v>
      </c>
      <c r="Q184" s="309">
        <f t="shared" si="48"/>
        <v>0</v>
      </c>
      <c r="R184" s="309">
        <f t="shared" si="48"/>
        <v>0</v>
      </c>
      <c r="S184" s="309">
        <f t="shared" si="48"/>
        <v>0</v>
      </c>
      <c r="T184" s="309">
        <f t="shared" si="48"/>
        <v>0</v>
      </c>
      <c r="U184" s="309" t="str">
        <f t="shared" si="48"/>
        <v>X</v>
      </c>
      <c r="V184" s="309">
        <f t="shared" si="48"/>
        <v>0</v>
      </c>
      <c r="W184" s="45"/>
    </row>
    <row r="185" spans="1:25" x14ac:dyDescent="0.25">
      <c r="A185" s="37">
        <v>43</v>
      </c>
      <c r="B185" s="309">
        <f t="shared" si="48"/>
        <v>0</v>
      </c>
      <c r="C185" s="309">
        <f t="shared" si="48"/>
        <v>0</v>
      </c>
      <c r="D185" s="309" t="str">
        <f t="shared" si="48"/>
        <v/>
      </c>
      <c r="E185" s="309">
        <f t="shared" si="48"/>
        <v>0</v>
      </c>
      <c r="F185" s="309" t="str">
        <f t="shared" si="48"/>
        <v/>
      </c>
      <c r="G185" s="309">
        <f t="shared" si="48"/>
        <v>0</v>
      </c>
      <c r="H185" s="309">
        <f t="shared" ref="H185:I185" si="51">H48</f>
        <v>0</v>
      </c>
      <c r="I185" s="309">
        <f t="shared" si="51"/>
        <v>0</v>
      </c>
      <c r="J185" s="309">
        <f t="shared" si="48"/>
        <v>0</v>
      </c>
      <c r="K185" s="309">
        <f t="shared" si="48"/>
        <v>0</v>
      </c>
      <c r="L185" s="309">
        <f t="shared" si="48"/>
        <v>0</v>
      </c>
      <c r="M185" s="309">
        <f t="shared" si="48"/>
        <v>0</v>
      </c>
      <c r="N185" s="309">
        <f t="shared" si="48"/>
        <v>0</v>
      </c>
      <c r="O185" s="309">
        <f t="shared" si="48"/>
        <v>0</v>
      </c>
      <c r="P185" s="309">
        <f t="shared" si="48"/>
        <v>0</v>
      </c>
      <c r="Q185" s="309">
        <f t="shared" si="48"/>
        <v>0</v>
      </c>
      <c r="R185" s="309">
        <f t="shared" si="48"/>
        <v>0</v>
      </c>
      <c r="S185" s="309">
        <f t="shared" si="48"/>
        <v>0</v>
      </c>
      <c r="T185" s="309">
        <f t="shared" si="48"/>
        <v>0</v>
      </c>
      <c r="U185" s="309" t="str">
        <f t="shared" si="48"/>
        <v>X</v>
      </c>
      <c r="V185" s="309">
        <f t="shared" si="48"/>
        <v>0</v>
      </c>
      <c r="W185" s="45"/>
    </row>
    <row r="186" spans="1:25" x14ac:dyDescent="0.25">
      <c r="A186" s="37">
        <v>44</v>
      </c>
      <c r="B186" s="309">
        <f t="shared" si="48"/>
        <v>0</v>
      </c>
      <c r="C186" s="309">
        <f t="shared" si="48"/>
        <v>0</v>
      </c>
      <c r="D186" s="309" t="str">
        <f t="shared" si="48"/>
        <v/>
      </c>
      <c r="E186" s="309">
        <f t="shared" si="48"/>
        <v>0</v>
      </c>
      <c r="F186" s="309" t="str">
        <f t="shared" si="48"/>
        <v/>
      </c>
      <c r="G186" s="309">
        <f t="shared" si="48"/>
        <v>0</v>
      </c>
      <c r="H186" s="309">
        <f t="shared" ref="H186:I186" si="52">H49</f>
        <v>0</v>
      </c>
      <c r="I186" s="309">
        <f t="shared" si="52"/>
        <v>0</v>
      </c>
      <c r="J186" s="309">
        <f t="shared" si="48"/>
        <v>0</v>
      </c>
      <c r="K186" s="309">
        <f t="shared" si="48"/>
        <v>0</v>
      </c>
      <c r="L186" s="309">
        <f t="shared" si="48"/>
        <v>0</v>
      </c>
      <c r="M186" s="309">
        <f t="shared" si="48"/>
        <v>0</v>
      </c>
      <c r="N186" s="309">
        <f t="shared" si="48"/>
        <v>0</v>
      </c>
      <c r="O186" s="309">
        <f t="shared" si="48"/>
        <v>0</v>
      </c>
      <c r="P186" s="309">
        <f t="shared" si="48"/>
        <v>0</v>
      </c>
      <c r="Q186" s="309">
        <f t="shared" si="48"/>
        <v>0</v>
      </c>
      <c r="R186" s="309">
        <f t="shared" si="48"/>
        <v>0</v>
      </c>
      <c r="S186" s="309">
        <f t="shared" si="48"/>
        <v>0</v>
      </c>
      <c r="T186" s="309">
        <f t="shared" si="48"/>
        <v>0</v>
      </c>
      <c r="U186" s="309" t="str">
        <f t="shared" si="48"/>
        <v>X</v>
      </c>
      <c r="V186" s="309">
        <f t="shared" si="48"/>
        <v>0</v>
      </c>
      <c r="W186" s="45"/>
    </row>
    <row r="187" spans="1:25" x14ac:dyDescent="0.25">
      <c r="A187" s="37">
        <v>45</v>
      </c>
      <c r="B187" s="309">
        <f t="shared" si="48"/>
        <v>0</v>
      </c>
      <c r="C187" s="309">
        <f t="shared" si="48"/>
        <v>0</v>
      </c>
      <c r="D187" s="309" t="str">
        <f t="shared" si="48"/>
        <v/>
      </c>
      <c r="E187" s="309">
        <f t="shared" si="48"/>
        <v>0</v>
      </c>
      <c r="F187" s="309" t="str">
        <f t="shared" si="48"/>
        <v/>
      </c>
      <c r="G187" s="309">
        <f t="shared" si="48"/>
        <v>0</v>
      </c>
      <c r="H187" s="309">
        <f t="shared" ref="H187:I187" si="53">H50</f>
        <v>0</v>
      </c>
      <c r="I187" s="309">
        <f t="shared" si="53"/>
        <v>0</v>
      </c>
      <c r="J187" s="309">
        <f t="shared" si="48"/>
        <v>0</v>
      </c>
      <c r="K187" s="309">
        <f t="shared" si="48"/>
        <v>0</v>
      </c>
      <c r="L187" s="309">
        <f t="shared" si="48"/>
        <v>0</v>
      </c>
      <c r="M187" s="309">
        <f t="shared" si="48"/>
        <v>0</v>
      </c>
      <c r="N187" s="309">
        <f t="shared" si="48"/>
        <v>0</v>
      </c>
      <c r="O187" s="309">
        <f t="shared" si="48"/>
        <v>0</v>
      </c>
      <c r="P187" s="309">
        <f t="shared" si="48"/>
        <v>0</v>
      </c>
      <c r="Q187" s="309">
        <f t="shared" si="48"/>
        <v>0</v>
      </c>
      <c r="R187" s="309">
        <f t="shared" si="48"/>
        <v>0</v>
      </c>
      <c r="S187" s="309">
        <f t="shared" si="48"/>
        <v>0</v>
      </c>
      <c r="T187" s="309">
        <f t="shared" si="48"/>
        <v>0</v>
      </c>
      <c r="U187" s="309" t="str">
        <f t="shared" si="48"/>
        <v>X</v>
      </c>
      <c r="V187" s="309">
        <f t="shared" si="48"/>
        <v>0</v>
      </c>
      <c r="W187" s="45"/>
    </row>
    <row r="188" spans="1:25" x14ac:dyDescent="0.25">
      <c r="A188" s="37">
        <v>46</v>
      </c>
      <c r="B188" s="309">
        <f t="shared" si="48"/>
        <v>0</v>
      </c>
      <c r="C188" s="309">
        <f t="shared" si="48"/>
        <v>0</v>
      </c>
      <c r="D188" s="309" t="str">
        <f t="shared" si="48"/>
        <v/>
      </c>
      <c r="E188" s="309">
        <f t="shared" si="48"/>
        <v>0</v>
      </c>
      <c r="F188" s="309" t="str">
        <f t="shared" si="48"/>
        <v/>
      </c>
      <c r="G188" s="309">
        <f t="shared" si="48"/>
        <v>0</v>
      </c>
      <c r="H188" s="309">
        <f t="shared" ref="H188:I188" si="54">H51</f>
        <v>0</v>
      </c>
      <c r="I188" s="309">
        <f t="shared" si="54"/>
        <v>0</v>
      </c>
      <c r="J188" s="309">
        <f t="shared" si="48"/>
        <v>0</v>
      </c>
      <c r="K188" s="309">
        <f t="shared" si="48"/>
        <v>0</v>
      </c>
      <c r="L188" s="309">
        <f t="shared" si="48"/>
        <v>0</v>
      </c>
      <c r="M188" s="309">
        <f t="shared" si="48"/>
        <v>0</v>
      </c>
      <c r="N188" s="309">
        <f t="shared" si="48"/>
        <v>0</v>
      </c>
      <c r="O188" s="309">
        <f t="shared" si="48"/>
        <v>0</v>
      </c>
      <c r="P188" s="309">
        <f t="shared" si="48"/>
        <v>0</v>
      </c>
      <c r="Q188" s="309">
        <f t="shared" si="48"/>
        <v>0</v>
      </c>
      <c r="R188" s="309">
        <f t="shared" si="48"/>
        <v>0</v>
      </c>
      <c r="S188" s="309">
        <f t="shared" si="48"/>
        <v>0</v>
      </c>
      <c r="T188" s="309">
        <f t="shared" si="48"/>
        <v>0</v>
      </c>
      <c r="U188" s="309" t="str">
        <f t="shared" si="48"/>
        <v>X</v>
      </c>
      <c r="V188" s="309">
        <f t="shared" si="48"/>
        <v>0</v>
      </c>
      <c r="W188" s="45"/>
    </row>
    <row r="189" spans="1:25" x14ac:dyDescent="0.25">
      <c r="A189" s="37">
        <v>47</v>
      </c>
      <c r="B189" s="309">
        <f t="shared" si="48"/>
        <v>0</v>
      </c>
      <c r="C189" s="309">
        <f t="shared" si="48"/>
        <v>0</v>
      </c>
      <c r="D189" s="309" t="str">
        <f t="shared" si="48"/>
        <v/>
      </c>
      <c r="E189" s="309">
        <f t="shared" si="48"/>
        <v>0</v>
      </c>
      <c r="F189" s="309" t="str">
        <f t="shared" si="48"/>
        <v/>
      </c>
      <c r="G189" s="309">
        <f t="shared" si="48"/>
        <v>0</v>
      </c>
      <c r="H189" s="309">
        <f t="shared" ref="H189:I189" si="55">H52</f>
        <v>0</v>
      </c>
      <c r="I189" s="309">
        <f t="shared" si="55"/>
        <v>0</v>
      </c>
      <c r="J189" s="309">
        <f t="shared" si="48"/>
        <v>0</v>
      </c>
      <c r="K189" s="309">
        <f t="shared" si="48"/>
        <v>0</v>
      </c>
      <c r="L189" s="309">
        <f t="shared" si="48"/>
        <v>0</v>
      </c>
      <c r="M189" s="309">
        <f t="shared" si="48"/>
        <v>0</v>
      </c>
      <c r="N189" s="309">
        <f t="shared" si="48"/>
        <v>0</v>
      </c>
      <c r="O189" s="309">
        <f t="shared" si="48"/>
        <v>0</v>
      </c>
      <c r="P189" s="309">
        <f t="shared" si="48"/>
        <v>0</v>
      </c>
      <c r="Q189" s="309">
        <f t="shared" si="48"/>
        <v>0</v>
      </c>
      <c r="R189" s="309">
        <f t="shared" si="48"/>
        <v>0</v>
      </c>
      <c r="S189" s="309">
        <f t="shared" si="48"/>
        <v>0</v>
      </c>
      <c r="T189" s="309">
        <f t="shared" si="48"/>
        <v>0</v>
      </c>
      <c r="U189" s="309" t="str">
        <f t="shared" si="48"/>
        <v>X</v>
      </c>
      <c r="V189" s="309">
        <f t="shared" si="48"/>
        <v>0</v>
      </c>
      <c r="W189" s="45"/>
    </row>
    <row r="190" spans="1:25" x14ac:dyDescent="0.25">
      <c r="A190" s="37">
        <v>48</v>
      </c>
      <c r="B190" s="309">
        <f t="shared" si="48"/>
        <v>0</v>
      </c>
      <c r="C190" s="309">
        <f t="shared" si="48"/>
        <v>0</v>
      </c>
      <c r="D190" s="309" t="str">
        <f t="shared" si="48"/>
        <v/>
      </c>
      <c r="E190" s="309">
        <f t="shared" si="48"/>
        <v>0</v>
      </c>
      <c r="F190" s="309" t="str">
        <f t="shared" si="48"/>
        <v/>
      </c>
      <c r="G190" s="309">
        <f t="shared" si="48"/>
        <v>0</v>
      </c>
      <c r="H190" s="309">
        <f t="shared" ref="H190:I190" si="56">H53</f>
        <v>0</v>
      </c>
      <c r="I190" s="309">
        <f t="shared" si="56"/>
        <v>0</v>
      </c>
      <c r="J190" s="309">
        <f t="shared" si="48"/>
        <v>0</v>
      </c>
      <c r="K190" s="309">
        <f t="shared" si="48"/>
        <v>0</v>
      </c>
      <c r="L190" s="309">
        <f t="shared" si="48"/>
        <v>0</v>
      </c>
      <c r="M190" s="309">
        <f t="shared" si="48"/>
        <v>0</v>
      </c>
      <c r="N190" s="309">
        <f t="shared" si="48"/>
        <v>0</v>
      </c>
      <c r="O190" s="309">
        <f t="shared" si="48"/>
        <v>0</v>
      </c>
      <c r="P190" s="309">
        <f t="shared" si="48"/>
        <v>0</v>
      </c>
      <c r="Q190" s="309">
        <f t="shared" si="48"/>
        <v>0</v>
      </c>
      <c r="R190" s="309">
        <f t="shared" si="48"/>
        <v>0</v>
      </c>
      <c r="S190" s="309">
        <f t="shared" si="48"/>
        <v>0</v>
      </c>
      <c r="T190" s="309">
        <f t="shared" si="48"/>
        <v>0</v>
      </c>
      <c r="U190" s="309" t="str">
        <f t="shared" si="48"/>
        <v>X</v>
      </c>
      <c r="V190" s="309">
        <f t="shared" si="48"/>
        <v>0</v>
      </c>
      <c r="W190" s="45"/>
    </row>
    <row r="191" spans="1:25" x14ac:dyDescent="0.25">
      <c r="A191" s="37">
        <v>49</v>
      </c>
      <c r="B191" s="309">
        <f t="shared" si="48"/>
        <v>0</v>
      </c>
      <c r="C191" s="309">
        <f t="shared" si="48"/>
        <v>0</v>
      </c>
      <c r="D191" s="309" t="str">
        <f t="shared" si="48"/>
        <v/>
      </c>
      <c r="E191" s="309">
        <f t="shared" si="48"/>
        <v>0</v>
      </c>
      <c r="F191" s="309" t="str">
        <f t="shared" si="48"/>
        <v/>
      </c>
      <c r="G191" s="309">
        <f t="shared" si="48"/>
        <v>0</v>
      </c>
      <c r="H191" s="309">
        <f t="shared" ref="H191:I191" si="57">H54</f>
        <v>0</v>
      </c>
      <c r="I191" s="309">
        <f t="shared" si="57"/>
        <v>0</v>
      </c>
      <c r="J191" s="309">
        <f t="shared" si="48"/>
        <v>0</v>
      </c>
      <c r="K191" s="309">
        <f t="shared" si="48"/>
        <v>0</v>
      </c>
      <c r="L191" s="309">
        <f t="shared" si="48"/>
        <v>0</v>
      </c>
      <c r="M191" s="309">
        <f t="shared" si="48"/>
        <v>0</v>
      </c>
      <c r="N191" s="309">
        <f t="shared" si="48"/>
        <v>0</v>
      </c>
      <c r="O191" s="309">
        <f t="shared" si="48"/>
        <v>0</v>
      </c>
      <c r="P191" s="309">
        <f t="shared" si="48"/>
        <v>0</v>
      </c>
      <c r="Q191" s="309">
        <f t="shared" si="48"/>
        <v>0</v>
      </c>
      <c r="R191" s="309">
        <f t="shared" si="48"/>
        <v>0</v>
      </c>
      <c r="S191" s="309">
        <f t="shared" si="48"/>
        <v>0</v>
      </c>
      <c r="T191" s="309">
        <f t="shared" si="48"/>
        <v>0</v>
      </c>
      <c r="U191" s="309" t="str">
        <f t="shared" si="48"/>
        <v>X</v>
      </c>
      <c r="V191" s="309">
        <f t="shared" si="48"/>
        <v>0</v>
      </c>
      <c r="W191" s="45"/>
    </row>
    <row r="192" spans="1:25" x14ac:dyDescent="0.25">
      <c r="A192" s="37">
        <v>50</v>
      </c>
      <c r="B192" s="309">
        <f t="shared" si="48"/>
        <v>0</v>
      </c>
      <c r="C192" s="309">
        <f t="shared" si="48"/>
        <v>0</v>
      </c>
      <c r="D192" s="309" t="str">
        <f t="shared" si="48"/>
        <v/>
      </c>
      <c r="E192" s="309">
        <f t="shared" si="48"/>
        <v>0</v>
      </c>
      <c r="F192" s="309" t="str">
        <f t="shared" si="48"/>
        <v/>
      </c>
      <c r="G192" s="309">
        <f t="shared" si="48"/>
        <v>0</v>
      </c>
      <c r="H192" s="309">
        <f t="shared" ref="H192:I192" si="58">H55</f>
        <v>0</v>
      </c>
      <c r="I192" s="309">
        <f t="shared" si="58"/>
        <v>0</v>
      </c>
      <c r="J192" s="309">
        <f t="shared" si="48"/>
        <v>0</v>
      </c>
      <c r="K192" s="309">
        <f t="shared" si="48"/>
        <v>0</v>
      </c>
      <c r="L192" s="309">
        <f t="shared" si="48"/>
        <v>0</v>
      </c>
      <c r="M192" s="309">
        <f t="shared" si="48"/>
        <v>0</v>
      </c>
      <c r="N192" s="309">
        <f t="shared" si="48"/>
        <v>0</v>
      </c>
      <c r="O192" s="309">
        <f t="shared" si="48"/>
        <v>0</v>
      </c>
      <c r="P192" s="309">
        <f t="shared" si="48"/>
        <v>0</v>
      </c>
      <c r="Q192" s="309">
        <f t="shared" si="48"/>
        <v>0</v>
      </c>
      <c r="R192" s="309">
        <f t="shared" si="48"/>
        <v>0</v>
      </c>
      <c r="S192" s="309">
        <f t="shared" si="48"/>
        <v>0</v>
      </c>
      <c r="T192" s="309">
        <f t="shared" si="48"/>
        <v>0</v>
      </c>
      <c r="U192" s="309" t="str">
        <f t="shared" si="48"/>
        <v>X</v>
      </c>
      <c r="V192" s="309">
        <f t="shared" si="48"/>
        <v>0</v>
      </c>
      <c r="W192" s="45"/>
    </row>
    <row r="193" spans="1:23" x14ac:dyDescent="0.25">
      <c r="A193" s="37">
        <v>51</v>
      </c>
      <c r="B193" s="309">
        <f t="shared" si="48"/>
        <v>0</v>
      </c>
      <c r="C193" s="309">
        <f t="shared" si="48"/>
        <v>0</v>
      </c>
      <c r="D193" s="309" t="str">
        <f t="shared" si="48"/>
        <v/>
      </c>
      <c r="E193" s="309">
        <f t="shared" si="48"/>
        <v>0</v>
      </c>
      <c r="F193" s="309" t="str">
        <f t="shared" si="48"/>
        <v/>
      </c>
      <c r="G193" s="309">
        <f t="shared" si="48"/>
        <v>0</v>
      </c>
      <c r="H193" s="309">
        <f t="shared" ref="H193:I193" si="59">H56</f>
        <v>0</v>
      </c>
      <c r="I193" s="309">
        <f t="shared" si="59"/>
        <v>0</v>
      </c>
      <c r="J193" s="309">
        <f t="shared" si="48"/>
        <v>0</v>
      </c>
      <c r="K193" s="309">
        <f t="shared" si="48"/>
        <v>0</v>
      </c>
      <c r="L193" s="309">
        <f t="shared" si="48"/>
        <v>0</v>
      </c>
      <c r="M193" s="309">
        <f t="shared" si="48"/>
        <v>0</v>
      </c>
      <c r="N193" s="309">
        <f t="shared" si="48"/>
        <v>0</v>
      </c>
      <c r="O193" s="309">
        <f t="shared" si="48"/>
        <v>0</v>
      </c>
      <c r="P193" s="309">
        <f t="shared" si="48"/>
        <v>0</v>
      </c>
      <c r="Q193" s="309">
        <f t="shared" si="48"/>
        <v>0</v>
      </c>
      <c r="R193" s="309">
        <f t="shared" si="48"/>
        <v>0</v>
      </c>
      <c r="S193" s="309">
        <f t="shared" si="48"/>
        <v>0</v>
      </c>
      <c r="T193" s="309">
        <f t="shared" si="48"/>
        <v>0</v>
      </c>
      <c r="U193" s="309" t="str">
        <f t="shared" si="48"/>
        <v>X</v>
      </c>
      <c r="V193" s="309">
        <f t="shared" si="48"/>
        <v>0</v>
      </c>
      <c r="W193" s="45"/>
    </row>
    <row r="194" spans="1:23" x14ac:dyDescent="0.25">
      <c r="A194" s="37">
        <v>52</v>
      </c>
      <c r="B194" s="309">
        <f t="shared" si="48"/>
        <v>0</v>
      </c>
      <c r="C194" s="309">
        <f t="shared" si="48"/>
        <v>0</v>
      </c>
      <c r="D194" s="309" t="str">
        <f t="shared" si="48"/>
        <v/>
      </c>
      <c r="E194" s="309">
        <f t="shared" si="48"/>
        <v>0</v>
      </c>
      <c r="F194" s="309" t="str">
        <f t="shared" si="48"/>
        <v/>
      </c>
      <c r="G194" s="309">
        <f t="shared" si="48"/>
        <v>0</v>
      </c>
      <c r="H194" s="309">
        <f t="shared" ref="H194:I194" si="60">H57</f>
        <v>0</v>
      </c>
      <c r="I194" s="309">
        <f t="shared" si="60"/>
        <v>0</v>
      </c>
      <c r="J194" s="309">
        <f t="shared" si="48"/>
        <v>0</v>
      </c>
      <c r="K194" s="309">
        <f t="shared" si="48"/>
        <v>0</v>
      </c>
      <c r="L194" s="309">
        <f t="shared" si="48"/>
        <v>0</v>
      </c>
      <c r="M194" s="309">
        <f t="shared" si="48"/>
        <v>0</v>
      </c>
      <c r="N194" s="309">
        <f t="shared" si="48"/>
        <v>0</v>
      </c>
      <c r="O194" s="309">
        <f t="shared" si="48"/>
        <v>0</v>
      </c>
      <c r="P194" s="309">
        <f t="shared" si="48"/>
        <v>0</v>
      </c>
      <c r="Q194" s="309">
        <f t="shared" si="48"/>
        <v>0</v>
      </c>
      <c r="R194" s="309">
        <f t="shared" si="48"/>
        <v>0</v>
      </c>
      <c r="S194" s="309">
        <f t="shared" si="48"/>
        <v>0</v>
      </c>
      <c r="T194" s="309">
        <f t="shared" si="48"/>
        <v>0</v>
      </c>
      <c r="U194" s="309" t="str">
        <f t="shared" si="48"/>
        <v>X</v>
      </c>
      <c r="V194" s="309">
        <f t="shared" si="48"/>
        <v>0</v>
      </c>
      <c r="W194" s="45"/>
    </row>
    <row r="195" spans="1:23" x14ac:dyDescent="0.25">
      <c r="A195" s="37">
        <v>53</v>
      </c>
      <c r="B195" s="309">
        <f t="shared" si="48"/>
        <v>0</v>
      </c>
      <c r="C195" s="309">
        <f t="shared" si="48"/>
        <v>0</v>
      </c>
      <c r="D195" s="309" t="str">
        <f t="shared" si="48"/>
        <v/>
      </c>
      <c r="E195" s="309">
        <f t="shared" si="48"/>
        <v>0</v>
      </c>
      <c r="F195" s="309" t="str">
        <f t="shared" si="48"/>
        <v/>
      </c>
      <c r="G195" s="309">
        <f t="shared" si="48"/>
        <v>0</v>
      </c>
      <c r="H195" s="309">
        <f t="shared" ref="H195:I195" si="61">H58</f>
        <v>0</v>
      </c>
      <c r="I195" s="309">
        <f t="shared" si="61"/>
        <v>0</v>
      </c>
      <c r="J195" s="309">
        <f t="shared" si="48"/>
        <v>0</v>
      </c>
      <c r="K195" s="309">
        <f t="shared" si="48"/>
        <v>0</v>
      </c>
      <c r="L195" s="309">
        <f t="shared" si="48"/>
        <v>0</v>
      </c>
      <c r="M195" s="309">
        <f t="shared" si="48"/>
        <v>0</v>
      </c>
      <c r="N195" s="309">
        <f t="shared" si="48"/>
        <v>0</v>
      </c>
      <c r="O195" s="309">
        <f t="shared" si="48"/>
        <v>0</v>
      </c>
      <c r="P195" s="309">
        <f t="shared" si="48"/>
        <v>0</v>
      </c>
      <c r="Q195" s="309">
        <f t="shared" si="48"/>
        <v>0</v>
      </c>
      <c r="R195" s="309">
        <f t="shared" ref="R195:V195" si="62">R58</f>
        <v>0</v>
      </c>
      <c r="S195" s="309">
        <f t="shared" si="62"/>
        <v>0</v>
      </c>
      <c r="T195" s="309">
        <f t="shared" si="62"/>
        <v>0</v>
      </c>
      <c r="U195" s="309" t="str">
        <f t="shared" si="62"/>
        <v>X</v>
      </c>
      <c r="V195" s="309">
        <f t="shared" si="62"/>
        <v>0</v>
      </c>
      <c r="W195" s="45"/>
    </row>
    <row r="196" spans="1:23" x14ac:dyDescent="0.25">
      <c r="A196" s="37">
        <v>54</v>
      </c>
      <c r="B196" s="309">
        <f t="shared" ref="B196:V208" si="63">B59</f>
        <v>0</v>
      </c>
      <c r="C196" s="309">
        <f t="shared" si="63"/>
        <v>0</v>
      </c>
      <c r="D196" s="309" t="str">
        <f t="shared" si="63"/>
        <v/>
      </c>
      <c r="E196" s="309">
        <f t="shared" si="63"/>
        <v>0</v>
      </c>
      <c r="F196" s="309" t="str">
        <f t="shared" si="63"/>
        <v/>
      </c>
      <c r="G196" s="309">
        <f t="shared" si="63"/>
        <v>0</v>
      </c>
      <c r="H196" s="309">
        <f t="shared" ref="H196:I196" si="64">H59</f>
        <v>0</v>
      </c>
      <c r="I196" s="309">
        <f t="shared" si="64"/>
        <v>0</v>
      </c>
      <c r="J196" s="309">
        <f t="shared" si="63"/>
        <v>0</v>
      </c>
      <c r="K196" s="309">
        <f t="shared" si="63"/>
        <v>0</v>
      </c>
      <c r="L196" s="309">
        <f t="shared" si="63"/>
        <v>0</v>
      </c>
      <c r="M196" s="309">
        <f t="shared" si="63"/>
        <v>0</v>
      </c>
      <c r="N196" s="309">
        <f t="shared" si="63"/>
        <v>0</v>
      </c>
      <c r="O196" s="309">
        <f t="shared" si="63"/>
        <v>0</v>
      </c>
      <c r="P196" s="309">
        <f t="shared" si="63"/>
        <v>0</v>
      </c>
      <c r="Q196" s="309">
        <f t="shared" si="63"/>
        <v>0</v>
      </c>
      <c r="R196" s="309">
        <f t="shared" si="63"/>
        <v>0</v>
      </c>
      <c r="S196" s="309">
        <f t="shared" si="63"/>
        <v>0</v>
      </c>
      <c r="T196" s="309">
        <f t="shared" si="63"/>
        <v>0</v>
      </c>
      <c r="U196" s="309" t="str">
        <f t="shared" si="63"/>
        <v>X</v>
      </c>
      <c r="V196" s="309">
        <f t="shared" si="63"/>
        <v>0</v>
      </c>
      <c r="W196" s="45"/>
    </row>
    <row r="197" spans="1:23" x14ac:dyDescent="0.25">
      <c r="A197" s="37">
        <v>55</v>
      </c>
      <c r="B197" s="309">
        <f t="shared" si="63"/>
        <v>0</v>
      </c>
      <c r="C197" s="309">
        <f t="shared" si="63"/>
        <v>0</v>
      </c>
      <c r="D197" s="309" t="str">
        <f t="shared" si="63"/>
        <v/>
      </c>
      <c r="E197" s="309">
        <f t="shared" si="63"/>
        <v>0</v>
      </c>
      <c r="F197" s="309" t="str">
        <f t="shared" si="63"/>
        <v/>
      </c>
      <c r="G197" s="309">
        <f t="shared" si="63"/>
        <v>0</v>
      </c>
      <c r="H197" s="309">
        <f t="shared" ref="H197:I197" si="65">H60</f>
        <v>0</v>
      </c>
      <c r="I197" s="309">
        <f t="shared" si="65"/>
        <v>0</v>
      </c>
      <c r="J197" s="309">
        <f t="shared" si="63"/>
        <v>0</v>
      </c>
      <c r="K197" s="309">
        <f t="shared" si="63"/>
        <v>0</v>
      </c>
      <c r="L197" s="309">
        <f t="shared" si="63"/>
        <v>0</v>
      </c>
      <c r="M197" s="309">
        <f t="shared" si="63"/>
        <v>0</v>
      </c>
      <c r="N197" s="309">
        <f t="shared" si="63"/>
        <v>0</v>
      </c>
      <c r="O197" s="309">
        <f t="shared" si="63"/>
        <v>0</v>
      </c>
      <c r="P197" s="309">
        <f t="shared" si="63"/>
        <v>0</v>
      </c>
      <c r="Q197" s="309">
        <f t="shared" si="63"/>
        <v>0</v>
      </c>
      <c r="R197" s="309">
        <f t="shared" si="63"/>
        <v>0</v>
      </c>
      <c r="S197" s="309">
        <f t="shared" si="63"/>
        <v>0</v>
      </c>
      <c r="T197" s="309">
        <f t="shared" si="63"/>
        <v>0</v>
      </c>
      <c r="U197" s="309" t="str">
        <f t="shared" si="63"/>
        <v>X</v>
      </c>
      <c r="V197" s="309">
        <f t="shared" si="63"/>
        <v>0</v>
      </c>
      <c r="W197" s="45"/>
    </row>
    <row r="198" spans="1:23" x14ac:dyDescent="0.25">
      <c r="A198" s="37">
        <v>56</v>
      </c>
      <c r="B198" s="309">
        <f t="shared" si="63"/>
        <v>0</v>
      </c>
      <c r="C198" s="309">
        <f t="shared" si="63"/>
        <v>0</v>
      </c>
      <c r="D198" s="309" t="str">
        <f t="shared" si="63"/>
        <v/>
      </c>
      <c r="E198" s="309">
        <f t="shared" si="63"/>
        <v>0</v>
      </c>
      <c r="F198" s="309" t="str">
        <f t="shared" si="63"/>
        <v/>
      </c>
      <c r="G198" s="309">
        <f t="shared" si="63"/>
        <v>0</v>
      </c>
      <c r="H198" s="309">
        <f t="shared" ref="H198:I198" si="66">H61</f>
        <v>0</v>
      </c>
      <c r="I198" s="309">
        <f t="shared" si="66"/>
        <v>0</v>
      </c>
      <c r="J198" s="309">
        <f t="shared" si="63"/>
        <v>0</v>
      </c>
      <c r="K198" s="309">
        <f t="shared" si="63"/>
        <v>0</v>
      </c>
      <c r="L198" s="309">
        <f t="shared" si="63"/>
        <v>0</v>
      </c>
      <c r="M198" s="309">
        <f t="shared" si="63"/>
        <v>0</v>
      </c>
      <c r="N198" s="309">
        <f t="shared" si="63"/>
        <v>0</v>
      </c>
      <c r="O198" s="309">
        <f t="shared" si="63"/>
        <v>0</v>
      </c>
      <c r="P198" s="309">
        <f t="shared" si="63"/>
        <v>0</v>
      </c>
      <c r="Q198" s="309">
        <f t="shared" si="63"/>
        <v>0</v>
      </c>
      <c r="R198" s="309">
        <f t="shared" si="63"/>
        <v>0</v>
      </c>
      <c r="S198" s="309">
        <f t="shared" si="63"/>
        <v>0</v>
      </c>
      <c r="T198" s="309">
        <f t="shared" si="63"/>
        <v>0</v>
      </c>
      <c r="U198" s="309" t="str">
        <f t="shared" si="63"/>
        <v>X</v>
      </c>
      <c r="V198" s="309">
        <f t="shared" si="63"/>
        <v>0</v>
      </c>
      <c r="W198" s="45"/>
    </row>
    <row r="199" spans="1:23" x14ac:dyDescent="0.25">
      <c r="A199" s="37">
        <v>57</v>
      </c>
      <c r="B199" s="309">
        <f t="shared" si="63"/>
        <v>0</v>
      </c>
      <c r="C199" s="309">
        <f t="shared" si="63"/>
        <v>0</v>
      </c>
      <c r="D199" s="309" t="str">
        <f t="shared" si="63"/>
        <v/>
      </c>
      <c r="E199" s="309">
        <f t="shared" si="63"/>
        <v>0</v>
      </c>
      <c r="F199" s="309" t="str">
        <f t="shared" si="63"/>
        <v/>
      </c>
      <c r="G199" s="309">
        <f t="shared" si="63"/>
        <v>0</v>
      </c>
      <c r="H199" s="309">
        <f t="shared" ref="H199:I199" si="67">H62</f>
        <v>0</v>
      </c>
      <c r="I199" s="309">
        <f t="shared" si="67"/>
        <v>0</v>
      </c>
      <c r="J199" s="309">
        <f t="shared" si="63"/>
        <v>0</v>
      </c>
      <c r="K199" s="309">
        <f t="shared" si="63"/>
        <v>0</v>
      </c>
      <c r="L199" s="309">
        <f t="shared" si="63"/>
        <v>0</v>
      </c>
      <c r="M199" s="309">
        <f t="shared" si="63"/>
        <v>0</v>
      </c>
      <c r="N199" s="309">
        <f t="shared" si="63"/>
        <v>0</v>
      </c>
      <c r="O199" s="309">
        <f t="shared" si="63"/>
        <v>0</v>
      </c>
      <c r="P199" s="309">
        <f t="shared" si="63"/>
        <v>0</v>
      </c>
      <c r="Q199" s="309">
        <f t="shared" si="63"/>
        <v>0</v>
      </c>
      <c r="R199" s="309">
        <f t="shared" si="63"/>
        <v>0</v>
      </c>
      <c r="S199" s="309">
        <f t="shared" si="63"/>
        <v>0</v>
      </c>
      <c r="T199" s="309">
        <f t="shared" si="63"/>
        <v>0</v>
      </c>
      <c r="U199" s="309" t="str">
        <f t="shared" si="63"/>
        <v>X</v>
      </c>
      <c r="V199" s="309">
        <f t="shared" si="63"/>
        <v>0</v>
      </c>
      <c r="W199" s="45"/>
    </row>
    <row r="200" spans="1:23" x14ac:dyDescent="0.25">
      <c r="A200" s="37">
        <v>58</v>
      </c>
      <c r="B200" s="309">
        <f t="shared" si="63"/>
        <v>0</v>
      </c>
      <c r="C200" s="309">
        <f t="shared" si="63"/>
        <v>0</v>
      </c>
      <c r="D200" s="309" t="str">
        <f t="shared" si="63"/>
        <v/>
      </c>
      <c r="E200" s="309">
        <f t="shared" si="63"/>
        <v>0</v>
      </c>
      <c r="F200" s="309" t="str">
        <f t="shared" si="63"/>
        <v/>
      </c>
      <c r="G200" s="309">
        <f t="shared" si="63"/>
        <v>0</v>
      </c>
      <c r="H200" s="309">
        <f t="shared" ref="H200:I200" si="68">H63</f>
        <v>0</v>
      </c>
      <c r="I200" s="309">
        <f t="shared" si="68"/>
        <v>0</v>
      </c>
      <c r="J200" s="309">
        <f t="shared" si="63"/>
        <v>0</v>
      </c>
      <c r="K200" s="309">
        <f t="shared" si="63"/>
        <v>0</v>
      </c>
      <c r="L200" s="309">
        <f t="shared" si="63"/>
        <v>0</v>
      </c>
      <c r="M200" s="309">
        <f t="shared" si="63"/>
        <v>0</v>
      </c>
      <c r="N200" s="309">
        <f t="shared" si="63"/>
        <v>0</v>
      </c>
      <c r="O200" s="309">
        <f t="shared" si="63"/>
        <v>0</v>
      </c>
      <c r="P200" s="309">
        <f t="shared" si="63"/>
        <v>0</v>
      </c>
      <c r="Q200" s="309">
        <f t="shared" si="63"/>
        <v>0</v>
      </c>
      <c r="R200" s="309">
        <f t="shared" si="63"/>
        <v>0</v>
      </c>
      <c r="S200" s="309">
        <f t="shared" si="63"/>
        <v>0</v>
      </c>
      <c r="T200" s="309">
        <f t="shared" si="63"/>
        <v>0</v>
      </c>
      <c r="U200" s="309" t="str">
        <f t="shared" si="63"/>
        <v>X</v>
      </c>
      <c r="V200" s="309">
        <f t="shared" si="63"/>
        <v>0</v>
      </c>
      <c r="W200" s="45"/>
    </row>
    <row r="201" spans="1:23" x14ac:dyDescent="0.25">
      <c r="A201" s="37">
        <v>59</v>
      </c>
      <c r="B201" s="309">
        <f t="shared" si="63"/>
        <v>0</v>
      </c>
      <c r="C201" s="309">
        <f t="shared" si="63"/>
        <v>0</v>
      </c>
      <c r="D201" s="309" t="str">
        <f t="shared" si="63"/>
        <v/>
      </c>
      <c r="E201" s="309">
        <f t="shared" si="63"/>
        <v>0</v>
      </c>
      <c r="F201" s="309" t="str">
        <f t="shared" si="63"/>
        <v/>
      </c>
      <c r="G201" s="309">
        <f t="shared" si="63"/>
        <v>0</v>
      </c>
      <c r="H201" s="309">
        <f t="shared" ref="H201:I201" si="69">H64</f>
        <v>0</v>
      </c>
      <c r="I201" s="309">
        <f t="shared" si="69"/>
        <v>0</v>
      </c>
      <c r="J201" s="309">
        <f t="shared" si="63"/>
        <v>0</v>
      </c>
      <c r="K201" s="309">
        <f t="shared" si="63"/>
        <v>0</v>
      </c>
      <c r="L201" s="309">
        <f t="shared" si="63"/>
        <v>0</v>
      </c>
      <c r="M201" s="309">
        <f t="shared" si="63"/>
        <v>0</v>
      </c>
      <c r="N201" s="309">
        <f t="shared" si="63"/>
        <v>0</v>
      </c>
      <c r="O201" s="309">
        <f t="shared" si="63"/>
        <v>0</v>
      </c>
      <c r="P201" s="309">
        <f t="shared" si="63"/>
        <v>0</v>
      </c>
      <c r="Q201" s="309">
        <f t="shared" si="63"/>
        <v>0</v>
      </c>
      <c r="R201" s="309">
        <f t="shared" si="63"/>
        <v>0</v>
      </c>
      <c r="S201" s="309">
        <f t="shared" si="63"/>
        <v>0</v>
      </c>
      <c r="T201" s="309">
        <f t="shared" si="63"/>
        <v>0</v>
      </c>
      <c r="U201" s="309" t="str">
        <f t="shared" si="63"/>
        <v>X</v>
      </c>
      <c r="V201" s="309">
        <f t="shared" si="63"/>
        <v>0</v>
      </c>
      <c r="W201" s="45"/>
    </row>
    <row r="202" spans="1:23" x14ac:dyDescent="0.25">
      <c r="A202" s="37">
        <v>60</v>
      </c>
      <c r="B202" s="309">
        <f t="shared" si="63"/>
        <v>0</v>
      </c>
      <c r="C202" s="309">
        <f t="shared" si="63"/>
        <v>0</v>
      </c>
      <c r="D202" s="309" t="str">
        <f t="shared" si="63"/>
        <v/>
      </c>
      <c r="E202" s="309">
        <f t="shared" si="63"/>
        <v>0</v>
      </c>
      <c r="F202" s="309" t="str">
        <f t="shared" si="63"/>
        <v/>
      </c>
      <c r="G202" s="309">
        <f t="shared" si="63"/>
        <v>0</v>
      </c>
      <c r="H202" s="309">
        <f t="shared" ref="H202:I202" si="70">H65</f>
        <v>0</v>
      </c>
      <c r="I202" s="309">
        <f t="shared" si="70"/>
        <v>0</v>
      </c>
      <c r="J202" s="309">
        <f t="shared" si="63"/>
        <v>0</v>
      </c>
      <c r="K202" s="309">
        <f t="shared" si="63"/>
        <v>0</v>
      </c>
      <c r="L202" s="309">
        <f t="shared" si="63"/>
        <v>0</v>
      </c>
      <c r="M202" s="309">
        <f t="shared" si="63"/>
        <v>0</v>
      </c>
      <c r="N202" s="309">
        <f t="shared" si="63"/>
        <v>0</v>
      </c>
      <c r="O202" s="309">
        <f t="shared" si="63"/>
        <v>0</v>
      </c>
      <c r="P202" s="309">
        <f t="shared" si="63"/>
        <v>0</v>
      </c>
      <c r="Q202" s="309">
        <f t="shared" si="63"/>
        <v>0</v>
      </c>
      <c r="R202" s="309">
        <f t="shared" si="63"/>
        <v>0</v>
      </c>
      <c r="S202" s="309">
        <f t="shared" si="63"/>
        <v>0</v>
      </c>
      <c r="T202" s="309">
        <f t="shared" si="63"/>
        <v>0</v>
      </c>
      <c r="U202" s="309" t="str">
        <f t="shared" si="63"/>
        <v>X</v>
      </c>
      <c r="V202" s="309">
        <f t="shared" si="63"/>
        <v>0</v>
      </c>
      <c r="W202" s="45"/>
    </row>
    <row r="203" spans="1:23" x14ac:dyDescent="0.25">
      <c r="A203" s="37">
        <v>61</v>
      </c>
      <c r="B203" s="309">
        <f t="shared" si="63"/>
        <v>0</v>
      </c>
      <c r="C203" s="309">
        <f t="shared" si="63"/>
        <v>0</v>
      </c>
      <c r="D203" s="309" t="str">
        <f t="shared" si="63"/>
        <v/>
      </c>
      <c r="E203" s="309">
        <f t="shared" si="63"/>
        <v>0</v>
      </c>
      <c r="F203" s="309" t="str">
        <f t="shared" si="63"/>
        <v/>
      </c>
      <c r="G203" s="309">
        <f t="shared" si="63"/>
        <v>0</v>
      </c>
      <c r="H203" s="309">
        <f t="shared" ref="H203:I203" si="71">H66</f>
        <v>0</v>
      </c>
      <c r="I203" s="309">
        <f t="shared" si="71"/>
        <v>0</v>
      </c>
      <c r="J203" s="309">
        <f t="shared" si="63"/>
        <v>0</v>
      </c>
      <c r="K203" s="309">
        <f t="shared" si="63"/>
        <v>0</v>
      </c>
      <c r="L203" s="309">
        <f t="shared" si="63"/>
        <v>0</v>
      </c>
      <c r="M203" s="309">
        <f t="shared" si="63"/>
        <v>0</v>
      </c>
      <c r="N203" s="309">
        <f t="shared" si="63"/>
        <v>0</v>
      </c>
      <c r="O203" s="309">
        <f t="shared" si="63"/>
        <v>0</v>
      </c>
      <c r="P203" s="309">
        <f t="shared" si="63"/>
        <v>0</v>
      </c>
      <c r="Q203" s="309">
        <f t="shared" si="63"/>
        <v>0</v>
      </c>
      <c r="R203" s="309">
        <f t="shared" si="63"/>
        <v>0</v>
      </c>
      <c r="S203" s="309">
        <f t="shared" si="63"/>
        <v>0</v>
      </c>
      <c r="T203" s="309">
        <f t="shared" si="63"/>
        <v>0</v>
      </c>
      <c r="U203" s="309" t="str">
        <f t="shared" si="63"/>
        <v>X</v>
      </c>
      <c r="V203" s="309">
        <f t="shared" si="63"/>
        <v>0</v>
      </c>
      <c r="W203" s="309"/>
    </row>
    <row r="204" spans="1:23" x14ac:dyDescent="0.25">
      <c r="A204" s="37">
        <v>62</v>
      </c>
      <c r="B204" s="309">
        <f t="shared" si="63"/>
        <v>0</v>
      </c>
      <c r="C204" s="309">
        <f t="shared" si="63"/>
        <v>0</v>
      </c>
      <c r="D204" s="309" t="str">
        <f t="shared" si="63"/>
        <v/>
      </c>
      <c r="E204" s="309">
        <f t="shared" si="63"/>
        <v>0</v>
      </c>
      <c r="F204" s="309" t="str">
        <f t="shared" si="63"/>
        <v/>
      </c>
      <c r="G204" s="309">
        <f t="shared" si="63"/>
        <v>0</v>
      </c>
      <c r="H204" s="309">
        <f t="shared" ref="H204:I204" si="72">H67</f>
        <v>0</v>
      </c>
      <c r="I204" s="309">
        <f t="shared" si="72"/>
        <v>0</v>
      </c>
      <c r="J204" s="309">
        <f t="shared" si="63"/>
        <v>0</v>
      </c>
      <c r="K204" s="309">
        <f t="shared" si="63"/>
        <v>0</v>
      </c>
      <c r="L204" s="309">
        <f t="shared" si="63"/>
        <v>0</v>
      </c>
      <c r="M204" s="309">
        <f t="shared" si="63"/>
        <v>0</v>
      </c>
      <c r="N204" s="309">
        <f t="shared" si="63"/>
        <v>0</v>
      </c>
      <c r="O204" s="309">
        <f t="shared" si="63"/>
        <v>0</v>
      </c>
      <c r="P204" s="309">
        <f t="shared" si="63"/>
        <v>0</v>
      </c>
      <c r="Q204" s="309">
        <f t="shared" si="63"/>
        <v>0</v>
      </c>
      <c r="R204" s="309">
        <f t="shared" si="63"/>
        <v>0</v>
      </c>
      <c r="S204" s="309">
        <f t="shared" si="63"/>
        <v>0</v>
      </c>
      <c r="T204" s="309">
        <f t="shared" si="63"/>
        <v>0</v>
      </c>
      <c r="U204" s="309" t="str">
        <f t="shared" si="63"/>
        <v>X</v>
      </c>
      <c r="V204" s="309">
        <f t="shared" si="63"/>
        <v>0</v>
      </c>
      <c r="W204" s="45"/>
    </row>
    <row r="205" spans="1:23" x14ac:dyDescent="0.25">
      <c r="A205" s="37">
        <v>63</v>
      </c>
      <c r="B205" s="309">
        <f t="shared" si="63"/>
        <v>0</v>
      </c>
      <c r="C205" s="309">
        <f t="shared" si="63"/>
        <v>0</v>
      </c>
      <c r="D205" s="309" t="str">
        <f t="shared" si="63"/>
        <v/>
      </c>
      <c r="E205" s="309">
        <f t="shared" si="63"/>
        <v>0</v>
      </c>
      <c r="F205" s="309" t="str">
        <f t="shared" si="63"/>
        <v/>
      </c>
      <c r="G205" s="309">
        <f t="shared" si="63"/>
        <v>0</v>
      </c>
      <c r="H205" s="309">
        <f t="shared" ref="H205:I205" si="73">H68</f>
        <v>0</v>
      </c>
      <c r="I205" s="309">
        <f t="shared" si="73"/>
        <v>0</v>
      </c>
      <c r="J205" s="309">
        <f t="shared" si="63"/>
        <v>0</v>
      </c>
      <c r="K205" s="309">
        <f t="shared" si="63"/>
        <v>0</v>
      </c>
      <c r="L205" s="309">
        <f t="shared" si="63"/>
        <v>0</v>
      </c>
      <c r="M205" s="309">
        <f t="shared" si="63"/>
        <v>0</v>
      </c>
      <c r="N205" s="309">
        <f t="shared" si="63"/>
        <v>0</v>
      </c>
      <c r="O205" s="309">
        <f t="shared" si="63"/>
        <v>0</v>
      </c>
      <c r="P205" s="309">
        <f t="shared" si="63"/>
        <v>0</v>
      </c>
      <c r="Q205" s="309">
        <f t="shared" si="63"/>
        <v>0</v>
      </c>
      <c r="R205" s="309">
        <f t="shared" si="63"/>
        <v>0</v>
      </c>
      <c r="S205" s="309">
        <f t="shared" si="63"/>
        <v>0</v>
      </c>
      <c r="T205" s="309">
        <f t="shared" si="63"/>
        <v>0</v>
      </c>
      <c r="U205" s="309" t="str">
        <f t="shared" si="63"/>
        <v>X</v>
      </c>
      <c r="V205" s="309">
        <f t="shared" si="63"/>
        <v>0</v>
      </c>
      <c r="W205" s="45"/>
    </row>
    <row r="206" spans="1:23" x14ac:dyDescent="0.25">
      <c r="A206" s="37">
        <v>64</v>
      </c>
      <c r="B206" s="309">
        <f t="shared" si="63"/>
        <v>0</v>
      </c>
      <c r="C206" s="309">
        <f t="shared" si="63"/>
        <v>0</v>
      </c>
      <c r="D206" s="309" t="str">
        <f t="shared" si="63"/>
        <v/>
      </c>
      <c r="E206" s="309">
        <f t="shared" si="63"/>
        <v>0</v>
      </c>
      <c r="F206" s="309" t="str">
        <f t="shared" si="63"/>
        <v/>
      </c>
      <c r="G206" s="309">
        <f t="shared" si="63"/>
        <v>0</v>
      </c>
      <c r="H206" s="309">
        <f t="shared" ref="H206:I206" si="74">H69</f>
        <v>0</v>
      </c>
      <c r="I206" s="309">
        <f t="shared" si="74"/>
        <v>0</v>
      </c>
      <c r="J206" s="309">
        <f t="shared" si="63"/>
        <v>0</v>
      </c>
      <c r="K206" s="309">
        <f t="shared" si="63"/>
        <v>0</v>
      </c>
      <c r="L206" s="309">
        <f t="shared" si="63"/>
        <v>0</v>
      </c>
      <c r="M206" s="309">
        <f t="shared" si="63"/>
        <v>0</v>
      </c>
      <c r="N206" s="309">
        <f t="shared" si="63"/>
        <v>0</v>
      </c>
      <c r="O206" s="309">
        <f t="shared" si="63"/>
        <v>0</v>
      </c>
      <c r="P206" s="309">
        <f t="shared" si="63"/>
        <v>0</v>
      </c>
      <c r="Q206" s="309">
        <f t="shared" si="63"/>
        <v>0</v>
      </c>
      <c r="R206" s="309">
        <f t="shared" si="63"/>
        <v>0</v>
      </c>
      <c r="S206" s="309">
        <f t="shared" si="63"/>
        <v>0</v>
      </c>
      <c r="T206" s="309">
        <f t="shared" si="63"/>
        <v>0</v>
      </c>
      <c r="U206" s="309" t="str">
        <f t="shared" si="63"/>
        <v>X</v>
      </c>
      <c r="V206" s="309">
        <f t="shared" si="63"/>
        <v>0</v>
      </c>
      <c r="W206" s="45"/>
    </row>
    <row r="207" spans="1:23" x14ac:dyDescent="0.25">
      <c r="A207" s="37">
        <v>65</v>
      </c>
      <c r="B207" s="309">
        <f t="shared" si="63"/>
        <v>0</v>
      </c>
      <c r="C207" s="309">
        <f t="shared" si="63"/>
        <v>0</v>
      </c>
      <c r="D207" s="309" t="str">
        <f t="shared" si="63"/>
        <v/>
      </c>
      <c r="E207" s="309">
        <f t="shared" si="63"/>
        <v>0</v>
      </c>
      <c r="F207" s="309" t="str">
        <f t="shared" si="63"/>
        <v/>
      </c>
      <c r="G207" s="309">
        <f t="shared" si="63"/>
        <v>0</v>
      </c>
      <c r="H207" s="309">
        <f t="shared" ref="H207:I207" si="75">H70</f>
        <v>0</v>
      </c>
      <c r="I207" s="309">
        <f t="shared" si="75"/>
        <v>0</v>
      </c>
      <c r="J207" s="309">
        <f t="shared" si="63"/>
        <v>0</v>
      </c>
      <c r="K207" s="309">
        <f t="shared" si="63"/>
        <v>0</v>
      </c>
      <c r="L207" s="309">
        <f t="shared" si="63"/>
        <v>0</v>
      </c>
      <c r="M207" s="309">
        <f t="shared" si="63"/>
        <v>0</v>
      </c>
      <c r="N207" s="309">
        <f t="shared" si="63"/>
        <v>0</v>
      </c>
      <c r="O207" s="309">
        <f t="shared" si="63"/>
        <v>0</v>
      </c>
      <c r="P207" s="309">
        <f t="shared" si="63"/>
        <v>0</v>
      </c>
      <c r="Q207" s="309">
        <f t="shared" si="63"/>
        <v>0</v>
      </c>
      <c r="R207" s="309">
        <f t="shared" si="63"/>
        <v>0</v>
      </c>
      <c r="S207" s="309">
        <f t="shared" si="63"/>
        <v>0</v>
      </c>
      <c r="T207" s="309">
        <f t="shared" si="63"/>
        <v>0</v>
      </c>
      <c r="U207" s="309" t="str">
        <f t="shared" si="63"/>
        <v>X</v>
      </c>
      <c r="V207" s="309">
        <f t="shared" si="63"/>
        <v>0</v>
      </c>
      <c r="W207" s="45"/>
    </row>
    <row r="208" spans="1:23" x14ac:dyDescent="0.25">
      <c r="A208" s="37">
        <v>66</v>
      </c>
      <c r="B208" s="309">
        <f t="shared" si="63"/>
        <v>0</v>
      </c>
      <c r="C208" s="309">
        <f t="shared" si="63"/>
        <v>0</v>
      </c>
      <c r="D208" s="309" t="str">
        <f t="shared" si="63"/>
        <v/>
      </c>
      <c r="E208" s="309">
        <f t="shared" si="63"/>
        <v>0</v>
      </c>
      <c r="F208" s="309" t="str">
        <f t="shared" si="63"/>
        <v/>
      </c>
      <c r="G208" s="309">
        <f t="shared" si="63"/>
        <v>0</v>
      </c>
      <c r="H208" s="309">
        <f t="shared" ref="H208:I208" si="76">H71</f>
        <v>0</v>
      </c>
      <c r="I208" s="309">
        <f t="shared" si="76"/>
        <v>0</v>
      </c>
      <c r="J208" s="309">
        <f t="shared" si="63"/>
        <v>0</v>
      </c>
      <c r="K208" s="309">
        <f t="shared" si="63"/>
        <v>0</v>
      </c>
      <c r="L208" s="309">
        <f t="shared" si="63"/>
        <v>0</v>
      </c>
      <c r="M208" s="309">
        <f t="shared" si="63"/>
        <v>0</v>
      </c>
      <c r="N208" s="309">
        <f t="shared" si="63"/>
        <v>0</v>
      </c>
      <c r="O208" s="309">
        <f t="shared" si="63"/>
        <v>0</v>
      </c>
      <c r="P208" s="309">
        <f t="shared" si="63"/>
        <v>0</v>
      </c>
      <c r="Q208" s="309">
        <f t="shared" si="63"/>
        <v>0</v>
      </c>
      <c r="R208" s="309">
        <f t="shared" ref="R208:V208" si="77">R71</f>
        <v>0</v>
      </c>
      <c r="S208" s="309">
        <f t="shared" si="77"/>
        <v>0</v>
      </c>
      <c r="T208" s="309">
        <f t="shared" si="77"/>
        <v>0</v>
      </c>
      <c r="U208" s="309" t="str">
        <f t="shared" si="77"/>
        <v>X</v>
      </c>
      <c r="V208" s="309">
        <f t="shared" si="77"/>
        <v>0</v>
      </c>
      <c r="W208" s="45"/>
    </row>
    <row r="209" spans="1:23" x14ac:dyDescent="0.25">
      <c r="A209" s="37">
        <v>67</v>
      </c>
      <c r="B209" s="309">
        <f t="shared" ref="B209:V221" si="78">B72</f>
        <v>0</v>
      </c>
      <c r="C209" s="309">
        <f t="shared" si="78"/>
        <v>0</v>
      </c>
      <c r="D209" s="309" t="str">
        <f t="shared" si="78"/>
        <v/>
      </c>
      <c r="E209" s="309">
        <f t="shared" si="78"/>
        <v>0</v>
      </c>
      <c r="F209" s="309" t="str">
        <f t="shared" si="78"/>
        <v/>
      </c>
      <c r="G209" s="309">
        <f t="shared" si="78"/>
        <v>0</v>
      </c>
      <c r="H209" s="309">
        <f t="shared" ref="H209:I209" si="79">H72</f>
        <v>0</v>
      </c>
      <c r="I209" s="309">
        <f t="shared" si="79"/>
        <v>0</v>
      </c>
      <c r="J209" s="309">
        <f t="shared" si="78"/>
        <v>0</v>
      </c>
      <c r="K209" s="309">
        <f t="shared" si="78"/>
        <v>0</v>
      </c>
      <c r="L209" s="309">
        <f t="shared" si="78"/>
        <v>0</v>
      </c>
      <c r="M209" s="309">
        <f t="shared" si="78"/>
        <v>0</v>
      </c>
      <c r="N209" s="309">
        <f t="shared" si="78"/>
        <v>0</v>
      </c>
      <c r="O209" s="309">
        <f t="shared" si="78"/>
        <v>0</v>
      </c>
      <c r="P209" s="309">
        <f t="shared" si="78"/>
        <v>0</v>
      </c>
      <c r="Q209" s="309">
        <f t="shared" si="78"/>
        <v>0</v>
      </c>
      <c r="R209" s="309">
        <f t="shared" si="78"/>
        <v>0</v>
      </c>
      <c r="S209" s="309">
        <f t="shared" si="78"/>
        <v>0</v>
      </c>
      <c r="T209" s="309">
        <f t="shared" si="78"/>
        <v>0</v>
      </c>
      <c r="U209" s="309" t="str">
        <f t="shared" si="78"/>
        <v>X</v>
      </c>
      <c r="V209" s="309">
        <f t="shared" si="78"/>
        <v>0</v>
      </c>
      <c r="W209" s="45"/>
    </row>
    <row r="210" spans="1:23" x14ac:dyDescent="0.25">
      <c r="A210" s="37">
        <v>68</v>
      </c>
      <c r="B210" s="309">
        <f t="shared" si="78"/>
        <v>0</v>
      </c>
      <c r="C210" s="309">
        <f t="shared" si="78"/>
        <v>0</v>
      </c>
      <c r="D210" s="309" t="str">
        <f t="shared" si="78"/>
        <v/>
      </c>
      <c r="E210" s="309">
        <f t="shared" si="78"/>
        <v>0</v>
      </c>
      <c r="F210" s="309" t="str">
        <f t="shared" si="78"/>
        <v/>
      </c>
      <c r="G210" s="309">
        <f t="shared" si="78"/>
        <v>0</v>
      </c>
      <c r="H210" s="309">
        <f t="shared" ref="H210:I210" si="80">H73</f>
        <v>0</v>
      </c>
      <c r="I210" s="309">
        <f t="shared" si="80"/>
        <v>0</v>
      </c>
      <c r="J210" s="309">
        <f t="shared" si="78"/>
        <v>0</v>
      </c>
      <c r="K210" s="309">
        <f t="shared" si="78"/>
        <v>0</v>
      </c>
      <c r="L210" s="309">
        <f t="shared" si="78"/>
        <v>0</v>
      </c>
      <c r="M210" s="309">
        <f t="shared" si="78"/>
        <v>0</v>
      </c>
      <c r="N210" s="309">
        <f t="shared" si="78"/>
        <v>0</v>
      </c>
      <c r="O210" s="309">
        <f t="shared" si="78"/>
        <v>0</v>
      </c>
      <c r="P210" s="309">
        <f t="shared" si="78"/>
        <v>0</v>
      </c>
      <c r="Q210" s="309">
        <f t="shared" si="78"/>
        <v>0</v>
      </c>
      <c r="R210" s="309">
        <f t="shared" si="78"/>
        <v>0</v>
      </c>
      <c r="S210" s="309">
        <f t="shared" si="78"/>
        <v>0</v>
      </c>
      <c r="T210" s="309">
        <f t="shared" si="78"/>
        <v>0</v>
      </c>
      <c r="U210" s="309" t="str">
        <f t="shared" si="78"/>
        <v>X</v>
      </c>
      <c r="V210" s="309">
        <f t="shared" si="78"/>
        <v>0</v>
      </c>
      <c r="W210" s="45"/>
    </row>
    <row r="211" spans="1:23" x14ac:dyDescent="0.25">
      <c r="A211" s="37">
        <v>69</v>
      </c>
      <c r="B211" s="309">
        <f t="shared" si="78"/>
        <v>0</v>
      </c>
      <c r="C211" s="309">
        <f t="shared" si="78"/>
        <v>0</v>
      </c>
      <c r="D211" s="309" t="str">
        <f t="shared" si="78"/>
        <v/>
      </c>
      <c r="E211" s="309">
        <f t="shared" si="78"/>
        <v>0</v>
      </c>
      <c r="F211" s="309" t="str">
        <f t="shared" si="78"/>
        <v/>
      </c>
      <c r="G211" s="309">
        <f t="shared" si="78"/>
        <v>0</v>
      </c>
      <c r="H211" s="309">
        <f t="shared" ref="H211:I211" si="81">H74</f>
        <v>0</v>
      </c>
      <c r="I211" s="309">
        <f t="shared" si="81"/>
        <v>0</v>
      </c>
      <c r="J211" s="309">
        <f t="shared" si="78"/>
        <v>0</v>
      </c>
      <c r="K211" s="309">
        <f t="shared" si="78"/>
        <v>0</v>
      </c>
      <c r="L211" s="309">
        <f t="shared" si="78"/>
        <v>0</v>
      </c>
      <c r="M211" s="309">
        <f t="shared" si="78"/>
        <v>0</v>
      </c>
      <c r="N211" s="309">
        <f t="shared" si="78"/>
        <v>0</v>
      </c>
      <c r="O211" s="309">
        <f t="shared" si="78"/>
        <v>0</v>
      </c>
      <c r="P211" s="309">
        <f t="shared" si="78"/>
        <v>0</v>
      </c>
      <c r="Q211" s="309">
        <f t="shared" si="78"/>
        <v>0</v>
      </c>
      <c r="R211" s="309">
        <f t="shared" si="78"/>
        <v>0</v>
      </c>
      <c r="S211" s="309">
        <f t="shared" si="78"/>
        <v>0</v>
      </c>
      <c r="T211" s="309">
        <f t="shared" si="78"/>
        <v>0</v>
      </c>
      <c r="U211" s="309" t="str">
        <f t="shared" si="78"/>
        <v>X</v>
      </c>
      <c r="V211" s="309">
        <f t="shared" si="78"/>
        <v>0</v>
      </c>
      <c r="W211" s="45"/>
    </row>
    <row r="212" spans="1:23" x14ac:dyDescent="0.25">
      <c r="A212" s="37">
        <v>70</v>
      </c>
      <c r="B212" s="309">
        <f t="shared" si="78"/>
        <v>0</v>
      </c>
      <c r="C212" s="309">
        <f t="shared" si="78"/>
        <v>0</v>
      </c>
      <c r="D212" s="309" t="str">
        <f t="shared" si="78"/>
        <v/>
      </c>
      <c r="E212" s="309">
        <f t="shared" si="78"/>
        <v>0</v>
      </c>
      <c r="F212" s="309" t="str">
        <f t="shared" si="78"/>
        <v/>
      </c>
      <c r="G212" s="309">
        <f t="shared" si="78"/>
        <v>0</v>
      </c>
      <c r="H212" s="309">
        <f t="shared" ref="H212:I212" si="82">H75</f>
        <v>0</v>
      </c>
      <c r="I212" s="309">
        <f t="shared" si="82"/>
        <v>0</v>
      </c>
      <c r="J212" s="309">
        <f t="shared" si="78"/>
        <v>0</v>
      </c>
      <c r="K212" s="309">
        <f t="shared" si="78"/>
        <v>0</v>
      </c>
      <c r="L212" s="309">
        <f t="shared" si="78"/>
        <v>0</v>
      </c>
      <c r="M212" s="309">
        <f t="shared" si="78"/>
        <v>0</v>
      </c>
      <c r="N212" s="309">
        <f t="shared" si="78"/>
        <v>0</v>
      </c>
      <c r="O212" s="309">
        <f t="shared" si="78"/>
        <v>0</v>
      </c>
      <c r="P212" s="309">
        <f t="shared" si="78"/>
        <v>0</v>
      </c>
      <c r="Q212" s="309">
        <f t="shared" si="78"/>
        <v>0</v>
      </c>
      <c r="R212" s="309">
        <f t="shared" si="78"/>
        <v>0</v>
      </c>
      <c r="S212" s="309">
        <f t="shared" si="78"/>
        <v>0</v>
      </c>
      <c r="T212" s="309">
        <f t="shared" si="78"/>
        <v>0</v>
      </c>
      <c r="U212" s="309" t="str">
        <f t="shared" si="78"/>
        <v>X</v>
      </c>
      <c r="V212" s="309">
        <f t="shared" si="78"/>
        <v>0</v>
      </c>
      <c r="W212" s="45"/>
    </row>
    <row r="213" spans="1:23" x14ac:dyDescent="0.25">
      <c r="A213" s="37">
        <v>71</v>
      </c>
      <c r="B213" s="309">
        <f t="shared" si="78"/>
        <v>0</v>
      </c>
      <c r="C213" s="309">
        <f t="shared" si="78"/>
        <v>0</v>
      </c>
      <c r="D213" s="309" t="str">
        <f t="shared" si="78"/>
        <v/>
      </c>
      <c r="E213" s="309">
        <f t="shared" si="78"/>
        <v>0</v>
      </c>
      <c r="F213" s="309" t="str">
        <f t="shared" si="78"/>
        <v/>
      </c>
      <c r="G213" s="309">
        <f t="shared" si="78"/>
        <v>0</v>
      </c>
      <c r="H213" s="309">
        <f t="shared" ref="H213:I213" si="83">H76</f>
        <v>0</v>
      </c>
      <c r="I213" s="309">
        <f t="shared" si="83"/>
        <v>0</v>
      </c>
      <c r="J213" s="309">
        <f t="shared" si="78"/>
        <v>0</v>
      </c>
      <c r="K213" s="309">
        <f t="shared" si="78"/>
        <v>0</v>
      </c>
      <c r="L213" s="309">
        <f t="shared" si="78"/>
        <v>0</v>
      </c>
      <c r="M213" s="309">
        <f t="shared" si="78"/>
        <v>0</v>
      </c>
      <c r="N213" s="309">
        <f t="shared" si="78"/>
        <v>0</v>
      </c>
      <c r="O213" s="309">
        <f t="shared" si="78"/>
        <v>0</v>
      </c>
      <c r="P213" s="309">
        <f t="shared" si="78"/>
        <v>0</v>
      </c>
      <c r="Q213" s="309">
        <f t="shared" si="78"/>
        <v>0</v>
      </c>
      <c r="R213" s="309">
        <f t="shared" si="78"/>
        <v>0</v>
      </c>
      <c r="S213" s="309">
        <f t="shared" si="78"/>
        <v>0</v>
      </c>
      <c r="T213" s="309">
        <f t="shared" si="78"/>
        <v>0</v>
      </c>
      <c r="U213" s="309" t="str">
        <f t="shared" si="78"/>
        <v>X</v>
      </c>
      <c r="V213" s="309">
        <f t="shared" si="78"/>
        <v>0</v>
      </c>
      <c r="W213" s="45"/>
    </row>
    <row r="214" spans="1:23" x14ac:dyDescent="0.25">
      <c r="A214" s="37">
        <v>72</v>
      </c>
      <c r="B214" s="309">
        <f t="shared" si="78"/>
        <v>0</v>
      </c>
      <c r="C214" s="309">
        <f t="shared" si="78"/>
        <v>0</v>
      </c>
      <c r="D214" s="309" t="str">
        <f t="shared" si="78"/>
        <v/>
      </c>
      <c r="E214" s="309">
        <f t="shared" si="78"/>
        <v>0</v>
      </c>
      <c r="F214" s="309" t="str">
        <f t="shared" si="78"/>
        <v/>
      </c>
      <c r="G214" s="309">
        <f t="shared" si="78"/>
        <v>0</v>
      </c>
      <c r="H214" s="309">
        <f t="shared" ref="H214:I214" si="84">H77</f>
        <v>0</v>
      </c>
      <c r="I214" s="309">
        <f t="shared" si="84"/>
        <v>0</v>
      </c>
      <c r="J214" s="309">
        <f t="shared" si="78"/>
        <v>0</v>
      </c>
      <c r="K214" s="309">
        <f t="shared" si="78"/>
        <v>0</v>
      </c>
      <c r="L214" s="309">
        <f t="shared" si="78"/>
        <v>0</v>
      </c>
      <c r="M214" s="309">
        <f t="shared" si="78"/>
        <v>0</v>
      </c>
      <c r="N214" s="309">
        <f t="shared" si="78"/>
        <v>0</v>
      </c>
      <c r="O214" s="309">
        <f t="shared" si="78"/>
        <v>0</v>
      </c>
      <c r="P214" s="309">
        <f t="shared" si="78"/>
        <v>0</v>
      </c>
      <c r="Q214" s="309">
        <f t="shared" si="78"/>
        <v>0</v>
      </c>
      <c r="R214" s="309">
        <f t="shared" si="78"/>
        <v>0</v>
      </c>
      <c r="S214" s="309">
        <f t="shared" si="78"/>
        <v>0</v>
      </c>
      <c r="T214" s="309">
        <f t="shared" si="78"/>
        <v>0</v>
      </c>
      <c r="U214" s="309" t="str">
        <f t="shared" si="78"/>
        <v>X</v>
      </c>
      <c r="V214" s="309">
        <f t="shared" si="78"/>
        <v>0</v>
      </c>
      <c r="W214" s="45"/>
    </row>
    <row r="215" spans="1:23" x14ac:dyDescent="0.25">
      <c r="A215" s="37">
        <v>73</v>
      </c>
      <c r="B215" s="309">
        <f t="shared" si="78"/>
        <v>0</v>
      </c>
      <c r="C215" s="309">
        <f t="shared" si="78"/>
        <v>0</v>
      </c>
      <c r="D215" s="309" t="str">
        <f t="shared" si="78"/>
        <v/>
      </c>
      <c r="E215" s="309">
        <f t="shared" si="78"/>
        <v>0</v>
      </c>
      <c r="F215" s="309" t="str">
        <f t="shared" si="78"/>
        <v/>
      </c>
      <c r="G215" s="309">
        <f t="shared" si="78"/>
        <v>0</v>
      </c>
      <c r="H215" s="309">
        <f t="shared" ref="H215:I215" si="85">H78</f>
        <v>0</v>
      </c>
      <c r="I215" s="309">
        <f t="shared" si="85"/>
        <v>0</v>
      </c>
      <c r="J215" s="309">
        <f t="shared" si="78"/>
        <v>0</v>
      </c>
      <c r="K215" s="309">
        <f t="shared" si="78"/>
        <v>0</v>
      </c>
      <c r="L215" s="309">
        <f t="shared" si="78"/>
        <v>0</v>
      </c>
      <c r="M215" s="309">
        <f t="shared" si="78"/>
        <v>0</v>
      </c>
      <c r="N215" s="309">
        <f t="shared" si="78"/>
        <v>0</v>
      </c>
      <c r="O215" s="309">
        <f t="shared" si="78"/>
        <v>0</v>
      </c>
      <c r="P215" s="309">
        <f t="shared" si="78"/>
        <v>0</v>
      </c>
      <c r="Q215" s="309">
        <f t="shared" si="78"/>
        <v>0</v>
      </c>
      <c r="R215" s="309">
        <f t="shared" si="78"/>
        <v>0</v>
      </c>
      <c r="S215" s="309">
        <f t="shared" si="78"/>
        <v>0</v>
      </c>
      <c r="T215" s="309">
        <f t="shared" si="78"/>
        <v>0</v>
      </c>
      <c r="U215" s="309" t="str">
        <f t="shared" si="78"/>
        <v>X</v>
      </c>
      <c r="V215" s="309">
        <f t="shared" si="78"/>
        <v>0</v>
      </c>
      <c r="W215" s="45"/>
    </row>
    <row r="216" spans="1:23" x14ac:dyDescent="0.25">
      <c r="A216" s="37">
        <v>74</v>
      </c>
      <c r="B216" s="309">
        <f t="shared" si="78"/>
        <v>0</v>
      </c>
      <c r="C216" s="309">
        <f t="shared" si="78"/>
        <v>0</v>
      </c>
      <c r="D216" s="309" t="str">
        <f t="shared" si="78"/>
        <v/>
      </c>
      <c r="E216" s="309">
        <f t="shared" si="78"/>
        <v>0</v>
      </c>
      <c r="F216" s="309" t="str">
        <f t="shared" si="78"/>
        <v/>
      </c>
      <c r="G216" s="309">
        <f t="shared" si="78"/>
        <v>0</v>
      </c>
      <c r="H216" s="309">
        <f t="shared" ref="H216:I216" si="86">H79</f>
        <v>0</v>
      </c>
      <c r="I216" s="309">
        <f t="shared" si="86"/>
        <v>0</v>
      </c>
      <c r="J216" s="309">
        <f t="shared" si="78"/>
        <v>0</v>
      </c>
      <c r="K216" s="309">
        <f t="shared" si="78"/>
        <v>0</v>
      </c>
      <c r="L216" s="309">
        <f t="shared" si="78"/>
        <v>0</v>
      </c>
      <c r="M216" s="309">
        <f t="shared" si="78"/>
        <v>0</v>
      </c>
      <c r="N216" s="309">
        <f t="shared" si="78"/>
        <v>0</v>
      </c>
      <c r="O216" s="309">
        <f t="shared" si="78"/>
        <v>0</v>
      </c>
      <c r="P216" s="309">
        <f t="shared" si="78"/>
        <v>0</v>
      </c>
      <c r="Q216" s="309">
        <f t="shared" si="78"/>
        <v>0</v>
      </c>
      <c r="R216" s="309">
        <f t="shared" si="78"/>
        <v>0</v>
      </c>
      <c r="S216" s="309">
        <f t="shared" si="78"/>
        <v>0</v>
      </c>
      <c r="T216" s="309">
        <f t="shared" si="78"/>
        <v>0</v>
      </c>
      <c r="U216" s="309" t="str">
        <f t="shared" si="78"/>
        <v>X</v>
      </c>
      <c r="V216" s="309">
        <f t="shared" si="78"/>
        <v>0</v>
      </c>
      <c r="W216" s="45"/>
    </row>
    <row r="217" spans="1:23" x14ac:dyDescent="0.25">
      <c r="A217" s="37">
        <v>75</v>
      </c>
      <c r="B217" s="309">
        <f t="shared" si="78"/>
        <v>0</v>
      </c>
      <c r="C217" s="309">
        <f t="shared" si="78"/>
        <v>0</v>
      </c>
      <c r="D217" s="309" t="str">
        <f t="shared" si="78"/>
        <v/>
      </c>
      <c r="E217" s="309">
        <f t="shared" si="78"/>
        <v>0</v>
      </c>
      <c r="F217" s="309" t="str">
        <f t="shared" si="78"/>
        <v/>
      </c>
      <c r="G217" s="309">
        <f t="shared" si="78"/>
        <v>0</v>
      </c>
      <c r="H217" s="309">
        <f t="shared" ref="H217:I217" si="87">H80</f>
        <v>0</v>
      </c>
      <c r="I217" s="309">
        <f t="shared" si="87"/>
        <v>0</v>
      </c>
      <c r="J217" s="309">
        <f t="shared" si="78"/>
        <v>0</v>
      </c>
      <c r="K217" s="309">
        <f t="shared" si="78"/>
        <v>0</v>
      </c>
      <c r="L217" s="309">
        <f t="shared" si="78"/>
        <v>0</v>
      </c>
      <c r="M217" s="309">
        <f t="shared" si="78"/>
        <v>0</v>
      </c>
      <c r="N217" s="309">
        <f t="shared" si="78"/>
        <v>0</v>
      </c>
      <c r="O217" s="309">
        <f t="shared" si="78"/>
        <v>0</v>
      </c>
      <c r="P217" s="309">
        <f t="shared" si="78"/>
        <v>0</v>
      </c>
      <c r="Q217" s="309">
        <f t="shared" si="78"/>
        <v>0</v>
      </c>
      <c r="R217" s="309">
        <f t="shared" si="78"/>
        <v>0</v>
      </c>
      <c r="S217" s="309">
        <f t="shared" si="78"/>
        <v>0</v>
      </c>
      <c r="T217" s="309">
        <f t="shared" si="78"/>
        <v>0</v>
      </c>
      <c r="U217" s="309" t="str">
        <f t="shared" si="78"/>
        <v>X</v>
      </c>
      <c r="V217" s="309">
        <f t="shared" si="78"/>
        <v>0</v>
      </c>
      <c r="W217" s="45"/>
    </row>
    <row r="218" spans="1:23" x14ac:dyDescent="0.25">
      <c r="A218" s="37">
        <v>76</v>
      </c>
      <c r="B218" s="309">
        <f t="shared" si="78"/>
        <v>0</v>
      </c>
      <c r="C218" s="309">
        <f t="shared" si="78"/>
        <v>0</v>
      </c>
      <c r="D218" s="309" t="str">
        <f t="shared" si="78"/>
        <v/>
      </c>
      <c r="E218" s="309">
        <f t="shared" si="78"/>
        <v>0</v>
      </c>
      <c r="F218" s="309" t="str">
        <f t="shared" si="78"/>
        <v/>
      </c>
      <c r="G218" s="309">
        <f t="shared" si="78"/>
        <v>0</v>
      </c>
      <c r="H218" s="309">
        <f t="shared" ref="H218:I218" si="88">H81</f>
        <v>0</v>
      </c>
      <c r="I218" s="309">
        <f t="shared" si="88"/>
        <v>0</v>
      </c>
      <c r="J218" s="309">
        <f t="shared" si="78"/>
        <v>0</v>
      </c>
      <c r="K218" s="309">
        <f t="shared" si="78"/>
        <v>0</v>
      </c>
      <c r="L218" s="309">
        <f t="shared" si="78"/>
        <v>0</v>
      </c>
      <c r="M218" s="309">
        <f t="shared" si="78"/>
        <v>0</v>
      </c>
      <c r="N218" s="309">
        <f t="shared" si="78"/>
        <v>0</v>
      </c>
      <c r="O218" s="309">
        <f t="shared" si="78"/>
        <v>0</v>
      </c>
      <c r="P218" s="309">
        <f t="shared" si="78"/>
        <v>0</v>
      </c>
      <c r="Q218" s="309">
        <f t="shared" si="78"/>
        <v>0</v>
      </c>
      <c r="R218" s="309">
        <f t="shared" si="78"/>
        <v>0</v>
      </c>
      <c r="S218" s="309">
        <f t="shared" si="78"/>
        <v>0</v>
      </c>
      <c r="T218" s="309">
        <f t="shared" si="78"/>
        <v>0</v>
      </c>
      <c r="U218" s="309" t="str">
        <f t="shared" si="78"/>
        <v>X</v>
      </c>
      <c r="V218" s="309">
        <f t="shared" si="78"/>
        <v>0</v>
      </c>
      <c r="W218" s="45"/>
    </row>
    <row r="219" spans="1:23" x14ac:dyDescent="0.25">
      <c r="A219" s="37">
        <v>77</v>
      </c>
      <c r="B219" s="309">
        <f t="shared" si="78"/>
        <v>0</v>
      </c>
      <c r="C219" s="309">
        <f t="shared" si="78"/>
        <v>0</v>
      </c>
      <c r="D219" s="309" t="str">
        <f t="shared" si="78"/>
        <v/>
      </c>
      <c r="E219" s="309">
        <f t="shared" si="78"/>
        <v>0</v>
      </c>
      <c r="F219" s="309" t="str">
        <f t="shared" si="78"/>
        <v/>
      </c>
      <c r="G219" s="309">
        <f t="shared" si="78"/>
        <v>0</v>
      </c>
      <c r="H219" s="309">
        <f t="shared" ref="H219:I219" si="89">H82</f>
        <v>0</v>
      </c>
      <c r="I219" s="309">
        <f t="shared" si="89"/>
        <v>0</v>
      </c>
      <c r="J219" s="309">
        <f t="shared" si="78"/>
        <v>0</v>
      </c>
      <c r="K219" s="309">
        <f t="shared" si="78"/>
        <v>0</v>
      </c>
      <c r="L219" s="309">
        <f t="shared" si="78"/>
        <v>0</v>
      </c>
      <c r="M219" s="309">
        <f t="shared" si="78"/>
        <v>0</v>
      </c>
      <c r="N219" s="309">
        <f t="shared" si="78"/>
        <v>0</v>
      </c>
      <c r="O219" s="309">
        <f t="shared" si="78"/>
        <v>0</v>
      </c>
      <c r="P219" s="309">
        <f t="shared" si="78"/>
        <v>0</v>
      </c>
      <c r="Q219" s="309">
        <f t="shared" si="78"/>
        <v>0</v>
      </c>
      <c r="R219" s="309">
        <f t="shared" si="78"/>
        <v>0</v>
      </c>
      <c r="S219" s="309">
        <f t="shared" si="78"/>
        <v>0</v>
      </c>
      <c r="T219" s="309">
        <f t="shared" si="78"/>
        <v>0</v>
      </c>
      <c r="U219" s="309" t="str">
        <f t="shared" si="78"/>
        <v>X</v>
      </c>
      <c r="V219" s="309">
        <f t="shared" si="78"/>
        <v>0</v>
      </c>
      <c r="W219" s="45"/>
    </row>
    <row r="220" spans="1:23" x14ac:dyDescent="0.25">
      <c r="A220" s="37">
        <v>78</v>
      </c>
      <c r="B220" s="309">
        <f t="shared" si="78"/>
        <v>0</v>
      </c>
      <c r="C220" s="309">
        <f t="shared" si="78"/>
        <v>0</v>
      </c>
      <c r="D220" s="309" t="str">
        <f t="shared" si="78"/>
        <v/>
      </c>
      <c r="E220" s="309">
        <f t="shared" si="78"/>
        <v>0</v>
      </c>
      <c r="F220" s="309" t="str">
        <f t="shared" si="78"/>
        <v/>
      </c>
      <c r="G220" s="309">
        <f t="shared" si="78"/>
        <v>0</v>
      </c>
      <c r="H220" s="309">
        <f t="shared" ref="H220:I220" si="90">H83</f>
        <v>0</v>
      </c>
      <c r="I220" s="309">
        <f t="shared" si="90"/>
        <v>0</v>
      </c>
      <c r="J220" s="309">
        <f t="shared" si="78"/>
        <v>0</v>
      </c>
      <c r="K220" s="309">
        <f t="shared" si="78"/>
        <v>0</v>
      </c>
      <c r="L220" s="309">
        <f t="shared" si="78"/>
        <v>0</v>
      </c>
      <c r="M220" s="309">
        <f t="shared" si="78"/>
        <v>0</v>
      </c>
      <c r="N220" s="309">
        <f t="shared" si="78"/>
        <v>0</v>
      </c>
      <c r="O220" s="309">
        <f t="shared" si="78"/>
        <v>0</v>
      </c>
      <c r="P220" s="309">
        <f t="shared" si="78"/>
        <v>0</v>
      </c>
      <c r="Q220" s="309">
        <f t="shared" si="78"/>
        <v>0</v>
      </c>
      <c r="R220" s="309">
        <f t="shared" si="78"/>
        <v>0</v>
      </c>
      <c r="S220" s="309">
        <f t="shared" si="78"/>
        <v>0</v>
      </c>
      <c r="T220" s="309">
        <f t="shared" si="78"/>
        <v>0</v>
      </c>
      <c r="U220" s="309" t="str">
        <f t="shared" si="78"/>
        <v>X</v>
      </c>
      <c r="V220" s="309">
        <f t="shared" si="78"/>
        <v>0</v>
      </c>
      <c r="W220" s="45"/>
    </row>
    <row r="221" spans="1:23" x14ac:dyDescent="0.25">
      <c r="A221" s="37">
        <v>79</v>
      </c>
      <c r="B221" s="309">
        <f t="shared" si="78"/>
        <v>0</v>
      </c>
      <c r="C221" s="309">
        <f t="shared" si="78"/>
        <v>0</v>
      </c>
      <c r="D221" s="309" t="str">
        <f t="shared" si="78"/>
        <v/>
      </c>
      <c r="E221" s="309">
        <f t="shared" si="78"/>
        <v>0</v>
      </c>
      <c r="F221" s="309" t="str">
        <f t="shared" si="78"/>
        <v/>
      </c>
      <c r="G221" s="309">
        <f t="shared" si="78"/>
        <v>0</v>
      </c>
      <c r="H221" s="309">
        <f t="shared" ref="H221:I221" si="91">H84</f>
        <v>0</v>
      </c>
      <c r="I221" s="309">
        <f t="shared" si="91"/>
        <v>0</v>
      </c>
      <c r="J221" s="309">
        <f t="shared" si="78"/>
        <v>0</v>
      </c>
      <c r="K221" s="309">
        <f t="shared" si="78"/>
        <v>0</v>
      </c>
      <c r="L221" s="309">
        <f t="shared" si="78"/>
        <v>0</v>
      </c>
      <c r="M221" s="309">
        <f t="shared" si="78"/>
        <v>0</v>
      </c>
      <c r="N221" s="309">
        <f t="shared" si="78"/>
        <v>0</v>
      </c>
      <c r="O221" s="309">
        <f t="shared" si="78"/>
        <v>0</v>
      </c>
      <c r="P221" s="309">
        <f t="shared" si="78"/>
        <v>0</v>
      </c>
      <c r="Q221" s="309">
        <f t="shared" si="78"/>
        <v>0</v>
      </c>
      <c r="R221" s="309">
        <f t="shared" ref="R221:V221" si="92">R84</f>
        <v>0</v>
      </c>
      <c r="S221" s="309">
        <f t="shared" si="92"/>
        <v>0</v>
      </c>
      <c r="T221" s="309">
        <f t="shared" si="92"/>
        <v>0</v>
      </c>
      <c r="U221" s="309" t="str">
        <f t="shared" si="92"/>
        <v>X</v>
      </c>
      <c r="V221" s="309">
        <f t="shared" si="92"/>
        <v>0</v>
      </c>
      <c r="W221" s="45"/>
    </row>
    <row r="222" spans="1:23" x14ac:dyDescent="0.25">
      <c r="A222" s="37">
        <v>80</v>
      </c>
      <c r="B222" s="309">
        <f t="shared" ref="B222:V234" si="93">B85</f>
        <v>0</v>
      </c>
      <c r="C222" s="309">
        <f t="shared" si="93"/>
        <v>0</v>
      </c>
      <c r="D222" s="309" t="str">
        <f t="shared" si="93"/>
        <v/>
      </c>
      <c r="E222" s="309">
        <f t="shared" si="93"/>
        <v>0</v>
      </c>
      <c r="F222" s="309" t="str">
        <f t="shared" si="93"/>
        <v/>
      </c>
      <c r="G222" s="309">
        <f t="shared" si="93"/>
        <v>0</v>
      </c>
      <c r="H222" s="309">
        <f t="shared" ref="H222:I222" si="94">H85</f>
        <v>0</v>
      </c>
      <c r="I222" s="309">
        <f t="shared" si="94"/>
        <v>0</v>
      </c>
      <c r="J222" s="309">
        <f t="shared" si="93"/>
        <v>0</v>
      </c>
      <c r="K222" s="309">
        <f t="shared" si="93"/>
        <v>0</v>
      </c>
      <c r="L222" s="309">
        <f t="shared" si="93"/>
        <v>0</v>
      </c>
      <c r="M222" s="309">
        <f t="shared" si="93"/>
        <v>0</v>
      </c>
      <c r="N222" s="309">
        <f t="shared" si="93"/>
        <v>0</v>
      </c>
      <c r="O222" s="309">
        <f t="shared" si="93"/>
        <v>0</v>
      </c>
      <c r="P222" s="309">
        <f t="shared" si="93"/>
        <v>0</v>
      </c>
      <c r="Q222" s="309">
        <f t="shared" si="93"/>
        <v>0</v>
      </c>
      <c r="R222" s="309">
        <f t="shared" si="93"/>
        <v>0</v>
      </c>
      <c r="S222" s="309">
        <f t="shared" si="93"/>
        <v>0</v>
      </c>
      <c r="T222" s="309">
        <f t="shared" si="93"/>
        <v>0</v>
      </c>
      <c r="U222" s="309" t="str">
        <f t="shared" si="93"/>
        <v>X</v>
      </c>
      <c r="V222" s="309">
        <f t="shared" si="93"/>
        <v>0</v>
      </c>
      <c r="W222" s="45"/>
    </row>
    <row r="223" spans="1:23" x14ac:dyDescent="0.25">
      <c r="A223" s="37">
        <v>81</v>
      </c>
      <c r="B223" s="309">
        <f t="shared" si="93"/>
        <v>0</v>
      </c>
      <c r="C223" s="309">
        <f t="shared" si="93"/>
        <v>0</v>
      </c>
      <c r="D223" s="309" t="str">
        <f t="shared" si="93"/>
        <v/>
      </c>
      <c r="E223" s="309">
        <f t="shared" si="93"/>
        <v>0</v>
      </c>
      <c r="F223" s="309" t="str">
        <f t="shared" si="93"/>
        <v/>
      </c>
      <c r="G223" s="309">
        <f t="shared" si="93"/>
        <v>0</v>
      </c>
      <c r="H223" s="309">
        <f t="shared" ref="H223:I223" si="95">H86</f>
        <v>0</v>
      </c>
      <c r="I223" s="309">
        <f t="shared" si="95"/>
        <v>0</v>
      </c>
      <c r="J223" s="309">
        <f t="shared" si="93"/>
        <v>0</v>
      </c>
      <c r="K223" s="309">
        <f t="shared" si="93"/>
        <v>0</v>
      </c>
      <c r="L223" s="309">
        <f t="shared" si="93"/>
        <v>0</v>
      </c>
      <c r="M223" s="309">
        <f t="shared" si="93"/>
        <v>0</v>
      </c>
      <c r="N223" s="309">
        <f t="shared" si="93"/>
        <v>0</v>
      </c>
      <c r="O223" s="309">
        <f t="shared" si="93"/>
        <v>0</v>
      </c>
      <c r="P223" s="309">
        <f t="shared" si="93"/>
        <v>0</v>
      </c>
      <c r="Q223" s="309">
        <f t="shared" si="93"/>
        <v>0</v>
      </c>
      <c r="R223" s="309">
        <f t="shared" si="93"/>
        <v>0</v>
      </c>
      <c r="S223" s="309">
        <f t="shared" si="93"/>
        <v>0</v>
      </c>
      <c r="T223" s="309">
        <f t="shared" si="93"/>
        <v>0</v>
      </c>
      <c r="U223" s="309" t="str">
        <f t="shared" si="93"/>
        <v>X</v>
      </c>
      <c r="V223" s="309">
        <f t="shared" si="93"/>
        <v>0</v>
      </c>
    </row>
    <row r="224" spans="1:23" x14ac:dyDescent="0.25">
      <c r="A224" s="37">
        <v>82</v>
      </c>
      <c r="B224" s="309">
        <f t="shared" si="93"/>
        <v>0</v>
      </c>
      <c r="C224" s="309">
        <f t="shared" si="93"/>
        <v>0</v>
      </c>
      <c r="D224" s="309" t="str">
        <f t="shared" si="93"/>
        <v/>
      </c>
      <c r="E224" s="309">
        <f t="shared" si="93"/>
        <v>0</v>
      </c>
      <c r="F224" s="309" t="str">
        <f t="shared" si="93"/>
        <v/>
      </c>
      <c r="G224" s="309">
        <f t="shared" si="93"/>
        <v>0</v>
      </c>
      <c r="H224" s="309">
        <f t="shared" ref="H224:I224" si="96">H87</f>
        <v>0</v>
      </c>
      <c r="I224" s="309">
        <f t="shared" si="96"/>
        <v>0</v>
      </c>
      <c r="J224" s="309">
        <f t="shared" si="93"/>
        <v>0</v>
      </c>
      <c r="K224" s="309">
        <f t="shared" si="93"/>
        <v>0</v>
      </c>
      <c r="L224" s="309">
        <f t="shared" si="93"/>
        <v>0</v>
      </c>
      <c r="M224" s="309">
        <f t="shared" si="93"/>
        <v>0</v>
      </c>
      <c r="N224" s="309">
        <f t="shared" si="93"/>
        <v>0</v>
      </c>
      <c r="O224" s="309">
        <f t="shared" si="93"/>
        <v>0</v>
      </c>
      <c r="P224" s="309">
        <f t="shared" si="93"/>
        <v>0</v>
      </c>
      <c r="Q224" s="309">
        <f t="shared" si="93"/>
        <v>0</v>
      </c>
      <c r="R224" s="309">
        <f t="shared" si="93"/>
        <v>0</v>
      </c>
      <c r="S224" s="309">
        <f t="shared" si="93"/>
        <v>0</v>
      </c>
      <c r="T224" s="309">
        <f t="shared" si="93"/>
        <v>0</v>
      </c>
      <c r="U224" s="309" t="str">
        <f t="shared" si="93"/>
        <v>X</v>
      </c>
      <c r="V224" s="309">
        <f t="shared" si="93"/>
        <v>0</v>
      </c>
    </row>
    <row r="225" spans="1:22" x14ac:dyDescent="0.25">
      <c r="A225" s="37">
        <v>83</v>
      </c>
      <c r="B225" s="309">
        <f t="shared" si="93"/>
        <v>0</v>
      </c>
      <c r="C225" s="309">
        <f t="shared" si="93"/>
        <v>0</v>
      </c>
      <c r="D225" s="309" t="str">
        <f t="shared" si="93"/>
        <v/>
      </c>
      <c r="E225" s="309">
        <f t="shared" si="93"/>
        <v>0</v>
      </c>
      <c r="F225" s="309" t="str">
        <f t="shared" si="93"/>
        <v/>
      </c>
      <c r="G225" s="309">
        <f t="shared" si="93"/>
        <v>0</v>
      </c>
      <c r="H225" s="309">
        <f t="shared" ref="H225:I225" si="97">H88</f>
        <v>0</v>
      </c>
      <c r="I225" s="309">
        <f t="shared" si="97"/>
        <v>0</v>
      </c>
      <c r="J225" s="309">
        <f t="shared" si="93"/>
        <v>0</v>
      </c>
      <c r="K225" s="309">
        <f t="shared" si="93"/>
        <v>0</v>
      </c>
      <c r="L225" s="309">
        <f t="shared" si="93"/>
        <v>0</v>
      </c>
      <c r="M225" s="309">
        <f t="shared" si="93"/>
        <v>0</v>
      </c>
      <c r="N225" s="309">
        <f t="shared" si="93"/>
        <v>0</v>
      </c>
      <c r="O225" s="309">
        <f t="shared" si="93"/>
        <v>0</v>
      </c>
      <c r="P225" s="309">
        <f t="shared" si="93"/>
        <v>0</v>
      </c>
      <c r="Q225" s="309">
        <f t="shared" si="93"/>
        <v>0</v>
      </c>
      <c r="R225" s="309">
        <f t="shared" si="93"/>
        <v>0</v>
      </c>
      <c r="S225" s="309">
        <f t="shared" si="93"/>
        <v>0</v>
      </c>
      <c r="T225" s="309">
        <f t="shared" si="93"/>
        <v>0</v>
      </c>
      <c r="U225" s="309" t="str">
        <f t="shared" si="93"/>
        <v>X</v>
      </c>
      <c r="V225" s="309">
        <f t="shared" si="93"/>
        <v>0</v>
      </c>
    </row>
    <row r="226" spans="1:22" x14ac:dyDescent="0.25">
      <c r="A226" s="37">
        <v>84</v>
      </c>
      <c r="B226" s="309">
        <f t="shared" si="93"/>
        <v>0</v>
      </c>
      <c r="C226" s="309">
        <f t="shared" si="93"/>
        <v>0</v>
      </c>
      <c r="D226" s="309" t="str">
        <f t="shared" si="93"/>
        <v/>
      </c>
      <c r="E226" s="309">
        <f t="shared" si="93"/>
        <v>0</v>
      </c>
      <c r="F226" s="309" t="str">
        <f t="shared" si="93"/>
        <v/>
      </c>
      <c r="G226" s="309">
        <f t="shared" si="93"/>
        <v>0</v>
      </c>
      <c r="H226" s="309">
        <f t="shared" ref="H226:I226" si="98">H89</f>
        <v>0</v>
      </c>
      <c r="I226" s="309">
        <f t="shared" si="98"/>
        <v>0</v>
      </c>
      <c r="J226" s="309">
        <f t="shared" si="93"/>
        <v>0</v>
      </c>
      <c r="K226" s="309">
        <f t="shared" si="93"/>
        <v>0</v>
      </c>
      <c r="L226" s="309">
        <f t="shared" si="93"/>
        <v>0</v>
      </c>
      <c r="M226" s="309">
        <f t="shared" si="93"/>
        <v>0</v>
      </c>
      <c r="N226" s="309">
        <f t="shared" si="93"/>
        <v>0</v>
      </c>
      <c r="O226" s="309">
        <f t="shared" si="93"/>
        <v>0</v>
      </c>
      <c r="P226" s="309">
        <f t="shared" si="93"/>
        <v>0</v>
      </c>
      <c r="Q226" s="309">
        <f t="shared" si="93"/>
        <v>0</v>
      </c>
      <c r="R226" s="309">
        <f t="shared" si="93"/>
        <v>0</v>
      </c>
      <c r="S226" s="309">
        <f t="shared" si="93"/>
        <v>0</v>
      </c>
      <c r="T226" s="309">
        <f t="shared" si="93"/>
        <v>0</v>
      </c>
      <c r="U226" s="309" t="str">
        <f t="shared" si="93"/>
        <v>X</v>
      </c>
      <c r="V226" s="309">
        <f t="shared" si="93"/>
        <v>0</v>
      </c>
    </row>
    <row r="227" spans="1:22" x14ac:dyDescent="0.25">
      <c r="A227" s="37">
        <v>85</v>
      </c>
      <c r="B227" s="309">
        <f t="shared" si="93"/>
        <v>0</v>
      </c>
      <c r="C227" s="309">
        <f t="shared" si="93"/>
        <v>0</v>
      </c>
      <c r="D227" s="309" t="str">
        <f t="shared" si="93"/>
        <v/>
      </c>
      <c r="E227" s="309">
        <f t="shared" si="93"/>
        <v>0</v>
      </c>
      <c r="F227" s="309" t="str">
        <f t="shared" si="93"/>
        <v/>
      </c>
      <c r="G227" s="309">
        <f t="shared" si="93"/>
        <v>0</v>
      </c>
      <c r="H227" s="309">
        <f t="shared" ref="H227:I227" si="99">H90</f>
        <v>0</v>
      </c>
      <c r="I227" s="309">
        <f t="shared" si="99"/>
        <v>0</v>
      </c>
      <c r="J227" s="309">
        <f t="shared" si="93"/>
        <v>0</v>
      </c>
      <c r="K227" s="309">
        <f t="shared" si="93"/>
        <v>0</v>
      </c>
      <c r="L227" s="309">
        <f t="shared" si="93"/>
        <v>0</v>
      </c>
      <c r="M227" s="309">
        <f t="shared" si="93"/>
        <v>0</v>
      </c>
      <c r="N227" s="309">
        <f t="shared" si="93"/>
        <v>0</v>
      </c>
      <c r="O227" s="309">
        <f t="shared" si="93"/>
        <v>0</v>
      </c>
      <c r="P227" s="309">
        <f t="shared" si="93"/>
        <v>0</v>
      </c>
      <c r="Q227" s="309">
        <f t="shared" si="93"/>
        <v>0</v>
      </c>
      <c r="R227" s="309">
        <f t="shared" si="93"/>
        <v>0</v>
      </c>
      <c r="S227" s="309">
        <f t="shared" si="93"/>
        <v>0</v>
      </c>
      <c r="T227" s="309">
        <f t="shared" si="93"/>
        <v>0</v>
      </c>
      <c r="U227" s="309" t="str">
        <f t="shared" si="93"/>
        <v>X</v>
      </c>
      <c r="V227" s="309">
        <f t="shared" si="93"/>
        <v>0</v>
      </c>
    </row>
    <row r="228" spans="1:22" x14ac:dyDescent="0.25">
      <c r="A228" s="37">
        <v>86</v>
      </c>
      <c r="B228" s="309">
        <f t="shared" si="93"/>
        <v>0</v>
      </c>
      <c r="C228" s="309">
        <f t="shared" si="93"/>
        <v>0</v>
      </c>
      <c r="D228" s="309" t="str">
        <f t="shared" si="93"/>
        <v/>
      </c>
      <c r="E228" s="309">
        <f t="shared" si="93"/>
        <v>0</v>
      </c>
      <c r="F228" s="309" t="str">
        <f t="shared" si="93"/>
        <v/>
      </c>
      <c r="G228" s="309">
        <f t="shared" si="93"/>
        <v>0</v>
      </c>
      <c r="H228" s="309">
        <f t="shared" ref="H228:I228" si="100">H91</f>
        <v>0</v>
      </c>
      <c r="I228" s="309">
        <f t="shared" si="100"/>
        <v>0</v>
      </c>
      <c r="J228" s="309">
        <f t="shared" si="93"/>
        <v>0</v>
      </c>
      <c r="K228" s="309">
        <f t="shared" si="93"/>
        <v>0</v>
      </c>
      <c r="L228" s="309">
        <f t="shared" si="93"/>
        <v>0</v>
      </c>
      <c r="M228" s="309">
        <f t="shared" si="93"/>
        <v>0</v>
      </c>
      <c r="N228" s="309">
        <f t="shared" si="93"/>
        <v>0</v>
      </c>
      <c r="O228" s="309">
        <f t="shared" si="93"/>
        <v>0</v>
      </c>
      <c r="P228" s="309">
        <f t="shared" si="93"/>
        <v>0</v>
      </c>
      <c r="Q228" s="309">
        <f t="shared" si="93"/>
        <v>0</v>
      </c>
      <c r="R228" s="309">
        <f t="shared" si="93"/>
        <v>0</v>
      </c>
      <c r="S228" s="309">
        <f t="shared" si="93"/>
        <v>0</v>
      </c>
      <c r="T228" s="309">
        <f t="shared" si="93"/>
        <v>0</v>
      </c>
      <c r="U228" s="309" t="str">
        <f t="shared" si="93"/>
        <v>X</v>
      </c>
      <c r="V228" s="309">
        <f t="shared" si="93"/>
        <v>0</v>
      </c>
    </row>
    <row r="229" spans="1:22" x14ac:dyDescent="0.25">
      <c r="A229" s="37">
        <v>87</v>
      </c>
      <c r="B229" s="309">
        <f t="shared" si="93"/>
        <v>0</v>
      </c>
      <c r="C229" s="309">
        <f t="shared" si="93"/>
        <v>0</v>
      </c>
      <c r="D229" s="309" t="str">
        <f t="shared" si="93"/>
        <v/>
      </c>
      <c r="E229" s="309">
        <f t="shared" si="93"/>
        <v>0</v>
      </c>
      <c r="F229" s="309" t="str">
        <f t="shared" si="93"/>
        <v/>
      </c>
      <c r="G229" s="309">
        <f t="shared" si="93"/>
        <v>0</v>
      </c>
      <c r="H229" s="309">
        <f t="shared" ref="H229:I229" si="101">H92</f>
        <v>0</v>
      </c>
      <c r="I229" s="309">
        <f t="shared" si="101"/>
        <v>0</v>
      </c>
      <c r="J229" s="309">
        <f t="shared" si="93"/>
        <v>0</v>
      </c>
      <c r="K229" s="309">
        <f t="shared" si="93"/>
        <v>0</v>
      </c>
      <c r="L229" s="309">
        <f t="shared" si="93"/>
        <v>0</v>
      </c>
      <c r="M229" s="309">
        <f t="shared" si="93"/>
        <v>0</v>
      </c>
      <c r="N229" s="309">
        <f t="shared" si="93"/>
        <v>0</v>
      </c>
      <c r="O229" s="309">
        <f t="shared" si="93"/>
        <v>0</v>
      </c>
      <c r="P229" s="309">
        <f t="shared" si="93"/>
        <v>0</v>
      </c>
      <c r="Q229" s="309">
        <f t="shared" si="93"/>
        <v>0</v>
      </c>
      <c r="R229" s="309">
        <f t="shared" si="93"/>
        <v>0</v>
      </c>
      <c r="S229" s="309">
        <f t="shared" si="93"/>
        <v>0</v>
      </c>
      <c r="T229" s="309">
        <f t="shared" si="93"/>
        <v>0</v>
      </c>
      <c r="U229" s="309" t="str">
        <f t="shared" si="93"/>
        <v>X</v>
      </c>
      <c r="V229" s="309">
        <f t="shared" si="93"/>
        <v>0</v>
      </c>
    </row>
    <row r="230" spans="1:22" x14ac:dyDescent="0.25">
      <c r="A230" s="37">
        <v>88</v>
      </c>
      <c r="B230" s="309">
        <f t="shared" si="93"/>
        <v>0</v>
      </c>
      <c r="C230" s="309">
        <f t="shared" si="93"/>
        <v>0</v>
      </c>
      <c r="D230" s="309" t="str">
        <f t="shared" si="93"/>
        <v/>
      </c>
      <c r="E230" s="309">
        <f t="shared" si="93"/>
        <v>0</v>
      </c>
      <c r="F230" s="309" t="str">
        <f t="shared" si="93"/>
        <v/>
      </c>
      <c r="G230" s="309">
        <f t="shared" si="93"/>
        <v>0</v>
      </c>
      <c r="H230" s="309">
        <f t="shared" ref="H230:I230" si="102">H93</f>
        <v>0</v>
      </c>
      <c r="I230" s="309">
        <f t="shared" si="102"/>
        <v>0</v>
      </c>
      <c r="J230" s="309">
        <f t="shared" si="93"/>
        <v>0</v>
      </c>
      <c r="K230" s="309">
        <f t="shared" si="93"/>
        <v>0</v>
      </c>
      <c r="L230" s="309">
        <f t="shared" si="93"/>
        <v>0</v>
      </c>
      <c r="M230" s="309">
        <f t="shared" si="93"/>
        <v>0</v>
      </c>
      <c r="N230" s="309">
        <f t="shared" si="93"/>
        <v>0</v>
      </c>
      <c r="O230" s="309">
        <f t="shared" si="93"/>
        <v>0</v>
      </c>
      <c r="P230" s="309">
        <f t="shared" si="93"/>
        <v>0</v>
      </c>
      <c r="Q230" s="309">
        <f t="shared" si="93"/>
        <v>0</v>
      </c>
      <c r="R230" s="309">
        <f t="shared" si="93"/>
        <v>0</v>
      </c>
      <c r="S230" s="309">
        <f t="shared" si="93"/>
        <v>0</v>
      </c>
      <c r="T230" s="309">
        <f t="shared" si="93"/>
        <v>0</v>
      </c>
      <c r="U230" s="309" t="str">
        <f t="shared" si="93"/>
        <v>X</v>
      </c>
      <c r="V230" s="309">
        <f t="shared" si="93"/>
        <v>0</v>
      </c>
    </row>
    <row r="231" spans="1:22" x14ac:dyDescent="0.25">
      <c r="A231" s="37">
        <v>89</v>
      </c>
      <c r="B231" s="309">
        <f t="shared" si="93"/>
        <v>0</v>
      </c>
      <c r="C231" s="309">
        <f t="shared" si="93"/>
        <v>0</v>
      </c>
      <c r="D231" s="309" t="str">
        <f t="shared" si="93"/>
        <v/>
      </c>
      <c r="E231" s="309">
        <f t="shared" si="93"/>
        <v>0</v>
      </c>
      <c r="F231" s="309" t="str">
        <f t="shared" si="93"/>
        <v/>
      </c>
      <c r="G231" s="309">
        <f t="shared" si="93"/>
        <v>0</v>
      </c>
      <c r="H231" s="309">
        <f t="shared" ref="H231:I231" si="103">H94</f>
        <v>0</v>
      </c>
      <c r="I231" s="309">
        <f t="shared" si="103"/>
        <v>0</v>
      </c>
      <c r="J231" s="309">
        <f t="shared" si="93"/>
        <v>0</v>
      </c>
      <c r="K231" s="309">
        <f t="shared" si="93"/>
        <v>0</v>
      </c>
      <c r="L231" s="309">
        <f t="shared" si="93"/>
        <v>0</v>
      </c>
      <c r="M231" s="309">
        <f t="shared" si="93"/>
        <v>0</v>
      </c>
      <c r="N231" s="309">
        <f t="shared" si="93"/>
        <v>0</v>
      </c>
      <c r="O231" s="309">
        <f t="shared" si="93"/>
        <v>0</v>
      </c>
      <c r="P231" s="309">
        <f t="shared" si="93"/>
        <v>0</v>
      </c>
      <c r="Q231" s="309">
        <f t="shared" si="93"/>
        <v>0</v>
      </c>
      <c r="R231" s="309">
        <f t="shared" si="93"/>
        <v>0</v>
      </c>
      <c r="S231" s="309">
        <f t="shared" si="93"/>
        <v>0</v>
      </c>
      <c r="T231" s="309">
        <f t="shared" si="93"/>
        <v>0</v>
      </c>
      <c r="U231" s="309" t="str">
        <f t="shared" si="93"/>
        <v>X</v>
      </c>
      <c r="V231" s="309">
        <f t="shared" si="93"/>
        <v>0</v>
      </c>
    </row>
    <row r="232" spans="1:22" x14ac:dyDescent="0.25">
      <c r="A232" s="37">
        <v>90</v>
      </c>
      <c r="B232" s="309">
        <f t="shared" si="93"/>
        <v>0</v>
      </c>
      <c r="C232" s="309">
        <f t="shared" si="93"/>
        <v>0</v>
      </c>
      <c r="D232" s="309" t="str">
        <f t="shared" si="93"/>
        <v/>
      </c>
      <c r="E232" s="309">
        <f t="shared" si="93"/>
        <v>0</v>
      </c>
      <c r="F232" s="309" t="str">
        <f t="shared" si="93"/>
        <v/>
      </c>
      <c r="G232" s="309">
        <f t="shared" si="93"/>
        <v>0</v>
      </c>
      <c r="H232" s="309">
        <f t="shared" ref="H232:I232" si="104">H95</f>
        <v>0</v>
      </c>
      <c r="I232" s="309">
        <f t="shared" si="104"/>
        <v>0</v>
      </c>
      <c r="J232" s="309">
        <f t="shared" si="93"/>
        <v>0</v>
      </c>
      <c r="K232" s="309">
        <f t="shared" si="93"/>
        <v>0</v>
      </c>
      <c r="L232" s="309">
        <f t="shared" si="93"/>
        <v>0</v>
      </c>
      <c r="M232" s="309">
        <f t="shared" si="93"/>
        <v>0</v>
      </c>
      <c r="N232" s="309">
        <f t="shared" si="93"/>
        <v>0</v>
      </c>
      <c r="O232" s="309">
        <f t="shared" si="93"/>
        <v>0</v>
      </c>
      <c r="P232" s="309">
        <f t="shared" si="93"/>
        <v>0</v>
      </c>
      <c r="Q232" s="309">
        <f t="shared" si="93"/>
        <v>0</v>
      </c>
      <c r="R232" s="309">
        <f t="shared" si="93"/>
        <v>0</v>
      </c>
      <c r="S232" s="309">
        <f t="shared" si="93"/>
        <v>0</v>
      </c>
      <c r="T232" s="309">
        <f t="shared" si="93"/>
        <v>0</v>
      </c>
      <c r="U232" s="309" t="str">
        <f t="shared" si="93"/>
        <v>X</v>
      </c>
      <c r="V232" s="309">
        <f t="shared" si="93"/>
        <v>0</v>
      </c>
    </row>
    <row r="233" spans="1:22" x14ac:dyDescent="0.25">
      <c r="A233" s="37">
        <v>91</v>
      </c>
      <c r="B233" s="309">
        <f t="shared" si="93"/>
        <v>0</v>
      </c>
      <c r="C233" s="309">
        <f t="shared" si="93"/>
        <v>0</v>
      </c>
      <c r="D233" s="309" t="str">
        <f t="shared" si="93"/>
        <v/>
      </c>
      <c r="E233" s="309">
        <f t="shared" si="93"/>
        <v>0</v>
      </c>
      <c r="F233" s="309" t="str">
        <f t="shared" si="93"/>
        <v/>
      </c>
      <c r="G233" s="309">
        <f t="shared" si="93"/>
        <v>0</v>
      </c>
      <c r="H233" s="309">
        <f t="shared" ref="H233:I233" si="105">H96</f>
        <v>0</v>
      </c>
      <c r="I233" s="309">
        <f t="shared" si="105"/>
        <v>0</v>
      </c>
      <c r="J233" s="309">
        <f t="shared" si="93"/>
        <v>0</v>
      </c>
      <c r="K233" s="309">
        <f t="shared" si="93"/>
        <v>0</v>
      </c>
      <c r="L233" s="309">
        <f t="shared" si="93"/>
        <v>0</v>
      </c>
      <c r="M233" s="309">
        <f t="shared" si="93"/>
        <v>0</v>
      </c>
      <c r="N233" s="309">
        <f t="shared" si="93"/>
        <v>0</v>
      </c>
      <c r="O233" s="309">
        <f t="shared" si="93"/>
        <v>0</v>
      </c>
      <c r="P233" s="309">
        <f t="shared" si="93"/>
        <v>0</v>
      </c>
      <c r="Q233" s="309">
        <f t="shared" si="93"/>
        <v>0</v>
      </c>
      <c r="R233" s="309">
        <f t="shared" si="93"/>
        <v>0</v>
      </c>
      <c r="S233" s="309">
        <f t="shared" si="93"/>
        <v>0</v>
      </c>
      <c r="T233" s="309">
        <f t="shared" si="93"/>
        <v>0</v>
      </c>
      <c r="U233" s="309" t="str">
        <f t="shared" si="93"/>
        <v>X</v>
      </c>
      <c r="V233" s="309">
        <f t="shared" si="93"/>
        <v>0</v>
      </c>
    </row>
    <row r="234" spans="1:22" x14ac:dyDescent="0.25">
      <c r="A234" s="37">
        <v>92</v>
      </c>
      <c r="B234" s="309">
        <f t="shared" si="93"/>
        <v>0</v>
      </c>
      <c r="C234" s="309">
        <f t="shared" si="93"/>
        <v>0</v>
      </c>
      <c r="D234" s="309" t="str">
        <f t="shared" si="93"/>
        <v/>
      </c>
      <c r="E234" s="309">
        <f t="shared" si="93"/>
        <v>0</v>
      </c>
      <c r="F234" s="309" t="str">
        <f t="shared" si="93"/>
        <v/>
      </c>
      <c r="G234" s="309">
        <f t="shared" si="93"/>
        <v>0</v>
      </c>
      <c r="H234" s="309">
        <f t="shared" ref="H234:I234" si="106">H97</f>
        <v>0</v>
      </c>
      <c r="I234" s="309">
        <f t="shared" si="106"/>
        <v>0</v>
      </c>
      <c r="J234" s="309">
        <f t="shared" si="93"/>
        <v>0</v>
      </c>
      <c r="K234" s="309">
        <f t="shared" si="93"/>
        <v>0</v>
      </c>
      <c r="L234" s="309">
        <f t="shared" si="93"/>
        <v>0</v>
      </c>
      <c r="M234" s="309">
        <f t="shared" si="93"/>
        <v>0</v>
      </c>
      <c r="N234" s="309">
        <f t="shared" si="93"/>
        <v>0</v>
      </c>
      <c r="O234" s="309">
        <f t="shared" si="93"/>
        <v>0</v>
      </c>
      <c r="P234" s="309">
        <f t="shared" si="93"/>
        <v>0</v>
      </c>
      <c r="Q234" s="309">
        <f t="shared" si="93"/>
        <v>0</v>
      </c>
      <c r="R234" s="309">
        <f t="shared" ref="R234:V234" si="107">R97</f>
        <v>0</v>
      </c>
      <c r="S234" s="309">
        <f t="shared" si="107"/>
        <v>0</v>
      </c>
      <c r="T234" s="309">
        <f t="shared" si="107"/>
        <v>0</v>
      </c>
      <c r="U234" s="309" t="str">
        <f t="shared" si="107"/>
        <v>X</v>
      </c>
      <c r="V234" s="309">
        <f t="shared" si="107"/>
        <v>0</v>
      </c>
    </row>
    <row r="235" spans="1:22" x14ac:dyDescent="0.25">
      <c r="A235" s="37">
        <v>93</v>
      </c>
      <c r="B235" s="309">
        <f t="shared" ref="B235:V247" si="108">B98</f>
        <v>0</v>
      </c>
      <c r="C235" s="309">
        <f t="shared" si="108"/>
        <v>0</v>
      </c>
      <c r="D235" s="309" t="str">
        <f t="shared" si="108"/>
        <v/>
      </c>
      <c r="E235" s="309">
        <f t="shared" si="108"/>
        <v>0</v>
      </c>
      <c r="F235" s="309" t="str">
        <f t="shared" si="108"/>
        <v/>
      </c>
      <c r="G235" s="309">
        <f t="shared" si="108"/>
        <v>0</v>
      </c>
      <c r="H235" s="309">
        <f t="shared" ref="H235:I235" si="109">H98</f>
        <v>0</v>
      </c>
      <c r="I235" s="309">
        <f t="shared" si="109"/>
        <v>0</v>
      </c>
      <c r="J235" s="309">
        <f t="shared" si="108"/>
        <v>0</v>
      </c>
      <c r="K235" s="309">
        <f t="shared" si="108"/>
        <v>0</v>
      </c>
      <c r="L235" s="309">
        <f t="shared" si="108"/>
        <v>0</v>
      </c>
      <c r="M235" s="309">
        <f t="shared" si="108"/>
        <v>0</v>
      </c>
      <c r="N235" s="309">
        <f t="shared" si="108"/>
        <v>0</v>
      </c>
      <c r="O235" s="309">
        <f t="shared" si="108"/>
        <v>0</v>
      </c>
      <c r="P235" s="309">
        <f t="shared" si="108"/>
        <v>0</v>
      </c>
      <c r="Q235" s="309">
        <f t="shared" si="108"/>
        <v>0</v>
      </c>
      <c r="R235" s="309">
        <f t="shared" si="108"/>
        <v>0</v>
      </c>
      <c r="S235" s="309">
        <f t="shared" si="108"/>
        <v>0</v>
      </c>
      <c r="T235" s="309">
        <f t="shared" si="108"/>
        <v>0</v>
      </c>
      <c r="U235" s="309" t="str">
        <f t="shared" si="108"/>
        <v>X</v>
      </c>
      <c r="V235" s="309">
        <f t="shared" si="108"/>
        <v>0</v>
      </c>
    </row>
    <row r="236" spans="1:22" x14ac:dyDescent="0.25">
      <c r="A236" s="37">
        <v>94</v>
      </c>
      <c r="B236" s="309">
        <f t="shared" si="108"/>
        <v>0</v>
      </c>
      <c r="C236" s="309">
        <f t="shared" si="108"/>
        <v>0</v>
      </c>
      <c r="D236" s="309" t="str">
        <f t="shared" si="108"/>
        <v/>
      </c>
      <c r="E236" s="309">
        <f t="shared" si="108"/>
        <v>0</v>
      </c>
      <c r="F236" s="309" t="str">
        <f t="shared" si="108"/>
        <v/>
      </c>
      <c r="G236" s="309">
        <f t="shared" si="108"/>
        <v>0</v>
      </c>
      <c r="H236" s="309">
        <f t="shared" ref="H236:I236" si="110">H99</f>
        <v>0</v>
      </c>
      <c r="I236" s="309">
        <f t="shared" si="110"/>
        <v>0</v>
      </c>
      <c r="J236" s="309">
        <f t="shared" si="108"/>
        <v>0</v>
      </c>
      <c r="K236" s="309">
        <f t="shared" si="108"/>
        <v>0</v>
      </c>
      <c r="L236" s="309">
        <f t="shared" si="108"/>
        <v>0</v>
      </c>
      <c r="M236" s="309">
        <f t="shared" si="108"/>
        <v>0</v>
      </c>
      <c r="N236" s="309">
        <f t="shared" si="108"/>
        <v>0</v>
      </c>
      <c r="O236" s="309">
        <f t="shared" si="108"/>
        <v>0</v>
      </c>
      <c r="P236" s="309">
        <f t="shared" si="108"/>
        <v>0</v>
      </c>
      <c r="Q236" s="309">
        <f t="shared" si="108"/>
        <v>0</v>
      </c>
      <c r="R236" s="309">
        <f t="shared" si="108"/>
        <v>0</v>
      </c>
      <c r="S236" s="309">
        <f t="shared" si="108"/>
        <v>0</v>
      </c>
      <c r="T236" s="309">
        <f t="shared" si="108"/>
        <v>0</v>
      </c>
      <c r="U236" s="309" t="str">
        <f t="shared" si="108"/>
        <v>X</v>
      </c>
      <c r="V236" s="309">
        <f t="shared" si="108"/>
        <v>0</v>
      </c>
    </row>
    <row r="237" spans="1:22" x14ac:dyDescent="0.25">
      <c r="A237" s="37">
        <v>95</v>
      </c>
      <c r="B237" s="309">
        <f t="shared" si="108"/>
        <v>0</v>
      </c>
      <c r="C237" s="309">
        <f t="shared" si="108"/>
        <v>0</v>
      </c>
      <c r="D237" s="309" t="str">
        <f t="shared" si="108"/>
        <v/>
      </c>
      <c r="E237" s="309">
        <f t="shared" si="108"/>
        <v>0</v>
      </c>
      <c r="F237" s="309" t="str">
        <f t="shared" si="108"/>
        <v/>
      </c>
      <c r="G237" s="309">
        <f t="shared" si="108"/>
        <v>0</v>
      </c>
      <c r="H237" s="309">
        <f t="shared" ref="H237:I237" si="111">H100</f>
        <v>0</v>
      </c>
      <c r="I237" s="309">
        <f t="shared" si="111"/>
        <v>0</v>
      </c>
      <c r="J237" s="309">
        <f t="shared" si="108"/>
        <v>0</v>
      </c>
      <c r="K237" s="309">
        <f t="shared" si="108"/>
        <v>0</v>
      </c>
      <c r="L237" s="309">
        <f t="shared" si="108"/>
        <v>0</v>
      </c>
      <c r="M237" s="309">
        <f t="shared" si="108"/>
        <v>0</v>
      </c>
      <c r="N237" s="309">
        <f t="shared" si="108"/>
        <v>0</v>
      </c>
      <c r="O237" s="309">
        <f t="shared" si="108"/>
        <v>0</v>
      </c>
      <c r="P237" s="309">
        <f t="shared" si="108"/>
        <v>0</v>
      </c>
      <c r="Q237" s="309">
        <f t="shared" si="108"/>
        <v>0</v>
      </c>
      <c r="R237" s="309">
        <f t="shared" si="108"/>
        <v>0</v>
      </c>
      <c r="S237" s="309">
        <f t="shared" si="108"/>
        <v>0</v>
      </c>
      <c r="T237" s="309">
        <f t="shared" si="108"/>
        <v>0</v>
      </c>
      <c r="U237" s="309" t="str">
        <f t="shared" si="108"/>
        <v>X</v>
      </c>
      <c r="V237" s="309">
        <f t="shared" si="108"/>
        <v>0</v>
      </c>
    </row>
    <row r="238" spans="1:22" x14ac:dyDescent="0.25">
      <c r="A238" s="37">
        <v>96</v>
      </c>
      <c r="B238" s="309">
        <f t="shared" si="108"/>
        <v>0</v>
      </c>
      <c r="C238" s="309">
        <f t="shared" si="108"/>
        <v>0</v>
      </c>
      <c r="D238" s="309" t="str">
        <f t="shared" si="108"/>
        <v/>
      </c>
      <c r="E238" s="309">
        <f t="shared" si="108"/>
        <v>0</v>
      </c>
      <c r="F238" s="309" t="str">
        <f t="shared" si="108"/>
        <v/>
      </c>
      <c r="G238" s="309">
        <f t="shared" si="108"/>
        <v>0</v>
      </c>
      <c r="H238" s="309">
        <f t="shared" ref="H238:I238" si="112">H101</f>
        <v>0</v>
      </c>
      <c r="I238" s="309">
        <f t="shared" si="112"/>
        <v>0</v>
      </c>
      <c r="J238" s="309">
        <f t="shared" si="108"/>
        <v>0</v>
      </c>
      <c r="K238" s="309">
        <f t="shared" si="108"/>
        <v>0</v>
      </c>
      <c r="L238" s="309">
        <f t="shared" si="108"/>
        <v>0</v>
      </c>
      <c r="M238" s="309">
        <f t="shared" si="108"/>
        <v>0</v>
      </c>
      <c r="N238" s="309">
        <f t="shared" si="108"/>
        <v>0</v>
      </c>
      <c r="O238" s="309">
        <f t="shared" si="108"/>
        <v>0</v>
      </c>
      <c r="P238" s="309">
        <f t="shared" si="108"/>
        <v>0</v>
      </c>
      <c r="Q238" s="309">
        <f t="shared" si="108"/>
        <v>0</v>
      </c>
      <c r="R238" s="309">
        <f t="shared" si="108"/>
        <v>0</v>
      </c>
      <c r="S238" s="309">
        <f t="shared" si="108"/>
        <v>0</v>
      </c>
      <c r="T238" s="309">
        <f t="shared" si="108"/>
        <v>0</v>
      </c>
      <c r="U238" s="309" t="str">
        <f t="shared" si="108"/>
        <v>X</v>
      </c>
      <c r="V238" s="309">
        <f t="shared" si="108"/>
        <v>0</v>
      </c>
    </row>
    <row r="239" spans="1:22" x14ac:dyDescent="0.25">
      <c r="A239" s="37">
        <v>97</v>
      </c>
      <c r="B239" s="309">
        <f t="shared" si="108"/>
        <v>0</v>
      </c>
      <c r="C239" s="309">
        <f t="shared" si="108"/>
        <v>0</v>
      </c>
      <c r="D239" s="309" t="str">
        <f t="shared" si="108"/>
        <v/>
      </c>
      <c r="E239" s="309">
        <f t="shared" si="108"/>
        <v>0</v>
      </c>
      <c r="F239" s="309" t="str">
        <f t="shared" si="108"/>
        <v/>
      </c>
      <c r="G239" s="309">
        <f t="shared" si="108"/>
        <v>0</v>
      </c>
      <c r="H239" s="309">
        <f t="shared" ref="H239:I239" si="113">H102</f>
        <v>0</v>
      </c>
      <c r="I239" s="309">
        <f t="shared" si="113"/>
        <v>0</v>
      </c>
      <c r="J239" s="309">
        <f t="shared" si="108"/>
        <v>0</v>
      </c>
      <c r="K239" s="309">
        <f t="shared" si="108"/>
        <v>0</v>
      </c>
      <c r="L239" s="309">
        <f t="shared" si="108"/>
        <v>0</v>
      </c>
      <c r="M239" s="309">
        <f t="shared" si="108"/>
        <v>0</v>
      </c>
      <c r="N239" s="309">
        <f t="shared" si="108"/>
        <v>0</v>
      </c>
      <c r="O239" s="309">
        <f t="shared" si="108"/>
        <v>0</v>
      </c>
      <c r="P239" s="309">
        <f t="shared" si="108"/>
        <v>0</v>
      </c>
      <c r="Q239" s="309">
        <f t="shared" si="108"/>
        <v>0</v>
      </c>
      <c r="R239" s="309">
        <f t="shared" si="108"/>
        <v>0</v>
      </c>
      <c r="S239" s="309">
        <f t="shared" si="108"/>
        <v>0</v>
      </c>
      <c r="T239" s="309">
        <f t="shared" si="108"/>
        <v>0</v>
      </c>
      <c r="U239" s="309" t="str">
        <f t="shared" si="108"/>
        <v>X</v>
      </c>
      <c r="V239" s="309">
        <f t="shared" si="108"/>
        <v>0</v>
      </c>
    </row>
    <row r="240" spans="1:22" x14ac:dyDescent="0.25">
      <c r="A240" s="37">
        <v>98</v>
      </c>
      <c r="B240" s="309">
        <f t="shared" si="108"/>
        <v>0</v>
      </c>
      <c r="C240" s="309">
        <f t="shared" si="108"/>
        <v>0</v>
      </c>
      <c r="D240" s="309" t="str">
        <f t="shared" si="108"/>
        <v/>
      </c>
      <c r="E240" s="309">
        <f t="shared" si="108"/>
        <v>0</v>
      </c>
      <c r="F240" s="309" t="str">
        <f t="shared" si="108"/>
        <v/>
      </c>
      <c r="G240" s="309">
        <f t="shared" si="108"/>
        <v>0</v>
      </c>
      <c r="H240" s="309">
        <f t="shared" ref="H240:I240" si="114">H103</f>
        <v>0</v>
      </c>
      <c r="I240" s="309">
        <f t="shared" si="114"/>
        <v>0</v>
      </c>
      <c r="J240" s="309">
        <f t="shared" si="108"/>
        <v>0</v>
      </c>
      <c r="K240" s="309">
        <f t="shared" si="108"/>
        <v>0</v>
      </c>
      <c r="L240" s="309">
        <f t="shared" si="108"/>
        <v>0</v>
      </c>
      <c r="M240" s="309">
        <f t="shared" si="108"/>
        <v>0</v>
      </c>
      <c r="N240" s="309">
        <f t="shared" si="108"/>
        <v>0</v>
      </c>
      <c r="O240" s="309">
        <f t="shared" si="108"/>
        <v>0</v>
      </c>
      <c r="P240" s="309">
        <f t="shared" si="108"/>
        <v>0</v>
      </c>
      <c r="Q240" s="309">
        <f t="shared" si="108"/>
        <v>0</v>
      </c>
      <c r="R240" s="309">
        <f t="shared" si="108"/>
        <v>0</v>
      </c>
      <c r="S240" s="309">
        <f t="shared" si="108"/>
        <v>0</v>
      </c>
      <c r="T240" s="309">
        <f t="shared" si="108"/>
        <v>0</v>
      </c>
      <c r="U240" s="309" t="str">
        <f t="shared" si="108"/>
        <v>X</v>
      </c>
      <c r="V240" s="309">
        <f t="shared" si="108"/>
        <v>0</v>
      </c>
    </row>
    <row r="241" spans="1:22" x14ac:dyDescent="0.25">
      <c r="A241" s="37">
        <v>99</v>
      </c>
      <c r="B241" s="309">
        <f t="shared" si="108"/>
        <v>0</v>
      </c>
      <c r="C241" s="309">
        <f t="shared" si="108"/>
        <v>0</v>
      </c>
      <c r="D241" s="309" t="str">
        <f t="shared" si="108"/>
        <v/>
      </c>
      <c r="E241" s="309">
        <f t="shared" si="108"/>
        <v>0</v>
      </c>
      <c r="F241" s="309" t="str">
        <f t="shared" si="108"/>
        <v/>
      </c>
      <c r="G241" s="309">
        <f t="shared" si="108"/>
        <v>0</v>
      </c>
      <c r="H241" s="309">
        <f t="shared" ref="H241:I241" si="115">H104</f>
        <v>0</v>
      </c>
      <c r="I241" s="309">
        <f t="shared" si="115"/>
        <v>0</v>
      </c>
      <c r="J241" s="309">
        <f t="shared" si="108"/>
        <v>0</v>
      </c>
      <c r="K241" s="309">
        <f t="shared" si="108"/>
        <v>0</v>
      </c>
      <c r="L241" s="309">
        <f t="shared" si="108"/>
        <v>0</v>
      </c>
      <c r="M241" s="309">
        <f t="shared" si="108"/>
        <v>0</v>
      </c>
      <c r="N241" s="309">
        <f t="shared" si="108"/>
        <v>0</v>
      </c>
      <c r="O241" s="309">
        <f t="shared" si="108"/>
        <v>0</v>
      </c>
      <c r="P241" s="309">
        <f t="shared" si="108"/>
        <v>0</v>
      </c>
      <c r="Q241" s="309">
        <f t="shared" si="108"/>
        <v>0</v>
      </c>
      <c r="R241" s="309">
        <f t="shared" si="108"/>
        <v>0</v>
      </c>
      <c r="S241" s="309">
        <f t="shared" si="108"/>
        <v>0</v>
      </c>
      <c r="T241" s="309">
        <f t="shared" si="108"/>
        <v>0</v>
      </c>
      <c r="U241" s="309" t="str">
        <f t="shared" si="108"/>
        <v>X</v>
      </c>
      <c r="V241" s="309">
        <f t="shared" si="108"/>
        <v>0</v>
      </c>
    </row>
    <row r="242" spans="1:22" x14ac:dyDescent="0.25">
      <c r="A242" s="37">
        <v>100</v>
      </c>
      <c r="B242" s="309">
        <f t="shared" si="108"/>
        <v>0</v>
      </c>
      <c r="C242" s="309">
        <f t="shared" si="108"/>
        <v>0</v>
      </c>
      <c r="D242" s="309" t="str">
        <f t="shared" si="108"/>
        <v/>
      </c>
      <c r="E242" s="309">
        <f t="shared" si="108"/>
        <v>0</v>
      </c>
      <c r="F242" s="309" t="str">
        <f t="shared" si="108"/>
        <v/>
      </c>
      <c r="G242" s="309">
        <f t="shared" si="108"/>
        <v>0</v>
      </c>
      <c r="H242" s="309">
        <f t="shared" ref="H242:I242" si="116">H105</f>
        <v>0</v>
      </c>
      <c r="I242" s="309">
        <f t="shared" si="116"/>
        <v>0</v>
      </c>
      <c r="J242" s="309">
        <f t="shared" si="108"/>
        <v>0</v>
      </c>
      <c r="K242" s="309">
        <f t="shared" si="108"/>
        <v>0</v>
      </c>
      <c r="L242" s="309">
        <f t="shared" si="108"/>
        <v>0</v>
      </c>
      <c r="M242" s="309">
        <f t="shared" si="108"/>
        <v>0</v>
      </c>
      <c r="N242" s="309">
        <f t="shared" si="108"/>
        <v>0</v>
      </c>
      <c r="O242" s="309">
        <f t="shared" si="108"/>
        <v>0</v>
      </c>
      <c r="P242" s="309">
        <f t="shared" si="108"/>
        <v>0</v>
      </c>
      <c r="Q242" s="309">
        <f t="shared" si="108"/>
        <v>0</v>
      </c>
      <c r="R242" s="309">
        <f t="shared" si="108"/>
        <v>0</v>
      </c>
      <c r="S242" s="309">
        <f t="shared" si="108"/>
        <v>0</v>
      </c>
      <c r="T242" s="309">
        <f t="shared" si="108"/>
        <v>0</v>
      </c>
      <c r="U242" s="309" t="str">
        <f t="shared" si="108"/>
        <v>X</v>
      </c>
      <c r="V242" s="309">
        <f t="shared" si="108"/>
        <v>0</v>
      </c>
    </row>
    <row r="243" spans="1:22" x14ac:dyDescent="0.25">
      <c r="A243" s="37">
        <v>101</v>
      </c>
      <c r="B243" s="309">
        <f t="shared" si="108"/>
        <v>0</v>
      </c>
      <c r="C243" s="309">
        <f t="shared" si="108"/>
        <v>0</v>
      </c>
      <c r="D243" s="309" t="str">
        <f t="shared" si="108"/>
        <v/>
      </c>
      <c r="E243" s="309">
        <f t="shared" si="108"/>
        <v>0</v>
      </c>
      <c r="F243" s="309" t="str">
        <f t="shared" si="108"/>
        <v/>
      </c>
      <c r="G243" s="309">
        <f t="shared" si="108"/>
        <v>0</v>
      </c>
      <c r="H243" s="309">
        <f t="shared" ref="H243:I243" si="117">H106</f>
        <v>0</v>
      </c>
      <c r="I243" s="309">
        <f t="shared" si="117"/>
        <v>0</v>
      </c>
      <c r="J243" s="309">
        <f t="shared" si="108"/>
        <v>0</v>
      </c>
      <c r="K243" s="309">
        <f t="shared" si="108"/>
        <v>0</v>
      </c>
      <c r="L243" s="309">
        <f t="shared" si="108"/>
        <v>0</v>
      </c>
      <c r="M243" s="309">
        <f t="shared" si="108"/>
        <v>0</v>
      </c>
      <c r="N243" s="309">
        <f t="shared" si="108"/>
        <v>0</v>
      </c>
      <c r="O243" s="309">
        <f t="shared" si="108"/>
        <v>0</v>
      </c>
      <c r="P243" s="309">
        <f t="shared" si="108"/>
        <v>0</v>
      </c>
      <c r="Q243" s="309">
        <f t="shared" si="108"/>
        <v>0</v>
      </c>
      <c r="R243" s="309">
        <f t="shared" si="108"/>
        <v>0</v>
      </c>
      <c r="S243" s="309">
        <f t="shared" si="108"/>
        <v>0</v>
      </c>
      <c r="T243" s="309">
        <f t="shared" si="108"/>
        <v>0</v>
      </c>
      <c r="U243" s="309" t="str">
        <f t="shared" si="108"/>
        <v>X</v>
      </c>
      <c r="V243" s="309">
        <f t="shared" si="108"/>
        <v>0</v>
      </c>
    </row>
    <row r="244" spans="1:22" x14ac:dyDescent="0.25">
      <c r="A244" s="37">
        <v>102</v>
      </c>
      <c r="B244" s="309">
        <f t="shared" si="108"/>
        <v>0</v>
      </c>
      <c r="C244" s="309">
        <f t="shared" si="108"/>
        <v>0</v>
      </c>
      <c r="D244" s="309" t="str">
        <f t="shared" si="108"/>
        <v/>
      </c>
      <c r="E244" s="309">
        <f t="shared" si="108"/>
        <v>0</v>
      </c>
      <c r="F244" s="309" t="str">
        <f t="shared" si="108"/>
        <v/>
      </c>
      <c r="G244" s="309">
        <f t="shared" si="108"/>
        <v>0</v>
      </c>
      <c r="H244" s="309">
        <f t="shared" ref="H244:I244" si="118">H107</f>
        <v>0</v>
      </c>
      <c r="I244" s="309">
        <f t="shared" si="118"/>
        <v>0</v>
      </c>
      <c r="J244" s="309">
        <f t="shared" si="108"/>
        <v>0</v>
      </c>
      <c r="K244" s="309">
        <f t="shared" si="108"/>
        <v>0</v>
      </c>
      <c r="L244" s="309">
        <f t="shared" si="108"/>
        <v>0</v>
      </c>
      <c r="M244" s="309">
        <f t="shared" si="108"/>
        <v>0</v>
      </c>
      <c r="N244" s="309">
        <f t="shared" si="108"/>
        <v>0</v>
      </c>
      <c r="O244" s="309">
        <f t="shared" si="108"/>
        <v>0</v>
      </c>
      <c r="P244" s="309">
        <f t="shared" si="108"/>
        <v>0</v>
      </c>
      <c r="Q244" s="309">
        <f t="shared" si="108"/>
        <v>0</v>
      </c>
      <c r="R244" s="309">
        <f t="shared" si="108"/>
        <v>0</v>
      </c>
      <c r="S244" s="309">
        <f t="shared" si="108"/>
        <v>0</v>
      </c>
      <c r="T244" s="309">
        <f t="shared" si="108"/>
        <v>0</v>
      </c>
      <c r="U244" s="309" t="str">
        <f t="shared" si="108"/>
        <v>X</v>
      </c>
      <c r="V244" s="309">
        <f t="shared" si="108"/>
        <v>0</v>
      </c>
    </row>
    <row r="245" spans="1:22" x14ac:dyDescent="0.25">
      <c r="A245" s="37">
        <v>103</v>
      </c>
      <c r="B245" s="309">
        <f t="shared" si="108"/>
        <v>0</v>
      </c>
      <c r="C245" s="309">
        <f t="shared" si="108"/>
        <v>0</v>
      </c>
      <c r="D245" s="309" t="str">
        <f t="shared" si="108"/>
        <v/>
      </c>
      <c r="E245" s="309">
        <f t="shared" si="108"/>
        <v>0</v>
      </c>
      <c r="F245" s="309" t="str">
        <f t="shared" si="108"/>
        <v/>
      </c>
      <c r="G245" s="309">
        <f t="shared" si="108"/>
        <v>0</v>
      </c>
      <c r="H245" s="309">
        <f t="shared" ref="H245:I245" si="119">H108</f>
        <v>0</v>
      </c>
      <c r="I245" s="309">
        <f t="shared" si="119"/>
        <v>0</v>
      </c>
      <c r="J245" s="309">
        <f t="shared" si="108"/>
        <v>0</v>
      </c>
      <c r="K245" s="309">
        <f t="shared" si="108"/>
        <v>0</v>
      </c>
      <c r="L245" s="309">
        <f t="shared" si="108"/>
        <v>0</v>
      </c>
      <c r="M245" s="309">
        <f t="shared" si="108"/>
        <v>0</v>
      </c>
      <c r="N245" s="309">
        <f t="shared" si="108"/>
        <v>0</v>
      </c>
      <c r="O245" s="309">
        <f t="shared" si="108"/>
        <v>0</v>
      </c>
      <c r="P245" s="309">
        <f t="shared" si="108"/>
        <v>0</v>
      </c>
      <c r="Q245" s="309">
        <f t="shared" si="108"/>
        <v>0</v>
      </c>
      <c r="R245" s="309">
        <f t="shared" si="108"/>
        <v>0</v>
      </c>
      <c r="S245" s="309">
        <f t="shared" si="108"/>
        <v>0</v>
      </c>
      <c r="T245" s="309">
        <f t="shared" si="108"/>
        <v>0</v>
      </c>
      <c r="U245" s="309" t="str">
        <f t="shared" si="108"/>
        <v>X</v>
      </c>
      <c r="V245" s="309">
        <f t="shared" si="108"/>
        <v>0</v>
      </c>
    </row>
    <row r="246" spans="1:22" x14ac:dyDescent="0.25">
      <c r="A246" s="37">
        <v>104</v>
      </c>
      <c r="B246" s="309">
        <f t="shared" si="108"/>
        <v>0</v>
      </c>
      <c r="C246" s="309">
        <f t="shared" si="108"/>
        <v>0</v>
      </c>
      <c r="D246" s="309" t="str">
        <f t="shared" si="108"/>
        <v/>
      </c>
      <c r="E246" s="309">
        <f t="shared" si="108"/>
        <v>0</v>
      </c>
      <c r="F246" s="309" t="str">
        <f t="shared" si="108"/>
        <v/>
      </c>
      <c r="G246" s="309">
        <f t="shared" si="108"/>
        <v>0</v>
      </c>
      <c r="H246" s="309">
        <f t="shared" ref="H246:I246" si="120">H109</f>
        <v>0</v>
      </c>
      <c r="I246" s="309">
        <f t="shared" si="120"/>
        <v>0</v>
      </c>
      <c r="J246" s="309">
        <f t="shared" si="108"/>
        <v>0</v>
      </c>
      <c r="K246" s="309">
        <f t="shared" si="108"/>
        <v>0</v>
      </c>
      <c r="L246" s="309">
        <f t="shared" si="108"/>
        <v>0</v>
      </c>
      <c r="M246" s="309">
        <f t="shared" si="108"/>
        <v>0</v>
      </c>
      <c r="N246" s="309">
        <f t="shared" si="108"/>
        <v>0</v>
      </c>
      <c r="O246" s="309">
        <f t="shared" si="108"/>
        <v>0</v>
      </c>
      <c r="P246" s="309">
        <f t="shared" si="108"/>
        <v>0</v>
      </c>
      <c r="Q246" s="309">
        <f t="shared" si="108"/>
        <v>0</v>
      </c>
      <c r="R246" s="309">
        <f t="shared" si="108"/>
        <v>0</v>
      </c>
      <c r="S246" s="309">
        <f t="shared" si="108"/>
        <v>0</v>
      </c>
      <c r="T246" s="309">
        <f t="shared" si="108"/>
        <v>0</v>
      </c>
      <c r="U246" s="309" t="str">
        <f t="shared" si="108"/>
        <v>X</v>
      </c>
      <c r="V246" s="309">
        <f t="shared" si="108"/>
        <v>0</v>
      </c>
    </row>
    <row r="247" spans="1:22" x14ac:dyDescent="0.25">
      <c r="A247" s="37">
        <v>105</v>
      </c>
      <c r="B247" s="309">
        <f t="shared" si="108"/>
        <v>0</v>
      </c>
      <c r="C247" s="309">
        <f t="shared" si="108"/>
        <v>0</v>
      </c>
      <c r="D247" s="309" t="str">
        <f t="shared" si="108"/>
        <v/>
      </c>
      <c r="E247" s="309">
        <f t="shared" si="108"/>
        <v>0</v>
      </c>
      <c r="F247" s="309" t="str">
        <f t="shared" si="108"/>
        <v/>
      </c>
      <c r="G247" s="309">
        <f t="shared" si="108"/>
        <v>0</v>
      </c>
      <c r="H247" s="309">
        <f t="shared" ref="H247:I247" si="121">H110</f>
        <v>0</v>
      </c>
      <c r="I247" s="309">
        <f t="shared" si="121"/>
        <v>0</v>
      </c>
      <c r="J247" s="309">
        <f t="shared" si="108"/>
        <v>0</v>
      </c>
      <c r="K247" s="309">
        <f t="shared" si="108"/>
        <v>0</v>
      </c>
      <c r="L247" s="309">
        <f t="shared" si="108"/>
        <v>0</v>
      </c>
      <c r="M247" s="309">
        <f t="shared" si="108"/>
        <v>0</v>
      </c>
      <c r="N247" s="309">
        <f t="shared" si="108"/>
        <v>0</v>
      </c>
      <c r="O247" s="309">
        <f t="shared" si="108"/>
        <v>0</v>
      </c>
      <c r="P247" s="309">
        <f t="shared" si="108"/>
        <v>0</v>
      </c>
      <c r="Q247" s="309">
        <f t="shared" si="108"/>
        <v>0</v>
      </c>
      <c r="R247" s="309">
        <f t="shared" ref="R247:V247" si="122">R110</f>
        <v>0</v>
      </c>
      <c r="S247" s="309">
        <f t="shared" si="122"/>
        <v>0</v>
      </c>
      <c r="T247" s="309">
        <f t="shared" si="122"/>
        <v>0</v>
      </c>
      <c r="U247" s="309" t="str">
        <f t="shared" si="122"/>
        <v>X</v>
      </c>
      <c r="V247" s="309">
        <f t="shared" si="122"/>
        <v>0</v>
      </c>
    </row>
    <row r="248" spans="1:22" x14ac:dyDescent="0.25">
      <c r="A248" s="37">
        <v>106</v>
      </c>
      <c r="B248" s="309">
        <f t="shared" ref="B248:V260" si="123">B111</f>
        <v>0</v>
      </c>
      <c r="C248" s="309">
        <f t="shared" si="123"/>
        <v>0</v>
      </c>
      <c r="D248" s="309" t="str">
        <f t="shared" si="123"/>
        <v/>
      </c>
      <c r="E248" s="309">
        <f t="shared" si="123"/>
        <v>0</v>
      </c>
      <c r="F248" s="309" t="str">
        <f t="shared" si="123"/>
        <v/>
      </c>
      <c r="G248" s="309">
        <f t="shared" si="123"/>
        <v>0</v>
      </c>
      <c r="H248" s="309">
        <f t="shared" ref="H248:I248" si="124">H111</f>
        <v>0</v>
      </c>
      <c r="I248" s="309">
        <f t="shared" si="124"/>
        <v>0</v>
      </c>
      <c r="J248" s="309">
        <f t="shared" si="123"/>
        <v>0</v>
      </c>
      <c r="K248" s="309">
        <f t="shared" si="123"/>
        <v>0</v>
      </c>
      <c r="L248" s="309">
        <f t="shared" si="123"/>
        <v>0</v>
      </c>
      <c r="M248" s="309">
        <f t="shared" si="123"/>
        <v>0</v>
      </c>
      <c r="N248" s="309">
        <f t="shared" si="123"/>
        <v>0</v>
      </c>
      <c r="O248" s="309">
        <f t="shared" si="123"/>
        <v>0</v>
      </c>
      <c r="P248" s="309">
        <f t="shared" si="123"/>
        <v>0</v>
      </c>
      <c r="Q248" s="309">
        <f t="shared" si="123"/>
        <v>0</v>
      </c>
      <c r="R248" s="309">
        <f t="shared" si="123"/>
        <v>0</v>
      </c>
      <c r="S248" s="309">
        <f t="shared" si="123"/>
        <v>0</v>
      </c>
      <c r="T248" s="309">
        <f t="shared" si="123"/>
        <v>0</v>
      </c>
      <c r="U248" s="309" t="str">
        <f t="shared" si="123"/>
        <v>X</v>
      </c>
      <c r="V248" s="309">
        <f t="shared" si="123"/>
        <v>0</v>
      </c>
    </row>
    <row r="249" spans="1:22" x14ac:dyDescent="0.25">
      <c r="A249" s="37">
        <v>107</v>
      </c>
      <c r="B249" s="309">
        <f t="shared" si="123"/>
        <v>0</v>
      </c>
      <c r="C249" s="309">
        <f t="shared" si="123"/>
        <v>0</v>
      </c>
      <c r="D249" s="309" t="str">
        <f t="shared" si="123"/>
        <v/>
      </c>
      <c r="E249" s="309">
        <f t="shared" si="123"/>
        <v>0</v>
      </c>
      <c r="F249" s="309" t="str">
        <f t="shared" si="123"/>
        <v/>
      </c>
      <c r="G249" s="309">
        <f t="shared" si="123"/>
        <v>0</v>
      </c>
      <c r="H249" s="309">
        <f t="shared" ref="H249:I249" si="125">H112</f>
        <v>0</v>
      </c>
      <c r="I249" s="309">
        <f t="shared" si="125"/>
        <v>0</v>
      </c>
      <c r="J249" s="309">
        <f t="shared" si="123"/>
        <v>0</v>
      </c>
      <c r="K249" s="309">
        <f t="shared" si="123"/>
        <v>0</v>
      </c>
      <c r="L249" s="309">
        <f t="shared" si="123"/>
        <v>0</v>
      </c>
      <c r="M249" s="309">
        <f t="shared" si="123"/>
        <v>0</v>
      </c>
      <c r="N249" s="309">
        <f t="shared" si="123"/>
        <v>0</v>
      </c>
      <c r="O249" s="309">
        <f t="shared" si="123"/>
        <v>0</v>
      </c>
      <c r="P249" s="309">
        <f t="shared" si="123"/>
        <v>0</v>
      </c>
      <c r="Q249" s="309">
        <f t="shared" si="123"/>
        <v>0</v>
      </c>
      <c r="R249" s="309">
        <f t="shared" si="123"/>
        <v>0</v>
      </c>
      <c r="S249" s="309">
        <f t="shared" si="123"/>
        <v>0</v>
      </c>
      <c r="T249" s="309">
        <f t="shared" si="123"/>
        <v>0</v>
      </c>
      <c r="U249" s="309" t="str">
        <f t="shared" si="123"/>
        <v>X</v>
      </c>
      <c r="V249" s="309">
        <f t="shared" si="123"/>
        <v>0</v>
      </c>
    </row>
    <row r="250" spans="1:22" x14ac:dyDescent="0.25">
      <c r="A250" s="37">
        <v>108</v>
      </c>
      <c r="B250" s="309">
        <f t="shared" si="123"/>
        <v>0</v>
      </c>
      <c r="C250" s="309">
        <f t="shared" si="123"/>
        <v>0</v>
      </c>
      <c r="D250" s="309" t="str">
        <f t="shared" si="123"/>
        <v/>
      </c>
      <c r="E250" s="309">
        <f t="shared" si="123"/>
        <v>0</v>
      </c>
      <c r="F250" s="309" t="str">
        <f t="shared" si="123"/>
        <v/>
      </c>
      <c r="G250" s="309">
        <f t="shared" si="123"/>
        <v>0</v>
      </c>
      <c r="H250" s="309">
        <f t="shared" ref="H250:I250" si="126">H113</f>
        <v>0</v>
      </c>
      <c r="I250" s="309">
        <f t="shared" si="126"/>
        <v>0</v>
      </c>
      <c r="J250" s="309">
        <f t="shared" si="123"/>
        <v>0</v>
      </c>
      <c r="K250" s="309">
        <f t="shared" si="123"/>
        <v>0</v>
      </c>
      <c r="L250" s="309">
        <f t="shared" si="123"/>
        <v>0</v>
      </c>
      <c r="M250" s="309">
        <f t="shared" si="123"/>
        <v>0</v>
      </c>
      <c r="N250" s="309">
        <f t="shared" si="123"/>
        <v>0</v>
      </c>
      <c r="O250" s="309">
        <f t="shared" si="123"/>
        <v>0</v>
      </c>
      <c r="P250" s="309">
        <f t="shared" si="123"/>
        <v>0</v>
      </c>
      <c r="Q250" s="309">
        <f t="shared" si="123"/>
        <v>0</v>
      </c>
      <c r="R250" s="309">
        <f t="shared" si="123"/>
        <v>0</v>
      </c>
      <c r="S250" s="309">
        <f t="shared" si="123"/>
        <v>0</v>
      </c>
      <c r="T250" s="309">
        <f t="shared" si="123"/>
        <v>0</v>
      </c>
      <c r="U250" s="309" t="str">
        <f t="shared" si="123"/>
        <v>X</v>
      </c>
      <c r="V250" s="309">
        <f t="shared" si="123"/>
        <v>0</v>
      </c>
    </row>
    <row r="251" spans="1:22" x14ac:dyDescent="0.25">
      <c r="A251" s="37">
        <v>109</v>
      </c>
      <c r="B251" s="309">
        <f t="shared" si="123"/>
        <v>0</v>
      </c>
      <c r="C251" s="309">
        <f t="shared" si="123"/>
        <v>0</v>
      </c>
      <c r="D251" s="309" t="str">
        <f t="shared" si="123"/>
        <v/>
      </c>
      <c r="E251" s="309">
        <f t="shared" si="123"/>
        <v>0</v>
      </c>
      <c r="F251" s="309" t="str">
        <f t="shared" si="123"/>
        <v/>
      </c>
      <c r="G251" s="309">
        <f t="shared" si="123"/>
        <v>0</v>
      </c>
      <c r="H251" s="309">
        <f t="shared" ref="H251:I251" si="127">H114</f>
        <v>0</v>
      </c>
      <c r="I251" s="309">
        <f t="shared" si="127"/>
        <v>0</v>
      </c>
      <c r="J251" s="309">
        <f t="shared" si="123"/>
        <v>0</v>
      </c>
      <c r="K251" s="309">
        <f t="shared" si="123"/>
        <v>0</v>
      </c>
      <c r="L251" s="309">
        <f t="shared" si="123"/>
        <v>0</v>
      </c>
      <c r="M251" s="309">
        <f t="shared" si="123"/>
        <v>0</v>
      </c>
      <c r="N251" s="309">
        <f t="shared" si="123"/>
        <v>0</v>
      </c>
      <c r="O251" s="309">
        <f t="shared" si="123"/>
        <v>0</v>
      </c>
      <c r="P251" s="309">
        <f t="shared" si="123"/>
        <v>0</v>
      </c>
      <c r="Q251" s="309">
        <f t="shared" si="123"/>
        <v>0</v>
      </c>
      <c r="R251" s="309">
        <f t="shared" si="123"/>
        <v>0</v>
      </c>
      <c r="S251" s="309">
        <f t="shared" si="123"/>
        <v>0</v>
      </c>
      <c r="T251" s="309">
        <f t="shared" si="123"/>
        <v>0</v>
      </c>
      <c r="U251" s="309" t="str">
        <f t="shared" si="123"/>
        <v>X</v>
      </c>
      <c r="V251" s="309">
        <f t="shared" si="123"/>
        <v>0</v>
      </c>
    </row>
    <row r="252" spans="1:22" x14ac:dyDescent="0.25">
      <c r="A252" s="37">
        <v>110</v>
      </c>
      <c r="B252" s="309">
        <f t="shared" si="123"/>
        <v>0</v>
      </c>
      <c r="C252" s="309">
        <f t="shared" si="123"/>
        <v>0</v>
      </c>
      <c r="D252" s="309" t="str">
        <f t="shared" si="123"/>
        <v/>
      </c>
      <c r="E252" s="309">
        <f t="shared" si="123"/>
        <v>0</v>
      </c>
      <c r="F252" s="309" t="str">
        <f t="shared" si="123"/>
        <v/>
      </c>
      <c r="G252" s="309">
        <f t="shared" si="123"/>
        <v>0</v>
      </c>
      <c r="H252" s="309">
        <f t="shared" ref="H252:I252" si="128">H115</f>
        <v>0</v>
      </c>
      <c r="I252" s="309">
        <f t="shared" si="128"/>
        <v>0</v>
      </c>
      <c r="J252" s="309">
        <f t="shared" si="123"/>
        <v>0</v>
      </c>
      <c r="K252" s="309">
        <f t="shared" si="123"/>
        <v>0</v>
      </c>
      <c r="L252" s="309">
        <f t="shared" si="123"/>
        <v>0</v>
      </c>
      <c r="M252" s="309">
        <f t="shared" si="123"/>
        <v>0</v>
      </c>
      <c r="N252" s="309">
        <f t="shared" si="123"/>
        <v>0</v>
      </c>
      <c r="O252" s="309">
        <f t="shared" si="123"/>
        <v>0</v>
      </c>
      <c r="P252" s="309">
        <f t="shared" si="123"/>
        <v>0</v>
      </c>
      <c r="Q252" s="309">
        <f t="shared" si="123"/>
        <v>0</v>
      </c>
      <c r="R252" s="309">
        <f t="shared" si="123"/>
        <v>0</v>
      </c>
      <c r="S252" s="309">
        <f t="shared" si="123"/>
        <v>0</v>
      </c>
      <c r="T252" s="309">
        <f t="shared" si="123"/>
        <v>0</v>
      </c>
      <c r="U252" s="309" t="str">
        <f t="shared" si="123"/>
        <v>X</v>
      </c>
      <c r="V252" s="309">
        <f t="shared" si="123"/>
        <v>0</v>
      </c>
    </row>
    <row r="253" spans="1:22" x14ac:dyDescent="0.25">
      <c r="A253" s="37">
        <v>111</v>
      </c>
      <c r="B253" s="309">
        <f t="shared" si="123"/>
        <v>0</v>
      </c>
      <c r="C253" s="309">
        <f t="shared" si="123"/>
        <v>0</v>
      </c>
      <c r="D253" s="309" t="str">
        <f t="shared" si="123"/>
        <v/>
      </c>
      <c r="E253" s="309">
        <f t="shared" si="123"/>
        <v>0</v>
      </c>
      <c r="F253" s="309" t="str">
        <f t="shared" si="123"/>
        <v/>
      </c>
      <c r="G253" s="309">
        <f t="shared" si="123"/>
        <v>0</v>
      </c>
      <c r="H253" s="309">
        <f t="shared" ref="H253:I253" si="129">H116</f>
        <v>0</v>
      </c>
      <c r="I253" s="309">
        <f t="shared" si="129"/>
        <v>0</v>
      </c>
      <c r="J253" s="309">
        <f t="shared" si="123"/>
        <v>0</v>
      </c>
      <c r="K253" s="309">
        <f t="shared" si="123"/>
        <v>0</v>
      </c>
      <c r="L253" s="309">
        <f t="shared" si="123"/>
        <v>0</v>
      </c>
      <c r="M253" s="309">
        <f t="shared" si="123"/>
        <v>0</v>
      </c>
      <c r="N253" s="309">
        <f t="shared" si="123"/>
        <v>0</v>
      </c>
      <c r="O253" s="309">
        <f t="shared" si="123"/>
        <v>0</v>
      </c>
      <c r="P253" s="309">
        <f t="shared" si="123"/>
        <v>0</v>
      </c>
      <c r="Q253" s="309">
        <f t="shared" si="123"/>
        <v>0</v>
      </c>
      <c r="R253" s="309">
        <f t="shared" si="123"/>
        <v>0</v>
      </c>
      <c r="S253" s="309">
        <f t="shared" si="123"/>
        <v>0</v>
      </c>
      <c r="T253" s="309">
        <f t="shared" si="123"/>
        <v>0</v>
      </c>
      <c r="U253" s="309" t="str">
        <f t="shared" si="123"/>
        <v>X</v>
      </c>
      <c r="V253" s="309">
        <f t="shared" si="123"/>
        <v>0</v>
      </c>
    </row>
    <row r="254" spans="1:22" x14ac:dyDescent="0.25">
      <c r="A254" s="37">
        <v>112</v>
      </c>
      <c r="B254" s="309">
        <f t="shared" si="123"/>
        <v>0</v>
      </c>
      <c r="C254" s="309">
        <f t="shared" si="123"/>
        <v>0</v>
      </c>
      <c r="D254" s="309" t="str">
        <f t="shared" si="123"/>
        <v/>
      </c>
      <c r="E254" s="309">
        <f t="shared" si="123"/>
        <v>0</v>
      </c>
      <c r="F254" s="309" t="str">
        <f t="shared" si="123"/>
        <v/>
      </c>
      <c r="G254" s="309">
        <f t="shared" si="123"/>
        <v>0</v>
      </c>
      <c r="H254" s="309">
        <f t="shared" ref="H254:I254" si="130">H117</f>
        <v>0</v>
      </c>
      <c r="I254" s="309">
        <f t="shared" si="130"/>
        <v>0</v>
      </c>
      <c r="J254" s="309">
        <f t="shared" si="123"/>
        <v>0</v>
      </c>
      <c r="K254" s="309">
        <f t="shared" si="123"/>
        <v>0</v>
      </c>
      <c r="L254" s="309">
        <f t="shared" si="123"/>
        <v>0</v>
      </c>
      <c r="M254" s="309">
        <f t="shared" si="123"/>
        <v>0</v>
      </c>
      <c r="N254" s="309">
        <f t="shared" si="123"/>
        <v>0</v>
      </c>
      <c r="O254" s="309">
        <f t="shared" si="123"/>
        <v>0</v>
      </c>
      <c r="P254" s="309">
        <f t="shared" si="123"/>
        <v>0</v>
      </c>
      <c r="Q254" s="309">
        <f t="shared" si="123"/>
        <v>0</v>
      </c>
      <c r="R254" s="309">
        <f t="shared" si="123"/>
        <v>0</v>
      </c>
      <c r="S254" s="309">
        <f t="shared" si="123"/>
        <v>0</v>
      </c>
      <c r="T254" s="309">
        <f t="shared" si="123"/>
        <v>0</v>
      </c>
      <c r="U254" s="309" t="str">
        <f t="shared" si="123"/>
        <v>X</v>
      </c>
      <c r="V254" s="309">
        <f t="shared" si="123"/>
        <v>0</v>
      </c>
    </row>
    <row r="255" spans="1:22" x14ac:dyDescent="0.25">
      <c r="A255" s="37">
        <v>113</v>
      </c>
      <c r="B255" s="309">
        <f t="shared" si="123"/>
        <v>0</v>
      </c>
      <c r="C255" s="309">
        <f t="shared" si="123"/>
        <v>0</v>
      </c>
      <c r="D255" s="309" t="str">
        <f t="shared" si="123"/>
        <v/>
      </c>
      <c r="E255" s="309">
        <f t="shared" si="123"/>
        <v>0</v>
      </c>
      <c r="F255" s="309" t="str">
        <f t="shared" si="123"/>
        <v/>
      </c>
      <c r="G255" s="309">
        <f t="shared" si="123"/>
        <v>0</v>
      </c>
      <c r="H255" s="309">
        <f t="shared" ref="H255:I255" si="131">H118</f>
        <v>0</v>
      </c>
      <c r="I255" s="309">
        <f t="shared" si="131"/>
        <v>0</v>
      </c>
      <c r="J255" s="309">
        <f t="shared" si="123"/>
        <v>0</v>
      </c>
      <c r="K255" s="309">
        <f t="shared" si="123"/>
        <v>0</v>
      </c>
      <c r="L255" s="309">
        <f t="shared" si="123"/>
        <v>0</v>
      </c>
      <c r="M255" s="309">
        <f t="shared" si="123"/>
        <v>0</v>
      </c>
      <c r="N255" s="309">
        <f t="shared" si="123"/>
        <v>0</v>
      </c>
      <c r="O255" s="309">
        <f t="shared" si="123"/>
        <v>0</v>
      </c>
      <c r="P255" s="309">
        <f t="shared" si="123"/>
        <v>0</v>
      </c>
      <c r="Q255" s="309">
        <f t="shared" si="123"/>
        <v>0</v>
      </c>
      <c r="R255" s="309">
        <f t="shared" si="123"/>
        <v>0</v>
      </c>
      <c r="S255" s="309">
        <f t="shared" si="123"/>
        <v>0</v>
      </c>
      <c r="T255" s="309">
        <f t="shared" si="123"/>
        <v>0</v>
      </c>
      <c r="U255" s="309" t="str">
        <f t="shared" si="123"/>
        <v>X</v>
      </c>
      <c r="V255" s="309">
        <f t="shared" si="123"/>
        <v>0</v>
      </c>
    </row>
    <row r="256" spans="1:22" x14ac:dyDescent="0.25">
      <c r="A256" s="37">
        <v>114</v>
      </c>
      <c r="B256" s="309">
        <f t="shared" si="123"/>
        <v>0</v>
      </c>
      <c r="C256" s="309">
        <f t="shared" si="123"/>
        <v>0</v>
      </c>
      <c r="D256" s="309" t="str">
        <f t="shared" si="123"/>
        <v/>
      </c>
      <c r="E256" s="309">
        <f t="shared" si="123"/>
        <v>0</v>
      </c>
      <c r="F256" s="309" t="str">
        <f t="shared" si="123"/>
        <v/>
      </c>
      <c r="G256" s="309">
        <f t="shared" si="123"/>
        <v>0</v>
      </c>
      <c r="H256" s="309">
        <f t="shared" ref="H256:I256" si="132">H119</f>
        <v>0</v>
      </c>
      <c r="I256" s="309">
        <f t="shared" si="132"/>
        <v>0</v>
      </c>
      <c r="J256" s="309">
        <f t="shared" si="123"/>
        <v>0</v>
      </c>
      <c r="K256" s="309">
        <f t="shared" si="123"/>
        <v>0</v>
      </c>
      <c r="L256" s="309">
        <f t="shared" si="123"/>
        <v>0</v>
      </c>
      <c r="M256" s="309">
        <f t="shared" si="123"/>
        <v>0</v>
      </c>
      <c r="N256" s="309">
        <f t="shared" si="123"/>
        <v>0</v>
      </c>
      <c r="O256" s="309">
        <f t="shared" si="123"/>
        <v>0</v>
      </c>
      <c r="P256" s="309">
        <f t="shared" si="123"/>
        <v>0</v>
      </c>
      <c r="Q256" s="309">
        <f t="shared" si="123"/>
        <v>0</v>
      </c>
      <c r="R256" s="309">
        <f t="shared" si="123"/>
        <v>0</v>
      </c>
      <c r="S256" s="309">
        <f t="shared" si="123"/>
        <v>0</v>
      </c>
      <c r="T256" s="309">
        <f t="shared" si="123"/>
        <v>0</v>
      </c>
      <c r="U256" s="309" t="str">
        <f t="shared" si="123"/>
        <v>X</v>
      </c>
      <c r="V256" s="309">
        <f t="shared" si="123"/>
        <v>0</v>
      </c>
    </row>
    <row r="257" spans="1:22" x14ac:dyDescent="0.25">
      <c r="A257" s="37">
        <v>115</v>
      </c>
      <c r="B257" s="309">
        <f t="shared" si="123"/>
        <v>0</v>
      </c>
      <c r="C257" s="309">
        <f t="shared" si="123"/>
        <v>0</v>
      </c>
      <c r="D257" s="309" t="str">
        <f t="shared" si="123"/>
        <v/>
      </c>
      <c r="E257" s="309">
        <f t="shared" si="123"/>
        <v>0</v>
      </c>
      <c r="F257" s="309" t="str">
        <f t="shared" si="123"/>
        <v/>
      </c>
      <c r="G257" s="309">
        <f t="shared" si="123"/>
        <v>0</v>
      </c>
      <c r="H257" s="309">
        <f t="shared" ref="H257:I257" si="133">H120</f>
        <v>0</v>
      </c>
      <c r="I257" s="309">
        <f t="shared" si="133"/>
        <v>0</v>
      </c>
      <c r="J257" s="309">
        <f t="shared" si="123"/>
        <v>0</v>
      </c>
      <c r="K257" s="309">
        <f t="shared" si="123"/>
        <v>0</v>
      </c>
      <c r="L257" s="309">
        <f t="shared" si="123"/>
        <v>0</v>
      </c>
      <c r="M257" s="309">
        <f t="shared" si="123"/>
        <v>0</v>
      </c>
      <c r="N257" s="309">
        <f t="shared" si="123"/>
        <v>0</v>
      </c>
      <c r="O257" s="309">
        <f t="shared" si="123"/>
        <v>0</v>
      </c>
      <c r="P257" s="309">
        <f t="shared" si="123"/>
        <v>0</v>
      </c>
      <c r="Q257" s="309">
        <f t="shared" si="123"/>
        <v>0</v>
      </c>
      <c r="R257" s="309">
        <f t="shared" si="123"/>
        <v>0</v>
      </c>
      <c r="S257" s="309">
        <f t="shared" si="123"/>
        <v>0</v>
      </c>
      <c r="T257" s="309">
        <f t="shared" si="123"/>
        <v>0</v>
      </c>
      <c r="U257" s="309" t="str">
        <f t="shared" si="123"/>
        <v>X</v>
      </c>
      <c r="V257" s="309">
        <f t="shared" si="123"/>
        <v>0</v>
      </c>
    </row>
    <row r="258" spans="1:22" x14ac:dyDescent="0.25">
      <c r="A258" s="37">
        <v>116</v>
      </c>
      <c r="B258" s="309">
        <f t="shared" si="123"/>
        <v>0</v>
      </c>
      <c r="C258" s="309">
        <f t="shared" si="123"/>
        <v>0</v>
      </c>
      <c r="D258" s="309" t="str">
        <f t="shared" si="123"/>
        <v/>
      </c>
      <c r="E258" s="309">
        <f t="shared" si="123"/>
        <v>0</v>
      </c>
      <c r="F258" s="309" t="str">
        <f t="shared" si="123"/>
        <v/>
      </c>
      <c r="G258" s="309">
        <f t="shared" si="123"/>
        <v>0</v>
      </c>
      <c r="H258" s="309">
        <f t="shared" ref="H258:I258" si="134">H121</f>
        <v>0</v>
      </c>
      <c r="I258" s="309">
        <f t="shared" si="134"/>
        <v>0</v>
      </c>
      <c r="J258" s="309">
        <f t="shared" si="123"/>
        <v>0</v>
      </c>
      <c r="K258" s="309">
        <f t="shared" si="123"/>
        <v>0</v>
      </c>
      <c r="L258" s="309">
        <f t="shared" si="123"/>
        <v>0</v>
      </c>
      <c r="M258" s="309">
        <f t="shared" si="123"/>
        <v>0</v>
      </c>
      <c r="N258" s="309">
        <f t="shared" si="123"/>
        <v>0</v>
      </c>
      <c r="O258" s="309">
        <f t="shared" si="123"/>
        <v>0</v>
      </c>
      <c r="P258" s="309">
        <f t="shared" si="123"/>
        <v>0</v>
      </c>
      <c r="Q258" s="309">
        <f t="shared" si="123"/>
        <v>0</v>
      </c>
      <c r="R258" s="309">
        <f t="shared" si="123"/>
        <v>0</v>
      </c>
      <c r="S258" s="309">
        <f t="shared" si="123"/>
        <v>0</v>
      </c>
      <c r="T258" s="309">
        <f t="shared" si="123"/>
        <v>0</v>
      </c>
      <c r="U258" s="309" t="str">
        <f t="shared" si="123"/>
        <v>X</v>
      </c>
      <c r="V258" s="309">
        <f t="shared" si="123"/>
        <v>0</v>
      </c>
    </row>
    <row r="259" spans="1:22" x14ac:dyDescent="0.25">
      <c r="A259" s="37">
        <v>117</v>
      </c>
      <c r="B259" s="309">
        <f t="shared" si="123"/>
        <v>0</v>
      </c>
      <c r="C259" s="309">
        <f t="shared" si="123"/>
        <v>0</v>
      </c>
      <c r="D259" s="309" t="str">
        <f t="shared" si="123"/>
        <v/>
      </c>
      <c r="E259" s="309">
        <f t="shared" si="123"/>
        <v>0</v>
      </c>
      <c r="F259" s="309" t="str">
        <f t="shared" si="123"/>
        <v/>
      </c>
      <c r="G259" s="309">
        <f t="shared" si="123"/>
        <v>0</v>
      </c>
      <c r="H259" s="309">
        <f t="shared" ref="H259:I259" si="135">H122</f>
        <v>0</v>
      </c>
      <c r="I259" s="309">
        <f t="shared" si="135"/>
        <v>0</v>
      </c>
      <c r="J259" s="309">
        <f t="shared" si="123"/>
        <v>0</v>
      </c>
      <c r="K259" s="309">
        <f t="shared" si="123"/>
        <v>0</v>
      </c>
      <c r="L259" s="309">
        <f t="shared" si="123"/>
        <v>0</v>
      </c>
      <c r="M259" s="309">
        <f t="shared" si="123"/>
        <v>0</v>
      </c>
      <c r="N259" s="309">
        <f t="shared" si="123"/>
        <v>0</v>
      </c>
      <c r="O259" s="309">
        <f t="shared" si="123"/>
        <v>0</v>
      </c>
      <c r="P259" s="309">
        <f t="shared" si="123"/>
        <v>0</v>
      </c>
      <c r="Q259" s="309">
        <f t="shared" si="123"/>
        <v>0</v>
      </c>
      <c r="R259" s="309">
        <f t="shared" si="123"/>
        <v>0</v>
      </c>
      <c r="S259" s="309">
        <f t="shared" si="123"/>
        <v>0</v>
      </c>
      <c r="T259" s="309">
        <f t="shared" si="123"/>
        <v>0</v>
      </c>
      <c r="U259" s="309" t="str">
        <f t="shared" si="123"/>
        <v>X</v>
      </c>
      <c r="V259" s="309">
        <f t="shared" si="123"/>
        <v>0</v>
      </c>
    </row>
    <row r="260" spans="1:22" x14ac:dyDescent="0.25">
      <c r="A260" s="37">
        <v>118</v>
      </c>
      <c r="B260" s="309">
        <f t="shared" si="123"/>
        <v>0</v>
      </c>
      <c r="C260" s="309">
        <f t="shared" si="123"/>
        <v>0</v>
      </c>
      <c r="D260" s="309" t="str">
        <f t="shared" si="123"/>
        <v/>
      </c>
      <c r="E260" s="309">
        <f t="shared" si="123"/>
        <v>0</v>
      </c>
      <c r="F260" s="309" t="str">
        <f t="shared" si="123"/>
        <v/>
      </c>
      <c r="G260" s="309">
        <f t="shared" si="123"/>
        <v>0</v>
      </c>
      <c r="H260" s="309">
        <f t="shared" ref="H260:I260" si="136">H123</f>
        <v>0</v>
      </c>
      <c r="I260" s="309">
        <f t="shared" si="136"/>
        <v>0</v>
      </c>
      <c r="J260" s="309">
        <f t="shared" si="123"/>
        <v>0</v>
      </c>
      <c r="K260" s="309">
        <f t="shared" si="123"/>
        <v>0</v>
      </c>
      <c r="L260" s="309">
        <f t="shared" si="123"/>
        <v>0</v>
      </c>
      <c r="M260" s="309">
        <f t="shared" si="123"/>
        <v>0</v>
      </c>
      <c r="N260" s="309">
        <f t="shared" si="123"/>
        <v>0</v>
      </c>
      <c r="O260" s="309">
        <f t="shared" si="123"/>
        <v>0</v>
      </c>
      <c r="P260" s="309">
        <f t="shared" si="123"/>
        <v>0</v>
      </c>
      <c r="Q260" s="309">
        <f t="shared" si="123"/>
        <v>0</v>
      </c>
      <c r="R260" s="309">
        <f t="shared" ref="R260:V260" si="137">R123</f>
        <v>0</v>
      </c>
      <c r="S260" s="309">
        <f t="shared" si="137"/>
        <v>0</v>
      </c>
      <c r="T260" s="309">
        <f t="shared" si="137"/>
        <v>0</v>
      </c>
      <c r="U260" s="309" t="str">
        <f t="shared" si="137"/>
        <v>X</v>
      </c>
      <c r="V260" s="309">
        <f t="shared" si="137"/>
        <v>0</v>
      </c>
    </row>
    <row r="261" spans="1:22" x14ac:dyDescent="0.25">
      <c r="A261" s="37">
        <v>119</v>
      </c>
      <c r="B261" s="309">
        <f t="shared" ref="B261:V262" si="138">B124</f>
        <v>0</v>
      </c>
      <c r="C261" s="309">
        <f t="shared" si="138"/>
        <v>0</v>
      </c>
      <c r="D261" s="309" t="str">
        <f t="shared" si="138"/>
        <v/>
      </c>
      <c r="E261" s="309">
        <f t="shared" si="138"/>
        <v>0</v>
      </c>
      <c r="F261" s="309" t="str">
        <f t="shared" si="138"/>
        <v/>
      </c>
      <c r="G261" s="309">
        <f t="shared" si="138"/>
        <v>0</v>
      </c>
      <c r="H261" s="309">
        <f t="shared" si="138"/>
        <v>0</v>
      </c>
      <c r="I261" s="309">
        <f t="shared" si="138"/>
        <v>0</v>
      </c>
      <c r="J261" s="309">
        <f t="shared" si="138"/>
        <v>0</v>
      </c>
      <c r="K261" s="309">
        <f t="shared" si="138"/>
        <v>0</v>
      </c>
      <c r="L261" s="309">
        <f t="shared" si="138"/>
        <v>0</v>
      </c>
      <c r="M261" s="309">
        <f t="shared" si="138"/>
        <v>0</v>
      </c>
      <c r="N261" s="309">
        <f t="shared" si="138"/>
        <v>0</v>
      </c>
      <c r="O261" s="309">
        <f t="shared" si="138"/>
        <v>0</v>
      </c>
      <c r="P261" s="309">
        <f t="shared" si="138"/>
        <v>0</v>
      </c>
      <c r="Q261" s="309">
        <f t="shared" si="138"/>
        <v>0</v>
      </c>
      <c r="R261" s="309">
        <f t="shared" si="138"/>
        <v>0</v>
      </c>
      <c r="S261" s="309">
        <f t="shared" si="138"/>
        <v>0</v>
      </c>
      <c r="T261" s="309">
        <f t="shared" si="138"/>
        <v>0</v>
      </c>
      <c r="U261" s="309" t="str">
        <f t="shared" si="138"/>
        <v>X</v>
      </c>
      <c r="V261" s="309">
        <f t="shared" si="138"/>
        <v>0</v>
      </c>
    </row>
    <row r="262" spans="1:22" x14ac:dyDescent="0.25">
      <c r="A262" s="37">
        <v>120</v>
      </c>
      <c r="B262" s="309">
        <f t="shared" si="138"/>
        <v>3</v>
      </c>
      <c r="C262" s="309">
        <f t="shared" si="138"/>
        <v>4</v>
      </c>
      <c r="D262" s="309" t="str">
        <f t="shared" si="138"/>
        <v>No. SK tidak ditemukan</v>
      </c>
      <c r="E262" s="309" t="str">
        <f t="shared" si="138"/>
        <v>4.1.</v>
      </c>
      <c r="F262" s="309" t="str">
        <f t="shared" si="138"/>
        <v>No. KD tidak ditemukan</v>
      </c>
      <c r="G262" s="309" t="str">
        <f t="shared" si="138"/>
        <v>ASDFA;LJ</v>
      </c>
      <c r="H262" s="309" t="str">
        <f t="shared" si="138"/>
        <v>AFA;SLJFD</v>
      </c>
      <c r="I262" s="309" t="str">
        <f t="shared" si="138"/>
        <v>Presentation</v>
      </c>
      <c r="J262" s="309">
        <f t="shared" si="138"/>
        <v>0</v>
      </c>
      <c r="K262" s="309">
        <f t="shared" si="138"/>
        <v>0</v>
      </c>
      <c r="L262" s="309">
        <f t="shared" si="138"/>
        <v>0</v>
      </c>
      <c r="M262" s="309">
        <f t="shared" si="138"/>
        <v>0</v>
      </c>
      <c r="N262" s="309">
        <f t="shared" si="138"/>
        <v>0</v>
      </c>
      <c r="O262" s="309">
        <f t="shared" si="138"/>
        <v>0</v>
      </c>
      <c r="P262" s="309">
        <f t="shared" si="138"/>
        <v>0</v>
      </c>
      <c r="Q262" s="309">
        <f t="shared" si="138"/>
        <v>0</v>
      </c>
      <c r="R262" s="309">
        <f t="shared" si="138"/>
        <v>0</v>
      </c>
      <c r="S262" s="309">
        <f t="shared" si="138"/>
        <v>0</v>
      </c>
      <c r="T262" s="309">
        <f t="shared" si="138"/>
        <v>0</v>
      </c>
      <c r="U262" s="309" t="str">
        <f t="shared" si="138"/>
        <v>X</v>
      </c>
      <c r="V262" s="309">
        <f t="shared" si="138"/>
        <v>135</v>
      </c>
    </row>
  </sheetData>
  <sheetProtection password="C71F" sheet="1" objects="1" scenarios="1" formatRows="0"/>
  <mergeCells count="34">
    <mergeCell ref="F4:F5"/>
    <mergeCell ref="A4:A5"/>
    <mergeCell ref="B4:B5"/>
    <mergeCell ref="C4:C5"/>
    <mergeCell ref="D4:D5"/>
    <mergeCell ref="E4:E5"/>
    <mergeCell ref="U4:U5"/>
    <mergeCell ref="J5:K5"/>
    <mergeCell ref="L5:M5"/>
    <mergeCell ref="N5:O5"/>
    <mergeCell ref="G4:G5"/>
    <mergeCell ref="H4:H5"/>
    <mergeCell ref="J4:O4"/>
    <mergeCell ref="P4:P5"/>
    <mergeCell ref="Q4:Q5"/>
    <mergeCell ref="R4:T4"/>
    <mergeCell ref="I4:I5"/>
    <mergeCell ref="A141:A142"/>
    <mergeCell ref="B141:B142"/>
    <mergeCell ref="C141:C142"/>
    <mergeCell ref="D141:D142"/>
    <mergeCell ref="E141:E142"/>
    <mergeCell ref="F141:F142"/>
    <mergeCell ref="G141:G142"/>
    <mergeCell ref="H141:H142"/>
    <mergeCell ref="J141:O141"/>
    <mergeCell ref="P141:P142"/>
    <mergeCell ref="I141:I142"/>
    <mergeCell ref="Q141:Q142"/>
    <mergeCell ref="R141:T141"/>
    <mergeCell ref="U141:U142"/>
    <mergeCell ref="J142:K142"/>
    <mergeCell ref="L142:M142"/>
    <mergeCell ref="N142:O142"/>
  </mergeCells>
  <dataValidations count="3">
    <dataValidation type="list" allowBlank="1" showInputMessage="1" showErrorMessage="1" sqref="Z6:Z7 R6:R138 Z143:Z144">
      <formula1>$Z$5:$Z$7</formula1>
    </dataValidation>
    <dataValidation type="list" allowBlank="1" showInputMessage="1" showErrorMessage="1" sqref="S6:S138">
      <formula1>$AB$5:$AB$11</formula1>
    </dataValidation>
    <dataValidation type="list" allowBlank="1" showInputMessage="1" showErrorMessage="1" sqref="T6:T138">
      <formula1>$AD$5:$AD$7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U79"/>
  <sheetViews>
    <sheetView topLeftCell="A24" zoomScaleNormal="100" workbookViewId="0">
      <selection activeCell="B29" sqref="B29:D29"/>
    </sheetView>
  </sheetViews>
  <sheetFormatPr defaultRowHeight="15" x14ac:dyDescent="0.25"/>
  <cols>
    <col min="1" max="1" width="9.140625" style="208"/>
    <col min="2" max="2" width="13.7109375" style="208" customWidth="1"/>
    <col min="3" max="3" width="5.28515625" style="208" customWidth="1"/>
    <col min="4" max="4" width="54.140625" style="208" customWidth="1"/>
    <col min="5" max="5" width="12.28515625" style="208" customWidth="1"/>
    <col min="6" max="7" width="9.140625" style="208"/>
    <col min="8" max="8" width="12.7109375" style="208" customWidth="1"/>
    <col min="9" max="9" width="50.7109375" style="208" hidden="1" customWidth="1"/>
    <col min="10" max="10" width="20.7109375" style="208" customWidth="1"/>
    <col min="11" max="11" width="30.7109375" style="208" customWidth="1"/>
    <col min="12" max="12" width="3.7109375" style="208" customWidth="1"/>
    <col min="13" max="13" width="30.7109375" style="208" customWidth="1"/>
    <col min="14" max="14" width="3.7109375" style="208" customWidth="1"/>
    <col min="15" max="15" width="30.7109375" style="208" customWidth="1"/>
    <col min="16" max="16" width="3.7109375" style="208" customWidth="1"/>
    <col min="17" max="18" width="20.7109375" style="208" customWidth="1"/>
    <col min="19" max="21" width="10.7109375" style="208" customWidth="1"/>
    <col min="22" max="16384" width="9.140625" style="208"/>
  </cols>
  <sheetData>
    <row r="1" spans="1:8" ht="15.75" thickBot="1" x14ac:dyDescent="0.3"/>
    <row r="2" spans="1:8" ht="32.25" thickBot="1" x14ac:dyDescent="0.3">
      <c r="A2" s="527" t="s">
        <v>84</v>
      </c>
      <c r="B2" s="527"/>
      <c r="C2" s="527"/>
      <c r="D2" s="527"/>
      <c r="E2" s="527"/>
      <c r="G2" s="209">
        <v>17</v>
      </c>
    </row>
    <row r="3" spans="1:8" ht="31.5" x14ac:dyDescent="0.25">
      <c r="A3" s="527" t="str">
        <f>"BUKIT SION "&amp;Input!J15&amp;" SCHOOL"</f>
        <v>BUKIT SION HIGH SCHOOL</v>
      </c>
      <c r="B3" s="527"/>
      <c r="C3" s="527"/>
      <c r="D3" s="527"/>
      <c r="E3" s="527"/>
      <c r="G3" s="210"/>
    </row>
    <row r="4" spans="1:8" x14ac:dyDescent="0.25">
      <c r="A4" s="319"/>
      <c r="B4" s="319"/>
      <c r="C4" s="319"/>
      <c r="D4" s="319"/>
      <c r="E4" s="319"/>
      <c r="F4" s="216"/>
      <c r="G4" s="216"/>
      <c r="H4" s="216"/>
    </row>
    <row r="5" spans="1:8" x14ac:dyDescent="0.25">
      <c r="A5" s="319"/>
      <c r="B5" s="319"/>
      <c r="C5" s="319"/>
      <c r="D5" s="319"/>
      <c r="E5" s="319"/>
      <c r="F5" s="216"/>
      <c r="G5" s="216"/>
      <c r="H5" s="216"/>
    </row>
    <row r="6" spans="1:8" x14ac:dyDescent="0.25">
      <c r="A6" s="319" t="s">
        <v>85</v>
      </c>
      <c r="B6" s="319"/>
      <c r="C6" s="217" t="s">
        <v>2</v>
      </c>
      <c r="D6" s="218" t="str">
        <f>HLOOKUP(Input!J15,Input!R11:S16,6,FALSE)</f>
        <v xml:space="preserve">Bukit Sion High School </v>
      </c>
      <c r="E6" s="319"/>
      <c r="F6" s="216"/>
      <c r="G6" s="216"/>
      <c r="H6" s="216"/>
    </row>
    <row r="7" spans="1:8" x14ac:dyDescent="0.25">
      <c r="A7" s="319" t="s">
        <v>87</v>
      </c>
      <c r="B7" s="319"/>
      <c r="C7" s="217" t="s">
        <v>2</v>
      </c>
      <c r="D7" s="319" t="str">
        <f>Input!C16</f>
        <v>Mathematics</v>
      </c>
      <c r="E7" s="319"/>
      <c r="F7" s="216"/>
      <c r="G7" s="216"/>
      <c r="H7" s="216"/>
    </row>
    <row r="8" spans="1:8" x14ac:dyDescent="0.25">
      <c r="A8" s="319" t="s">
        <v>135</v>
      </c>
      <c r="B8" s="319"/>
      <c r="C8" s="217" t="s">
        <v>2</v>
      </c>
      <c r="D8" s="319">
        <f>Input!J16</f>
        <v>10</v>
      </c>
      <c r="E8" s="319"/>
      <c r="F8" s="216"/>
      <c r="G8" s="216"/>
      <c r="H8" s="216"/>
    </row>
    <row r="9" spans="1:8" x14ac:dyDescent="0.25">
      <c r="A9" s="319" t="s">
        <v>42</v>
      </c>
      <c r="B9" s="319"/>
      <c r="C9" s="217" t="s">
        <v>2</v>
      </c>
      <c r="D9" s="218" t="s">
        <v>25</v>
      </c>
      <c r="E9" s="319"/>
      <c r="F9" s="216"/>
      <c r="G9" s="216"/>
      <c r="H9" s="216"/>
    </row>
    <row r="10" spans="1:8" x14ac:dyDescent="0.25">
      <c r="A10" s="319" t="s">
        <v>41</v>
      </c>
      <c r="B10" s="319"/>
      <c r="C10" s="217" t="s">
        <v>2</v>
      </c>
      <c r="D10" s="319" t="str">
        <f>Input!C18</f>
        <v>2017-2018</v>
      </c>
      <c r="E10" s="319"/>
      <c r="F10" s="216"/>
      <c r="G10" s="216"/>
      <c r="H10" s="216"/>
    </row>
    <row r="11" spans="1:8" x14ac:dyDescent="0.25">
      <c r="A11" s="528" t="s">
        <v>88</v>
      </c>
      <c r="B11" s="528"/>
      <c r="C11" s="217" t="s">
        <v>2</v>
      </c>
      <c r="D11" s="319">
        <f>G2</f>
        <v>17</v>
      </c>
      <c r="E11" s="319"/>
      <c r="F11" s="216"/>
      <c r="G11" s="216"/>
      <c r="H11" s="216"/>
    </row>
    <row r="12" spans="1:8" x14ac:dyDescent="0.25">
      <c r="A12" s="319"/>
      <c r="B12" s="319"/>
      <c r="C12" s="217"/>
      <c r="D12" s="218"/>
      <c r="E12" s="319"/>
      <c r="F12" s="216"/>
      <c r="G12" s="216"/>
      <c r="H12" s="216"/>
    </row>
    <row r="13" spans="1:8" ht="30" customHeight="1" x14ac:dyDescent="0.25">
      <c r="A13" s="321" t="s">
        <v>89</v>
      </c>
      <c r="B13" s="319"/>
      <c r="C13" s="319" t="str">
        <f>":   "&amp;VLOOKUP(G2,'LP Table Sem 2'!A143:D262,3,FALSE)&amp;". "</f>
        <v xml:space="preserve">:   0. </v>
      </c>
      <c r="D13" s="529" t="str">
        <f>VLOOKUP(G2,'LP Table Sem 2'!A143:D262,4,FALSE)</f>
        <v/>
      </c>
      <c r="E13" s="529"/>
      <c r="F13" s="216"/>
      <c r="G13" s="221"/>
      <c r="H13" s="216"/>
    </row>
    <row r="14" spans="1:8" x14ac:dyDescent="0.25">
      <c r="A14" s="319"/>
      <c r="B14" s="319"/>
      <c r="C14" s="319"/>
      <c r="D14" s="218"/>
      <c r="E14" s="319"/>
      <c r="F14" s="216"/>
      <c r="G14" s="216"/>
      <c r="H14" s="216"/>
    </row>
    <row r="15" spans="1:8" ht="30" customHeight="1" x14ac:dyDescent="0.25">
      <c r="A15" s="321" t="s">
        <v>90</v>
      </c>
      <c r="B15" s="319"/>
      <c r="C15" s="319" t="str">
        <f>": "&amp;VLOOKUP(G2,'LP Table Sem 2'!A143:F262,5,FALSE)</f>
        <v>: 0</v>
      </c>
      <c r="D15" s="529" t="str">
        <f>VLOOKUP(G2,'LP Table Sem 2'!A143:F262,6,FALSE)</f>
        <v/>
      </c>
      <c r="E15" s="529"/>
      <c r="F15" s="216"/>
      <c r="G15" s="216"/>
      <c r="H15" s="216"/>
    </row>
    <row r="16" spans="1:8" x14ac:dyDescent="0.25">
      <c r="A16" s="319"/>
      <c r="B16" s="319"/>
      <c r="C16" s="319"/>
      <c r="D16" s="218"/>
      <c r="E16" s="319"/>
      <c r="F16" s="216"/>
      <c r="G16" s="216"/>
      <c r="H16" s="216"/>
    </row>
    <row r="17" spans="1:8" x14ac:dyDescent="0.25">
      <c r="A17" s="321" t="s">
        <v>91</v>
      </c>
      <c r="B17" s="220"/>
      <c r="C17" s="319" t="s">
        <v>2</v>
      </c>
      <c r="D17" s="529">
        <f>VLOOKUP(G2,'LP Table Sem 2'!A143:G262,7,FALSE)</f>
        <v>0</v>
      </c>
      <c r="E17" s="530"/>
      <c r="F17" s="216"/>
      <c r="G17" s="216"/>
      <c r="H17" s="216"/>
    </row>
    <row r="18" spans="1:8" x14ac:dyDescent="0.25">
      <c r="A18" s="319"/>
      <c r="B18" s="319"/>
      <c r="C18" s="319"/>
      <c r="D18" s="218"/>
      <c r="E18" s="319"/>
      <c r="F18" s="216"/>
      <c r="G18" s="216"/>
      <c r="H18" s="216"/>
    </row>
    <row r="19" spans="1:8" x14ac:dyDescent="0.25">
      <c r="A19" s="321" t="s">
        <v>92</v>
      </c>
      <c r="B19" s="220"/>
      <c r="C19" s="319" t="s">
        <v>2</v>
      </c>
      <c r="D19" s="319" t="str">
        <f>VLOOKUP(G2,'LP Table Sem 2'!A143:B262,2,FALSE)&amp;Input!K17</f>
        <v>0 x 45 minutes</v>
      </c>
      <c r="E19" s="319"/>
      <c r="F19" s="216"/>
      <c r="G19" s="216"/>
      <c r="H19" s="221"/>
    </row>
    <row r="20" spans="1:8" x14ac:dyDescent="0.25">
      <c r="A20" s="319"/>
      <c r="B20" s="319"/>
      <c r="C20" s="319"/>
      <c r="D20" s="319"/>
      <c r="E20" s="319"/>
      <c r="F20" s="216"/>
      <c r="G20" s="216"/>
      <c r="H20" s="216"/>
    </row>
    <row r="21" spans="1:8" x14ac:dyDescent="0.25">
      <c r="A21" s="222" t="s">
        <v>93</v>
      </c>
      <c r="B21" s="321" t="s">
        <v>94</v>
      </c>
      <c r="C21" s="319"/>
      <c r="D21" s="319"/>
      <c r="E21" s="319"/>
      <c r="F21" s="216"/>
      <c r="G21" s="216"/>
      <c r="H21" s="216"/>
    </row>
    <row r="22" spans="1:8" x14ac:dyDescent="0.25">
      <c r="A22" s="222"/>
      <c r="B22" s="531" t="s">
        <v>95</v>
      </c>
      <c r="C22" s="531"/>
      <c r="D22" s="531"/>
      <c r="E22" s="319"/>
      <c r="F22" s="216"/>
      <c r="G22" s="216"/>
      <c r="H22" s="216"/>
    </row>
    <row r="23" spans="1:8" x14ac:dyDescent="0.25">
      <c r="A23" s="217"/>
      <c r="B23" s="529">
        <f>D17</f>
        <v>0</v>
      </c>
      <c r="C23" s="529"/>
      <c r="D23" s="529"/>
      <c r="E23" s="529"/>
      <c r="F23" s="216"/>
      <c r="G23" s="216"/>
      <c r="H23" s="216"/>
    </row>
    <row r="24" spans="1:8" x14ac:dyDescent="0.25">
      <c r="A24" s="217"/>
      <c r="B24" s="319"/>
      <c r="C24" s="319"/>
      <c r="D24" s="319"/>
      <c r="E24" s="319"/>
      <c r="F24" s="216"/>
      <c r="G24" s="216"/>
      <c r="H24" s="216"/>
    </row>
    <row r="25" spans="1:8" x14ac:dyDescent="0.25">
      <c r="A25" s="222" t="s">
        <v>96</v>
      </c>
      <c r="B25" s="321" t="s">
        <v>201</v>
      </c>
      <c r="C25" s="319"/>
      <c r="D25" s="319"/>
      <c r="E25" s="319"/>
      <c r="F25" s="216"/>
      <c r="G25" s="216"/>
      <c r="H25" s="216"/>
    </row>
    <row r="26" spans="1:8" x14ac:dyDescent="0.25">
      <c r="A26" s="217"/>
      <c r="B26" s="529">
        <f>VLOOKUP(G2,'LP Table Sem 2'!A143:H262,8,FALSE)</f>
        <v>0</v>
      </c>
      <c r="C26" s="529"/>
      <c r="D26" s="529"/>
      <c r="E26" s="319"/>
      <c r="F26" s="216"/>
      <c r="G26" s="216"/>
      <c r="H26" s="216"/>
    </row>
    <row r="27" spans="1:8" x14ac:dyDescent="0.25">
      <c r="A27" s="217"/>
      <c r="B27" s="319"/>
      <c r="C27" s="319"/>
      <c r="D27" s="319"/>
      <c r="E27" s="319"/>
      <c r="F27" s="216"/>
      <c r="G27" s="216"/>
      <c r="H27" s="216"/>
    </row>
    <row r="28" spans="1:8" x14ac:dyDescent="0.25">
      <c r="A28" s="222" t="s">
        <v>97</v>
      </c>
      <c r="B28" s="321" t="s">
        <v>98</v>
      </c>
      <c r="C28" s="319"/>
      <c r="D28" s="319"/>
      <c r="E28" s="319"/>
      <c r="F28" s="216"/>
      <c r="G28" s="216"/>
      <c r="H28" s="216"/>
    </row>
    <row r="29" spans="1:8" ht="30" customHeight="1" x14ac:dyDescent="0.25">
      <c r="A29" s="217"/>
      <c r="B29" s="529">
        <f>VLOOKUP(G2,'LP Table Sem 2'!A143:I262,9,FALSE)</f>
        <v>0</v>
      </c>
      <c r="C29" s="529"/>
      <c r="D29" s="529"/>
      <c r="E29" s="319"/>
      <c r="F29" s="216"/>
      <c r="G29" s="216"/>
      <c r="H29" s="216"/>
    </row>
    <row r="30" spans="1:8" x14ac:dyDescent="0.25">
      <c r="A30" s="217"/>
      <c r="B30" s="319"/>
      <c r="C30" s="319"/>
      <c r="D30" s="319"/>
      <c r="E30" s="319"/>
      <c r="F30" s="216"/>
      <c r="G30" s="216"/>
      <c r="H30" s="216"/>
    </row>
    <row r="31" spans="1:8" x14ac:dyDescent="0.25">
      <c r="A31" s="222" t="s">
        <v>99</v>
      </c>
      <c r="B31" s="321" t="s">
        <v>100</v>
      </c>
      <c r="C31" s="319"/>
      <c r="D31" s="319"/>
      <c r="E31" s="319"/>
      <c r="F31" s="216"/>
      <c r="G31" s="216"/>
      <c r="H31" s="216"/>
    </row>
    <row r="32" spans="1:8" x14ac:dyDescent="0.25">
      <c r="A32" s="319"/>
      <c r="B32" s="319"/>
      <c r="C32" s="319"/>
      <c r="D32" s="319"/>
      <c r="E32" s="319"/>
      <c r="F32" s="216"/>
      <c r="G32" s="216"/>
      <c r="H32" s="216"/>
    </row>
    <row r="33" spans="1:8" ht="45" x14ac:dyDescent="0.25">
      <c r="A33" s="319"/>
      <c r="B33" s="322" t="s">
        <v>13</v>
      </c>
      <c r="C33" s="532" t="s">
        <v>101</v>
      </c>
      <c r="D33" s="532"/>
      <c r="E33" s="225" t="s">
        <v>102</v>
      </c>
      <c r="F33" s="216"/>
      <c r="G33" s="216"/>
      <c r="H33" s="216"/>
    </row>
    <row r="34" spans="1:8" x14ac:dyDescent="0.25">
      <c r="A34" s="319"/>
      <c r="B34" s="226">
        <v>1</v>
      </c>
      <c r="C34" s="525" t="s">
        <v>103</v>
      </c>
      <c r="D34" s="526"/>
      <c r="E34" s="226">
        <v>5</v>
      </c>
      <c r="F34" s="216"/>
      <c r="G34" s="216"/>
      <c r="H34" s="216"/>
    </row>
    <row r="35" spans="1:8" ht="60" customHeight="1" x14ac:dyDescent="0.25">
      <c r="A35" s="319"/>
      <c r="B35" s="227"/>
      <c r="C35" s="228" t="s">
        <v>104</v>
      </c>
      <c r="D35" s="229" t="s">
        <v>105</v>
      </c>
      <c r="E35" s="227"/>
      <c r="F35" s="216"/>
      <c r="G35" s="216"/>
      <c r="H35" s="216"/>
    </row>
    <row r="36" spans="1:8" x14ac:dyDescent="0.25">
      <c r="A36" s="319"/>
      <c r="B36" s="227"/>
      <c r="C36" s="230" t="s">
        <v>106</v>
      </c>
      <c r="D36" s="231" t="s">
        <v>107</v>
      </c>
      <c r="E36" s="227"/>
      <c r="F36" s="216"/>
      <c r="G36" s="216"/>
      <c r="H36" s="216"/>
    </row>
    <row r="37" spans="1:8" ht="15" customHeight="1" x14ac:dyDescent="0.25">
      <c r="A37" s="319"/>
      <c r="B37" s="227"/>
      <c r="C37" s="230"/>
      <c r="D37" s="229" t="s">
        <v>132</v>
      </c>
      <c r="E37" s="227"/>
      <c r="F37" s="216"/>
      <c r="G37" s="216"/>
      <c r="H37" s="216"/>
    </row>
    <row r="38" spans="1:8" x14ac:dyDescent="0.25">
      <c r="A38" s="319"/>
      <c r="B38" s="227"/>
      <c r="C38" s="230" t="s">
        <v>108</v>
      </c>
      <c r="D38" s="231" t="s">
        <v>109</v>
      </c>
      <c r="E38" s="227"/>
      <c r="F38" s="216"/>
      <c r="G38" s="216"/>
      <c r="H38" s="216"/>
    </row>
    <row r="39" spans="1:8" x14ac:dyDescent="0.25">
      <c r="A39" s="319"/>
      <c r="B39" s="227"/>
      <c r="C39" s="230"/>
      <c r="D39" s="232" t="s">
        <v>110</v>
      </c>
      <c r="E39" s="227"/>
      <c r="F39" s="216"/>
      <c r="G39" s="216"/>
      <c r="H39" s="216"/>
    </row>
    <row r="40" spans="1:8" x14ac:dyDescent="0.25">
      <c r="A40" s="319"/>
      <c r="B40" s="227"/>
      <c r="C40" s="230"/>
      <c r="D40" s="229">
        <f>B26</f>
        <v>0</v>
      </c>
      <c r="E40" s="227"/>
      <c r="F40" s="216"/>
      <c r="G40" s="216"/>
      <c r="H40" s="216"/>
    </row>
    <row r="41" spans="1:8" x14ac:dyDescent="0.25">
      <c r="A41" s="319"/>
      <c r="B41" s="227"/>
      <c r="C41" s="230"/>
      <c r="D41" s="232" t="s">
        <v>111</v>
      </c>
      <c r="E41" s="227"/>
      <c r="F41" s="216"/>
      <c r="G41" s="216"/>
      <c r="H41" s="216"/>
    </row>
    <row r="42" spans="1:8" x14ac:dyDescent="0.25">
      <c r="A42" s="319"/>
      <c r="B42" s="227"/>
      <c r="C42" s="230" t="s">
        <v>112</v>
      </c>
      <c r="D42" s="233" t="s">
        <v>113</v>
      </c>
      <c r="E42" s="227"/>
      <c r="F42" s="216"/>
      <c r="G42" s="216"/>
      <c r="H42" s="216"/>
    </row>
    <row r="43" spans="1:8" ht="30" x14ac:dyDescent="0.25">
      <c r="A43" s="319"/>
      <c r="B43" s="234"/>
      <c r="C43" s="235"/>
      <c r="D43" s="236" t="s">
        <v>114</v>
      </c>
      <c r="E43" s="234"/>
      <c r="F43" s="216"/>
      <c r="G43" s="216"/>
      <c r="H43" s="216"/>
    </row>
    <row r="44" spans="1:8" x14ac:dyDescent="0.25">
      <c r="A44" s="319"/>
      <c r="B44" s="226">
        <v>2</v>
      </c>
      <c r="C44" s="525" t="s">
        <v>115</v>
      </c>
      <c r="D44" s="526"/>
      <c r="E44" s="226"/>
      <c r="F44" s="216"/>
      <c r="G44" s="216"/>
      <c r="H44" s="216"/>
    </row>
    <row r="45" spans="1:8" x14ac:dyDescent="0.25">
      <c r="A45" s="319"/>
      <c r="B45" s="227"/>
      <c r="C45" s="230" t="s">
        <v>116</v>
      </c>
      <c r="D45" s="232" t="s">
        <v>117</v>
      </c>
      <c r="E45" s="350">
        <f>VLOOKUP($G$2,'LP Table Sem 2'!$A$143:$K$262,11,FALSE)</f>
        <v>0</v>
      </c>
      <c r="F45" s="216"/>
      <c r="G45" s="216"/>
      <c r="H45" s="216"/>
    </row>
    <row r="46" spans="1:8" ht="30" customHeight="1" x14ac:dyDescent="0.25">
      <c r="A46" s="319"/>
      <c r="B46" s="227"/>
      <c r="C46" s="230"/>
      <c r="D46" s="229">
        <f>VLOOKUP($G$2,'LP Table Sem 2'!$A$143:$J$262,10,FALSE)</f>
        <v>0</v>
      </c>
      <c r="E46" s="237"/>
      <c r="F46" s="216"/>
      <c r="G46" s="216"/>
      <c r="H46" s="216"/>
    </row>
    <row r="47" spans="1:8" x14ac:dyDescent="0.25">
      <c r="A47" s="319"/>
      <c r="B47" s="227"/>
      <c r="C47" s="230" t="s">
        <v>118</v>
      </c>
      <c r="D47" s="232" t="s">
        <v>119</v>
      </c>
      <c r="E47" s="350">
        <f>VLOOKUP($G$2,'LP Table Sem 2'!$A$143:$M$262,13,FALSE)</f>
        <v>0</v>
      </c>
      <c r="F47" s="216"/>
      <c r="G47" s="216"/>
      <c r="H47" s="216"/>
    </row>
    <row r="48" spans="1:8" ht="30" customHeight="1" x14ac:dyDescent="0.25">
      <c r="A48" s="319"/>
      <c r="B48" s="227"/>
      <c r="C48" s="230"/>
      <c r="D48" s="229">
        <f>VLOOKUP($G$2,'LP Table Sem 2'!$A$143:$L$262,12,FALSE)</f>
        <v>0</v>
      </c>
      <c r="E48" s="237"/>
      <c r="F48" s="216"/>
      <c r="G48" s="216"/>
      <c r="H48" s="216"/>
    </row>
    <row r="49" spans="1:9" x14ac:dyDescent="0.25">
      <c r="A49" s="319"/>
      <c r="B49" s="227"/>
      <c r="C49" s="230" t="s">
        <v>112</v>
      </c>
      <c r="D49" s="232" t="s">
        <v>120</v>
      </c>
      <c r="E49" s="350">
        <f>VLOOKUP($G$2,'LP Table Sem 2'!$A$143:$O$262,15,FALSE)</f>
        <v>0</v>
      </c>
      <c r="F49" s="216"/>
      <c r="G49" s="216"/>
      <c r="H49" s="216"/>
    </row>
    <row r="50" spans="1:9" x14ac:dyDescent="0.25">
      <c r="A50" s="319"/>
      <c r="B50" s="227"/>
      <c r="C50" s="230"/>
      <c r="D50" s="229">
        <f>VLOOKUP($G$2,'LP Table Sem 2'!$A$143:$N$262,14,FALSE)</f>
        <v>0</v>
      </c>
      <c r="E50" s="238"/>
      <c r="F50" s="216"/>
      <c r="G50" s="216"/>
      <c r="H50" s="216"/>
    </row>
    <row r="51" spans="1:9" hidden="1" x14ac:dyDescent="0.25">
      <c r="A51" s="319"/>
      <c r="B51" s="234"/>
      <c r="C51" s="235"/>
      <c r="D51" s="239"/>
      <c r="E51" s="234"/>
      <c r="F51" s="216"/>
      <c r="G51" s="216"/>
      <c r="H51" s="216"/>
    </row>
    <row r="52" spans="1:9" x14ac:dyDescent="0.25">
      <c r="A52" s="319"/>
      <c r="B52" s="226">
        <v>3</v>
      </c>
      <c r="C52" s="525" t="s">
        <v>121</v>
      </c>
      <c r="D52" s="526"/>
      <c r="E52" s="226">
        <v>10</v>
      </c>
      <c r="F52" s="216"/>
      <c r="G52" s="216"/>
      <c r="H52" s="216"/>
    </row>
    <row r="53" spans="1:9" ht="15" customHeight="1" x14ac:dyDescent="0.25">
      <c r="A53" s="319"/>
      <c r="B53" s="227"/>
      <c r="C53" s="230" t="s">
        <v>122</v>
      </c>
      <c r="D53" s="229" t="s">
        <v>123</v>
      </c>
      <c r="E53" s="227"/>
      <c r="F53" s="216"/>
      <c r="G53" s="216"/>
      <c r="H53" s="216"/>
    </row>
    <row r="54" spans="1:9" x14ac:dyDescent="0.25">
      <c r="A54" s="319"/>
      <c r="B54" s="227"/>
      <c r="C54" s="230"/>
      <c r="D54" s="229">
        <f>B26</f>
        <v>0</v>
      </c>
      <c r="E54" s="227"/>
      <c r="F54" s="216"/>
      <c r="G54" s="216"/>
      <c r="H54" s="216"/>
    </row>
    <row r="55" spans="1:9" x14ac:dyDescent="0.25">
      <c r="A55" s="319"/>
      <c r="B55" s="227"/>
      <c r="C55" s="230" t="s">
        <v>122</v>
      </c>
      <c r="D55" s="364" t="s">
        <v>240</v>
      </c>
      <c r="E55" s="227"/>
      <c r="F55" s="216"/>
      <c r="G55" s="216"/>
      <c r="H55" s="216"/>
      <c r="I55" s="208" t="s">
        <v>240</v>
      </c>
    </row>
    <row r="56" spans="1:9" ht="15" customHeight="1" x14ac:dyDescent="0.25">
      <c r="A56" s="319"/>
      <c r="B56" s="234"/>
      <c r="C56" s="235"/>
      <c r="D56" s="236">
        <f>VLOOKUP(G2,'LP Table Sem 2'!A143:P262,16,FALSE)</f>
        <v>0</v>
      </c>
      <c r="E56" s="234"/>
      <c r="F56" s="216"/>
      <c r="G56" s="216"/>
      <c r="H56" s="216"/>
      <c r="I56" s="208" t="s">
        <v>241</v>
      </c>
    </row>
    <row r="57" spans="1:9" x14ac:dyDescent="0.25">
      <c r="A57" s="319"/>
      <c r="B57" s="319"/>
      <c r="C57" s="319"/>
      <c r="D57" s="319"/>
      <c r="E57" s="240"/>
      <c r="F57" s="216"/>
      <c r="G57" s="216"/>
      <c r="H57" s="221"/>
    </row>
    <row r="58" spans="1:9" x14ac:dyDescent="0.25">
      <c r="A58" s="222" t="s">
        <v>124</v>
      </c>
      <c r="B58" s="321" t="s">
        <v>63</v>
      </c>
      <c r="C58" s="217" t="s">
        <v>2</v>
      </c>
      <c r="D58" s="320">
        <f>VLOOKUP($G$2,'LP Table Sem 2'!A143:Q262,17,FALSE)</f>
        <v>0</v>
      </c>
      <c r="E58" s="319"/>
    </row>
    <row r="59" spans="1:9" x14ac:dyDescent="0.25">
      <c r="A59" s="222"/>
      <c r="B59" s="319"/>
      <c r="C59" s="217"/>
      <c r="D59" s="319"/>
      <c r="E59" s="319"/>
    </row>
    <row r="60" spans="1:9" x14ac:dyDescent="0.25">
      <c r="A60" s="222" t="s">
        <v>125</v>
      </c>
      <c r="B60" s="321" t="s">
        <v>64</v>
      </c>
      <c r="C60" s="242" t="s">
        <v>2</v>
      </c>
      <c r="D60" s="319"/>
      <c r="E60" s="319"/>
    </row>
    <row r="61" spans="1:9" x14ac:dyDescent="0.25">
      <c r="A61" s="222"/>
      <c r="B61" s="319" t="s">
        <v>126</v>
      </c>
      <c r="C61" s="217" t="s">
        <v>2</v>
      </c>
      <c r="D61" s="320">
        <f>VLOOKUP($G$2,'LP Table Sem 2'!A$143:R$262,18,FALSE)</f>
        <v>0</v>
      </c>
      <c r="E61" s="319"/>
    </row>
    <row r="62" spans="1:9" x14ac:dyDescent="0.25">
      <c r="A62" s="222"/>
      <c r="B62" s="319" t="s">
        <v>127</v>
      </c>
      <c r="C62" s="217" t="s">
        <v>2</v>
      </c>
      <c r="D62" s="320">
        <f>VLOOKUP($G$2,'LP Table Sem 2'!A$143:S$262,19,FALSE)</f>
        <v>0</v>
      </c>
      <c r="E62" s="319"/>
    </row>
    <row r="63" spans="1:9" x14ac:dyDescent="0.25">
      <c r="A63" s="222"/>
      <c r="B63" s="319" t="s">
        <v>128</v>
      </c>
      <c r="C63" s="217" t="s">
        <v>2</v>
      </c>
      <c r="D63" s="320">
        <f>VLOOKUP($G$2,'LP Table Sem 2'!A$143:T$262,20,FALSE)</f>
        <v>0</v>
      </c>
      <c r="E63" s="319"/>
    </row>
    <row r="64" spans="1:9" x14ac:dyDescent="0.25">
      <c r="A64" s="319"/>
      <c r="B64" s="319"/>
      <c r="C64" s="217"/>
      <c r="D64" s="320"/>
      <c r="E64" s="319"/>
    </row>
    <row r="65" spans="1:21" x14ac:dyDescent="0.25">
      <c r="B65" s="211"/>
    </row>
    <row r="66" spans="1:21" x14ac:dyDescent="0.25">
      <c r="B66" s="211"/>
      <c r="D66" s="243" t="s">
        <v>143</v>
      </c>
      <c r="E66" s="244">
        <f ca="1">NOW()</f>
        <v>42894.406268634259</v>
      </c>
    </row>
    <row r="67" spans="1:21" x14ac:dyDescent="0.25">
      <c r="C67" s="211" t="s">
        <v>129</v>
      </c>
    </row>
    <row r="68" spans="1:21" x14ac:dyDescent="0.25">
      <c r="C68" s="211" t="str">
        <f>"BUKIT SION "&amp;Input!J15&amp;"  SCHOOL PRINCIPAL"</f>
        <v>BUKIT SION HIGH  SCHOOL PRINCIPAL</v>
      </c>
      <c r="E68" s="243" t="s">
        <v>24</v>
      </c>
    </row>
    <row r="69" spans="1:21" x14ac:dyDescent="0.25">
      <c r="C69" s="211"/>
    </row>
    <row r="70" spans="1:21" x14ac:dyDescent="0.25">
      <c r="C70" s="211"/>
    </row>
    <row r="71" spans="1:21" x14ac:dyDescent="0.25">
      <c r="C71" s="211"/>
    </row>
    <row r="72" spans="1:21" x14ac:dyDescent="0.25">
      <c r="C72" s="211"/>
    </row>
    <row r="73" spans="1:21" x14ac:dyDescent="0.25">
      <c r="C73" s="245" t="str">
        <f>IF(Input!$J$18="","",Input!$J$18)</f>
        <v>Agustinus Siahaan, S.Si.</v>
      </c>
      <c r="E73" s="63" t="str">
        <f>Input!C15</f>
        <v>Ir. Lucia Lukito</v>
      </c>
    </row>
    <row r="74" spans="1:21" x14ac:dyDescent="0.25">
      <c r="A74" s="62"/>
      <c r="B74" s="211"/>
      <c r="E74" s="63"/>
    </row>
    <row r="75" spans="1:21" x14ac:dyDescent="0.25">
      <c r="B75" s="211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</row>
    <row r="76" spans="1:21" x14ac:dyDescent="0.25">
      <c r="B76" s="211"/>
      <c r="G76" s="212"/>
      <c r="H76" s="213"/>
      <c r="I76" s="214"/>
      <c r="J76" s="214"/>
      <c r="K76" s="214"/>
      <c r="L76" s="212"/>
      <c r="M76" s="214"/>
      <c r="N76" s="212"/>
      <c r="O76" s="214"/>
      <c r="P76" s="212"/>
      <c r="Q76" s="214"/>
      <c r="R76" s="214"/>
      <c r="S76" s="212"/>
      <c r="T76" s="212"/>
      <c r="U76" s="212"/>
    </row>
    <row r="77" spans="1:21" x14ac:dyDescent="0.25">
      <c r="H77" s="215"/>
    </row>
    <row r="78" spans="1:21" x14ac:dyDescent="0.25">
      <c r="H78" s="215"/>
    </row>
    <row r="79" spans="1:21" x14ac:dyDescent="0.25">
      <c r="H79" s="215"/>
    </row>
  </sheetData>
  <sheetProtection algorithmName="SHA-512" hashValue="mSWoo0d0sOXkQVLlY17g5Ejwgk3trDwMuJeoDRkrJmh08Z3nDD1Xc8JhYFit820esw6gMkh/VLgL3xHBuPnoyA==" saltValue="Knwvx8o/fqv4gB/jpM7/BA==" spinCount="100000" sheet="1" objects="1" scenarios="1" formatRows="0"/>
  <mergeCells count="14">
    <mergeCell ref="C44:D44"/>
    <mergeCell ref="C52:D52"/>
    <mergeCell ref="D17:E17"/>
    <mergeCell ref="B22:D22"/>
    <mergeCell ref="B23:E23"/>
    <mergeCell ref="B26:D26"/>
    <mergeCell ref="B29:D29"/>
    <mergeCell ref="C33:D33"/>
    <mergeCell ref="C34:D34"/>
    <mergeCell ref="A2:E2"/>
    <mergeCell ref="A3:E3"/>
    <mergeCell ref="A11:B11"/>
    <mergeCell ref="D13:E13"/>
    <mergeCell ref="D15:E15"/>
  </mergeCells>
  <dataValidations count="1">
    <dataValidation type="list" allowBlank="1" showInputMessage="1" showErrorMessage="1" sqref="D55">
      <formula1>$I$55:$I$56</formula1>
    </dataValidation>
  </dataValidations>
  <printOptions horizontalCentered="1"/>
  <pageMargins left="0.2" right="0.2" top="0.5" bottom="0" header="0.3" footer="0.3"/>
  <pageSetup paperSize="9" orientation="portrait" horizontalDpi="300" r:id="rId1"/>
  <rowBreaks count="1" manualBreakCount="1">
    <brk id="3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T143"/>
  <sheetViews>
    <sheetView workbookViewId="0">
      <pane xSplit="2" ySplit="10" topLeftCell="C24" activePane="bottomRight" state="frozen"/>
      <selection pane="topRight" activeCell="C1" sqref="C1"/>
      <selection pane="bottomLeft" activeCell="A11" sqref="A11"/>
      <selection pane="bottomRight" activeCell="AM30" sqref="AM30"/>
    </sheetView>
  </sheetViews>
  <sheetFormatPr defaultRowHeight="12.75" x14ac:dyDescent="0.2"/>
  <cols>
    <col min="1" max="1" width="5.140625" style="147" customWidth="1"/>
    <col min="2" max="2" width="38.7109375" style="147" customWidth="1"/>
    <col min="3" max="32" width="2.140625" style="147" customWidth="1"/>
    <col min="33" max="33" width="12.7109375" style="147" customWidth="1"/>
    <col min="34" max="34" width="6.5703125" style="147" customWidth="1"/>
    <col min="35" max="86" width="3.7109375" style="147" customWidth="1"/>
    <col min="87" max="16384" width="9.140625" style="147"/>
  </cols>
  <sheetData>
    <row r="1" spans="1:34" ht="18.75" x14ac:dyDescent="0.3">
      <c r="A1" s="391" t="s">
        <v>8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P1" s="391"/>
      <c r="Q1" s="391"/>
      <c r="R1" s="391"/>
      <c r="S1" s="391"/>
      <c r="T1" s="391"/>
      <c r="U1" s="391"/>
      <c r="V1" s="391"/>
      <c r="W1" s="391"/>
      <c r="X1" s="391"/>
      <c r="Y1" s="391"/>
      <c r="Z1" s="391"/>
      <c r="AA1" s="391"/>
      <c r="AB1" s="391"/>
      <c r="AC1" s="391"/>
      <c r="AD1" s="391"/>
      <c r="AE1" s="391"/>
      <c r="AF1" s="391"/>
      <c r="AG1" s="391"/>
      <c r="AH1" s="391"/>
    </row>
    <row r="2" spans="1:34" ht="18.75" x14ac:dyDescent="0.3">
      <c r="A2" s="391" t="str">
        <f>"BUKIT SION "&amp;Input!J15&amp;" SCHOOL"</f>
        <v>BUKIT SION HIGH SCHOOL</v>
      </c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W2" s="391"/>
      <c r="X2" s="391"/>
      <c r="Y2" s="391"/>
      <c r="Z2" s="391"/>
      <c r="AA2" s="391"/>
      <c r="AB2" s="391"/>
      <c r="AC2" s="391"/>
      <c r="AD2" s="391"/>
      <c r="AE2" s="391"/>
      <c r="AF2" s="391"/>
      <c r="AG2" s="391"/>
      <c r="AH2" s="391"/>
    </row>
    <row r="4" spans="1:34" s="149" customFormat="1" ht="15" x14ac:dyDescent="0.25">
      <c r="B4" s="150" t="s">
        <v>3</v>
      </c>
      <c r="C4" s="151" t="str">
        <f>": "&amp;IF(Input!C16="","",Input!C16)</f>
        <v>: Mathematics</v>
      </c>
      <c r="X4" s="152" t="s">
        <v>9</v>
      </c>
      <c r="AF4" s="149" t="s">
        <v>2</v>
      </c>
      <c r="AG4" s="153" t="str">
        <f>IF(Input!C18="","",Input!C18)</f>
        <v>2017-2018</v>
      </c>
    </row>
    <row r="5" spans="1:34" s="149" customFormat="1" ht="15" x14ac:dyDescent="0.25">
      <c r="B5" s="150" t="s">
        <v>4</v>
      </c>
      <c r="C5" s="156" t="str">
        <f>": "&amp;IF(Input!J16="","",Input!J16)</f>
        <v>: 10</v>
      </c>
      <c r="D5" s="312"/>
      <c r="E5" s="312"/>
      <c r="X5" s="152" t="s">
        <v>10</v>
      </c>
      <c r="AF5" s="149" t="s">
        <v>2</v>
      </c>
      <c r="AG5" s="153" t="s">
        <v>11</v>
      </c>
    </row>
    <row r="6" spans="1:34" s="149" customFormat="1" ht="15" x14ac:dyDescent="0.25">
      <c r="B6" s="150" t="s">
        <v>12</v>
      </c>
      <c r="C6" s="151" t="str">
        <f>": "&amp;IF(Input!J17="","",Input!J17)</f>
        <v>: 5</v>
      </c>
      <c r="E6" s="388" t="str">
        <f>Input!K17</f>
        <v xml:space="preserve"> x 45 minutes</v>
      </c>
      <c r="F6" s="389"/>
      <c r="G6" s="389"/>
      <c r="H6" s="389"/>
      <c r="I6" s="389"/>
      <c r="J6" s="389"/>
      <c r="K6" s="389"/>
      <c r="AH6" s="151"/>
    </row>
    <row r="7" spans="1:34" s="149" customFormat="1" ht="15" x14ac:dyDescent="0.25"/>
    <row r="8" spans="1:34" s="146" customFormat="1" x14ac:dyDescent="0.2">
      <c r="A8" s="387" t="s">
        <v>13</v>
      </c>
      <c r="B8" s="387" t="s">
        <v>14</v>
      </c>
      <c r="C8" s="384" t="s">
        <v>15</v>
      </c>
      <c r="D8" s="384"/>
      <c r="E8" s="384"/>
      <c r="F8" s="384"/>
      <c r="G8" s="394"/>
      <c r="H8" s="383" t="s">
        <v>16</v>
      </c>
      <c r="I8" s="384"/>
      <c r="J8" s="384"/>
      <c r="K8" s="384"/>
      <c r="L8" s="394"/>
      <c r="M8" s="383" t="s">
        <v>17</v>
      </c>
      <c r="N8" s="384"/>
      <c r="O8" s="384"/>
      <c r="P8" s="384"/>
      <c r="Q8" s="394"/>
      <c r="R8" s="383" t="s">
        <v>18</v>
      </c>
      <c r="S8" s="384"/>
      <c r="T8" s="384"/>
      <c r="U8" s="384"/>
      <c r="V8" s="385"/>
      <c r="W8" s="395" t="s">
        <v>19</v>
      </c>
      <c r="X8" s="384"/>
      <c r="Y8" s="384"/>
      <c r="Z8" s="384"/>
      <c r="AA8" s="394"/>
      <c r="AB8" s="383" t="s">
        <v>20</v>
      </c>
      <c r="AC8" s="384"/>
      <c r="AD8" s="384"/>
      <c r="AE8" s="384"/>
      <c r="AF8" s="385"/>
      <c r="AG8" s="386" t="s">
        <v>12</v>
      </c>
      <c r="AH8" s="387" t="s">
        <v>21</v>
      </c>
    </row>
    <row r="9" spans="1:34" s="146" customFormat="1" ht="15" x14ac:dyDescent="0.2">
      <c r="A9" s="387"/>
      <c r="B9" s="387"/>
      <c r="C9" s="159">
        <v>1</v>
      </c>
      <c r="D9" s="159">
        <v>2</v>
      </c>
      <c r="E9" s="159">
        <v>3</v>
      </c>
      <c r="F9" s="159">
        <v>4</v>
      </c>
      <c r="G9" s="161">
        <v>5</v>
      </c>
      <c r="H9" s="162">
        <v>1</v>
      </c>
      <c r="I9" s="159">
        <v>2</v>
      </c>
      <c r="J9" s="159">
        <v>3</v>
      </c>
      <c r="K9" s="159">
        <v>4</v>
      </c>
      <c r="L9" s="161">
        <v>5</v>
      </c>
      <c r="M9" s="162">
        <v>1</v>
      </c>
      <c r="N9" s="159">
        <v>2</v>
      </c>
      <c r="O9" s="159">
        <v>3</v>
      </c>
      <c r="P9" s="159">
        <v>4</v>
      </c>
      <c r="Q9" s="161">
        <v>5</v>
      </c>
      <c r="R9" s="162">
        <v>1</v>
      </c>
      <c r="S9" s="159">
        <v>2</v>
      </c>
      <c r="T9" s="159">
        <v>3</v>
      </c>
      <c r="U9" s="159">
        <v>4</v>
      </c>
      <c r="V9" s="163">
        <v>5</v>
      </c>
      <c r="W9" s="164">
        <v>1</v>
      </c>
      <c r="X9" s="159">
        <v>2</v>
      </c>
      <c r="Y9" s="159">
        <v>3</v>
      </c>
      <c r="Z9" s="159">
        <v>4</v>
      </c>
      <c r="AA9" s="161">
        <v>5</v>
      </c>
      <c r="AB9" s="162">
        <v>1</v>
      </c>
      <c r="AC9" s="159">
        <v>2</v>
      </c>
      <c r="AD9" s="159">
        <v>3</v>
      </c>
      <c r="AE9" s="159">
        <v>4</v>
      </c>
      <c r="AF9" s="163">
        <v>5</v>
      </c>
      <c r="AG9" s="386"/>
      <c r="AH9" s="387"/>
    </row>
    <row r="10" spans="1:34" s="146" customFormat="1" ht="15" x14ac:dyDescent="0.2">
      <c r="A10" s="387"/>
      <c r="B10" s="387"/>
      <c r="C10" s="159"/>
      <c r="D10" s="160"/>
      <c r="E10" s="160"/>
      <c r="F10" s="159"/>
      <c r="G10" s="161"/>
      <c r="H10" s="162"/>
      <c r="I10" s="159"/>
      <c r="J10" s="159"/>
      <c r="K10" s="159"/>
      <c r="L10" s="161"/>
      <c r="M10" s="162"/>
      <c r="N10" s="159"/>
      <c r="O10" s="159"/>
      <c r="P10" s="159"/>
      <c r="Q10" s="161"/>
      <c r="R10" s="162"/>
      <c r="S10" s="159"/>
      <c r="T10" s="159"/>
      <c r="U10" s="159"/>
      <c r="V10" s="163"/>
      <c r="W10" s="164"/>
      <c r="X10" s="159"/>
      <c r="Y10" s="159"/>
      <c r="Z10" s="159"/>
      <c r="AA10" s="161"/>
      <c r="AB10" s="162"/>
      <c r="AC10" s="159"/>
      <c r="AD10" s="159"/>
      <c r="AE10" s="159"/>
      <c r="AF10" s="163"/>
      <c r="AG10" s="386"/>
      <c r="AH10" s="387"/>
    </row>
    <row r="11" spans="1:34" ht="15" customHeight="1" x14ac:dyDescent="0.2">
      <c r="A11" s="167"/>
      <c r="B11" s="67"/>
      <c r="C11" s="533"/>
      <c r="D11" s="534"/>
      <c r="E11" s="534"/>
      <c r="F11" s="535"/>
      <c r="G11" s="548"/>
      <c r="H11" s="535"/>
      <c r="I11" s="545"/>
      <c r="J11" s="545"/>
      <c r="K11" s="545"/>
      <c r="L11" s="539"/>
      <c r="M11" s="535"/>
      <c r="N11" s="545"/>
      <c r="O11" s="545"/>
      <c r="P11" s="545"/>
      <c r="Q11" s="539"/>
      <c r="R11" s="546"/>
      <c r="S11" s="544"/>
      <c r="T11" s="544"/>
      <c r="U11" s="545"/>
      <c r="V11" s="539"/>
      <c r="W11" s="549"/>
      <c r="X11" s="545"/>
      <c r="Y11" s="545"/>
      <c r="Z11" s="545"/>
      <c r="AA11" s="539"/>
      <c r="AB11" s="546"/>
      <c r="AC11" s="547"/>
      <c r="AD11" s="544"/>
      <c r="AE11" s="544"/>
      <c r="AF11" s="539"/>
      <c r="AG11" s="179" t="str">
        <f>IF(SUM(C11:Z11)&lt;&gt;0,SUM(C11:Z11),"")</f>
        <v/>
      </c>
      <c r="AH11" s="168"/>
    </row>
    <row r="12" spans="1:34" ht="15" x14ac:dyDescent="0.2">
      <c r="A12" s="167"/>
      <c r="B12" s="67"/>
      <c r="C12" s="533"/>
      <c r="D12" s="534"/>
      <c r="E12" s="534"/>
      <c r="F12" s="535"/>
      <c r="G12" s="548"/>
      <c r="H12" s="535"/>
      <c r="I12" s="545"/>
      <c r="J12" s="545"/>
      <c r="K12" s="545"/>
      <c r="L12" s="539"/>
      <c r="M12" s="535"/>
      <c r="N12" s="545"/>
      <c r="O12" s="545"/>
      <c r="P12" s="545"/>
      <c r="Q12" s="539"/>
      <c r="R12" s="546"/>
      <c r="S12" s="544"/>
      <c r="T12" s="544"/>
      <c r="U12" s="545"/>
      <c r="V12" s="539"/>
      <c r="W12" s="549"/>
      <c r="X12" s="545"/>
      <c r="Y12" s="545"/>
      <c r="Z12" s="545"/>
      <c r="AA12" s="539"/>
      <c r="AB12" s="546"/>
      <c r="AC12" s="547"/>
      <c r="AD12" s="544"/>
      <c r="AE12" s="544"/>
      <c r="AF12" s="539"/>
      <c r="AG12" s="179" t="str">
        <f t="shared" ref="AG12:AG50" si="0">IF(SUM(C12:Z12)&lt;&gt;0,SUM(C12:Z12),"")</f>
        <v/>
      </c>
      <c r="AH12" s="168"/>
    </row>
    <row r="13" spans="1:34" ht="15" x14ac:dyDescent="0.2">
      <c r="A13" s="167"/>
      <c r="B13" s="67"/>
      <c r="C13" s="544"/>
      <c r="D13" s="543"/>
      <c r="E13" s="543"/>
      <c r="F13" s="545"/>
      <c r="G13" s="548"/>
      <c r="H13" s="535"/>
      <c r="I13" s="545"/>
      <c r="J13" s="545"/>
      <c r="K13" s="545"/>
      <c r="L13" s="539"/>
      <c r="M13" s="535"/>
      <c r="N13" s="545"/>
      <c r="O13" s="545"/>
      <c r="P13" s="545"/>
      <c r="Q13" s="539"/>
      <c r="R13" s="546"/>
      <c r="S13" s="544"/>
      <c r="T13" s="544"/>
      <c r="U13" s="545"/>
      <c r="V13" s="539"/>
      <c r="W13" s="549"/>
      <c r="X13" s="545"/>
      <c r="Y13" s="545"/>
      <c r="Z13" s="545"/>
      <c r="AA13" s="539"/>
      <c r="AB13" s="546"/>
      <c r="AC13" s="547"/>
      <c r="AD13" s="544"/>
      <c r="AE13" s="544"/>
      <c r="AF13" s="539"/>
      <c r="AG13" s="179" t="str">
        <f t="shared" si="0"/>
        <v/>
      </c>
      <c r="AH13" s="168"/>
    </row>
    <row r="14" spans="1:34" ht="15" x14ac:dyDescent="0.2">
      <c r="A14" s="167"/>
      <c r="B14" s="67"/>
      <c r="C14" s="544"/>
      <c r="D14" s="544"/>
      <c r="E14" s="544"/>
      <c r="F14" s="545"/>
      <c r="G14" s="548"/>
      <c r="H14" s="535"/>
      <c r="I14" s="545"/>
      <c r="J14" s="545"/>
      <c r="K14" s="545"/>
      <c r="L14" s="539"/>
      <c r="M14" s="535"/>
      <c r="N14" s="545"/>
      <c r="O14" s="545"/>
      <c r="P14" s="545"/>
      <c r="Q14" s="539"/>
      <c r="R14" s="546"/>
      <c r="S14" s="544"/>
      <c r="T14" s="544"/>
      <c r="U14" s="545"/>
      <c r="V14" s="539"/>
      <c r="W14" s="549"/>
      <c r="X14" s="545"/>
      <c r="Y14" s="545"/>
      <c r="Z14" s="545"/>
      <c r="AA14" s="539"/>
      <c r="AB14" s="546"/>
      <c r="AC14" s="547"/>
      <c r="AD14" s="544"/>
      <c r="AE14" s="544"/>
      <c r="AF14" s="539"/>
      <c r="AG14" s="179" t="str">
        <f t="shared" si="0"/>
        <v/>
      </c>
      <c r="AH14" s="168"/>
    </row>
    <row r="15" spans="1:34" ht="15" x14ac:dyDescent="0.2">
      <c r="A15" s="167"/>
      <c r="B15" s="67"/>
      <c r="C15" s="544"/>
      <c r="D15" s="544"/>
      <c r="E15" s="544"/>
      <c r="F15" s="545"/>
      <c r="G15" s="548"/>
      <c r="H15" s="535"/>
      <c r="I15" s="545"/>
      <c r="J15" s="545"/>
      <c r="K15" s="545"/>
      <c r="L15" s="539"/>
      <c r="M15" s="535"/>
      <c r="N15" s="545"/>
      <c r="O15" s="545"/>
      <c r="P15" s="545"/>
      <c r="Q15" s="539"/>
      <c r="R15" s="546"/>
      <c r="S15" s="544"/>
      <c r="T15" s="544"/>
      <c r="U15" s="545"/>
      <c r="V15" s="539"/>
      <c r="W15" s="549"/>
      <c r="X15" s="545"/>
      <c r="Y15" s="545"/>
      <c r="Z15" s="545"/>
      <c r="AA15" s="539"/>
      <c r="AB15" s="546"/>
      <c r="AC15" s="547"/>
      <c r="AD15" s="544"/>
      <c r="AE15" s="544"/>
      <c r="AF15" s="539"/>
      <c r="AG15" s="179" t="str">
        <f t="shared" si="0"/>
        <v/>
      </c>
      <c r="AH15" s="168"/>
    </row>
    <row r="16" spans="1:34" ht="15" x14ac:dyDescent="0.2">
      <c r="A16" s="167"/>
      <c r="B16" s="169"/>
      <c r="C16" s="544"/>
      <c r="D16" s="544"/>
      <c r="E16" s="544"/>
      <c r="F16" s="545"/>
      <c r="G16" s="548"/>
      <c r="H16" s="535"/>
      <c r="I16" s="545"/>
      <c r="J16" s="545"/>
      <c r="K16" s="545"/>
      <c r="L16" s="539"/>
      <c r="M16" s="535"/>
      <c r="N16" s="545"/>
      <c r="O16" s="545"/>
      <c r="P16" s="545"/>
      <c r="Q16" s="539"/>
      <c r="R16" s="546"/>
      <c r="S16" s="544"/>
      <c r="T16" s="544"/>
      <c r="U16" s="545"/>
      <c r="V16" s="539"/>
      <c r="W16" s="549"/>
      <c r="X16" s="545"/>
      <c r="Y16" s="545"/>
      <c r="Z16" s="545"/>
      <c r="AA16" s="539"/>
      <c r="AB16" s="546"/>
      <c r="AC16" s="547"/>
      <c r="AD16" s="544"/>
      <c r="AE16" s="544"/>
      <c r="AF16" s="539"/>
      <c r="AG16" s="179" t="str">
        <f t="shared" si="0"/>
        <v/>
      </c>
      <c r="AH16" s="168"/>
    </row>
    <row r="17" spans="1:34" ht="15" x14ac:dyDescent="0.2">
      <c r="A17" s="167"/>
      <c r="B17" s="169"/>
      <c r="C17" s="544"/>
      <c r="D17" s="544"/>
      <c r="E17" s="544"/>
      <c r="F17" s="545"/>
      <c r="G17" s="548"/>
      <c r="H17" s="535"/>
      <c r="I17" s="545"/>
      <c r="J17" s="545"/>
      <c r="K17" s="545"/>
      <c r="L17" s="539"/>
      <c r="M17" s="535"/>
      <c r="N17" s="545"/>
      <c r="O17" s="545"/>
      <c r="P17" s="545"/>
      <c r="Q17" s="539"/>
      <c r="R17" s="546"/>
      <c r="S17" s="544"/>
      <c r="T17" s="544"/>
      <c r="U17" s="545"/>
      <c r="V17" s="539"/>
      <c r="W17" s="549"/>
      <c r="X17" s="545"/>
      <c r="Y17" s="545"/>
      <c r="Z17" s="545"/>
      <c r="AA17" s="539"/>
      <c r="AB17" s="546"/>
      <c r="AC17" s="547"/>
      <c r="AD17" s="544"/>
      <c r="AE17" s="544"/>
      <c r="AF17" s="539"/>
      <c r="AG17" s="179" t="str">
        <f t="shared" si="0"/>
        <v/>
      </c>
      <c r="AH17" s="168"/>
    </row>
    <row r="18" spans="1:34" ht="15" x14ac:dyDescent="0.2">
      <c r="A18" s="167"/>
      <c r="B18" s="169"/>
      <c r="C18" s="544"/>
      <c r="D18" s="544"/>
      <c r="E18" s="544"/>
      <c r="F18" s="545"/>
      <c r="G18" s="548"/>
      <c r="H18" s="535"/>
      <c r="I18" s="545"/>
      <c r="J18" s="545"/>
      <c r="K18" s="545"/>
      <c r="L18" s="539"/>
      <c r="M18" s="535"/>
      <c r="N18" s="545"/>
      <c r="O18" s="545"/>
      <c r="P18" s="545"/>
      <c r="Q18" s="539"/>
      <c r="R18" s="546"/>
      <c r="S18" s="544"/>
      <c r="T18" s="544"/>
      <c r="U18" s="545"/>
      <c r="V18" s="539"/>
      <c r="W18" s="549"/>
      <c r="X18" s="545"/>
      <c r="Y18" s="545"/>
      <c r="Z18" s="545"/>
      <c r="AA18" s="539"/>
      <c r="AB18" s="546"/>
      <c r="AC18" s="547"/>
      <c r="AD18" s="544"/>
      <c r="AE18" s="544"/>
      <c r="AF18" s="539"/>
      <c r="AG18" s="179" t="str">
        <f t="shared" si="0"/>
        <v/>
      </c>
      <c r="AH18" s="168"/>
    </row>
    <row r="19" spans="1:34" ht="15" x14ac:dyDescent="0.2">
      <c r="A19" s="167"/>
      <c r="B19" s="169"/>
      <c r="C19" s="544"/>
      <c r="D19" s="544"/>
      <c r="E19" s="544"/>
      <c r="F19" s="545"/>
      <c r="G19" s="548"/>
      <c r="H19" s="535"/>
      <c r="I19" s="545"/>
      <c r="J19" s="545"/>
      <c r="K19" s="545"/>
      <c r="L19" s="539"/>
      <c r="M19" s="535"/>
      <c r="N19" s="545"/>
      <c r="O19" s="545"/>
      <c r="P19" s="545"/>
      <c r="Q19" s="539"/>
      <c r="R19" s="546"/>
      <c r="S19" s="544"/>
      <c r="T19" s="544"/>
      <c r="U19" s="545"/>
      <c r="V19" s="539"/>
      <c r="W19" s="549"/>
      <c r="X19" s="545"/>
      <c r="Y19" s="545"/>
      <c r="Z19" s="545"/>
      <c r="AA19" s="539"/>
      <c r="AB19" s="546"/>
      <c r="AC19" s="547"/>
      <c r="AD19" s="544"/>
      <c r="AE19" s="544"/>
      <c r="AF19" s="539"/>
      <c r="AG19" s="179" t="str">
        <f t="shared" si="0"/>
        <v/>
      </c>
      <c r="AH19" s="168"/>
    </row>
    <row r="20" spans="1:34" ht="15" x14ac:dyDescent="0.2">
      <c r="A20" s="167"/>
      <c r="B20" s="169"/>
      <c r="C20" s="544"/>
      <c r="D20" s="544"/>
      <c r="E20" s="544"/>
      <c r="F20" s="545"/>
      <c r="G20" s="548"/>
      <c r="H20" s="535"/>
      <c r="I20" s="545"/>
      <c r="J20" s="545"/>
      <c r="K20" s="545"/>
      <c r="L20" s="539"/>
      <c r="M20" s="535"/>
      <c r="N20" s="545"/>
      <c r="O20" s="545"/>
      <c r="P20" s="545"/>
      <c r="Q20" s="539"/>
      <c r="R20" s="546"/>
      <c r="S20" s="544"/>
      <c r="T20" s="544"/>
      <c r="U20" s="545"/>
      <c r="V20" s="539"/>
      <c r="W20" s="549"/>
      <c r="X20" s="545"/>
      <c r="Y20" s="545"/>
      <c r="Z20" s="545"/>
      <c r="AA20" s="539"/>
      <c r="AB20" s="546"/>
      <c r="AC20" s="547"/>
      <c r="AD20" s="544"/>
      <c r="AE20" s="544"/>
      <c r="AF20" s="539"/>
      <c r="AG20" s="179" t="str">
        <f t="shared" si="0"/>
        <v/>
      </c>
      <c r="AH20" s="168"/>
    </row>
    <row r="21" spans="1:34" ht="15" x14ac:dyDescent="0.2">
      <c r="A21" s="167"/>
      <c r="B21" s="169"/>
      <c r="C21" s="544"/>
      <c r="D21" s="544"/>
      <c r="E21" s="544"/>
      <c r="F21" s="545"/>
      <c r="G21" s="548"/>
      <c r="H21" s="535"/>
      <c r="I21" s="545"/>
      <c r="J21" s="545"/>
      <c r="K21" s="545"/>
      <c r="L21" s="539"/>
      <c r="M21" s="535"/>
      <c r="N21" s="545"/>
      <c r="O21" s="545"/>
      <c r="P21" s="545"/>
      <c r="Q21" s="539"/>
      <c r="R21" s="546"/>
      <c r="S21" s="544"/>
      <c r="T21" s="544"/>
      <c r="U21" s="545"/>
      <c r="V21" s="539"/>
      <c r="W21" s="549"/>
      <c r="X21" s="545"/>
      <c r="Y21" s="545"/>
      <c r="Z21" s="545"/>
      <c r="AA21" s="539"/>
      <c r="AB21" s="546"/>
      <c r="AC21" s="547"/>
      <c r="AD21" s="544"/>
      <c r="AE21" s="544"/>
      <c r="AF21" s="539"/>
      <c r="AG21" s="179" t="str">
        <f t="shared" si="0"/>
        <v/>
      </c>
      <c r="AH21" s="168"/>
    </row>
    <row r="22" spans="1:34" ht="15" x14ac:dyDescent="0.2">
      <c r="A22" s="167"/>
      <c r="B22" s="169"/>
      <c r="C22" s="544"/>
      <c r="D22" s="544"/>
      <c r="E22" s="544"/>
      <c r="F22" s="545"/>
      <c r="G22" s="548"/>
      <c r="H22" s="535"/>
      <c r="I22" s="545"/>
      <c r="J22" s="545"/>
      <c r="K22" s="545"/>
      <c r="L22" s="539"/>
      <c r="M22" s="535"/>
      <c r="N22" s="545"/>
      <c r="O22" s="545"/>
      <c r="P22" s="545"/>
      <c r="Q22" s="539"/>
      <c r="R22" s="546"/>
      <c r="S22" s="544"/>
      <c r="T22" s="544"/>
      <c r="U22" s="545"/>
      <c r="V22" s="539"/>
      <c r="W22" s="549"/>
      <c r="X22" s="545"/>
      <c r="Y22" s="545"/>
      <c r="Z22" s="545"/>
      <c r="AA22" s="539"/>
      <c r="AB22" s="546"/>
      <c r="AC22" s="547"/>
      <c r="AD22" s="544"/>
      <c r="AE22" s="544"/>
      <c r="AF22" s="539"/>
      <c r="AG22" s="179" t="str">
        <f t="shared" si="0"/>
        <v/>
      </c>
      <c r="AH22" s="168"/>
    </row>
    <row r="23" spans="1:34" ht="15" x14ac:dyDescent="0.2">
      <c r="A23" s="167"/>
      <c r="B23" s="169"/>
      <c r="C23" s="544"/>
      <c r="D23" s="544"/>
      <c r="E23" s="544"/>
      <c r="F23" s="545"/>
      <c r="G23" s="548"/>
      <c r="H23" s="535"/>
      <c r="I23" s="545"/>
      <c r="J23" s="545"/>
      <c r="K23" s="545"/>
      <c r="L23" s="539"/>
      <c r="M23" s="535"/>
      <c r="N23" s="545"/>
      <c r="O23" s="545"/>
      <c r="P23" s="545"/>
      <c r="Q23" s="539"/>
      <c r="R23" s="546"/>
      <c r="S23" s="544"/>
      <c r="T23" s="544"/>
      <c r="U23" s="545"/>
      <c r="V23" s="539"/>
      <c r="W23" s="549"/>
      <c r="X23" s="545"/>
      <c r="Y23" s="545"/>
      <c r="Z23" s="545"/>
      <c r="AA23" s="539"/>
      <c r="AB23" s="546"/>
      <c r="AC23" s="547"/>
      <c r="AD23" s="544"/>
      <c r="AE23" s="544"/>
      <c r="AF23" s="539"/>
      <c r="AG23" s="179" t="str">
        <f t="shared" si="0"/>
        <v/>
      </c>
      <c r="AH23" s="168"/>
    </row>
    <row r="24" spans="1:34" ht="15" x14ac:dyDescent="0.2">
      <c r="A24" s="167"/>
      <c r="B24" s="169"/>
      <c r="C24" s="544"/>
      <c r="D24" s="544"/>
      <c r="E24" s="544"/>
      <c r="F24" s="545"/>
      <c r="G24" s="548"/>
      <c r="H24" s="535"/>
      <c r="I24" s="545"/>
      <c r="J24" s="545"/>
      <c r="K24" s="545"/>
      <c r="L24" s="539"/>
      <c r="M24" s="535"/>
      <c r="N24" s="545"/>
      <c r="O24" s="545"/>
      <c r="P24" s="545"/>
      <c r="Q24" s="539"/>
      <c r="R24" s="546"/>
      <c r="S24" s="544"/>
      <c r="T24" s="544"/>
      <c r="U24" s="545"/>
      <c r="V24" s="539"/>
      <c r="W24" s="549"/>
      <c r="X24" s="545"/>
      <c r="Y24" s="545"/>
      <c r="Z24" s="545"/>
      <c r="AA24" s="539"/>
      <c r="AB24" s="546"/>
      <c r="AC24" s="547"/>
      <c r="AD24" s="544"/>
      <c r="AE24" s="544"/>
      <c r="AF24" s="539"/>
      <c r="AG24" s="179" t="str">
        <f t="shared" si="0"/>
        <v/>
      </c>
      <c r="AH24" s="168"/>
    </row>
    <row r="25" spans="1:34" ht="15" x14ac:dyDescent="0.2">
      <c r="A25" s="167"/>
      <c r="B25" s="169"/>
      <c r="C25" s="544"/>
      <c r="D25" s="544"/>
      <c r="E25" s="544"/>
      <c r="F25" s="545"/>
      <c r="G25" s="548"/>
      <c r="H25" s="535"/>
      <c r="I25" s="545"/>
      <c r="J25" s="545"/>
      <c r="K25" s="545"/>
      <c r="L25" s="539"/>
      <c r="M25" s="535"/>
      <c r="N25" s="545"/>
      <c r="O25" s="545"/>
      <c r="P25" s="545"/>
      <c r="Q25" s="539"/>
      <c r="R25" s="546"/>
      <c r="S25" s="544"/>
      <c r="T25" s="544"/>
      <c r="U25" s="545"/>
      <c r="V25" s="539"/>
      <c r="W25" s="549"/>
      <c r="X25" s="545"/>
      <c r="Y25" s="545"/>
      <c r="Z25" s="545"/>
      <c r="AA25" s="539"/>
      <c r="AB25" s="546"/>
      <c r="AC25" s="547"/>
      <c r="AD25" s="544"/>
      <c r="AE25" s="544"/>
      <c r="AF25" s="539"/>
      <c r="AG25" s="179" t="str">
        <f t="shared" si="0"/>
        <v/>
      </c>
      <c r="AH25" s="168"/>
    </row>
    <row r="26" spans="1:34" ht="15" x14ac:dyDescent="0.2">
      <c r="A26" s="167"/>
      <c r="B26" s="169"/>
      <c r="C26" s="544"/>
      <c r="D26" s="544"/>
      <c r="E26" s="544"/>
      <c r="F26" s="545"/>
      <c r="G26" s="548"/>
      <c r="H26" s="535"/>
      <c r="I26" s="545"/>
      <c r="J26" s="545"/>
      <c r="K26" s="545"/>
      <c r="L26" s="539"/>
      <c r="M26" s="535"/>
      <c r="N26" s="545"/>
      <c r="O26" s="545"/>
      <c r="P26" s="545"/>
      <c r="Q26" s="539"/>
      <c r="R26" s="546"/>
      <c r="S26" s="544"/>
      <c r="T26" s="544"/>
      <c r="U26" s="545"/>
      <c r="V26" s="539"/>
      <c r="W26" s="549"/>
      <c r="X26" s="545"/>
      <c r="Y26" s="545"/>
      <c r="Z26" s="545"/>
      <c r="AA26" s="539"/>
      <c r="AB26" s="546"/>
      <c r="AC26" s="547"/>
      <c r="AD26" s="544"/>
      <c r="AE26" s="544"/>
      <c r="AF26" s="539"/>
      <c r="AG26" s="179" t="str">
        <f t="shared" si="0"/>
        <v/>
      </c>
      <c r="AH26" s="168"/>
    </row>
    <row r="27" spans="1:34" ht="15" x14ac:dyDescent="0.2">
      <c r="A27" s="167"/>
      <c r="B27" s="169"/>
      <c r="C27" s="544"/>
      <c r="D27" s="544"/>
      <c r="E27" s="544"/>
      <c r="F27" s="545"/>
      <c r="G27" s="548"/>
      <c r="H27" s="535"/>
      <c r="I27" s="545"/>
      <c r="J27" s="545"/>
      <c r="K27" s="545"/>
      <c r="L27" s="539"/>
      <c r="M27" s="535"/>
      <c r="N27" s="545"/>
      <c r="O27" s="545"/>
      <c r="P27" s="545"/>
      <c r="Q27" s="539"/>
      <c r="R27" s="546"/>
      <c r="S27" s="544"/>
      <c r="T27" s="544"/>
      <c r="U27" s="545"/>
      <c r="V27" s="539"/>
      <c r="W27" s="549"/>
      <c r="X27" s="545"/>
      <c r="Y27" s="545"/>
      <c r="Z27" s="545"/>
      <c r="AA27" s="539"/>
      <c r="AB27" s="546"/>
      <c r="AC27" s="547"/>
      <c r="AD27" s="544"/>
      <c r="AE27" s="544"/>
      <c r="AF27" s="539"/>
      <c r="AG27" s="179" t="str">
        <f t="shared" si="0"/>
        <v/>
      </c>
      <c r="AH27" s="168"/>
    </row>
    <row r="28" spans="1:34" ht="15" x14ac:dyDescent="0.2">
      <c r="A28" s="167"/>
      <c r="B28" s="169"/>
      <c r="C28" s="544"/>
      <c r="D28" s="544"/>
      <c r="E28" s="544"/>
      <c r="F28" s="545"/>
      <c r="G28" s="548"/>
      <c r="H28" s="535"/>
      <c r="I28" s="545"/>
      <c r="J28" s="545"/>
      <c r="K28" s="545"/>
      <c r="L28" s="539"/>
      <c r="M28" s="535"/>
      <c r="N28" s="545"/>
      <c r="O28" s="545"/>
      <c r="P28" s="545"/>
      <c r="Q28" s="539"/>
      <c r="R28" s="546"/>
      <c r="S28" s="544"/>
      <c r="T28" s="544"/>
      <c r="U28" s="545"/>
      <c r="V28" s="539"/>
      <c r="W28" s="549"/>
      <c r="X28" s="545"/>
      <c r="Y28" s="545"/>
      <c r="Z28" s="545"/>
      <c r="AA28" s="539"/>
      <c r="AB28" s="546"/>
      <c r="AC28" s="547"/>
      <c r="AD28" s="544"/>
      <c r="AE28" s="544"/>
      <c r="AF28" s="539"/>
      <c r="AG28" s="179" t="str">
        <f t="shared" si="0"/>
        <v/>
      </c>
      <c r="AH28" s="168"/>
    </row>
    <row r="29" spans="1:34" ht="15" x14ac:dyDescent="0.2">
      <c r="A29" s="167"/>
      <c r="B29" s="169"/>
      <c r="C29" s="544"/>
      <c r="D29" s="544"/>
      <c r="E29" s="544"/>
      <c r="F29" s="545"/>
      <c r="G29" s="548"/>
      <c r="H29" s="535"/>
      <c r="I29" s="545"/>
      <c r="J29" s="545"/>
      <c r="K29" s="545"/>
      <c r="L29" s="539"/>
      <c r="M29" s="535"/>
      <c r="N29" s="545"/>
      <c r="O29" s="545"/>
      <c r="P29" s="545"/>
      <c r="Q29" s="539"/>
      <c r="R29" s="546"/>
      <c r="S29" s="544"/>
      <c r="T29" s="544"/>
      <c r="U29" s="545"/>
      <c r="V29" s="539"/>
      <c r="W29" s="549"/>
      <c r="X29" s="545"/>
      <c r="Y29" s="545"/>
      <c r="Z29" s="545"/>
      <c r="AA29" s="539"/>
      <c r="AB29" s="546"/>
      <c r="AC29" s="547"/>
      <c r="AD29" s="544"/>
      <c r="AE29" s="544"/>
      <c r="AF29" s="539"/>
      <c r="AG29" s="179" t="str">
        <f t="shared" si="0"/>
        <v/>
      </c>
      <c r="AH29" s="168"/>
    </row>
    <row r="30" spans="1:34" ht="15" x14ac:dyDescent="0.2">
      <c r="A30" s="167"/>
      <c r="B30" s="169"/>
      <c r="C30" s="544"/>
      <c r="D30" s="544"/>
      <c r="E30" s="544"/>
      <c r="F30" s="545"/>
      <c r="G30" s="548"/>
      <c r="H30" s="535"/>
      <c r="I30" s="545"/>
      <c r="J30" s="545"/>
      <c r="K30" s="545"/>
      <c r="L30" s="539"/>
      <c r="M30" s="535"/>
      <c r="N30" s="545"/>
      <c r="O30" s="545"/>
      <c r="P30" s="545"/>
      <c r="Q30" s="539"/>
      <c r="R30" s="546"/>
      <c r="S30" s="544"/>
      <c r="T30" s="544"/>
      <c r="U30" s="545"/>
      <c r="V30" s="539"/>
      <c r="W30" s="535"/>
      <c r="X30" s="545"/>
      <c r="Y30" s="545"/>
      <c r="Z30" s="545"/>
      <c r="AA30" s="539"/>
      <c r="AB30" s="546"/>
      <c r="AC30" s="547"/>
      <c r="AD30" s="544"/>
      <c r="AE30" s="544"/>
      <c r="AF30" s="539"/>
      <c r="AG30" s="179" t="str">
        <f t="shared" si="0"/>
        <v/>
      </c>
      <c r="AH30" s="168"/>
    </row>
    <row r="31" spans="1:34" ht="15" x14ac:dyDescent="0.2">
      <c r="A31" s="167"/>
      <c r="B31" s="169"/>
      <c r="C31" s="544"/>
      <c r="D31" s="544"/>
      <c r="E31" s="544"/>
      <c r="F31" s="545"/>
      <c r="G31" s="548"/>
      <c r="H31" s="535"/>
      <c r="I31" s="545"/>
      <c r="J31" s="545"/>
      <c r="K31" s="545"/>
      <c r="L31" s="539"/>
      <c r="M31" s="535"/>
      <c r="N31" s="545"/>
      <c r="O31" s="545"/>
      <c r="P31" s="545"/>
      <c r="Q31" s="539"/>
      <c r="R31" s="546"/>
      <c r="S31" s="544"/>
      <c r="T31" s="544"/>
      <c r="U31" s="545"/>
      <c r="V31" s="539"/>
      <c r="W31" s="535"/>
      <c r="X31" s="545"/>
      <c r="Y31" s="545"/>
      <c r="Z31" s="545"/>
      <c r="AA31" s="539"/>
      <c r="AB31" s="546"/>
      <c r="AC31" s="547"/>
      <c r="AD31" s="544"/>
      <c r="AE31" s="544"/>
      <c r="AF31" s="539"/>
      <c r="AG31" s="179" t="str">
        <f t="shared" si="0"/>
        <v/>
      </c>
      <c r="AH31" s="168"/>
    </row>
    <row r="32" spans="1:34" ht="15" x14ac:dyDescent="0.2">
      <c r="A32" s="167"/>
      <c r="B32" s="169"/>
      <c r="C32" s="544"/>
      <c r="D32" s="544"/>
      <c r="E32" s="544"/>
      <c r="F32" s="545"/>
      <c r="G32" s="548"/>
      <c r="H32" s="535"/>
      <c r="I32" s="545"/>
      <c r="J32" s="545"/>
      <c r="K32" s="545"/>
      <c r="L32" s="539"/>
      <c r="M32" s="535"/>
      <c r="N32" s="545"/>
      <c r="O32" s="545"/>
      <c r="P32" s="545"/>
      <c r="Q32" s="539"/>
      <c r="R32" s="546"/>
      <c r="S32" s="544"/>
      <c r="T32" s="544"/>
      <c r="U32" s="545"/>
      <c r="V32" s="539"/>
      <c r="W32" s="535"/>
      <c r="X32" s="545"/>
      <c r="Y32" s="545"/>
      <c r="Z32" s="545"/>
      <c r="AA32" s="539"/>
      <c r="AB32" s="546"/>
      <c r="AC32" s="547"/>
      <c r="AD32" s="544"/>
      <c r="AE32" s="544"/>
      <c r="AF32" s="539"/>
      <c r="AG32" s="179" t="str">
        <f t="shared" si="0"/>
        <v/>
      </c>
      <c r="AH32" s="168"/>
    </row>
    <row r="33" spans="1:34" ht="15" hidden="1" customHeight="1" x14ac:dyDescent="0.2">
      <c r="A33" s="167"/>
      <c r="B33" s="169"/>
      <c r="C33" s="544"/>
      <c r="D33" s="544"/>
      <c r="E33" s="544"/>
      <c r="F33" s="545"/>
      <c r="G33" s="548"/>
      <c r="H33" s="535"/>
      <c r="I33" s="545"/>
      <c r="J33" s="545"/>
      <c r="K33" s="545"/>
      <c r="L33" s="539"/>
      <c r="M33" s="535"/>
      <c r="N33" s="545"/>
      <c r="O33" s="545"/>
      <c r="P33" s="545"/>
      <c r="Q33" s="539"/>
      <c r="R33" s="546"/>
      <c r="S33" s="544"/>
      <c r="T33" s="544"/>
      <c r="U33" s="545"/>
      <c r="V33" s="539"/>
      <c r="W33" s="535"/>
      <c r="X33" s="545"/>
      <c r="Y33" s="545"/>
      <c r="Z33" s="545"/>
      <c r="AA33" s="539"/>
      <c r="AB33" s="546"/>
      <c r="AC33" s="547"/>
      <c r="AD33" s="544"/>
      <c r="AE33" s="544"/>
      <c r="AF33" s="539"/>
      <c r="AG33" s="179" t="str">
        <f t="shared" si="0"/>
        <v/>
      </c>
      <c r="AH33" s="168"/>
    </row>
    <row r="34" spans="1:34" ht="15" hidden="1" customHeight="1" x14ac:dyDescent="0.2">
      <c r="A34" s="167"/>
      <c r="B34" s="169"/>
      <c r="C34" s="544"/>
      <c r="D34" s="544"/>
      <c r="E34" s="544"/>
      <c r="F34" s="545"/>
      <c r="G34" s="548"/>
      <c r="H34" s="535"/>
      <c r="I34" s="545"/>
      <c r="J34" s="545"/>
      <c r="K34" s="545"/>
      <c r="L34" s="539"/>
      <c r="M34" s="535"/>
      <c r="N34" s="545"/>
      <c r="O34" s="545"/>
      <c r="P34" s="545"/>
      <c r="Q34" s="539"/>
      <c r="R34" s="546"/>
      <c r="S34" s="544"/>
      <c r="T34" s="544"/>
      <c r="U34" s="545"/>
      <c r="V34" s="539"/>
      <c r="W34" s="535"/>
      <c r="X34" s="545"/>
      <c r="Y34" s="545"/>
      <c r="Z34" s="545"/>
      <c r="AA34" s="539"/>
      <c r="AB34" s="546"/>
      <c r="AC34" s="547"/>
      <c r="AD34" s="544"/>
      <c r="AE34" s="544"/>
      <c r="AF34" s="539"/>
      <c r="AG34" s="179" t="str">
        <f t="shared" si="0"/>
        <v/>
      </c>
      <c r="AH34" s="168"/>
    </row>
    <row r="35" spans="1:34" ht="15" hidden="1" customHeight="1" x14ac:dyDescent="0.2">
      <c r="A35" s="167"/>
      <c r="B35" s="169"/>
      <c r="C35" s="544"/>
      <c r="D35" s="544"/>
      <c r="E35" s="544"/>
      <c r="F35" s="545"/>
      <c r="G35" s="548"/>
      <c r="H35" s="535"/>
      <c r="I35" s="545"/>
      <c r="J35" s="545"/>
      <c r="K35" s="545"/>
      <c r="L35" s="539"/>
      <c r="M35" s="535"/>
      <c r="N35" s="545"/>
      <c r="O35" s="545"/>
      <c r="P35" s="545"/>
      <c r="Q35" s="539"/>
      <c r="R35" s="546"/>
      <c r="S35" s="544"/>
      <c r="T35" s="544"/>
      <c r="U35" s="545"/>
      <c r="V35" s="539"/>
      <c r="W35" s="535"/>
      <c r="X35" s="545"/>
      <c r="Y35" s="545"/>
      <c r="Z35" s="545"/>
      <c r="AA35" s="539"/>
      <c r="AB35" s="546"/>
      <c r="AC35" s="547"/>
      <c r="AD35" s="544"/>
      <c r="AE35" s="544"/>
      <c r="AF35" s="539"/>
      <c r="AG35" s="179" t="str">
        <f t="shared" si="0"/>
        <v/>
      </c>
      <c r="AH35" s="168"/>
    </row>
    <row r="36" spans="1:34" ht="15" hidden="1" customHeight="1" x14ac:dyDescent="0.2">
      <c r="A36" s="167"/>
      <c r="B36" s="169"/>
      <c r="C36" s="544"/>
      <c r="D36" s="544"/>
      <c r="E36" s="544"/>
      <c r="F36" s="545"/>
      <c r="G36" s="548"/>
      <c r="H36" s="535"/>
      <c r="I36" s="545"/>
      <c r="J36" s="545"/>
      <c r="K36" s="545"/>
      <c r="L36" s="539"/>
      <c r="M36" s="535"/>
      <c r="N36" s="545"/>
      <c r="O36" s="545"/>
      <c r="P36" s="545"/>
      <c r="Q36" s="539"/>
      <c r="R36" s="546"/>
      <c r="S36" s="544"/>
      <c r="T36" s="544"/>
      <c r="U36" s="545"/>
      <c r="V36" s="539"/>
      <c r="W36" s="535"/>
      <c r="X36" s="545"/>
      <c r="Y36" s="545"/>
      <c r="Z36" s="545"/>
      <c r="AA36" s="539"/>
      <c r="AB36" s="546"/>
      <c r="AC36" s="547"/>
      <c r="AD36" s="544"/>
      <c r="AE36" s="544"/>
      <c r="AF36" s="539"/>
      <c r="AG36" s="179" t="str">
        <f t="shared" si="0"/>
        <v/>
      </c>
      <c r="AH36" s="168"/>
    </row>
    <row r="37" spans="1:34" ht="15" hidden="1" customHeight="1" x14ac:dyDescent="0.2">
      <c r="A37" s="167"/>
      <c r="B37" s="169"/>
      <c r="C37" s="544"/>
      <c r="D37" s="544"/>
      <c r="E37" s="544"/>
      <c r="F37" s="545"/>
      <c r="G37" s="548"/>
      <c r="H37" s="535"/>
      <c r="I37" s="545"/>
      <c r="J37" s="545"/>
      <c r="K37" s="545"/>
      <c r="L37" s="539"/>
      <c r="M37" s="535"/>
      <c r="N37" s="545"/>
      <c r="O37" s="545"/>
      <c r="P37" s="545"/>
      <c r="Q37" s="539"/>
      <c r="R37" s="546"/>
      <c r="S37" s="544"/>
      <c r="T37" s="544"/>
      <c r="U37" s="545"/>
      <c r="V37" s="539"/>
      <c r="W37" s="535"/>
      <c r="X37" s="545"/>
      <c r="Y37" s="545"/>
      <c r="Z37" s="545"/>
      <c r="AA37" s="539"/>
      <c r="AB37" s="546"/>
      <c r="AC37" s="547"/>
      <c r="AD37" s="544"/>
      <c r="AE37" s="544"/>
      <c r="AF37" s="539"/>
      <c r="AG37" s="179" t="str">
        <f t="shared" si="0"/>
        <v/>
      </c>
      <c r="AH37" s="168"/>
    </row>
    <row r="38" spans="1:34" ht="15" hidden="1" customHeight="1" x14ac:dyDescent="0.2">
      <c r="A38" s="167"/>
      <c r="B38" s="169"/>
      <c r="C38" s="544"/>
      <c r="D38" s="544"/>
      <c r="E38" s="544"/>
      <c r="F38" s="545"/>
      <c r="G38" s="548"/>
      <c r="H38" s="535"/>
      <c r="I38" s="545"/>
      <c r="J38" s="545"/>
      <c r="K38" s="545"/>
      <c r="L38" s="539"/>
      <c r="M38" s="535"/>
      <c r="N38" s="545"/>
      <c r="O38" s="545"/>
      <c r="P38" s="545"/>
      <c r="Q38" s="539"/>
      <c r="R38" s="546"/>
      <c r="S38" s="544"/>
      <c r="T38" s="544"/>
      <c r="U38" s="545"/>
      <c r="V38" s="539"/>
      <c r="W38" s="535"/>
      <c r="X38" s="545"/>
      <c r="Y38" s="545"/>
      <c r="Z38" s="545"/>
      <c r="AA38" s="539"/>
      <c r="AB38" s="546"/>
      <c r="AC38" s="547"/>
      <c r="AD38" s="544"/>
      <c r="AE38" s="544"/>
      <c r="AF38" s="539"/>
      <c r="AG38" s="179" t="str">
        <f t="shared" si="0"/>
        <v/>
      </c>
      <c r="AH38" s="168"/>
    </row>
    <row r="39" spans="1:34" ht="15" hidden="1" customHeight="1" x14ac:dyDescent="0.2">
      <c r="A39" s="167"/>
      <c r="B39" s="169"/>
      <c r="C39" s="544"/>
      <c r="D39" s="544"/>
      <c r="E39" s="544"/>
      <c r="F39" s="545"/>
      <c r="G39" s="548"/>
      <c r="H39" s="535"/>
      <c r="I39" s="545"/>
      <c r="J39" s="545"/>
      <c r="K39" s="545"/>
      <c r="L39" s="539"/>
      <c r="M39" s="535"/>
      <c r="N39" s="545"/>
      <c r="O39" s="545"/>
      <c r="P39" s="545"/>
      <c r="Q39" s="539"/>
      <c r="R39" s="546"/>
      <c r="S39" s="544"/>
      <c r="T39" s="544"/>
      <c r="U39" s="545"/>
      <c r="V39" s="539"/>
      <c r="W39" s="535"/>
      <c r="X39" s="545"/>
      <c r="Y39" s="545"/>
      <c r="Z39" s="545"/>
      <c r="AA39" s="539"/>
      <c r="AB39" s="546"/>
      <c r="AC39" s="547"/>
      <c r="AD39" s="544"/>
      <c r="AE39" s="544"/>
      <c r="AF39" s="539"/>
      <c r="AG39" s="179" t="str">
        <f t="shared" si="0"/>
        <v/>
      </c>
      <c r="AH39" s="168"/>
    </row>
    <row r="40" spans="1:34" ht="15" hidden="1" customHeight="1" x14ac:dyDescent="0.2">
      <c r="A40" s="167"/>
      <c r="B40" s="169"/>
      <c r="C40" s="544"/>
      <c r="D40" s="544"/>
      <c r="E40" s="544"/>
      <c r="F40" s="545"/>
      <c r="G40" s="548"/>
      <c r="H40" s="535"/>
      <c r="I40" s="545"/>
      <c r="J40" s="545"/>
      <c r="K40" s="545"/>
      <c r="L40" s="539"/>
      <c r="M40" s="535"/>
      <c r="N40" s="545"/>
      <c r="O40" s="545"/>
      <c r="P40" s="545"/>
      <c r="Q40" s="539"/>
      <c r="R40" s="546"/>
      <c r="S40" s="544"/>
      <c r="T40" s="544"/>
      <c r="U40" s="545"/>
      <c r="V40" s="539"/>
      <c r="W40" s="535"/>
      <c r="X40" s="545"/>
      <c r="Y40" s="545"/>
      <c r="Z40" s="545"/>
      <c r="AA40" s="539"/>
      <c r="AB40" s="546"/>
      <c r="AC40" s="547"/>
      <c r="AD40" s="544"/>
      <c r="AE40" s="544"/>
      <c r="AF40" s="539"/>
      <c r="AG40" s="179" t="str">
        <f t="shared" si="0"/>
        <v/>
      </c>
      <c r="AH40" s="168"/>
    </row>
    <row r="41" spans="1:34" ht="15" hidden="1" customHeight="1" x14ac:dyDescent="0.2">
      <c r="A41" s="167"/>
      <c r="B41" s="169"/>
      <c r="C41" s="544"/>
      <c r="D41" s="544"/>
      <c r="E41" s="544"/>
      <c r="F41" s="545"/>
      <c r="G41" s="548"/>
      <c r="H41" s="535"/>
      <c r="I41" s="545"/>
      <c r="J41" s="545"/>
      <c r="K41" s="545"/>
      <c r="L41" s="539"/>
      <c r="M41" s="535"/>
      <c r="N41" s="545"/>
      <c r="O41" s="545"/>
      <c r="P41" s="545"/>
      <c r="Q41" s="539"/>
      <c r="R41" s="546"/>
      <c r="S41" s="544"/>
      <c r="T41" s="544"/>
      <c r="U41" s="545"/>
      <c r="V41" s="539"/>
      <c r="W41" s="535"/>
      <c r="X41" s="545"/>
      <c r="Y41" s="545"/>
      <c r="Z41" s="545"/>
      <c r="AA41" s="539"/>
      <c r="AB41" s="546"/>
      <c r="AC41" s="547"/>
      <c r="AD41" s="544"/>
      <c r="AE41" s="544"/>
      <c r="AF41" s="539"/>
      <c r="AG41" s="179" t="str">
        <f t="shared" si="0"/>
        <v/>
      </c>
      <c r="AH41" s="168"/>
    </row>
    <row r="42" spans="1:34" ht="15" hidden="1" customHeight="1" x14ac:dyDescent="0.2">
      <c r="A42" s="167"/>
      <c r="B42" s="169"/>
      <c r="C42" s="544"/>
      <c r="D42" s="544"/>
      <c r="E42" s="544"/>
      <c r="F42" s="545"/>
      <c r="G42" s="548"/>
      <c r="H42" s="535"/>
      <c r="I42" s="545"/>
      <c r="J42" s="545"/>
      <c r="K42" s="545"/>
      <c r="L42" s="539"/>
      <c r="M42" s="535"/>
      <c r="N42" s="545"/>
      <c r="O42" s="545"/>
      <c r="P42" s="545"/>
      <c r="Q42" s="539"/>
      <c r="R42" s="546"/>
      <c r="S42" s="544"/>
      <c r="T42" s="544"/>
      <c r="U42" s="545"/>
      <c r="V42" s="539"/>
      <c r="W42" s="535"/>
      <c r="X42" s="545"/>
      <c r="Y42" s="545"/>
      <c r="Z42" s="545"/>
      <c r="AA42" s="539"/>
      <c r="AB42" s="546"/>
      <c r="AC42" s="547"/>
      <c r="AD42" s="544"/>
      <c r="AE42" s="544"/>
      <c r="AF42" s="539"/>
      <c r="AG42" s="179" t="str">
        <f t="shared" si="0"/>
        <v/>
      </c>
      <c r="AH42" s="168"/>
    </row>
    <row r="43" spans="1:34" ht="15" hidden="1" customHeight="1" x14ac:dyDescent="0.2">
      <c r="A43" s="167"/>
      <c r="B43" s="169"/>
      <c r="C43" s="544"/>
      <c r="D43" s="544"/>
      <c r="E43" s="544"/>
      <c r="F43" s="545"/>
      <c r="G43" s="548"/>
      <c r="H43" s="535"/>
      <c r="I43" s="545"/>
      <c r="J43" s="545"/>
      <c r="K43" s="545"/>
      <c r="L43" s="539"/>
      <c r="M43" s="535"/>
      <c r="N43" s="545"/>
      <c r="O43" s="545"/>
      <c r="P43" s="545"/>
      <c r="Q43" s="539"/>
      <c r="R43" s="546"/>
      <c r="S43" s="544"/>
      <c r="T43" s="544"/>
      <c r="U43" s="545"/>
      <c r="V43" s="539"/>
      <c r="W43" s="535"/>
      <c r="X43" s="545"/>
      <c r="Y43" s="545"/>
      <c r="Z43" s="545"/>
      <c r="AA43" s="539"/>
      <c r="AB43" s="546"/>
      <c r="AC43" s="547"/>
      <c r="AD43" s="544"/>
      <c r="AE43" s="544"/>
      <c r="AF43" s="539"/>
      <c r="AG43" s="179" t="str">
        <f t="shared" si="0"/>
        <v/>
      </c>
      <c r="AH43" s="168"/>
    </row>
    <row r="44" spans="1:34" ht="15" hidden="1" customHeight="1" x14ac:dyDescent="0.2">
      <c r="A44" s="167"/>
      <c r="B44" s="169"/>
      <c r="C44" s="544"/>
      <c r="D44" s="544"/>
      <c r="E44" s="544"/>
      <c r="F44" s="545"/>
      <c r="G44" s="548"/>
      <c r="H44" s="535"/>
      <c r="I44" s="545"/>
      <c r="J44" s="545"/>
      <c r="K44" s="545"/>
      <c r="L44" s="539"/>
      <c r="M44" s="535"/>
      <c r="N44" s="545"/>
      <c r="O44" s="545"/>
      <c r="P44" s="545"/>
      <c r="Q44" s="539"/>
      <c r="R44" s="546"/>
      <c r="S44" s="544"/>
      <c r="T44" s="544"/>
      <c r="U44" s="545"/>
      <c r="V44" s="539"/>
      <c r="W44" s="535"/>
      <c r="X44" s="545"/>
      <c r="Y44" s="545"/>
      <c r="Z44" s="545"/>
      <c r="AA44" s="539"/>
      <c r="AB44" s="546"/>
      <c r="AC44" s="547"/>
      <c r="AD44" s="544"/>
      <c r="AE44" s="544"/>
      <c r="AF44" s="539"/>
      <c r="AG44" s="179" t="str">
        <f t="shared" si="0"/>
        <v/>
      </c>
      <c r="AH44" s="168"/>
    </row>
    <row r="45" spans="1:34" ht="15" hidden="1" customHeight="1" x14ac:dyDescent="0.2">
      <c r="A45" s="167"/>
      <c r="B45" s="169"/>
      <c r="C45" s="544"/>
      <c r="D45" s="544"/>
      <c r="E45" s="544"/>
      <c r="F45" s="545"/>
      <c r="G45" s="548"/>
      <c r="H45" s="535"/>
      <c r="I45" s="545"/>
      <c r="J45" s="545"/>
      <c r="K45" s="545"/>
      <c r="L45" s="539"/>
      <c r="M45" s="535"/>
      <c r="N45" s="545"/>
      <c r="O45" s="545"/>
      <c r="P45" s="545"/>
      <c r="Q45" s="539"/>
      <c r="R45" s="546"/>
      <c r="S45" s="544"/>
      <c r="T45" s="544"/>
      <c r="U45" s="545"/>
      <c r="V45" s="539"/>
      <c r="W45" s="535"/>
      <c r="X45" s="545"/>
      <c r="Y45" s="545"/>
      <c r="Z45" s="545"/>
      <c r="AA45" s="539"/>
      <c r="AB45" s="546"/>
      <c r="AC45" s="547"/>
      <c r="AD45" s="544"/>
      <c r="AE45" s="544"/>
      <c r="AF45" s="539"/>
      <c r="AG45" s="179" t="str">
        <f t="shared" si="0"/>
        <v/>
      </c>
      <c r="AH45" s="168"/>
    </row>
    <row r="46" spans="1:34" ht="15" hidden="1" customHeight="1" x14ac:dyDescent="0.2">
      <c r="A46" s="167"/>
      <c r="B46" s="169"/>
      <c r="C46" s="544"/>
      <c r="D46" s="544"/>
      <c r="E46" s="544"/>
      <c r="F46" s="545"/>
      <c r="G46" s="548"/>
      <c r="H46" s="535"/>
      <c r="I46" s="545"/>
      <c r="J46" s="545"/>
      <c r="K46" s="545"/>
      <c r="L46" s="539"/>
      <c r="M46" s="535"/>
      <c r="N46" s="545"/>
      <c r="O46" s="545"/>
      <c r="P46" s="545"/>
      <c r="Q46" s="539"/>
      <c r="R46" s="546"/>
      <c r="S46" s="544"/>
      <c r="T46" s="544"/>
      <c r="U46" s="545"/>
      <c r="V46" s="539"/>
      <c r="W46" s="535"/>
      <c r="X46" s="545"/>
      <c r="Y46" s="545"/>
      <c r="Z46" s="545"/>
      <c r="AA46" s="539"/>
      <c r="AB46" s="546"/>
      <c r="AC46" s="547"/>
      <c r="AD46" s="544"/>
      <c r="AE46" s="544"/>
      <c r="AF46" s="539"/>
      <c r="AG46" s="179" t="str">
        <f t="shared" si="0"/>
        <v/>
      </c>
      <c r="AH46" s="168"/>
    </row>
    <row r="47" spans="1:34" ht="15" hidden="1" customHeight="1" x14ac:dyDescent="0.2">
      <c r="A47" s="167"/>
      <c r="B47" s="169"/>
      <c r="C47" s="544"/>
      <c r="D47" s="544"/>
      <c r="E47" s="544"/>
      <c r="F47" s="545"/>
      <c r="G47" s="548"/>
      <c r="H47" s="535"/>
      <c r="I47" s="545"/>
      <c r="J47" s="545"/>
      <c r="K47" s="545"/>
      <c r="L47" s="539"/>
      <c r="M47" s="535"/>
      <c r="N47" s="545"/>
      <c r="O47" s="545"/>
      <c r="P47" s="545"/>
      <c r="Q47" s="539"/>
      <c r="R47" s="546"/>
      <c r="S47" s="544"/>
      <c r="T47" s="544"/>
      <c r="U47" s="545"/>
      <c r="V47" s="539"/>
      <c r="W47" s="535"/>
      <c r="X47" s="545"/>
      <c r="Y47" s="545"/>
      <c r="Z47" s="545"/>
      <c r="AA47" s="539"/>
      <c r="AB47" s="546"/>
      <c r="AC47" s="547"/>
      <c r="AD47" s="544"/>
      <c r="AE47" s="544"/>
      <c r="AF47" s="539"/>
      <c r="AG47" s="179" t="str">
        <f t="shared" si="0"/>
        <v/>
      </c>
      <c r="AH47" s="168"/>
    </row>
    <row r="48" spans="1:34" ht="15" hidden="1" customHeight="1" x14ac:dyDescent="0.2">
      <c r="A48" s="167"/>
      <c r="B48" s="169"/>
      <c r="C48" s="544"/>
      <c r="D48" s="544"/>
      <c r="E48" s="544"/>
      <c r="F48" s="545"/>
      <c r="G48" s="548"/>
      <c r="H48" s="535"/>
      <c r="I48" s="545"/>
      <c r="J48" s="545"/>
      <c r="K48" s="545"/>
      <c r="L48" s="539"/>
      <c r="M48" s="535"/>
      <c r="N48" s="545"/>
      <c r="O48" s="545"/>
      <c r="P48" s="545"/>
      <c r="Q48" s="539"/>
      <c r="R48" s="546"/>
      <c r="S48" s="544"/>
      <c r="T48" s="544"/>
      <c r="U48" s="545"/>
      <c r="V48" s="539"/>
      <c r="W48" s="535"/>
      <c r="X48" s="545"/>
      <c r="Y48" s="545"/>
      <c r="Z48" s="545"/>
      <c r="AA48" s="539"/>
      <c r="AB48" s="546"/>
      <c r="AC48" s="547"/>
      <c r="AD48" s="544"/>
      <c r="AE48" s="544"/>
      <c r="AF48" s="539"/>
      <c r="AG48" s="179" t="str">
        <f t="shared" si="0"/>
        <v/>
      </c>
      <c r="AH48" s="168"/>
    </row>
    <row r="49" spans="1:34" ht="15" hidden="1" customHeight="1" x14ac:dyDescent="0.2">
      <c r="A49" s="167"/>
      <c r="B49" s="169"/>
      <c r="C49" s="544"/>
      <c r="D49" s="544"/>
      <c r="E49" s="544"/>
      <c r="F49" s="545"/>
      <c r="G49" s="548"/>
      <c r="H49" s="535"/>
      <c r="I49" s="545"/>
      <c r="J49" s="545"/>
      <c r="K49" s="545"/>
      <c r="L49" s="539"/>
      <c r="M49" s="535"/>
      <c r="N49" s="545"/>
      <c r="O49" s="545"/>
      <c r="P49" s="545"/>
      <c r="Q49" s="539"/>
      <c r="R49" s="546"/>
      <c r="S49" s="544"/>
      <c r="T49" s="544"/>
      <c r="U49" s="545"/>
      <c r="V49" s="539"/>
      <c r="W49" s="535"/>
      <c r="X49" s="545"/>
      <c r="Y49" s="545"/>
      <c r="Z49" s="545"/>
      <c r="AA49" s="539"/>
      <c r="AB49" s="546"/>
      <c r="AC49" s="547"/>
      <c r="AD49" s="544"/>
      <c r="AE49" s="544"/>
      <c r="AF49" s="539"/>
      <c r="AG49" s="179" t="str">
        <f t="shared" si="0"/>
        <v/>
      </c>
      <c r="AH49" s="168"/>
    </row>
    <row r="50" spans="1:34" ht="15" x14ac:dyDescent="0.2">
      <c r="A50" s="167"/>
      <c r="B50" s="169"/>
      <c r="C50" s="544"/>
      <c r="D50" s="544"/>
      <c r="E50" s="544"/>
      <c r="F50" s="545"/>
      <c r="G50" s="548"/>
      <c r="H50" s="535"/>
      <c r="I50" s="545"/>
      <c r="J50" s="545"/>
      <c r="K50" s="545"/>
      <c r="L50" s="539"/>
      <c r="M50" s="535"/>
      <c r="N50" s="545"/>
      <c r="O50" s="545"/>
      <c r="P50" s="545"/>
      <c r="Q50" s="539"/>
      <c r="R50" s="546"/>
      <c r="S50" s="544"/>
      <c r="T50" s="544"/>
      <c r="U50" s="545"/>
      <c r="V50" s="539"/>
      <c r="W50" s="535"/>
      <c r="X50" s="545"/>
      <c r="Y50" s="545"/>
      <c r="Z50" s="545"/>
      <c r="AA50" s="539"/>
      <c r="AB50" s="546"/>
      <c r="AC50" s="547"/>
      <c r="AD50" s="544"/>
      <c r="AE50" s="544"/>
      <c r="AF50" s="539"/>
      <c r="AG50" s="179" t="str">
        <f t="shared" si="0"/>
        <v/>
      </c>
      <c r="AH50" s="168"/>
    </row>
    <row r="51" spans="1:34" s="149" customFormat="1" ht="15" x14ac:dyDescent="0.25">
      <c r="B51" s="166"/>
      <c r="C51" s="171" t="str">
        <f t="shared" ref="C51:F51" si="1">IF(SUM(C11:C50)&lt;&gt;C10,"X","")</f>
        <v/>
      </c>
      <c r="D51" s="171" t="str">
        <f t="shared" si="1"/>
        <v/>
      </c>
      <c r="E51" s="171" t="str">
        <f t="shared" si="1"/>
        <v/>
      </c>
      <c r="F51" s="171" t="str">
        <f t="shared" si="1"/>
        <v/>
      </c>
      <c r="G51" s="171" t="str">
        <f>IF(SUM(G11:G50)&lt;&gt;G10,"X","")</f>
        <v/>
      </c>
      <c r="H51" s="171" t="str">
        <f t="shared" ref="H51:AF51" si="2">IF(SUM(H11:H50)&lt;&gt;H10,"X","")</f>
        <v/>
      </c>
      <c r="I51" s="171" t="str">
        <f t="shared" si="2"/>
        <v/>
      </c>
      <c r="J51" s="171" t="str">
        <f t="shared" si="2"/>
        <v/>
      </c>
      <c r="K51" s="171" t="str">
        <f t="shared" si="2"/>
        <v/>
      </c>
      <c r="L51" s="171" t="str">
        <f t="shared" si="2"/>
        <v/>
      </c>
      <c r="M51" s="171" t="str">
        <f t="shared" si="2"/>
        <v/>
      </c>
      <c r="N51" s="171" t="str">
        <f t="shared" si="2"/>
        <v/>
      </c>
      <c r="O51" s="171" t="str">
        <f t="shared" si="2"/>
        <v/>
      </c>
      <c r="P51" s="171" t="str">
        <f t="shared" si="2"/>
        <v/>
      </c>
      <c r="Q51" s="171" t="str">
        <f t="shared" si="2"/>
        <v/>
      </c>
      <c r="R51" s="171" t="str">
        <f t="shared" si="2"/>
        <v/>
      </c>
      <c r="S51" s="171" t="str">
        <f t="shared" si="2"/>
        <v/>
      </c>
      <c r="T51" s="171" t="str">
        <f t="shared" si="2"/>
        <v/>
      </c>
      <c r="U51" s="171" t="str">
        <f t="shared" si="2"/>
        <v/>
      </c>
      <c r="V51" s="171" t="str">
        <f t="shared" si="2"/>
        <v/>
      </c>
      <c r="W51" s="171" t="str">
        <f t="shared" si="2"/>
        <v/>
      </c>
      <c r="X51" s="171" t="str">
        <f t="shared" si="2"/>
        <v/>
      </c>
      <c r="Y51" s="171" t="str">
        <f t="shared" si="2"/>
        <v/>
      </c>
      <c r="Z51" s="171" t="str">
        <f t="shared" si="2"/>
        <v/>
      </c>
      <c r="AA51" s="171" t="str">
        <f t="shared" si="2"/>
        <v/>
      </c>
      <c r="AB51" s="171" t="str">
        <f t="shared" si="2"/>
        <v/>
      </c>
      <c r="AC51" s="171" t="str">
        <f t="shared" si="2"/>
        <v/>
      </c>
      <c r="AD51" s="171" t="str">
        <f t="shared" si="2"/>
        <v/>
      </c>
      <c r="AE51" s="171" t="str">
        <f t="shared" si="2"/>
        <v/>
      </c>
      <c r="AF51" s="171" t="str">
        <f t="shared" si="2"/>
        <v/>
      </c>
      <c r="AG51" s="172"/>
    </row>
    <row r="52" spans="1:34" s="149" customFormat="1" ht="15" x14ac:dyDescent="0.25">
      <c r="B52" s="166"/>
      <c r="AG52" s="172"/>
    </row>
    <row r="53" spans="1:34" s="149" customFormat="1" ht="15" x14ac:dyDescent="0.25">
      <c r="B53" s="155"/>
      <c r="AH53" s="173"/>
    </row>
    <row r="54" spans="1:34" s="149" customFormat="1" ht="15" x14ac:dyDescent="0.25">
      <c r="B54" s="166" t="s">
        <v>22</v>
      </c>
      <c r="AC54" s="174" t="s">
        <v>23</v>
      </c>
      <c r="AE54" s="149" t="str">
        <f>IF(Input!C17="","",Input!C17)</f>
        <v>July 2017</v>
      </c>
    </row>
    <row r="55" spans="1:34" s="149" customFormat="1" ht="15" x14ac:dyDescent="0.25">
      <c r="B55" s="166" t="str">
        <f>"BUKIT SION "&amp;Input!J15&amp;" SCHOOL PRINCIPAL"</f>
        <v>BUKIT SION HIGH SCHOOL PRINCIPAL</v>
      </c>
      <c r="AD55" s="166" t="s">
        <v>24</v>
      </c>
      <c r="AE55" s="175"/>
    </row>
    <row r="56" spans="1:34" s="149" customFormat="1" ht="15" x14ac:dyDescent="0.25">
      <c r="B56" s="166"/>
      <c r="AD56" s="155"/>
      <c r="AE56" s="155"/>
    </row>
    <row r="57" spans="1:34" s="149" customFormat="1" ht="15" x14ac:dyDescent="0.25">
      <c r="B57" s="166"/>
      <c r="AD57" s="155"/>
      <c r="AE57" s="155"/>
    </row>
    <row r="58" spans="1:34" s="149" customFormat="1" ht="15" x14ac:dyDescent="0.25">
      <c r="B58" s="166"/>
      <c r="AD58" s="155"/>
      <c r="AE58" s="155"/>
    </row>
    <row r="59" spans="1:34" s="149" customFormat="1" ht="15" x14ac:dyDescent="0.25">
      <c r="B59" s="176" t="str">
        <f>IF(Input!$J$18="","",Input!$J$18)</f>
        <v>Agustinus Siahaan, S.Si.</v>
      </c>
      <c r="AD59" s="177" t="str">
        <f>IF(Input!C15="","",Input!C15)</f>
        <v>Ir. Lucia Lukito</v>
      </c>
      <c r="AE59" s="177"/>
      <c r="AF59" s="152"/>
    </row>
    <row r="99" spans="1:72" hidden="1" x14ac:dyDescent="0.2">
      <c r="A99" s="246" t="s">
        <v>199</v>
      </c>
    </row>
    <row r="100" spans="1:72" hidden="1" x14ac:dyDescent="0.2"/>
    <row r="101" spans="1:72" s="149" customFormat="1" ht="15" hidden="1" x14ac:dyDescent="0.25">
      <c r="A101" s="392" t="s">
        <v>13</v>
      </c>
      <c r="B101" s="393" t="s">
        <v>14</v>
      </c>
      <c r="C101" s="249"/>
      <c r="D101" s="249"/>
      <c r="E101" s="249"/>
      <c r="F101" s="249"/>
      <c r="G101" s="249"/>
      <c r="H101" s="249"/>
      <c r="I101" s="249"/>
      <c r="J101" s="249"/>
      <c r="K101" s="249"/>
      <c r="L101" s="249"/>
      <c r="M101" s="249"/>
      <c r="N101" s="249"/>
      <c r="O101" s="249"/>
      <c r="P101" s="249"/>
      <c r="Q101" s="249"/>
      <c r="R101" s="249"/>
      <c r="S101" s="249"/>
      <c r="T101" s="249"/>
      <c r="U101" s="249"/>
      <c r="V101" s="249"/>
      <c r="W101" s="249"/>
      <c r="X101" s="249"/>
      <c r="Y101" s="249"/>
      <c r="Z101" s="249"/>
      <c r="AA101" s="249"/>
      <c r="AB101" s="249"/>
      <c r="AC101" s="249"/>
      <c r="AD101" s="249"/>
      <c r="AE101" s="249"/>
      <c r="AF101" s="249"/>
      <c r="AG101" s="250"/>
      <c r="AH101" s="250"/>
      <c r="AI101" s="157"/>
    </row>
    <row r="102" spans="1:72" s="149" customFormat="1" ht="15" hidden="1" x14ac:dyDescent="0.25">
      <c r="A102" s="392"/>
      <c r="B102" s="393"/>
      <c r="C102" s="261"/>
      <c r="D102" s="247"/>
      <c r="E102" s="247"/>
      <c r="F102" s="247"/>
      <c r="G102" s="247"/>
      <c r="H102" s="247"/>
      <c r="I102" s="247"/>
      <c r="J102" s="247"/>
      <c r="K102" s="247"/>
      <c r="L102" s="247"/>
      <c r="M102" s="247"/>
      <c r="N102" s="247"/>
      <c r="O102" s="247"/>
      <c r="P102" s="247"/>
      <c r="Q102" s="247"/>
      <c r="R102" s="247"/>
      <c r="S102" s="247"/>
      <c r="T102" s="247"/>
      <c r="U102" s="247"/>
      <c r="V102" s="247"/>
      <c r="W102" s="247"/>
      <c r="X102" s="247"/>
      <c r="Y102" s="247"/>
      <c r="Z102" s="247"/>
      <c r="AA102" s="247"/>
      <c r="AB102" s="247"/>
      <c r="AC102" s="247"/>
      <c r="AD102" s="247"/>
      <c r="AE102" s="247"/>
      <c r="AF102" s="247"/>
      <c r="AG102" s="250"/>
      <c r="AH102" s="250"/>
      <c r="AI102" s="157"/>
    </row>
    <row r="103" spans="1:72" s="149" customFormat="1" ht="15" hidden="1" x14ac:dyDescent="0.25">
      <c r="A103" s="392"/>
      <c r="B103" s="393"/>
      <c r="C103" s="261"/>
      <c r="D103" s="248"/>
      <c r="E103" s="248"/>
      <c r="F103" s="248"/>
      <c r="G103" s="248"/>
      <c r="H103" s="248"/>
      <c r="I103" s="248"/>
      <c r="J103" s="248"/>
      <c r="K103" s="248"/>
      <c r="L103" s="248"/>
      <c r="M103" s="248"/>
      <c r="N103" s="248"/>
      <c r="O103" s="248"/>
      <c r="P103" s="248"/>
      <c r="Q103" s="248"/>
      <c r="R103" s="248"/>
      <c r="S103" s="248"/>
      <c r="T103" s="248"/>
      <c r="U103" s="248"/>
      <c r="V103" s="248"/>
      <c r="W103" s="248"/>
      <c r="X103" s="248"/>
      <c r="Y103" s="248"/>
      <c r="Z103" s="248"/>
      <c r="AA103" s="248"/>
      <c r="AB103" s="248"/>
      <c r="AC103" s="248"/>
      <c r="AD103" s="248"/>
      <c r="AE103" s="248"/>
      <c r="AF103" s="248"/>
      <c r="AG103" s="250"/>
      <c r="AH103" s="250"/>
      <c r="AI103" s="165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  <c r="BI103" s="166"/>
      <c r="BJ103" s="166"/>
      <c r="BK103" s="166"/>
      <c r="BL103" s="166"/>
      <c r="BM103" s="166"/>
      <c r="BN103" s="166"/>
      <c r="BO103" s="166"/>
      <c r="BP103" s="166"/>
      <c r="BQ103" s="166"/>
      <c r="BR103" s="166"/>
      <c r="BS103" s="166"/>
      <c r="BT103" s="166"/>
    </row>
    <row r="104" spans="1:72" s="149" customFormat="1" ht="45" hidden="1" x14ac:dyDescent="0.25">
      <c r="A104" s="310">
        <f>A11</f>
        <v>0</v>
      </c>
      <c r="B104" s="311">
        <f>B11</f>
        <v>0</v>
      </c>
      <c r="C104" s="179" t="str">
        <f>AG11</f>
        <v/>
      </c>
      <c r="D104" s="252"/>
      <c r="E104" s="253"/>
      <c r="F104" s="254"/>
      <c r="G104" s="254"/>
      <c r="H104" s="254"/>
      <c r="I104" s="254"/>
      <c r="J104" s="254"/>
      <c r="K104" s="254"/>
      <c r="L104" s="255"/>
      <c r="M104" s="254"/>
      <c r="N104" s="254"/>
      <c r="O104" s="254"/>
      <c r="P104" s="254"/>
      <c r="Q104" s="255"/>
      <c r="R104" s="390"/>
      <c r="S104" s="256"/>
      <c r="T104" s="256"/>
      <c r="U104" s="254"/>
      <c r="V104" s="255"/>
      <c r="W104" s="254"/>
      <c r="X104" s="254"/>
      <c r="Y104" s="254"/>
      <c r="Z104" s="254"/>
      <c r="AA104" s="255"/>
      <c r="AB104" s="390"/>
      <c r="AC104" s="390"/>
      <c r="AD104" s="255"/>
      <c r="AE104" s="255"/>
      <c r="AF104" s="255"/>
      <c r="AG104" s="257"/>
      <c r="AH104" s="258"/>
    </row>
    <row r="105" spans="1:72" s="149" customFormat="1" ht="30" hidden="1" x14ac:dyDescent="0.25">
      <c r="A105" s="310">
        <f t="shared" ref="A105:B105" si="3">A12</f>
        <v>0</v>
      </c>
      <c r="B105" s="311">
        <f t="shared" si="3"/>
        <v>0</v>
      </c>
      <c r="C105" s="251" t="str">
        <f t="shared" ref="C105:C143" si="4">AG12</f>
        <v/>
      </c>
      <c r="D105" s="252"/>
      <c r="E105" s="253"/>
      <c r="F105" s="254"/>
      <c r="G105" s="254"/>
      <c r="H105" s="254"/>
      <c r="I105" s="254"/>
      <c r="J105" s="254"/>
      <c r="K105" s="254"/>
      <c r="L105" s="255"/>
      <c r="M105" s="254"/>
      <c r="N105" s="254"/>
      <c r="O105" s="254"/>
      <c r="P105" s="254"/>
      <c r="Q105" s="255"/>
      <c r="R105" s="390"/>
      <c r="S105" s="256"/>
      <c r="T105" s="256"/>
      <c r="U105" s="254"/>
      <c r="V105" s="255"/>
      <c r="W105" s="254"/>
      <c r="X105" s="254"/>
      <c r="Y105" s="254"/>
      <c r="Z105" s="254"/>
      <c r="AA105" s="255"/>
      <c r="AB105" s="390"/>
      <c r="AC105" s="390"/>
      <c r="AD105" s="255"/>
      <c r="AE105" s="255"/>
      <c r="AF105" s="255"/>
      <c r="AG105" s="257"/>
      <c r="AH105" s="258"/>
    </row>
    <row r="106" spans="1:72" s="149" customFormat="1" ht="45" hidden="1" x14ac:dyDescent="0.25">
      <c r="A106" s="310">
        <f t="shared" ref="A106:B106" si="5">A13</f>
        <v>0</v>
      </c>
      <c r="B106" s="311">
        <f t="shared" si="5"/>
        <v>0</v>
      </c>
      <c r="C106" s="251" t="str">
        <f t="shared" si="4"/>
        <v/>
      </c>
      <c r="D106" s="259"/>
      <c r="E106" s="255"/>
      <c r="F106" s="254"/>
      <c r="G106" s="254"/>
      <c r="H106" s="254"/>
      <c r="I106" s="254"/>
      <c r="J106" s="254"/>
      <c r="K106" s="254"/>
      <c r="L106" s="255"/>
      <c r="M106" s="254"/>
      <c r="N106" s="254"/>
      <c r="O106" s="254"/>
      <c r="P106" s="254"/>
      <c r="Q106" s="255"/>
      <c r="R106" s="390"/>
      <c r="S106" s="256"/>
      <c r="T106" s="256"/>
      <c r="U106" s="254"/>
      <c r="V106" s="255"/>
      <c r="W106" s="254"/>
      <c r="X106" s="254"/>
      <c r="Y106" s="254"/>
      <c r="Z106" s="254"/>
      <c r="AA106" s="255"/>
      <c r="AB106" s="390"/>
      <c r="AC106" s="390"/>
      <c r="AD106" s="255"/>
      <c r="AE106" s="255"/>
      <c r="AF106" s="255"/>
      <c r="AG106" s="257"/>
      <c r="AH106" s="258"/>
    </row>
    <row r="107" spans="1:72" s="149" customFormat="1" ht="15" hidden="1" x14ac:dyDescent="0.25">
      <c r="A107" s="310">
        <f t="shared" ref="A107:B107" si="6">A14</f>
        <v>0</v>
      </c>
      <c r="B107" s="311">
        <f t="shared" si="6"/>
        <v>0</v>
      </c>
      <c r="C107" s="251" t="str">
        <f t="shared" si="4"/>
        <v/>
      </c>
      <c r="D107" s="259"/>
      <c r="E107" s="255"/>
      <c r="F107" s="254"/>
      <c r="G107" s="254"/>
      <c r="H107" s="254"/>
      <c r="I107" s="254"/>
      <c r="J107" s="254"/>
      <c r="K107" s="254"/>
      <c r="L107" s="255"/>
      <c r="M107" s="254"/>
      <c r="N107" s="254"/>
      <c r="O107" s="254"/>
      <c r="P107" s="254"/>
      <c r="Q107" s="255"/>
      <c r="R107" s="390"/>
      <c r="S107" s="256"/>
      <c r="T107" s="256"/>
      <c r="U107" s="254"/>
      <c r="V107" s="255"/>
      <c r="W107" s="254"/>
      <c r="X107" s="254"/>
      <c r="Y107" s="254"/>
      <c r="Z107" s="254"/>
      <c r="AA107" s="255"/>
      <c r="AB107" s="390"/>
      <c r="AC107" s="390"/>
      <c r="AD107" s="255"/>
      <c r="AE107" s="255"/>
      <c r="AF107" s="255"/>
      <c r="AG107" s="257"/>
      <c r="AH107" s="258"/>
    </row>
    <row r="108" spans="1:72" s="149" customFormat="1" ht="45" hidden="1" x14ac:dyDescent="0.25">
      <c r="A108" s="310">
        <f t="shared" ref="A108:B108" si="7">A15</f>
        <v>0</v>
      </c>
      <c r="B108" s="311">
        <f t="shared" si="7"/>
        <v>0</v>
      </c>
      <c r="C108" s="251" t="str">
        <f t="shared" si="4"/>
        <v/>
      </c>
      <c r="D108" s="259"/>
      <c r="E108" s="255"/>
      <c r="F108" s="254"/>
      <c r="G108" s="254"/>
      <c r="H108" s="254"/>
      <c r="I108" s="254"/>
      <c r="J108" s="254"/>
      <c r="K108" s="254"/>
      <c r="L108" s="255"/>
      <c r="M108" s="254"/>
      <c r="N108" s="254"/>
      <c r="O108" s="254"/>
      <c r="P108" s="254"/>
      <c r="Q108" s="255"/>
      <c r="R108" s="390"/>
      <c r="S108" s="256"/>
      <c r="T108" s="256"/>
      <c r="U108" s="254"/>
      <c r="V108" s="255"/>
      <c r="W108" s="254"/>
      <c r="X108" s="254"/>
      <c r="Y108" s="254"/>
      <c r="Z108" s="254"/>
      <c r="AA108" s="255"/>
      <c r="AB108" s="390"/>
      <c r="AC108" s="390"/>
      <c r="AD108" s="255"/>
      <c r="AE108" s="255"/>
      <c r="AF108" s="255"/>
      <c r="AG108" s="257"/>
      <c r="AH108" s="258"/>
    </row>
    <row r="109" spans="1:72" s="149" customFormat="1" ht="15" hidden="1" x14ac:dyDescent="0.25">
      <c r="A109" s="310">
        <f t="shared" ref="A109:B109" si="8">A16</f>
        <v>0</v>
      </c>
      <c r="B109" s="311">
        <f t="shared" si="8"/>
        <v>0</v>
      </c>
      <c r="C109" s="251" t="str">
        <f t="shared" si="4"/>
        <v/>
      </c>
      <c r="D109" s="259"/>
      <c r="E109" s="255"/>
      <c r="F109" s="254"/>
      <c r="G109" s="254"/>
      <c r="H109" s="254"/>
      <c r="I109" s="254"/>
      <c r="J109" s="254"/>
      <c r="K109" s="254"/>
      <c r="L109" s="255"/>
      <c r="M109" s="254"/>
      <c r="N109" s="254"/>
      <c r="O109" s="254"/>
      <c r="P109" s="254"/>
      <c r="Q109" s="255"/>
      <c r="R109" s="390"/>
      <c r="S109" s="256"/>
      <c r="T109" s="256"/>
      <c r="U109" s="254"/>
      <c r="V109" s="255"/>
      <c r="W109" s="254"/>
      <c r="X109" s="254"/>
      <c r="Y109" s="254"/>
      <c r="Z109" s="254"/>
      <c r="AA109" s="255"/>
      <c r="AB109" s="390"/>
      <c r="AC109" s="390"/>
      <c r="AD109" s="255"/>
      <c r="AE109" s="255"/>
      <c r="AF109" s="255"/>
      <c r="AG109" s="257"/>
      <c r="AH109" s="258"/>
    </row>
    <row r="110" spans="1:72" s="149" customFormat="1" ht="30" hidden="1" x14ac:dyDescent="0.25">
      <c r="A110" s="310">
        <f t="shared" ref="A110:B110" si="9">A17</f>
        <v>0</v>
      </c>
      <c r="B110" s="311">
        <f t="shared" si="9"/>
        <v>0</v>
      </c>
      <c r="C110" s="251" t="str">
        <f t="shared" si="4"/>
        <v/>
      </c>
      <c r="D110" s="259"/>
      <c r="E110" s="255"/>
      <c r="F110" s="254"/>
      <c r="G110" s="254"/>
      <c r="H110" s="254"/>
      <c r="I110" s="254"/>
      <c r="J110" s="254"/>
      <c r="K110" s="254"/>
      <c r="L110" s="255"/>
      <c r="M110" s="254"/>
      <c r="N110" s="254"/>
      <c r="O110" s="254"/>
      <c r="P110" s="254"/>
      <c r="Q110" s="255"/>
      <c r="R110" s="390"/>
      <c r="S110" s="256"/>
      <c r="T110" s="256"/>
      <c r="U110" s="254"/>
      <c r="V110" s="255"/>
      <c r="W110" s="254"/>
      <c r="X110" s="254"/>
      <c r="Y110" s="254"/>
      <c r="Z110" s="254"/>
      <c r="AA110" s="255"/>
      <c r="AB110" s="390"/>
      <c r="AC110" s="390"/>
      <c r="AD110" s="255"/>
      <c r="AE110" s="255"/>
      <c r="AF110" s="255"/>
      <c r="AG110" s="257"/>
      <c r="AH110" s="258"/>
    </row>
    <row r="111" spans="1:72" s="149" customFormat="1" ht="30" hidden="1" x14ac:dyDescent="0.25">
      <c r="A111" s="310">
        <f t="shared" ref="A111:B111" si="10">A18</f>
        <v>0</v>
      </c>
      <c r="B111" s="311">
        <f t="shared" si="10"/>
        <v>0</v>
      </c>
      <c r="C111" s="251" t="str">
        <f t="shared" si="4"/>
        <v/>
      </c>
      <c r="D111" s="259"/>
      <c r="E111" s="255"/>
      <c r="F111" s="254"/>
      <c r="G111" s="254"/>
      <c r="H111" s="254"/>
      <c r="I111" s="254"/>
      <c r="J111" s="254"/>
      <c r="K111" s="254"/>
      <c r="L111" s="255"/>
      <c r="M111" s="254"/>
      <c r="N111" s="254"/>
      <c r="O111" s="254"/>
      <c r="P111" s="254"/>
      <c r="Q111" s="255"/>
      <c r="R111" s="390"/>
      <c r="S111" s="256"/>
      <c r="T111" s="256"/>
      <c r="U111" s="254"/>
      <c r="V111" s="255"/>
      <c r="W111" s="254"/>
      <c r="X111" s="254"/>
      <c r="Y111" s="254"/>
      <c r="Z111" s="254"/>
      <c r="AA111" s="255"/>
      <c r="AB111" s="390"/>
      <c r="AC111" s="390"/>
      <c r="AD111" s="255"/>
      <c r="AE111" s="255"/>
      <c r="AF111" s="255"/>
      <c r="AG111" s="257"/>
      <c r="AH111" s="258"/>
    </row>
    <row r="112" spans="1:72" s="149" customFormat="1" ht="15" hidden="1" x14ac:dyDescent="0.25">
      <c r="A112" s="310">
        <f t="shared" ref="A112:B112" si="11">A19</f>
        <v>0</v>
      </c>
      <c r="B112" s="311">
        <f t="shared" si="11"/>
        <v>0</v>
      </c>
      <c r="C112" s="251" t="str">
        <f t="shared" si="4"/>
        <v/>
      </c>
      <c r="D112" s="259"/>
      <c r="E112" s="255"/>
      <c r="F112" s="254"/>
      <c r="G112" s="254"/>
      <c r="H112" s="254"/>
      <c r="I112" s="254"/>
      <c r="J112" s="254"/>
      <c r="K112" s="254"/>
      <c r="L112" s="255"/>
      <c r="M112" s="254"/>
      <c r="N112" s="254"/>
      <c r="O112" s="254"/>
      <c r="P112" s="254"/>
      <c r="Q112" s="255"/>
      <c r="R112" s="390"/>
      <c r="S112" s="256"/>
      <c r="T112" s="256"/>
      <c r="U112" s="254"/>
      <c r="V112" s="255"/>
      <c r="W112" s="254"/>
      <c r="X112" s="254"/>
      <c r="Y112" s="254"/>
      <c r="Z112" s="254"/>
      <c r="AA112" s="255"/>
      <c r="AB112" s="390"/>
      <c r="AC112" s="390"/>
      <c r="AD112" s="255"/>
      <c r="AE112" s="255"/>
      <c r="AF112" s="255"/>
      <c r="AG112" s="257"/>
      <c r="AH112" s="258"/>
    </row>
    <row r="113" spans="1:34" s="149" customFormat="1" ht="45" hidden="1" x14ac:dyDescent="0.25">
      <c r="A113" s="310">
        <f t="shared" ref="A113:B113" si="12">A20</f>
        <v>0</v>
      </c>
      <c r="B113" s="311">
        <f t="shared" si="12"/>
        <v>0</v>
      </c>
      <c r="C113" s="251" t="str">
        <f t="shared" si="4"/>
        <v/>
      </c>
      <c r="D113" s="259"/>
      <c r="E113" s="255"/>
      <c r="F113" s="254"/>
      <c r="G113" s="254"/>
      <c r="H113" s="254"/>
      <c r="I113" s="254"/>
      <c r="J113" s="254"/>
      <c r="K113" s="254"/>
      <c r="L113" s="255"/>
      <c r="M113" s="254"/>
      <c r="N113" s="254"/>
      <c r="O113" s="254"/>
      <c r="P113" s="254"/>
      <c r="Q113" s="255"/>
      <c r="R113" s="390"/>
      <c r="S113" s="256"/>
      <c r="T113" s="256"/>
      <c r="U113" s="254"/>
      <c r="V113" s="255"/>
      <c r="W113" s="254"/>
      <c r="X113" s="254"/>
      <c r="Y113" s="254"/>
      <c r="Z113" s="254"/>
      <c r="AA113" s="255"/>
      <c r="AB113" s="390"/>
      <c r="AC113" s="390"/>
      <c r="AD113" s="255"/>
      <c r="AE113" s="255"/>
      <c r="AF113" s="255"/>
      <c r="AG113" s="257"/>
      <c r="AH113" s="258"/>
    </row>
    <row r="114" spans="1:34" s="149" customFormat="1" ht="45" hidden="1" x14ac:dyDescent="0.25">
      <c r="A114" s="310">
        <f t="shared" ref="A114:B114" si="13">A21</f>
        <v>0</v>
      </c>
      <c r="B114" s="311">
        <f t="shared" si="13"/>
        <v>0</v>
      </c>
      <c r="C114" s="251" t="str">
        <f t="shared" si="4"/>
        <v/>
      </c>
      <c r="D114" s="259"/>
      <c r="E114" s="255"/>
      <c r="F114" s="254"/>
      <c r="G114" s="254"/>
      <c r="H114" s="254"/>
      <c r="I114" s="254"/>
      <c r="J114" s="254"/>
      <c r="K114" s="254"/>
      <c r="L114" s="255"/>
      <c r="M114" s="254"/>
      <c r="N114" s="254"/>
      <c r="O114" s="254"/>
      <c r="P114" s="254"/>
      <c r="Q114" s="255"/>
      <c r="R114" s="390"/>
      <c r="S114" s="256"/>
      <c r="T114" s="256"/>
      <c r="U114" s="254"/>
      <c r="V114" s="255"/>
      <c r="W114" s="254"/>
      <c r="X114" s="254"/>
      <c r="Y114" s="254"/>
      <c r="Z114" s="254"/>
      <c r="AA114" s="255"/>
      <c r="AB114" s="390"/>
      <c r="AC114" s="390"/>
      <c r="AD114" s="255"/>
      <c r="AE114" s="255"/>
      <c r="AF114" s="255"/>
      <c r="AG114" s="257"/>
      <c r="AH114" s="258"/>
    </row>
    <row r="115" spans="1:34" s="149" customFormat="1" ht="60" hidden="1" x14ac:dyDescent="0.25">
      <c r="A115" s="310">
        <f t="shared" ref="A115:B115" si="14">A22</f>
        <v>0</v>
      </c>
      <c r="B115" s="311">
        <f t="shared" si="14"/>
        <v>0</v>
      </c>
      <c r="C115" s="251" t="str">
        <f t="shared" si="4"/>
        <v/>
      </c>
      <c r="D115" s="259"/>
      <c r="E115" s="255"/>
      <c r="F115" s="254"/>
      <c r="G115" s="254"/>
      <c r="H115" s="254"/>
      <c r="I115" s="254"/>
      <c r="J115" s="254"/>
      <c r="K115" s="254"/>
      <c r="L115" s="255"/>
      <c r="M115" s="254"/>
      <c r="N115" s="254"/>
      <c r="O115" s="254"/>
      <c r="P115" s="254"/>
      <c r="Q115" s="255"/>
      <c r="R115" s="390"/>
      <c r="S115" s="256"/>
      <c r="T115" s="256"/>
      <c r="U115" s="254"/>
      <c r="V115" s="255"/>
      <c r="W115" s="254"/>
      <c r="X115" s="254"/>
      <c r="Y115" s="254"/>
      <c r="Z115" s="254"/>
      <c r="AA115" s="255"/>
      <c r="AB115" s="390"/>
      <c r="AC115" s="390"/>
      <c r="AD115" s="255"/>
      <c r="AE115" s="255"/>
      <c r="AF115" s="255"/>
      <c r="AG115" s="257"/>
      <c r="AH115" s="258"/>
    </row>
    <row r="116" spans="1:34" s="149" customFormat="1" ht="15" hidden="1" x14ac:dyDescent="0.25">
      <c r="A116" s="310">
        <f t="shared" ref="A116:B116" si="15">A23</f>
        <v>0</v>
      </c>
      <c r="B116" s="311">
        <f t="shared" si="15"/>
        <v>0</v>
      </c>
      <c r="C116" s="251" t="str">
        <f t="shared" si="4"/>
        <v/>
      </c>
      <c r="D116" s="259"/>
      <c r="E116" s="255"/>
      <c r="F116" s="254"/>
      <c r="G116" s="254"/>
      <c r="H116" s="254"/>
      <c r="I116" s="254"/>
      <c r="J116" s="254"/>
      <c r="K116" s="254"/>
      <c r="L116" s="255"/>
      <c r="M116" s="254"/>
      <c r="N116" s="254"/>
      <c r="O116" s="254"/>
      <c r="P116" s="254"/>
      <c r="Q116" s="255"/>
      <c r="R116" s="390"/>
      <c r="S116" s="256"/>
      <c r="T116" s="256"/>
      <c r="U116" s="254"/>
      <c r="V116" s="255"/>
      <c r="W116" s="254"/>
      <c r="X116" s="254"/>
      <c r="Y116" s="254"/>
      <c r="Z116" s="254"/>
      <c r="AA116" s="255"/>
      <c r="AB116" s="390"/>
      <c r="AC116" s="390"/>
      <c r="AD116" s="255"/>
      <c r="AE116" s="255"/>
      <c r="AF116" s="255"/>
      <c r="AG116" s="257"/>
      <c r="AH116" s="258"/>
    </row>
    <row r="117" spans="1:34" s="149" customFormat="1" ht="45" hidden="1" x14ac:dyDescent="0.25">
      <c r="A117" s="310">
        <f t="shared" ref="A117:B117" si="16">A24</f>
        <v>0</v>
      </c>
      <c r="B117" s="311">
        <f t="shared" si="16"/>
        <v>0</v>
      </c>
      <c r="C117" s="251" t="str">
        <f t="shared" si="4"/>
        <v/>
      </c>
      <c r="D117" s="259"/>
      <c r="E117" s="255"/>
      <c r="F117" s="254"/>
      <c r="G117" s="254"/>
      <c r="H117" s="254"/>
      <c r="I117" s="254"/>
      <c r="J117" s="254"/>
      <c r="K117" s="254"/>
      <c r="L117" s="255"/>
      <c r="M117" s="254"/>
      <c r="N117" s="254"/>
      <c r="O117" s="254"/>
      <c r="P117" s="254"/>
      <c r="Q117" s="255"/>
      <c r="R117" s="390"/>
      <c r="S117" s="256"/>
      <c r="T117" s="256"/>
      <c r="U117" s="254"/>
      <c r="V117" s="255"/>
      <c r="W117" s="254"/>
      <c r="X117" s="254"/>
      <c r="Y117" s="254"/>
      <c r="Z117" s="254"/>
      <c r="AA117" s="255"/>
      <c r="AB117" s="390"/>
      <c r="AC117" s="390"/>
      <c r="AD117" s="255"/>
      <c r="AE117" s="255"/>
      <c r="AF117" s="255"/>
      <c r="AG117" s="257"/>
      <c r="AH117" s="258"/>
    </row>
    <row r="118" spans="1:34" s="149" customFormat="1" ht="45" hidden="1" x14ac:dyDescent="0.25">
      <c r="A118" s="310">
        <f t="shared" ref="A118:B118" si="17">A25</f>
        <v>0</v>
      </c>
      <c r="B118" s="311">
        <f t="shared" si="17"/>
        <v>0</v>
      </c>
      <c r="C118" s="251" t="str">
        <f t="shared" si="4"/>
        <v/>
      </c>
      <c r="D118" s="259"/>
      <c r="E118" s="255"/>
      <c r="F118" s="254"/>
      <c r="G118" s="254"/>
      <c r="H118" s="254"/>
      <c r="I118" s="254"/>
      <c r="J118" s="254"/>
      <c r="K118" s="254"/>
      <c r="L118" s="255"/>
      <c r="M118" s="254"/>
      <c r="N118" s="254"/>
      <c r="O118" s="254"/>
      <c r="P118" s="254"/>
      <c r="Q118" s="255"/>
      <c r="R118" s="390"/>
      <c r="S118" s="256"/>
      <c r="T118" s="256"/>
      <c r="U118" s="254"/>
      <c r="V118" s="255"/>
      <c r="W118" s="254"/>
      <c r="X118" s="254"/>
      <c r="Y118" s="254"/>
      <c r="Z118" s="254"/>
      <c r="AA118" s="255"/>
      <c r="AB118" s="390"/>
      <c r="AC118" s="390"/>
      <c r="AD118" s="255"/>
      <c r="AE118" s="255"/>
      <c r="AF118" s="255"/>
      <c r="AG118" s="257"/>
      <c r="AH118" s="258"/>
    </row>
    <row r="119" spans="1:34" s="149" customFormat="1" ht="45" hidden="1" x14ac:dyDescent="0.25">
      <c r="A119" s="310">
        <f t="shared" ref="A119:B119" si="18">A26</f>
        <v>0</v>
      </c>
      <c r="B119" s="311">
        <f t="shared" si="18"/>
        <v>0</v>
      </c>
      <c r="C119" s="251" t="str">
        <f t="shared" si="4"/>
        <v/>
      </c>
      <c r="D119" s="259"/>
      <c r="E119" s="255"/>
      <c r="F119" s="254"/>
      <c r="G119" s="254"/>
      <c r="H119" s="254"/>
      <c r="I119" s="254"/>
      <c r="J119" s="254"/>
      <c r="K119" s="254"/>
      <c r="L119" s="255"/>
      <c r="M119" s="254"/>
      <c r="N119" s="254"/>
      <c r="O119" s="254"/>
      <c r="P119" s="254"/>
      <c r="Q119" s="255"/>
      <c r="R119" s="390"/>
      <c r="S119" s="256"/>
      <c r="T119" s="256"/>
      <c r="U119" s="254"/>
      <c r="V119" s="255"/>
      <c r="W119" s="254"/>
      <c r="X119" s="254"/>
      <c r="Y119" s="254"/>
      <c r="Z119" s="254"/>
      <c r="AA119" s="255"/>
      <c r="AB119" s="390"/>
      <c r="AC119" s="390"/>
      <c r="AD119" s="255"/>
      <c r="AE119" s="255"/>
      <c r="AF119" s="255"/>
      <c r="AG119" s="257"/>
      <c r="AH119" s="258"/>
    </row>
    <row r="120" spans="1:34" s="149" customFormat="1" ht="45" hidden="1" x14ac:dyDescent="0.25">
      <c r="A120" s="310">
        <f t="shared" ref="A120:B120" si="19">A27</f>
        <v>0</v>
      </c>
      <c r="B120" s="311">
        <f t="shared" si="19"/>
        <v>0</v>
      </c>
      <c r="C120" s="251" t="str">
        <f t="shared" si="4"/>
        <v/>
      </c>
      <c r="D120" s="259"/>
      <c r="E120" s="255"/>
      <c r="F120" s="254"/>
      <c r="G120" s="254"/>
      <c r="H120" s="254"/>
      <c r="I120" s="254"/>
      <c r="J120" s="254"/>
      <c r="K120" s="254"/>
      <c r="L120" s="255"/>
      <c r="M120" s="254"/>
      <c r="N120" s="254"/>
      <c r="O120" s="254"/>
      <c r="P120" s="254"/>
      <c r="Q120" s="255"/>
      <c r="R120" s="390"/>
      <c r="S120" s="256"/>
      <c r="T120" s="256"/>
      <c r="U120" s="254"/>
      <c r="V120" s="255"/>
      <c r="W120" s="254"/>
      <c r="X120" s="254"/>
      <c r="Y120" s="254"/>
      <c r="Z120" s="254"/>
      <c r="AA120" s="255"/>
      <c r="AB120" s="390"/>
      <c r="AC120" s="390"/>
      <c r="AD120" s="255"/>
      <c r="AE120" s="255"/>
      <c r="AF120" s="255"/>
      <c r="AG120" s="257"/>
      <c r="AH120" s="258"/>
    </row>
    <row r="121" spans="1:34" s="149" customFormat="1" ht="15" hidden="1" x14ac:dyDescent="0.25">
      <c r="A121" s="310">
        <f t="shared" ref="A121:B121" si="20">A28</f>
        <v>0</v>
      </c>
      <c r="B121" s="311">
        <f t="shared" si="20"/>
        <v>0</v>
      </c>
      <c r="C121" s="251" t="str">
        <f t="shared" si="4"/>
        <v/>
      </c>
      <c r="D121" s="259"/>
      <c r="E121" s="255"/>
      <c r="F121" s="254"/>
      <c r="G121" s="254"/>
      <c r="H121" s="254"/>
      <c r="I121" s="254"/>
      <c r="J121" s="254"/>
      <c r="K121" s="254"/>
      <c r="L121" s="255"/>
      <c r="M121" s="254"/>
      <c r="N121" s="254"/>
      <c r="O121" s="254"/>
      <c r="P121" s="254"/>
      <c r="Q121" s="255"/>
      <c r="R121" s="390"/>
      <c r="S121" s="256"/>
      <c r="T121" s="256"/>
      <c r="U121" s="254"/>
      <c r="V121" s="255"/>
      <c r="W121" s="254"/>
      <c r="X121" s="254"/>
      <c r="Y121" s="254"/>
      <c r="Z121" s="254"/>
      <c r="AA121" s="255"/>
      <c r="AB121" s="390"/>
      <c r="AC121" s="390"/>
      <c r="AD121" s="255"/>
      <c r="AE121" s="255"/>
      <c r="AF121" s="255"/>
      <c r="AG121" s="257"/>
      <c r="AH121" s="258"/>
    </row>
    <row r="122" spans="1:34" s="149" customFormat="1" ht="45" hidden="1" x14ac:dyDescent="0.25">
      <c r="A122" s="310">
        <f t="shared" ref="A122:B122" si="21">A29</f>
        <v>0</v>
      </c>
      <c r="B122" s="311">
        <f t="shared" si="21"/>
        <v>0</v>
      </c>
      <c r="C122" s="251" t="str">
        <f t="shared" si="4"/>
        <v/>
      </c>
      <c r="D122" s="259"/>
      <c r="E122" s="255"/>
      <c r="F122" s="254"/>
      <c r="G122" s="254"/>
      <c r="H122" s="254"/>
      <c r="I122" s="254"/>
      <c r="J122" s="254"/>
      <c r="K122" s="254"/>
      <c r="L122" s="255"/>
      <c r="M122" s="254"/>
      <c r="N122" s="254"/>
      <c r="O122" s="254"/>
      <c r="P122" s="254"/>
      <c r="Q122" s="255"/>
      <c r="R122" s="390"/>
      <c r="S122" s="256"/>
      <c r="T122" s="256"/>
      <c r="U122" s="254"/>
      <c r="V122" s="255"/>
      <c r="W122" s="254"/>
      <c r="X122" s="254"/>
      <c r="Y122" s="254"/>
      <c r="Z122" s="254"/>
      <c r="AA122" s="255"/>
      <c r="AB122" s="390"/>
      <c r="AC122" s="390"/>
      <c r="AD122" s="255"/>
      <c r="AE122" s="255"/>
      <c r="AF122" s="255"/>
      <c r="AG122" s="257"/>
      <c r="AH122" s="258"/>
    </row>
    <row r="123" spans="1:34" s="149" customFormat="1" ht="45" hidden="1" x14ac:dyDescent="0.25">
      <c r="A123" s="310">
        <f t="shared" ref="A123:B123" si="22">A30</f>
        <v>0</v>
      </c>
      <c r="B123" s="311">
        <f t="shared" si="22"/>
        <v>0</v>
      </c>
      <c r="C123" s="251" t="str">
        <f t="shared" si="4"/>
        <v/>
      </c>
      <c r="D123" s="259"/>
      <c r="E123" s="255"/>
      <c r="F123" s="254"/>
      <c r="G123" s="254"/>
      <c r="H123" s="254"/>
      <c r="I123" s="254"/>
      <c r="J123" s="254"/>
      <c r="K123" s="254"/>
      <c r="L123" s="255"/>
      <c r="M123" s="254"/>
      <c r="N123" s="254"/>
      <c r="O123" s="254"/>
      <c r="P123" s="254"/>
      <c r="Q123" s="255"/>
      <c r="R123" s="390"/>
      <c r="S123" s="256"/>
      <c r="T123" s="256"/>
      <c r="U123" s="254"/>
      <c r="V123" s="255"/>
      <c r="W123" s="254"/>
      <c r="X123" s="254"/>
      <c r="Y123" s="254"/>
      <c r="Z123" s="254"/>
      <c r="AA123" s="255"/>
      <c r="AB123" s="390"/>
      <c r="AC123" s="390"/>
      <c r="AD123" s="255"/>
      <c r="AE123" s="255"/>
      <c r="AF123" s="255"/>
      <c r="AG123" s="257"/>
      <c r="AH123" s="258"/>
    </row>
    <row r="124" spans="1:34" s="149" customFormat="1" ht="60" hidden="1" x14ac:dyDescent="0.25">
      <c r="A124" s="310">
        <f t="shared" ref="A124:B124" si="23">A31</f>
        <v>0</v>
      </c>
      <c r="B124" s="311">
        <f t="shared" si="23"/>
        <v>0</v>
      </c>
      <c r="C124" s="251" t="str">
        <f t="shared" si="4"/>
        <v/>
      </c>
      <c r="D124" s="259"/>
      <c r="E124" s="255"/>
      <c r="F124" s="254"/>
      <c r="G124" s="254"/>
      <c r="H124" s="254"/>
      <c r="I124" s="254"/>
      <c r="J124" s="254"/>
      <c r="K124" s="254"/>
      <c r="L124" s="255"/>
      <c r="M124" s="254"/>
      <c r="N124" s="254"/>
      <c r="O124" s="254"/>
      <c r="P124" s="254"/>
      <c r="Q124" s="255"/>
      <c r="R124" s="390"/>
      <c r="S124" s="256"/>
      <c r="T124" s="256"/>
      <c r="U124" s="254"/>
      <c r="V124" s="255"/>
      <c r="W124" s="254"/>
      <c r="X124" s="254"/>
      <c r="Y124" s="254"/>
      <c r="Z124" s="254"/>
      <c r="AA124" s="255"/>
      <c r="AB124" s="390"/>
      <c r="AC124" s="390"/>
      <c r="AD124" s="255"/>
      <c r="AE124" s="255"/>
      <c r="AF124" s="255"/>
      <c r="AG124" s="257"/>
      <c r="AH124" s="258"/>
    </row>
    <row r="125" spans="1:34" s="149" customFormat="1" ht="15" hidden="1" x14ac:dyDescent="0.25">
      <c r="A125" s="310">
        <f t="shared" ref="A125:B125" si="24">A32</f>
        <v>0</v>
      </c>
      <c r="B125" s="311">
        <f t="shared" si="24"/>
        <v>0</v>
      </c>
      <c r="C125" s="251" t="str">
        <f t="shared" si="4"/>
        <v/>
      </c>
      <c r="D125" s="259"/>
      <c r="E125" s="255"/>
      <c r="F125" s="254"/>
      <c r="G125" s="254"/>
      <c r="H125" s="254"/>
      <c r="I125" s="254"/>
      <c r="J125" s="254"/>
      <c r="K125" s="254"/>
      <c r="L125" s="255"/>
      <c r="M125" s="254"/>
      <c r="N125" s="254"/>
      <c r="O125" s="254"/>
      <c r="P125" s="254"/>
      <c r="Q125" s="255"/>
      <c r="R125" s="390"/>
      <c r="S125" s="256"/>
      <c r="T125" s="256"/>
      <c r="U125" s="254"/>
      <c r="V125" s="255"/>
      <c r="W125" s="254"/>
      <c r="X125" s="254"/>
      <c r="Y125" s="254"/>
      <c r="Z125" s="254"/>
      <c r="AA125" s="255"/>
      <c r="AB125" s="390"/>
      <c r="AC125" s="390"/>
      <c r="AD125" s="255"/>
      <c r="AE125" s="255"/>
      <c r="AF125" s="255"/>
      <c r="AG125" s="257"/>
      <c r="AH125" s="258"/>
    </row>
    <row r="126" spans="1:34" s="149" customFormat="1" ht="15" hidden="1" x14ac:dyDescent="0.25">
      <c r="A126" s="310">
        <f t="shared" ref="A126:B126" si="25">A33</f>
        <v>0</v>
      </c>
      <c r="B126" s="311">
        <f t="shared" si="25"/>
        <v>0</v>
      </c>
      <c r="C126" s="251" t="str">
        <f t="shared" si="4"/>
        <v/>
      </c>
      <c r="D126" s="259"/>
      <c r="E126" s="255"/>
      <c r="F126" s="254"/>
      <c r="G126" s="254"/>
      <c r="H126" s="254"/>
      <c r="I126" s="254"/>
      <c r="J126" s="254"/>
      <c r="K126" s="254"/>
      <c r="L126" s="255"/>
      <c r="M126" s="254"/>
      <c r="N126" s="254"/>
      <c r="O126" s="254"/>
      <c r="P126" s="254"/>
      <c r="Q126" s="255"/>
      <c r="R126" s="390"/>
      <c r="S126" s="256"/>
      <c r="T126" s="256"/>
      <c r="U126" s="254"/>
      <c r="V126" s="255"/>
      <c r="W126" s="254"/>
      <c r="X126" s="254"/>
      <c r="Y126" s="254"/>
      <c r="Z126" s="254"/>
      <c r="AA126" s="255"/>
      <c r="AB126" s="390"/>
      <c r="AC126" s="390"/>
      <c r="AD126" s="255"/>
      <c r="AE126" s="255"/>
      <c r="AF126" s="255"/>
      <c r="AG126" s="257"/>
      <c r="AH126" s="258"/>
    </row>
    <row r="127" spans="1:34" s="149" customFormat="1" ht="15" hidden="1" x14ac:dyDescent="0.25">
      <c r="A127" s="310">
        <f t="shared" ref="A127:B127" si="26">A34</f>
        <v>0</v>
      </c>
      <c r="B127" s="311">
        <f t="shared" si="26"/>
        <v>0</v>
      </c>
      <c r="C127" s="251" t="str">
        <f t="shared" si="4"/>
        <v/>
      </c>
      <c r="D127" s="259"/>
      <c r="E127" s="255"/>
      <c r="F127" s="254"/>
      <c r="G127" s="254"/>
      <c r="H127" s="254"/>
      <c r="I127" s="254"/>
      <c r="J127" s="254"/>
      <c r="K127" s="254"/>
      <c r="L127" s="255"/>
      <c r="M127" s="254"/>
      <c r="N127" s="254"/>
      <c r="O127" s="254"/>
      <c r="P127" s="254"/>
      <c r="Q127" s="255"/>
      <c r="R127" s="390"/>
      <c r="S127" s="256"/>
      <c r="T127" s="256"/>
      <c r="U127" s="254"/>
      <c r="V127" s="255"/>
      <c r="W127" s="254"/>
      <c r="X127" s="254"/>
      <c r="Y127" s="254"/>
      <c r="Z127" s="254"/>
      <c r="AA127" s="255"/>
      <c r="AB127" s="390"/>
      <c r="AC127" s="390"/>
      <c r="AD127" s="255"/>
      <c r="AE127" s="255"/>
      <c r="AF127" s="255"/>
      <c r="AG127" s="257"/>
      <c r="AH127" s="258"/>
    </row>
    <row r="128" spans="1:34" s="149" customFormat="1" ht="15" hidden="1" x14ac:dyDescent="0.25">
      <c r="A128" s="310">
        <f t="shared" ref="A128:B128" si="27">A35</f>
        <v>0</v>
      </c>
      <c r="B128" s="311">
        <f t="shared" si="27"/>
        <v>0</v>
      </c>
      <c r="C128" s="251" t="str">
        <f t="shared" si="4"/>
        <v/>
      </c>
      <c r="D128" s="259"/>
      <c r="E128" s="255"/>
      <c r="F128" s="254"/>
      <c r="G128" s="254"/>
      <c r="H128" s="254"/>
      <c r="I128" s="254"/>
      <c r="J128" s="254"/>
      <c r="K128" s="254"/>
      <c r="L128" s="255"/>
      <c r="M128" s="254"/>
      <c r="N128" s="254"/>
      <c r="O128" s="254"/>
      <c r="P128" s="254"/>
      <c r="Q128" s="255"/>
      <c r="R128" s="390"/>
      <c r="S128" s="256"/>
      <c r="T128" s="256"/>
      <c r="U128" s="254"/>
      <c r="V128" s="255"/>
      <c r="W128" s="254"/>
      <c r="X128" s="254"/>
      <c r="Y128" s="254"/>
      <c r="Z128" s="254"/>
      <c r="AA128" s="255"/>
      <c r="AB128" s="390"/>
      <c r="AC128" s="390"/>
      <c r="AD128" s="255"/>
      <c r="AE128" s="255"/>
      <c r="AF128" s="255"/>
      <c r="AG128" s="257"/>
      <c r="AH128" s="258"/>
    </row>
    <row r="129" spans="1:34" s="149" customFormat="1" ht="15" hidden="1" x14ac:dyDescent="0.25">
      <c r="A129" s="310">
        <f t="shared" ref="A129:B129" si="28">A36</f>
        <v>0</v>
      </c>
      <c r="B129" s="311">
        <f t="shared" si="28"/>
        <v>0</v>
      </c>
      <c r="C129" s="251" t="str">
        <f t="shared" si="4"/>
        <v/>
      </c>
      <c r="D129" s="259"/>
      <c r="E129" s="255"/>
      <c r="F129" s="254"/>
      <c r="G129" s="254"/>
      <c r="H129" s="254"/>
      <c r="I129" s="254"/>
      <c r="J129" s="254"/>
      <c r="K129" s="254"/>
      <c r="L129" s="255"/>
      <c r="M129" s="254"/>
      <c r="N129" s="254"/>
      <c r="O129" s="254"/>
      <c r="P129" s="254"/>
      <c r="Q129" s="255"/>
      <c r="R129" s="390"/>
      <c r="S129" s="256"/>
      <c r="T129" s="256"/>
      <c r="U129" s="254"/>
      <c r="V129" s="255"/>
      <c r="W129" s="254"/>
      <c r="X129" s="254"/>
      <c r="Y129" s="254"/>
      <c r="Z129" s="254"/>
      <c r="AA129" s="255"/>
      <c r="AB129" s="390"/>
      <c r="AC129" s="390"/>
      <c r="AD129" s="255"/>
      <c r="AE129" s="255"/>
      <c r="AF129" s="255"/>
      <c r="AG129" s="257"/>
      <c r="AH129" s="258"/>
    </row>
    <row r="130" spans="1:34" s="170" customFormat="1" ht="15" hidden="1" x14ac:dyDescent="0.25">
      <c r="A130" s="310">
        <f t="shared" ref="A130:B130" si="29">A37</f>
        <v>0</v>
      </c>
      <c r="B130" s="311">
        <f t="shared" si="29"/>
        <v>0</v>
      </c>
      <c r="C130" s="251" t="str">
        <f t="shared" si="4"/>
        <v/>
      </c>
      <c r="D130" s="259"/>
      <c r="E130" s="255"/>
      <c r="F130" s="254"/>
      <c r="G130" s="254"/>
      <c r="H130" s="254"/>
      <c r="I130" s="254"/>
      <c r="J130" s="254"/>
      <c r="K130" s="254"/>
      <c r="L130" s="255"/>
      <c r="M130" s="254"/>
      <c r="N130" s="254"/>
      <c r="O130" s="254"/>
      <c r="P130" s="254"/>
      <c r="Q130" s="255"/>
      <c r="R130" s="390"/>
      <c r="S130" s="256"/>
      <c r="T130" s="256"/>
      <c r="U130" s="254"/>
      <c r="V130" s="255"/>
      <c r="W130" s="254"/>
      <c r="X130" s="254"/>
      <c r="Y130" s="254"/>
      <c r="Z130" s="254"/>
      <c r="AA130" s="255"/>
      <c r="AB130" s="390"/>
      <c r="AC130" s="390"/>
      <c r="AD130" s="255"/>
      <c r="AE130" s="255"/>
      <c r="AF130" s="255"/>
      <c r="AG130" s="260"/>
      <c r="AH130" s="258"/>
    </row>
    <row r="131" spans="1:34" s="149" customFormat="1" ht="15" hidden="1" x14ac:dyDescent="0.25">
      <c r="A131" s="310">
        <f t="shared" ref="A131:B131" si="30">A38</f>
        <v>0</v>
      </c>
      <c r="B131" s="311">
        <f t="shared" si="30"/>
        <v>0</v>
      </c>
      <c r="C131" s="251" t="str">
        <f t="shared" si="4"/>
        <v/>
      </c>
      <c r="D131" s="259"/>
      <c r="E131" s="255"/>
      <c r="F131" s="254"/>
      <c r="G131" s="254"/>
      <c r="H131" s="254"/>
      <c r="I131" s="254"/>
      <c r="J131" s="254"/>
      <c r="K131" s="254"/>
      <c r="L131" s="255"/>
      <c r="M131" s="254"/>
      <c r="N131" s="254"/>
      <c r="O131" s="254"/>
      <c r="P131" s="254"/>
      <c r="Q131" s="255"/>
      <c r="R131" s="390"/>
      <c r="S131" s="256"/>
      <c r="T131" s="256"/>
      <c r="U131" s="254"/>
      <c r="V131" s="255"/>
      <c r="W131" s="254"/>
      <c r="X131" s="254"/>
      <c r="Y131" s="254"/>
      <c r="Z131" s="254"/>
      <c r="AA131" s="255"/>
      <c r="AB131" s="390"/>
      <c r="AC131" s="390"/>
      <c r="AD131" s="255"/>
      <c r="AE131" s="255"/>
      <c r="AF131" s="255"/>
      <c r="AG131" s="257"/>
      <c r="AH131" s="258"/>
    </row>
    <row r="132" spans="1:34" s="149" customFormat="1" ht="15" hidden="1" x14ac:dyDescent="0.25">
      <c r="A132" s="310">
        <f t="shared" ref="A132:B132" si="31">A39</f>
        <v>0</v>
      </c>
      <c r="B132" s="311">
        <f t="shared" si="31"/>
        <v>0</v>
      </c>
      <c r="C132" s="251" t="str">
        <f t="shared" si="4"/>
        <v/>
      </c>
      <c r="D132" s="259"/>
      <c r="E132" s="255"/>
      <c r="F132" s="254"/>
      <c r="G132" s="254"/>
      <c r="H132" s="254"/>
      <c r="I132" s="254"/>
      <c r="J132" s="254"/>
      <c r="K132" s="254"/>
      <c r="L132" s="255"/>
      <c r="M132" s="254"/>
      <c r="N132" s="254"/>
      <c r="O132" s="254"/>
      <c r="P132" s="254"/>
      <c r="Q132" s="255"/>
      <c r="R132" s="390"/>
      <c r="S132" s="256"/>
      <c r="T132" s="256"/>
      <c r="U132" s="254"/>
      <c r="V132" s="255"/>
      <c r="W132" s="254"/>
      <c r="X132" s="254"/>
      <c r="Y132" s="254"/>
      <c r="Z132" s="254"/>
      <c r="AA132" s="255"/>
      <c r="AB132" s="390"/>
      <c r="AC132" s="390"/>
      <c r="AD132" s="255"/>
      <c r="AE132" s="255"/>
      <c r="AF132" s="255"/>
      <c r="AG132" s="257"/>
      <c r="AH132" s="258"/>
    </row>
    <row r="133" spans="1:34" s="149" customFormat="1" ht="15" hidden="1" x14ac:dyDescent="0.25">
      <c r="A133" s="310">
        <f t="shared" ref="A133:B133" si="32">A40</f>
        <v>0</v>
      </c>
      <c r="B133" s="311">
        <f t="shared" si="32"/>
        <v>0</v>
      </c>
      <c r="C133" s="251" t="str">
        <f t="shared" si="4"/>
        <v/>
      </c>
      <c r="D133" s="259"/>
      <c r="E133" s="255"/>
      <c r="F133" s="254"/>
      <c r="G133" s="254"/>
      <c r="H133" s="254"/>
      <c r="I133" s="254"/>
      <c r="J133" s="254"/>
      <c r="K133" s="254"/>
      <c r="L133" s="255"/>
      <c r="M133" s="254"/>
      <c r="N133" s="254"/>
      <c r="O133" s="254"/>
      <c r="P133" s="254"/>
      <c r="Q133" s="255"/>
      <c r="R133" s="390"/>
      <c r="S133" s="256"/>
      <c r="T133" s="256"/>
      <c r="U133" s="254"/>
      <c r="V133" s="255"/>
      <c r="W133" s="254"/>
      <c r="X133" s="254"/>
      <c r="Y133" s="254"/>
      <c r="Z133" s="254"/>
      <c r="AA133" s="255"/>
      <c r="AB133" s="390"/>
      <c r="AC133" s="390"/>
      <c r="AD133" s="255"/>
      <c r="AE133" s="255"/>
      <c r="AF133" s="255"/>
      <c r="AG133" s="257"/>
      <c r="AH133" s="258"/>
    </row>
    <row r="134" spans="1:34" s="149" customFormat="1" ht="15" hidden="1" x14ac:dyDescent="0.25">
      <c r="A134" s="310">
        <f t="shared" ref="A134:B134" si="33">A41</f>
        <v>0</v>
      </c>
      <c r="B134" s="311">
        <f t="shared" si="33"/>
        <v>0</v>
      </c>
      <c r="C134" s="251" t="str">
        <f t="shared" si="4"/>
        <v/>
      </c>
      <c r="D134" s="259"/>
      <c r="E134" s="255"/>
      <c r="F134" s="254"/>
      <c r="G134" s="254"/>
      <c r="H134" s="254"/>
      <c r="I134" s="254"/>
      <c r="J134" s="254"/>
      <c r="K134" s="254"/>
      <c r="L134" s="255"/>
      <c r="M134" s="254"/>
      <c r="N134" s="254"/>
      <c r="O134" s="254"/>
      <c r="P134" s="254"/>
      <c r="Q134" s="255"/>
      <c r="R134" s="390"/>
      <c r="S134" s="256"/>
      <c r="T134" s="256"/>
      <c r="U134" s="254"/>
      <c r="V134" s="255"/>
      <c r="W134" s="254"/>
      <c r="X134" s="254"/>
      <c r="Y134" s="254"/>
      <c r="Z134" s="254"/>
      <c r="AA134" s="255"/>
      <c r="AB134" s="390"/>
      <c r="AC134" s="390"/>
      <c r="AD134" s="255"/>
      <c r="AE134" s="255"/>
      <c r="AF134" s="255"/>
      <c r="AG134" s="257"/>
      <c r="AH134" s="258"/>
    </row>
    <row r="135" spans="1:34" s="149" customFormat="1" ht="15" hidden="1" x14ac:dyDescent="0.25">
      <c r="A135" s="310">
        <f t="shared" ref="A135:B135" si="34">A42</f>
        <v>0</v>
      </c>
      <c r="B135" s="311">
        <f t="shared" si="34"/>
        <v>0</v>
      </c>
      <c r="C135" s="251" t="str">
        <f t="shared" si="4"/>
        <v/>
      </c>
      <c r="D135" s="259"/>
      <c r="E135" s="255"/>
      <c r="F135" s="254"/>
      <c r="G135" s="254"/>
      <c r="H135" s="254"/>
      <c r="I135" s="254"/>
      <c r="J135" s="254"/>
      <c r="K135" s="254"/>
      <c r="L135" s="255"/>
      <c r="M135" s="254"/>
      <c r="N135" s="254"/>
      <c r="O135" s="254"/>
      <c r="P135" s="254"/>
      <c r="Q135" s="255"/>
      <c r="R135" s="390"/>
      <c r="S135" s="256"/>
      <c r="T135" s="256"/>
      <c r="U135" s="254"/>
      <c r="V135" s="255"/>
      <c r="W135" s="254"/>
      <c r="X135" s="254"/>
      <c r="Y135" s="254"/>
      <c r="Z135" s="254"/>
      <c r="AA135" s="255"/>
      <c r="AB135" s="390"/>
      <c r="AC135" s="390"/>
      <c r="AD135" s="255"/>
      <c r="AE135" s="255"/>
      <c r="AF135" s="255"/>
      <c r="AG135" s="257"/>
      <c r="AH135" s="258"/>
    </row>
    <row r="136" spans="1:34" s="149" customFormat="1" ht="15" hidden="1" x14ac:dyDescent="0.25">
      <c r="A136" s="310">
        <f t="shared" ref="A136:B136" si="35">A43</f>
        <v>0</v>
      </c>
      <c r="B136" s="311">
        <f t="shared" si="35"/>
        <v>0</v>
      </c>
      <c r="C136" s="251" t="str">
        <f t="shared" si="4"/>
        <v/>
      </c>
      <c r="D136" s="259"/>
      <c r="E136" s="255"/>
      <c r="F136" s="254"/>
      <c r="G136" s="254"/>
      <c r="H136" s="254"/>
      <c r="I136" s="254"/>
      <c r="J136" s="254"/>
      <c r="K136" s="254"/>
      <c r="L136" s="255"/>
      <c r="M136" s="254"/>
      <c r="N136" s="254"/>
      <c r="O136" s="254"/>
      <c r="P136" s="254"/>
      <c r="Q136" s="255"/>
      <c r="R136" s="390"/>
      <c r="S136" s="256"/>
      <c r="T136" s="256"/>
      <c r="U136" s="254"/>
      <c r="V136" s="255"/>
      <c r="W136" s="254"/>
      <c r="X136" s="254"/>
      <c r="Y136" s="254"/>
      <c r="Z136" s="254"/>
      <c r="AA136" s="255"/>
      <c r="AB136" s="390"/>
      <c r="AC136" s="390"/>
      <c r="AD136" s="255"/>
      <c r="AE136" s="255"/>
      <c r="AF136" s="255"/>
      <c r="AG136" s="257"/>
      <c r="AH136" s="258"/>
    </row>
    <row r="137" spans="1:34" s="149" customFormat="1" ht="15" hidden="1" x14ac:dyDescent="0.25">
      <c r="A137" s="310">
        <f t="shared" ref="A137:B137" si="36">A44</f>
        <v>0</v>
      </c>
      <c r="B137" s="311">
        <f t="shared" si="36"/>
        <v>0</v>
      </c>
      <c r="C137" s="251" t="str">
        <f t="shared" si="4"/>
        <v/>
      </c>
      <c r="D137" s="259"/>
      <c r="E137" s="255"/>
      <c r="F137" s="254"/>
      <c r="G137" s="254"/>
      <c r="H137" s="254"/>
      <c r="I137" s="254"/>
      <c r="J137" s="254"/>
      <c r="K137" s="254"/>
      <c r="L137" s="255"/>
      <c r="M137" s="254"/>
      <c r="N137" s="254"/>
      <c r="O137" s="254"/>
      <c r="P137" s="254"/>
      <c r="Q137" s="255"/>
      <c r="R137" s="390"/>
      <c r="S137" s="256"/>
      <c r="T137" s="256"/>
      <c r="U137" s="254"/>
      <c r="V137" s="255"/>
      <c r="W137" s="254"/>
      <c r="X137" s="254"/>
      <c r="Y137" s="254"/>
      <c r="Z137" s="254"/>
      <c r="AA137" s="255"/>
      <c r="AB137" s="390"/>
      <c r="AC137" s="390"/>
      <c r="AD137" s="255"/>
      <c r="AE137" s="255"/>
      <c r="AF137" s="255"/>
      <c r="AG137" s="257"/>
      <c r="AH137" s="258"/>
    </row>
    <row r="138" spans="1:34" s="149" customFormat="1" ht="15" hidden="1" x14ac:dyDescent="0.25">
      <c r="A138" s="310">
        <f t="shared" ref="A138:B138" si="37">A45</f>
        <v>0</v>
      </c>
      <c r="B138" s="311">
        <f t="shared" si="37"/>
        <v>0</v>
      </c>
      <c r="C138" s="251" t="str">
        <f t="shared" si="4"/>
        <v/>
      </c>
      <c r="D138" s="259"/>
      <c r="E138" s="255"/>
      <c r="F138" s="254"/>
      <c r="G138" s="254"/>
      <c r="H138" s="254"/>
      <c r="I138" s="254"/>
      <c r="J138" s="254"/>
      <c r="K138" s="254"/>
      <c r="L138" s="255"/>
      <c r="M138" s="254"/>
      <c r="N138" s="254"/>
      <c r="O138" s="254"/>
      <c r="P138" s="254"/>
      <c r="Q138" s="255"/>
      <c r="R138" s="390"/>
      <c r="S138" s="256"/>
      <c r="T138" s="256"/>
      <c r="U138" s="254"/>
      <c r="V138" s="255"/>
      <c r="W138" s="254"/>
      <c r="X138" s="254"/>
      <c r="Y138" s="254"/>
      <c r="Z138" s="254"/>
      <c r="AA138" s="255"/>
      <c r="AB138" s="390"/>
      <c r="AC138" s="390"/>
      <c r="AD138" s="255"/>
      <c r="AE138" s="255"/>
      <c r="AF138" s="255"/>
      <c r="AG138" s="257"/>
      <c r="AH138" s="258"/>
    </row>
    <row r="139" spans="1:34" s="149" customFormat="1" ht="15" hidden="1" x14ac:dyDescent="0.25">
      <c r="A139" s="310">
        <f t="shared" ref="A139:B139" si="38">A46</f>
        <v>0</v>
      </c>
      <c r="B139" s="311">
        <f t="shared" si="38"/>
        <v>0</v>
      </c>
      <c r="C139" s="251" t="str">
        <f t="shared" si="4"/>
        <v/>
      </c>
      <c r="D139" s="259"/>
      <c r="E139" s="255"/>
      <c r="F139" s="254"/>
      <c r="G139" s="254"/>
      <c r="H139" s="254"/>
      <c r="I139" s="254"/>
      <c r="J139" s="254"/>
      <c r="K139" s="254"/>
      <c r="L139" s="255"/>
      <c r="M139" s="254"/>
      <c r="N139" s="254"/>
      <c r="O139" s="254"/>
      <c r="P139" s="254"/>
      <c r="Q139" s="255"/>
      <c r="R139" s="390"/>
      <c r="S139" s="256"/>
      <c r="T139" s="256"/>
      <c r="U139" s="254"/>
      <c r="V139" s="255"/>
      <c r="W139" s="254"/>
      <c r="X139" s="254"/>
      <c r="Y139" s="254"/>
      <c r="Z139" s="254"/>
      <c r="AA139" s="255"/>
      <c r="AB139" s="390"/>
      <c r="AC139" s="390"/>
      <c r="AD139" s="255"/>
      <c r="AE139" s="255"/>
      <c r="AF139" s="255"/>
      <c r="AG139" s="257"/>
      <c r="AH139" s="258"/>
    </row>
    <row r="140" spans="1:34" s="149" customFormat="1" ht="15" hidden="1" x14ac:dyDescent="0.25">
      <c r="A140" s="310">
        <f t="shared" ref="A140:B140" si="39">A47</f>
        <v>0</v>
      </c>
      <c r="B140" s="311">
        <f t="shared" si="39"/>
        <v>0</v>
      </c>
      <c r="C140" s="251" t="str">
        <f t="shared" si="4"/>
        <v/>
      </c>
      <c r="D140" s="259"/>
      <c r="E140" s="255"/>
      <c r="F140" s="254"/>
      <c r="G140" s="254"/>
      <c r="H140" s="254"/>
      <c r="I140" s="254"/>
      <c r="J140" s="254"/>
      <c r="K140" s="254"/>
      <c r="L140" s="255"/>
      <c r="M140" s="254"/>
      <c r="N140" s="254"/>
      <c r="O140" s="254"/>
      <c r="P140" s="254"/>
      <c r="Q140" s="255"/>
      <c r="R140" s="390"/>
      <c r="S140" s="256"/>
      <c r="T140" s="256"/>
      <c r="U140" s="254"/>
      <c r="V140" s="255"/>
      <c r="W140" s="254"/>
      <c r="X140" s="254"/>
      <c r="Y140" s="254"/>
      <c r="Z140" s="254"/>
      <c r="AA140" s="255"/>
      <c r="AB140" s="390"/>
      <c r="AC140" s="390"/>
      <c r="AD140" s="255"/>
      <c r="AE140" s="255"/>
      <c r="AF140" s="255"/>
      <c r="AG140" s="257"/>
      <c r="AH140" s="258"/>
    </row>
    <row r="141" spans="1:34" s="149" customFormat="1" ht="15" hidden="1" x14ac:dyDescent="0.25">
      <c r="A141" s="310">
        <f t="shared" ref="A141:B141" si="40">A48</f>
        <v>0</v>
      </c>
      <c r="B141" s="311">
        <f t="shared" si="40"/>
        <v>0</v>
      </c>
      <c r="C141" s="251" t="str">
        <f t="shared" si="4"/>
        <v/>
      </c>
      <c r="D141" s="259"/>
      <c r="E141" s="255"/>
      <c r="F141" s="254"/>
      <c r="G141" s="254"/>
      <c r="H141" s="254"/>
      <c r="I141" s="254"/>
      <c r="J141" s="254"/>
      <c r="K141" s="254"/>
      <c r="L141" s="255"/>
      <c r="M141" s="254"/>
      <c r="N141" s="254"/>
      <c r="O141" s="254"/>
      <c r="P141" s="254"/>
      <c r="Q141" s="255"/>
      <c r="R141" s="390"/>
      <c r="S141" s="256"/>
      <c r="T141" s="256"/>
      <c r="U141" s="254"/>
      <c r="V141" s="255"/>
      <c r="W141" s="254"/>
      <c r="X141" s="254"/>
      <c r="Y141" s="254"/>
      <c r="Z141" s="254"/>
      <c r="AA141" s="255"/>
      <c r="AB141" s="390"/>
      <c r="AC141" s="390"/>
      <c r="AD141" s="255"/>
      <c r="AE141" s="255"/>
      <c r="AF141" s="255"/>
      <c r="AG141" s="257"/>
      <c r="AH141" s="258"/>
    </row>
    <row r="142" spans="1:34" s="149" customFormat="1" ht="15" hidden="1" x14ac:dyDescent="0.25">
      <c r="A142" s="310">
        <f t="shared" ref="A142:B142" si="41">A49</f>
        <v>0</v>
      </c>
      <c r="B142" s="311">
        <f t="shared" si="41"/>
        <v>0</v>
      </c>
      <c r="C142" s="251" t="str">
        <f t="shared" si="4"/>
        <v/>
      </c>
      <c r="D142" s="259"/>
      <c r="E142" s="255"/>
      <c r="F142" s="254"/>
      <c r="G142" s="254"/>
      <c r="H142" s="254"/>
      <c r="I142" s="254"/>
      <c r="J142" s="254"/>
      <c r="K142" s="254"/>
      <c r="L142" s="255"/>
      <c r="M142" s="254"/>
      <c r="N142" s="254"/>
      <c r="O142" s="254"/>
      <c r="P142" s="254"/>
      <c r="Q142" s="255"/>
      <c r="R142" s="390"/>
      <c r="S142" s="256"/>
      <c r="T142" s="256"/>
      <c r="U142" s="254"/>
      <c r="V142" s="255"/>
      <c r="W142" s="254"/>
      <c r="X142" s="254"/>
      <c r="Y142" s="254"/>
      <c r="Z142" s="254"/>
      <c r="AA142" s="255"/>
      <c r="AB142" s="390"/>
      <c r="AC142" s="390"/>
      <c r="AD142" s="255"/>
      <c r="AE142" s="255"/>
      <c r="AF142" s="255"/>
      <c r="AG142" s="257"/>
      <c r="AH142" s="258"/>
    </row>
    <row r="143" spans="1:34" s="149" customFormat="1" ht="15" hidden="1" x14ac:dyDescent="0.25">
      <c r="A143" s="310">
        <f t="shared" ref="A143:B143" si="42">A50</f>
        <v>0</v>
      </c>
      <c r="B143" s="311">
        <f t="shared" si="42"/>
        <v>0</v>
      </c>
      <c r="C143" s="251" t="str">
        <f t="shared" si="4"/>
        <v/>
      </c>
      <c r="D143" s="259"/>
      <c r="E143" s="255"/>
      <c r="F143" s="254"/>
      <c r="G143" s="254"/>
      <c r="H143" s="254"/>
      <c r="I143" s="254"/>
      <c r="J143" s="254"/>
      <c r="K143" s="254"/>
      <c r="L143" s="255"/>
      <c r="M143" s="254"/>
      <c r="N143" s="254"/>
      <c r="O143" s="254"/>
      <c r="P143" s="254"/>
      <c r="Q143" s="255"/>
      <c r="R143" s="390"/>
      <c r="S143" s="256"/>
      <c r="T143" s="256"/>
      <c r="U143" s="254"/>
      <c r="V143" s="255"/>
      <c r="W143" s="254"/>
      <c r="X143" s="254"/>
      <c r="Y143" s="254"/>
      <c r="Z143" s="254"/>
      <c r="AA143" s="255"/>
      <c r="AB143" s="390"/>
      <c r="AC143" s="390"/>
      <c r="AD143" s="255"/>
      <c r="AE143" s="255"/>
      <c r="AF143" s="255"/>
      <c r="AG143" s="257"/>
      <c r="AH143" s="258"/>
    </row>
  </sheetData>
  <sheetProtection formatRows="0"/>
  <mergeCells count="17">
    <mergeCell ref="E6:K6"/>
    <mergeCell ref="AB104:AC143"/>
    <mergeCell ref="A1:AH1"/>
    <mergeCell ref="A2:AH2"/>
    <mergeCell ref="A101:A103"/>
    <mergeCell ref="B101:B103"/>
    <mergeCell ref="R104:R143"/>
    <mergeCell ref="A8:A10"/>
    <mergeCell ref="B8:B10"/>
    <mergeCell ref="C8:G8"/>
    <mergeCell ref="H8:L8"/>
    <mergeCell ref="M8:Q8"/>
    <mergeCell ref="R8:V8"/>
    <mergeCell ref="W8:AA8"/>
    <mergeCell ref="AB8:AF8"/>
    <mergeCell ref="AG8:AG10"/>
    <mergeCell ref="AH8:AH10"/>
  </mergeCells>
  <printOptions horizontalCentered="1"/>
  <pageMargins left="0.7" right="0.7" top="0.75" bottom="0.75" header="0.3" footer="0.3"/>
  <pageSetup paperSize="9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S144"/>
  <sheetViews>
    <sheetView workbookViewId="0">
      <pane xSplit="2" ySplit="10" topLeftCell="C24" activePane="bottomRight" state="frozen"/>
      <selection pane="topRight" activeCell="C1" sqref="C1"/>
      <selection pane="bottomLeft" activeCell="A11" sqref="A11"/>
      <selection pane="bottomRight" activeCell="C11" sqref="C11:AF50"/>
    </sheetView>
  </sheetViews>
  <sheetFormatPr defaultRowHeight="12.75" x14ac:dyDescent="0.2"/>
  <cols>
    <col min="1" max="1" width="5.140625" style="147" customWidth="1"/>
    <col min="2" max="2" width="38.7109375" style="147" customWidth="1"/>
    <col min="3" max="32" width="2.140625" style="147" customWidth="1"/>
    <col min="33" max="33" width="12.7109375" style="147" customWidth="1"/>
    <col min="34" max="34" width="6.5703125" style="147" customWidth="1"/>
    <col min="35" max="36" width="3.7109375" style="147" customWidth="1"/>
    <col min="37" max="37" width="4" style="147" customWidth="1"/>
    <col min="38" max="38" width="2.28515625" style="147" customWidth="1"/>
    <col min="39" max="44" width="3.7109375" style="147" customWidth="1"/>
    <col min="45" max="45" width="3.7109375" style="148" customWidth="1"/>
    <col min="46" max="98" width="3.7109375" style="147" customWidth="1"/>
    <col min="99" max="16384" width="9.140625" style="147"/>
  </cols>
  <sheetData>
    <row r="1" spans="1:45" ht="18.75" x14ac:dyDescent="0.3">
      <c r="A1" s="391" t="s">
        <v>8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P1" s="391"/>
      <c r="Q1" s="391"/>
      <c r="R1" s="391"/>
      <c r="S1" s="391"/>
      <c r="T1" s="391"/>
      <c r="U1" s="391"/>
      <c r="V1" s="391"/>
      <c r="W1" s="391"/>
      <c r="X1" s="391"/>
      <c r="Y1" s="391"/>
      <c r="Z1" s="391"/>
      <c r="AA1" s="391"/>
      <c r="AB1" s="391"/>
      <c r="AC1" s="391"/>
      <c r="AD1" s="391"/>
      <c r="AE1" s="391"/>
      <c r="AF1" s="391"/>
      <c r="AG1" s="391"/>
      <c r="AH1" s="391"/>
    </row>
    <row r="2" spans="1:45" ht="18.75" x14ac:dyDescent="0.3">
      <c r="A2" s="391" t="str">
        <f>"BUKIT SION "&amp;Input!J15&amp;" SCHOOL"</f>
        <v>BUKIT SION HIGH SCHOOL</v>
      </c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W2" s="391"/>
      <c r="X2" s="391"/>
      <c r="Y2" s="391"/>
      <c r="Z2" s="391"/>
      <c r="AA2" s="391"/>
      <c r="AB2" s="391"/>
      <c r="AC2" s="391"/>
      <c r="AD2" s="391"/>
      <c r="AE2" s="391"/>
      <c r="AF2" s="391"/>
      <c r="AG2" s="391"/>
      <c r="AH2" s="391"/>
    </row>
    <row r="4" spans="1:45" s="149" customFormat="1" ht="15" x14ac:dyDescent="0.25">
      <c r="B4" s="150" t="s">
        <v>3</v>
      </c>
      <c r="C4" s="151" t="str">
        <f>": "&amp;IF(Input!C16="","",Input!C16)</f>
        <v>: Mathematics</v>
      </c>
      <c r="X4" s="152" t="s">
        <v>9</v>
      </c>
      <c r="AF4" s="153"/>
      <c r="AG4" s="153" t="str">
        <f>IF(Input!C18="","",Input!C18)</f>
        <v>2017-2018</v>
      </c>
      <c r="AH4" s="153"/>
      <c r="AS4" s="190"/>
    </row>
    <row r="5" spans="1:45" s="149" customFormat="1" ht="15" x14ac:dyDescent="0.25">
      <c r="B5" s="150" t="s">
        <v>4</v>
      </c>
      <c r="C5" s="156" t="str">
        <f>": "&amp;IF(Input!J16="","",Input!J16)</f>
        <v>: 10</v>
      </c>
      <c r="D5" s="312"/>
      <c r="E5" s="312"/>
      <c r="X5" s="152" t="s">
        <v>10</v>
      </c>
      <c r="AG5" s="153" t="s">
        <v>25</v>
      </c>
      <c r="AH5" s="153"/>
      <c r="AS5" s="190"/>
    </row>
    <row r="6" spans="1:45" s="149" customFormat="1" ht="15" x14ac:dyDescent="0.25">
      <c r="B6" s="150" t="s">
        <v>12</v>
      </c>
      <c r="C6" s="151" t="str">
        <f>": "&amp;IF(Input!J17="","",Input!J17)</f>
        <v>: 5</v>
      </c>
      <c r="E6" s="388" t="str">
        <f>Input!K17</f>
        <v xml:space="preserve"> x 45 minutes</v>
      </c>
      <c r="F6" s="389"/>
      <c r="G6" s="389"/>
      <c r="H6" s="389"/>
      <c r="I6" s="389"/>
      <c r="J6" s="389"/>
      <c r="K6" s="389"/>
      <c r="AH6" s="151"/>
      <c r="AS6" s="190"/>
    </row>
    <row r="7" spans="1:45" s="154" customFormat="1" ht="15" x14ac:dyDescent="0.25">
      <c r="AS7" s="178"/>
    </row>
    <row r="8" spans="1:45" s="154" customFormat="1" ht="15" x14ac:dyDescent="0.25">
      <c r="A8" s="387" t="s">
        <v>13</v>
      </c>
      <c r="B8" s="387" t="s">
        <v>14</v>
      </c>
      <c r="C8" s="387" t="s">
        <v>26</v>
      </c>
      <c r="D8" s="387"/>
      <c r="E8" s="387"/>
      <c r="F8" s="387"/>
      <c r="G8" s="397"/>
      <c r="H8" s="396" t="s">
        <v>27</v>
      </c>
      <c r="I8" s="387"/>
      <c r="J8" s="387"/>
      <c r="K8" s="387"/>
      <c r="L8" s="397"/>
      <c r="M8" s="396" t="s">
        <v>28</v>
      </c>
      <c r="N8" s="387"/>
      <c r="O8" s="387"/>
      <c r="P8" s="387"/>
      <c r="Q8" s="397"/>
      <c r="R8" s="396" t="s">
        <v>29</v>
      </c>
      <c r="S8" s="387"/>
      <c r="T8" s="387"/>
      <c r="U8" s="387"/>
      <c r="V8" s="397"/>
      <c r="W8" s="396" t="s">
        <v>30</v>
      </c>
      <c r="X8" s="387"/>
      <c r="Y8" s="387"/>
      <c r="Z8" s="387"/>
      <c r="AA8" s="397"/>
      <c r="AB8" s="396" t="s">
        <v>31</v>
      </c>
      <c r="AC8" s="387"/>
      <c r="AD8" s="387"/>
      <c r="AE8" s="387"/>
      <c r="AF8" s="398"/>
      <c r="AG8" s="386" t="s">
        <v>12</v>
      </c>
      <c r="AH8" s="387" t="s">
        <v>21</v>
      </c>
      <c r="AS8" s="178"/>
    </row>
    <row r="9" spans="1:45" s="154" customFormat="1" ht="15" x14ac:dyDescent="0.25">
      <c r="A9" s="387"/>
      <c r="B9" s="387"/>
      <c r="C9" s="159">
        <v>1</v>
      </c>
      <c r="D9" s="159">
        <v>2</v>
      </c>
      <c r="E9" s="159">
        <v>3</v>
      </c>
      <c r="F9" s="159">
        <v>4</v>
      </c>
      <c r="G9" s="161">
        <v>5</v>
      </c>
      <c r="H9" s="162">
        <v>1</v>
      </c>
      <c r="I9" s="159">
        <v>2</v>
      </c>
      <c r="J9" s="159">
        <v>3</v>
      </c>
      <c r="K9" s="159">
        <v>4</v>
      </c>
      <c r="L9" s="161">
        <v>5</v>
      </c>
      <c r="M9" s="162">
        <v>1</v>
      </c>
      <c r="N9" s="159">
        <v>2</v>
      </c>
      <c r="O9" s="159">
        <v>3</v>
      </c>
      <c r="P9" s="159">
        <v>4</v>
      </c>
      <c r="Q9" s="161">
        <v>5</v>
      </c>
      <c r="R9" s="162">
        <v>1</v>
      </c>
      <c r="S9" s="159">
        <v>2</v>
      </c>
      <c r="T9" s="159">
        <v>3</v>
      </c>
      <c r="U9" s="159">
        <v>4</v>
      </c>
      <c r="V9" s="161">
        <v>5</v>
      </c>
      <c r="W9" s="162">
        <v>1</v>
      </c>
      <c r="X9" s="159">
        <v>2</v>
      </c>
      <c r="Y9" s="159">
        <v>3</v>
      </c>
      <c r="Z9" s="159">
        <v>4</v>
      </c>
      <c r="AA9" s="161">
        <v>5</v>
      </c>
      <c r="AB9" s="162">
        <v>1</v>
      </c>
      <c r="AC9" s="159">
        <v>2</v>
      </c>
      <c r="AD9" s="159">
        <v>3</v>
      </c>
      <c r="AE9" s="159">
        <v>4</v>
      </c>
      <c r="AF9" s="163">
        <v>5</v>
      </c>
      <c r="AG9" s="386"/>
      <c r="AH9" s="387"/>
      <c r="AS9" s="178"/>
    </row>
    <row r="10" spans="1:45" s="154" customFormat="1" ht="15" x14ac:dyDescent="0.25">
      <c r="A10" s="387"/>
      <c r="B10" s="387"/>
      <c r="C10" s="159"/>
      <c r="D10" s="159"/>
      <c r="E10" s="159"/>
      <c r="F10" s="159"/>
      <c r="G10" s="161"/>
      <c r="H10" s="162"/>
      <c r="I10" s="159"/>
      <c r="J10" s="159"/>
      <c r="K10" s="159"/>
      <c r="L10" s="161"/>
      <c r="M10" s="162"/>
      <c r="N10" s="159"/>
      <c r="O10" s="159"/>
      <c r="P10" s="159"/>
      <c r="Q10" s="161"/>
      <c r="R10" s="162"/>
      <c r="S10" s="159"/>
      <c r="T10" s="159"/>
      <c r="U10" s="159"/>
      <c r="V10" s="161"/>
      <c r="W10" s="162"/>
      <c r="X10" s="159"/>
      <c r="Y10" s="159"/>
      <c r="Z10" s="159"/>
      <c r="AA10" s="161"/>
      <c r="AB10" s="162"/>
      <c r="AC10" s="159"/>
      <c r="AD10" s="159"/>
      <c r="AE10" s="159"/>
      <c r="AF10" s="163"/>
      <c r="AG10" s="386"/>
      <c r="AH10" s="387"/>
      <c r="AS10" s="178"/>
    </row>
    <row r="11" spans="1:45" s="149" customFormat="1" ht="15" x14ac:dyDescent="0.25">
      <c r="A11" s="167"/>
      <c r="B11" s="169"/>
      <c r="C11" s="550"/>
      <c r="D11" s="550"/>
      <c r="E11" s="550"/>
      <c r="F11" s="550"/>
      <c r="G11" s="536"/>
      <c r="H11" s="551"/>
      <c r="I11" s="550"/>
      <c r="J11" s="550"/>
      <c r="K11" s="550"/>
      <c r="L11" s="536"/>
      <c r="M11" s="542"/>
      <c r="N11" s="552"/>
      <c r="O11" s="552"/>
      <c r="P11" s="538"/>
      <c r="Q11" s="536"/>
      <c r="R11" s="542"/>
      <c r="S11" s="552"/>
      <c r="T11" s="541"/>
      <c r="U11" s="538"/>
      <c r="V11" s="536"/>
      <c r="W11" s="542"/>
      <c r="X11" s="538"/>
      <c r="Y11" s="538"/>
      <c r="Z11" s="552"/>
      <c r="AA11" s="554"/>
      <c r="AB11" s="553"/>
      <c r="AC11" s="541"/>
      <c r="AD11" s="541"/>
      <c r="AE11" s="541"/>
      <c r="AF11" s="540"/>
      <c r="AG11" s="179" t="str">
        <f>IF(SUM(C11:Z11)&lt;&gt;0,SUM(C11:Z11),"")</f>
        <v/>
      </c>
      <c r="AH11" s="180"/>
      <c r="AS11" s="166"/>
    </row>
    <row r="12" spans="1:45" s="149" customFormat="1" ht="15" x14ac:dyDescent="0.25">
      <c r="A12" s="167"/>
      <c r="B12" s="169"/>
      <c r="C12" s="538"/>
      <c r="D12" s="538"/>
      <c r="E12" s="538"/>
      <c r="F12" s="538"/>
      <c r="G12" s="536"/>
      <c r="H12" s="537"/>
      <c r="I12" s="538"/>
      <c r="J12" s="538"/>
      <c r="K12" s="538"/>
      <c r="L12" s="536"/>
      <c r="M12" s="542"/>
      <c r="N12" s="552"/>
      <c r="O12" s="552"/>
      <c r="P12" s="538"/>
      <c r="Q12" s="536"/>
      <c r="R12" s="542"/>
      <c r="S12" s="552"/>
      <c r="T12" s="541"/>
      <c r="U12" s="538"/>
      <c r="V12" s="536"/>
      <c r="W12" s="542"/>
      <c r="X12" s="538"/>
      <c r="Y12" s="538"/>
      <c r="Z12" s="552"/>
      <c r="AA12" s="554"/>
      <c r="AB12" s="553"/>
      <c r="AC12" s="541"/>
      <c r="AD12" s="541"/>
      <c r="AE12" s="541"/>
      <c r="AF12" s="540"/>
      <c r="AG12" s="179" t="str">
        <f t="shared" ref="AG12:AG50" si="0">IF(SUM(C12:Z12)&lt;&gt;0,SUM(C12:Z12),"")</f>
        <v/>
      </c>
      <c r="AH12" s="180"/>
      <c r="AS12" s="166"/>
    </row>
    <row r="13" spans="1:45" s="149" customFormat="1" ht="15" x14ac:dyDescent="0.25">
      <c r="A13" s="167"/>
      <c r="B13" s="169"/>
      <c r="C13" s="538"/>
      <c r="D13" s="538"/>
      <c r="E13" s="538"/>
      <c r="F13" s="538"/>
      <c r="G13" s="536"/>
      <c r="H13" s="537"/>
      <c r="I13" s="538"/>
      <c r="J13" s="538"/>
      <c r="K13" s="538"/>
      <c r="L13" s="536"/>
      <c r="M13" s="542"/>
      <c r="N13" s="552"/>
      <c r="O13" s="552"/>
      <c r="P13" s="538"/>
      <c r="Q13" s="536"/>
      <c r="R13" s="542"/>
      <c r="S13" s="552"/>
      <c r="T13" s="541"/>
      <c r="U13" s="538"/>
      <c r="V13" s="536"/>
      <c r="W13" s="542"/>
      <c r="X13" s="538"/>
      <c r="Y13" s="538"/>
      <c r="Z13" s="552"/>
      <c r="AA13" s="554"/>
      <c r="AB13" s="553"/>
      <c r="AC13" s="541"/>
      <c r="AD13" s="541"/>
      <c r="AE13" s="541"/>
      <c r="AF13" s="540"/>
      <c r="AG13" s="179" t="str">
        <f t="shared" si="0"/>
        <v/>
      </c>
      <c r="AH13" s="180"/>
      <c r="AS13" s="166"/>
    </row>
    <row r="14" spans="1:45" s="149" customFormat="1" ht="15" x14ac:dyDescent="0.25">
      <c r="A14" s="167"/>
      <c r="B14" s="169"/>
      <c r="C14" s="538"/>
      <c r="D14" s="538"/>
      <c r="E14" s="538"/>
      <c r="F14" s="538"/>
      <c r="G14" s="536"/>
      <c r="H14" s="537"/>
      <c r="I14" s="538"/>
      <c r="J14" s="538"/>
      <c r="K14" s="538"/>
      <c r="L14" s="536"/>
      <c r="M14" s="542"/>
      <c r="N14" s="552"/>
      <c r="O14" s="552"/>
      <c r="P14" s="538"/>
      <c r="Q14" s="536"/>
      <c r="R14" s="542"/>
      <c r="S14" s="552"/>
      <c r="T14" s="541"/>
      <c r="U14" s="538"/>
      <c r="V14" s="536"/>
      <c r="W14" s="542"/>
      <c r="X14" s="538"/>
      <c r="Y14" s="538"/>
      <c r="Z14" s="552"/>
      <c r="AA14" s="554"/>
      <c r="AB14" s="553"/>
      <c r="AC14" s="541"/>
      <c r="AD14" s="541"/>
      <c r="AE14" s="541"/>
      <c r="AF14" s="540"/>
      <c r="AG14" s="179" t="str">
        <f t="shared" si="0"/>
        <v/>
      </c>
      <c r="AH14" s="180"/>
      <c r="AS14" s="166"/>
    </row>
    <row r="15" spans="1:45" s="149" customFormat="1" ht="15" x14ac:dyDescent="0.25">
      <c r="A15" s="167"/>
      <c r="B15" s="169"/>
      <c r="C15" s="538"/>
      <c r="D15" s="538"/>
      <c r="E15" s="538"/>
      <c r="F15" s="538"/>
      <c r="G15" s="536"/>
      <c r="H15" s="537"/>
      <c r="I15" s="538"/>
      <c r="J15" s="538"/>
      <c r="K15" s="538"/>
      <c r="L15" s="536"/>
      <c r="M15" s="542"/>
      <c r="N15" s="552"/>
      <c r="O15" s="552"/>
      <c r="P15" s="538"/>
      <c r="Q15" s="536"/>
      <c r="R15" s="542"/>
      <c r="S15" s="552"/>
      <c r="T15" s="541"/>
      <c r="U15" s="538"/>
      <c r="V15" s="536"/>
      <c r="W15" s="542"/>
      <c r="X15" s="538"/>
      <c r="Y15" s="538"/>
      <c r="Z15" s="552"/>
      <c r="AA15" s="554"/>
      <c r="AB15" s="553"/>
      <c r="AC15" s="541"/>
      <c r="AD15" s="541"/>
      <c r="AE15" s="541"/>
      <c r="AF15" s="540"/>
      <c r="AG15" s="179" t="str">
        <f t="shared" si="0"/>
        <v/>
      </c>
      <c r="AH15" s="180"/>
      <c r="AS15" s="166"/>
    </row>
    <row r="16" spans="1:45" s="149" customFormat="1" ht="15" x14ac:dyDescent="0.25">
      <c r="A16" s="167"/>
      <c r="B16" s="169"/>
      <c r="C16" s="538"/>
      <c r="D16" s="538"/>
      <c r="E16" s="538"/>
      <c r="F16" s="538"/>
      <c r="G16" s="536"/>
      <c r="H16" s="537"/>
      <c r="I16" s="538"/>
      <c r="J16" s="538"/>
      <c r="K16" s="538"/>
      <c r="L16" s="536"/>
      <c r="M16" s="542"/>
      <c r="N16" s="552"/>
      <c r="O16" s="552"/>
      <c r="P16" s="538"/>
      <c r="Q16" s="536"/>
      <c r="R16" s="542"/>
      <c r="S16" s="552"/>
      <c r="T16" s="541"/>
      <c r="U16" s="538"/>
      <c r="V16" s="536"/>
      <c r="W16" s="542"/>
      <c r="X16" s="538"/>
      <c r="Y16" s="538"/>
      <c r="Z16" s="552"/>
      <c r="AA16" s="554"/>
      <c r="AB16" s="553"/>
      <c r="AC16" s="541"/>
      <c r="AD16" s="541"/>
      <c r="AE16" s="541"/>
      <c r="AF16" s="540"/>
      <c r="AG16" s="179" t="str">
        <f t="shared" si="0"/>
        <v/>
      </c>
      <c r="AH16" s="180"/>
      <c r="AS16" s="166"/>
    </row>
    <row r="17" spans="1:45" s="149" customFormat="1" ht="15" x14ac:dyDescent="0.25">
      <c r="A17" s="167"/>
      <c r="B17" s="169"/>
      <c r="C17" s="538"/>
      <c r="D17" s="538"/>
      <c r="E17" s="538"/>
      <c r="F17" s="538"/>
      <c r="G17" s="536"/>
      <c r="H17" s="537"/>
      <c r="I17" s="538"/>
      <c r="J17" s="538"/>
      <c r="K17" s="538"/>
      <c r="L17" s="536"/>
      <c r="M17" s="542"/>
      <c r="N17" s="552"/>
      <c r="O17" s="552"/>
      <c r="P17" s="538"/>
      <c r="Q17" s="536"/>
      <c r="R17" s="542"/>
      <c r="S17" s="552"/>
      <c r="T17" s="541"/>
      <c r="U17" s="538"/>
      <c r="V17" s="536"/>
      <c r="W17" s="542"/>
      <c r="X17" s="538"/>
      <c r="Y17" s="538"/>
      <c r="Z17" s="552"/>
      <c r="AA17" s="554"/>
      <c r="AB17" s="553"/>
      <c r="AC17" s="541"/>
      <c r="AD17" s="541"/>
      <c r="AE17" s="541"/>
      <c r="AF17" s="540"/>
      <c r="AG17" s="179" t="str">
        <f t="shared" si="0"/>
        <v/>
      </c>
      <c r="AH17" s="180"/>
      <c r="AS17" s="166"/>
    </row>
    <row r="18" spans="1:45" s="149" customFormat="1" ht="15" x14ac:dyDescent="0.25">
      <c r="A18" s="167"/>
      <c r="B18" s="169"/>
      <c r="C18" s="538"/>
      <c r="D18" s="538"/>
      <c r="E18" s="538"/>
      <c r="F18" s="538"/>
      <c r="G18" s="536"/>
      <c r="H18" s="537"/>
      <c r="I18" s="538"/>
      <c r="J18" s="538"/>
      <c r="K18" s="538"/>
      <c r="L18" s="536"/>
      <c r="M18" s="542"/>
      <c r="N18" s="552"/>
      <c r="O18" s="552"/>
      <c r="P18" s="538"/>
      <c r="Q18" s="536"/>
      <c r="R18" s="542"/>
      <c r="S18" s="552"/>
      <c r="T18" s="541"/>
      <c r="U18" s="538"/>
      <c r="V18" s="536"/>
      <c r="W18" s="542"/>
      <c r="X18" s="538"/>
      <c r="Y18" s="538"/>
      <c r="Z18" s="552"/>
      <c r="AA18" s="554"/>
      <c r="AB18" s="553"/>
      <c r="AC18" s="541"/>
      <c r="AD18" s="541"/>
      <c r="AE18" s="541"/>
      <c r="AF18" s="540"/>
      <c r="AG18" s="179" t="str">
        <f t="shared" si="0"/>
        <v/>
      </c>
      <c r="AH18" s="180"/>
      <c r="AS18" s="166"/>
    </row>
    <row r="19" spans="1:45" s="149" customFormat="1" ht="15" x14ac:dyDescent="0.25">
      <c r="A19" s="167"/>
      <c r="B19" s="169"/>
      <c r="C19" s="538"/>
      <c r="D19" s="538"/>
      <c r="E19" s="538"/>
      <c r="F19" s="538"/>
      <c r="G19" s="536"/>
      <c r="H19" s="537"/>
      <c r="I19" s="538"/>
      <c r="J19" s="538"/>
      <c r="K19" s="538"/>
      <c r="L19" s="536"/>
      <c r="M19" s="542"/>
      <c r="N19" s="552"/>
      <c r="O19" s="552"/>
      <c r="P19" s="538"/>
      <c r="Q19" s="536"/>
      <c r="R19" s="542"/>
      <c r="S19" s="552"/>
      <c r="T19" s="541"/>
      <c r="U19" s="538"/>
      <c r="V19" s="536"/>
      <c r="W19" s="542"/>
      <c r="X19" s="538"/>
      <c r="Y19" s="538"/>
      <c r="Z19" s="552"/>
      <c r="AA19" s="554"/>
      <c r="AB19" s="553"/>
      <c r="AC19" s="541"/>
      <c r="AD19" s="541"/>
      <c r="AE19" s="541"/>
      <c r="AF19" s="540"/>
      <c r="AG19" s="179" t="str">
        <f t="shared" si="0"/>
        <v/>
      </c>
      <c r="AH19" s="180"/>
      <c r="AS19" s="166"/>
    </row>
    <row r="20" spans="1:45" s="149" customFormat="1" ht="15" x14ac:dyDescent="0.25">
      <c r="A20" s="167"/>
      <c r="B20" s="169"/>
      <c r="C20" s="538"/>
      <c r="D20" s="538"/>
      <c r="E20" s="538"/>
      <c r="F20" s="538"/>
      <c r="G20" s="536"/>
      <c r="H20" s="537"/>
      <c r="I20" s="538"/>
      <c r="J20" s="538"/>
      <c r="K20" s="538"/>
      <c r="L20" s="536"/>
      <c r="M20" s="542"/>
      <c r="N20" s="552"/>
      <c r="O20" s="552"/>
      <c r="P20" s="538"/>
      <c r="Q20" s="536"/>
      <c r="R20" s="542"/>
      <c r="S20" s="552"/>
      <c r="T20" s="541"/>
      <c r="U20" s="538"/>
      <c r="V20" s="536"/>
      <c r="W20" s="542"/>
      <c r="X20" s="538"/>
      <c r="Y20" s="538"/>
      <c r="Z20" s="552"/>
      <c r="AA20" s="554"/>
      <c r="AB20" s="553"/>
      <c r="AC20" s="541"/>
      <c r="AD20" s="541"/>
      <c r="AE20" s="541"/>
      <c r="AF20" s="540"/>
      <c r="AG20" s="179" t="str">
        <f t="shared" si="0"/>
        <v/>
      </c>
      <c r="AH20" s="180"/>
      <c r="AS20" s="166"/>
    </row>
    <row r="21" spans="1:45" s="149" customFormat="1" ht="15" x14ac:dyDescent="0.25">
      <c r="A21" s="167"/>
      <c r="B21" s="169"/>
      <c r="C21" s="538"/>
      <c r="D21" s="538"/>
      <c r="E21" s="538"/>
      <c r="F21" s="538"/>
      <c r="G21" s="536"/>
      <c r="H21" s="537"/>
      <c r="I21" s="538"/>
      <c r="J21" s="538"/>
      <c r="K21" s="538"/>
      <c r="L21" s="536"/>
      <c r="M21" s="542"/>
      <c r="N21" s="552"/>
      <c r="O21" s="552"/>
      <c r="P21" s="538"/>
      <c r="Q21" s="536"/>
      <c r="R21" s="542"/>
      <c r="S21" s="552"/>
      <c r="T21" s="541"/>
      <c r="U21" s="538"/>
      <c r="V21" s="536"/>
      <c r="W21" s="542"/>
      <c r="X21" s="538"/>
      <c r="Y21" s="538"/>
      <c r="Z21" s="552"/>
      <c r="AA21" s="554"/>
      <c r="AB21" s="553"/>
      <c r="AC21" s="541"/>
      <c r="AD21" s="541"/>
      <c r="AE21" s="541"/>
      <c r="AF21" s="540"/>
      <c r="AG21" s="179" t="str">
        <f t="shared" si="0"/>
        <v/>
      </c>
      <c r="AH21" s="180"/>
      <c r="AS21" s="166"/>
    </row>
    <row r="22" spans="1:45" s="149" customFormat="1" ht="15" x14ac:dyDescent="0.25">
      <c r="A22" s="167"/>
      <c r="B22" s="169"/>
      <c r="C22" s="538"/>
      <c r="D22" s="538"/>
      <c r="E22" s="538"/>
      <c r="F22" s="538"/>
      <c r="G22" s="536"/>
      <c r="H22" s="537"/>
      <c r="I22" s="538"/>
      <c r="J22" s="538"/>
      <c r="K22" s="538"/>
      <c r="L22" s="536"/>
      <c r="M22" s="542"/>
      <c r="N22" s="552"/>
      <c r="O22" s="552"/>
      <c r="P22" s="538"/>
      <c r="Q22" s="536"/>
      <c r="R22" s="542"/>
      <c r="S22" s="552"/>
      <c r="T22" s="541"/>
      <c r="U22" s="538"/>
      <c r="V22" s="536"/>
      <c r="W22" s="542"/>
      <c r="X22" s="538"/>
      <c r="Y22" s="538"/>
      <c r="Z22" s="552"/>
      <c r="AA22" s="554"/>
      <c r="AB22" s="553"/>
      <c r="AC22" s="541"/>
      <c r="AD22" s="541"/>
      <c r="AE22" s="541"/>
      <c r="AF22" s="540"/>
      <c r="AG22" s="179" t="str">
        <f t="shared" si="0"/>
        <v/>
      </c>
      <c r="AH22" s="180"/>
      <c r="AS22" s="166"/>
    </row>
    <row r="23" spans="1:45" s="149" customFormat="1" ht="15" x14ac:dyDescent="0.25">
      <c r="A23" s="167"/>
      <c r="B23" s="169"/>
      <c r="C23" s="538"/>
      <c r="D23" s="538"/>
      <c r="E23" s="538"/>
      <c r="F23" s="538"/>
      <c r="G23" s="536"/>
      <c r="H23" s="537"/>
      <c r="I23" s="538"/>
      <c r="J23" s="538"/>
      <c r="K23" s="538"/>
      <c r="L23" s="536"/>
      <c r="M23" s="542"/>
      <c r="N23" s="552"/>
      <c r="O23" s="552"/>
      <c r="P23" s="538"/>
      <c r="Q23" s="536"/>
      <c r="R23" s="542"/>
      <c r="S23" s="552"/>
      <c r="T23" s="541"/>
      <c r="U23" s="538"/>
      <c r="V23" s="536"/>
      <c r="W23" s="542"/>
      <c r="X23" s="538"/>
      <c r="Y23" s="538"/>
      <c r="Z23" s="552"/>
      <c r="AA23" s="554"/>
      <c r="AB23" s="553"/>
      <c r="AC23" s="541"/>
      <c r="AD23" s="541"/>
      <c r="AE23" s="541"/>
      <c r="AF23" s="540"/>
      <c r="AG23" s="179" t="str">
        <f t="shared" si="0"/>
        <v/>
      </c>
      <c r="AH23" s="180"/>
      <c r="AS23" s="166"/>
    </row>
    <row r="24" spans="1:45" s="149" customFormat="1" ht="15" x14ac:dyDescent="0.25">
      <c r="A24" s="167"/>
      <c r="B24" s="169"/>
      <c r="C24" s="538"/>
      <c r="D24" s="538"/>
      <c r="E24" s="538"/>
      <c r="F24" s="538"/>
      <c r="G24" s="536"/>
      <c r="H24" s="537"/>
      <c r="I24" s="538"/>
      <c r="J24" s="538"/>
      <c r="K24" s="538"/>
      <c r="L24" s="536"/>
      <c r="M24" s="542"/>
      <c r="N24" s="552"/>
      <c r="O24" s="552"/>
      <c r="P24" s="538"/>
      <c r="Q24" s="536"/>
      <c r="R24" s="542"/>
      <c r="S24" s="552"/>
      <c r="T24" s="541"/>
      <c r="U24" s="538"/>
      <c r="V24" s="536"/>
      <c r="W24" s="542"/>
      <c r="X24" s="538"/>
      <c r="Y24" s="538"/>
      <c r="Z24" s="552"/>
      <c r="AA24" s="554"/>
      <c r="AB24" s="553"/>
      <c r="AC24" s="541"/>
      <c r="AD24" s="541"/>
      <c r="AE24" s="541"/>
      <c r="AF24" s="540"/>
      <c r="AG24" s="179" t="str">
        <f t="shared" si="0"/>
        <v/>
      </c>
      <c r="AH24" s="180"/>
      <c r="AS24" s="166"/>
    </row>
    <row r="25" spans="1:45" s="149" customFormat="1" ht="15" x14ac:dyDescent="0.25">
      <c r="A25" s="167"/>
      <c r="B25" s="169"/>
      <c r="C25" s="538"/>
      <c r="D25" s="538"/>
      <c r="E25" s="538"/>
      <c r="F25" s="538"/>
      <c r="G25" s="536"/>
      <c r="H25" s="537"/>
      <c r="I25" s="538"/>
      <c r="J25" s="538"/>
      <c r="K25" s="538"/>
      <c r="L25" s="536"/>
      <c r="M25" s="542"/>
      <c r="N25" s="552"/>
      <c r="O25" s="552"/>
      <c r="P25" s="538"/>
      <c r="Q25" s="536"/>
      <c r="R25" s="542"/>
      <c r="S25" s="552"/>
      <c r="T25" s="541"/>
      <c r="U25" s="538"/>
      <c r="V25" s="536"/>
      <c r="W25" s="542"/>
      <c r="X25" s="538"/>
      <c r="Y25" s="538"/>
      <c r="Z25" s="552"/>
      <c r="AA25" s="554"/>
      <c r="AB25" s="553"/>
      <c r="AC25" s="541"/>
      <c r="AD25" s="541"/>
      <c r="AE25" s="541"/>
      <c r="AF25" s="540"/>
      <c r="AG25" s="179" t="str">
        <f t="shared" si="0"/>
        <v/>
      </c>
      <c r="AH25" s="180"/>
      <c r="AS25" s="166"/>
    </row>
    <row r="26" spans="1:45" s="149" customFormat="1" ht="15" x14ac:dyDescent="0.25">
      <c r="A26" s="167"/>
      <c r="B26" s="169"/>
      <c r="C26" s="538"/>
      <c r="D26" s="538"/>
      <c r="E26" s="538"/>
      <c r="F26" s="538"/>
      <c r="G26" s="536"/>
      <c r="H26" s="537"/>
      <c r="I26" s="538"/>
      <c r="J26" s="538"/>
      <c r="K26" s="538"/>
      <c r="L26" s="536"/>
      <c r="M26" s="542"/>
      <c r="N26" s="552"/>
      <c r="O26" s="552"/>
      <c r="P26" s="538"/>
      <c r="Q26" s="536"/>
      <c r="R26" s="542"/>
      <c r="S26" s="552"/>
      <c r="T26" s="541"/>
      <c r="U26" s="538"/>
      <c r="V26" s="536"/>
      <c r="W26" s="542"/>
      <c r="X26" s="538"/>
      <c r="Y26" s="538"/>
      <c r="Z26" s="552"/>
      <c r="AA26" s="554"/>
      <c r="AB26" s="553"/>
      <c r="AC26" s="541"/>
      <c r="AD26" s="541"/>
      <c r="AE26" s="541"/>
      <c r="AF26" s="540"/>
      <c r="AG26" s="179" t="str">
        <f t="shared" si="0"/>
        <v/>
      </c>
      <c r="AH26" s="180"/>
      <c r="AS26" s="166"/>
    </row>
    <row r="27" spans="1:45" s="149" customFormat="1" ht="15" x14ac:dyDescent="0.25">
      <c r="A27" s="167"/>
      <c r="B27" s="169"/>
      <c r="C27" s="538"/>
      <c r="D27" s="538"/>
      <c r="E27" s="538"/>
      <c r="F27" s="538"/>
      <c r="G27" s="536"/>
      <c r="H27" s="537"/>
      <c r="I27" s="538"/>
      <c r="J27" s="538"/>
      <c r="K27" s="538"/>
      <c r="L27" s="536"/>
      <c r="M27" s="542"/>
      <c r="N27" s="552"/>
      <c r="O27" s="552"/>
      <c r="P27" s="538"/>
      <c r="Q27" s="536"/>
      <c r="R27" s="542"/>
      <c r="S27" s="552"/>
      <c r="T27" s="541"/>
      <c r="U27" s="538"/>
      <c r="V27" s="536"/>
      <c r="W27" s="542"/>
      <c r="X27" s="538"/>
      <c r="Y27" s="538"/>
      <c r="Z27" s="552"/>
      <c r="AA27" s="554"/>
      <c r="AB27" s="553"/>
      <c r="AC27" s="541"/>
      <c r="AD27" s="541"/>
      <c r="AE27" s="541"/>
      <c r="AF27" s="540"/>
      <c r="AG27" s="179" t="str">
        <f t="shared" si="0"/>
        <v/>
      </c>
      <c r="AH27" s="180"/>
      <c r="AS27" s="166"/>
    </row>
    <row r="28" spans="1:45" s="149" customFormat="1" ht="15" hidden="1" customHeight="1" x14ac:dyDescent="0.25">
      <c r="A28" s="167"/>
      <c r="B28" s="169"/>
      <c r="C28" s="538"/>
      <c r="D28" s="538"/>
      <c r="E28" s="538"/>
      <c r="F28" s="538"/>
      <c r="G28" s="536"/>
      <c r="H28" s="537"/>
      <c r="I28" s="538"/>
      <c r="J28" s="538"/>
      <c r="K28" s="538"/>
      <c r="L28" s="536"/>
      <c r="M28" s="542"/>
      <c r="N28" s="552"/>
      <c r="O28" s="552"/>
      <c r="P28" s="538"/>
      <c r="Q28" s="536"/>
      <c r="R28" s="542"/>
      <c r="S28" s="552"/>
      <c r="T28" s="541"/>
      <c r="U28" s="538"/>
      <c r="V28" s="536"/>
      <c r="W28" s="542"/>
      <c r="X28" s="538"/>
      <c r="Y28" s="538"/>
      <c r="Z28" s="552"/>
      <c r="AA28" s="554"/>
      <c r="AB28" s="553"/>
      <c r="AC28" s="541"/>
      <c r="AD28" s="541"/>
      <c r="AE28" s="541"/>
      <c r="AF28" s="540"/>
      <c r="AG28" s="179" t="str">
        <f t="shared" si="0"/>
        <v/>
      </c>
      <c r="AH28" s="180"/>
      <c r="AS28" s="166"/>
    </row>
    <row r="29" spans="1:45" s="149" customFormat="1" ht="15" hidden="1" customHeight="1" x14ac:dyDescent="0.25">
      <c r="A29" s="167"/>
      <c r="B29" s="169"/>
      <c r="C29" s="538"/>
      <c r="D29" s="538"/>
      <c r="E29" s="538"/>
      <c r="F29" s="538"/>
      <c r="G29" s="536"/>
      <c r="H29" s="537"/>
      <c r="I29" s="538"/>
      <c r="J29" s="538"/>
      <c r="K29" s="538"/>
      <c r="L29" s="536"/>
      <c r="M29" s="542"/>
      <c r="N29" s="552"/>
      <c r="O29" s="552"/>
      <c r="P29" s="538"/>
      <c r="Q29" s="536"/>
      <c r="R29" s="542"/>
      <c r="S29" s="552"/>
      <c r="T29" s="541"/>
      <c r="U29" s="538"/>
      <c r="V29" s="536"/>
      <c r="W29" s="542"/>
      <c r="X29" s="538"/>
      <c r="Y29" s="538"/>
      <c r="Z29" s="552"/>
      <c r="AA29" s="554"/>
      <c r="AB29" s="553"/>
      <c r="AC29" s="541"/>
      <c r="AD29" s="541"/>
      <c r="AE29" s="541"/>
      <c r="AF29" s="540"/>
      <c r="AG29" s="179" t="str">
        <f t="shared" si="0"/>
        <v/>
      </c>
      <c r="AH29" s="180"/>
      <c r="AS29" s="166"/>
    </row>
    <row r="30" spans="1:45" s="149" customFormat="1" ht="15" hidden="1" customHeight="1" x14ac:dyDescent="0.25">
      <c r="A30" s="167"/>
      <c r="B30" s="169"/>
      <c r="C30" s="538"/>
      <c r="D30" s="538"/>
      <c r="E30" s="538"/>
      <c r="F30" s="538"/>
      <c r="G30" s="536"/>
      <c r="H30" s="537"/>
      <c r="I30" s="538"/>
      <c r="J30" s="538"/>
      <c r="K30" s="538"/>
      <c r="L30" s="536"/>
      <c r="M30" s="542"/>
      <c r="N30" s="552"/>
      <c r="O30" s="552"/>
      <c r="P30" s="538"/>
      <c r="Q30" s="536"/>
      <c r="R30" s="542"/>
      <c r="S30" s="552"/>
      <c r="T30" s="541"/>
      <c r="U30" s="538"/>
      <c r="V30" s="536"/>
      <c r="W30" s="542"/>
      <c r="X30" s="538"/>
      <c r="Y30" s="538"/>
      <c r="Z30" s="552"/>
      <c r="AA30" s="554"/>
      <c r="AB30" s="553"/>
      <c r="AC30" s="541"/>
      <c r="AD30" s="541"/>
      <c r="AE30" s="541"/>
      <c r="AF30" s="540"/>
      <c r="AG30" s="179" t="str">
        <f t="shared" si="0"/>
        <v/>
      </c>
      <c r="AH30" s="180"/>
      <c r="AS30" s="166"/>
    </row>
    <row r="31" spans="1:45" s="149" customFormat="1" ht="12.75" hidden="1" customHeight="1" x14ac:dyDescent="0.25">
      <c r="A31" s="167"/>
      <c r="B31" s="169"/>
      <c r="C31" s="538"/>
      <c r="D31" s="538"/>
      <c r="E31" s="538"/>
      <c r="F31" s="538"/>
      <c r="G31" s="536"/>
      <c r="H31" s="537"/>
      <c r="I31" s="538"/>
      <c r="J31" s="538"/>
      <c r="K31" s="538"/>
      <c r="L31" s="536"/>
      <c r="M31" s="542"/>
      <c r="N31" s="552"/>
      <c r="O31" s="552"/>
      <c r="P31" s="538"/>
      <c r="Q31" s="536"/>
      <c r="R31" s="542"/>
      <c r="S31" s="552"/>
      <c r="T31" s="541"/>
      <c r="U31" s="538"/>
      <c r="V31" s="536"/>
      <c r="W31" s="542"/>
      <c r="X31" s="538"/>
      <c r="Y31" s="538"/>
      <c r="Z31" s="552"/>
      <c r="AA31" s="554"/>
      <c r="AB31" s="553"/>
      <c r="AC31" s="541"/>
      <c r="AD31" s="541"/>
      <c r="AE31" s="541"/>
      <c r="AF31" s="540"/>
      <c r="AG31" s="179" t="str">
        <f t="shared" si="0"/>
        <v/>
      </c>
      <c r="AH31" s="180"/>
      <c r="AS31" s="166"/>
    </row>
    <row r="32" spans="1:45" s="149" customFormat="1" ht="12.75" hidden="1" customHeight="1" x14ac:dyDescent="0.25">
      <c r="A32" s="167"/>
      <c r="B32" s="169"/>
      <c r="C32" s="538"/>
      <c r="D32" s="538"/>
      <c r="E32" s="538"/>
      <c r="F32" s="538"/>
      <c r="G32" s="536"/>
      <c r="H32" s="537"/>
      <c r="I32" s="538"/>
      <c r="J32" s="538"/>
      <c r="K32" s="538"/>
      <c r="L32" s="536"/>
      <c r="M32" s="542"/>
      <c r="N32" s="552"/>
      <c r="O32" s="552"/>
      <c r="P32" s="538"/>
      <c r="Q32" s="536"/>
      <c r="R32" s="542"/>
      <c r="S32" s="552"/>
      <c r="T32" s="541"/>
      <c r="U32" s="538"/>
      <c r="V32" s="536"/>
      <c r="W32" s="542"/>
      <c r="X32" s="538"/>
      <c r="Y32" s="538"/>
      <c r="Z32" s="552"/>
      <c r="AA32" s="554"/>
      <c r="AB32" s="553"/>
      <c r="AC32" s="541"/>
      <c r="AD32" s="541"/>
      <c r="AE32" s="541"/>
      <c r="AF32" s="540"/>
      <c r="AG32" s="179" t="str">
        <f t="shared" si="0"/>
        <v/>
      </c>
      <c r="AH32" s="180"/>
      <c r="AS32" s="166"/>
    </row>
    <row r="33" spans="1:45" s="149" customFormat="1" ht="12.75" hidden="1" customHeight="1" x14ac:dyDescent="0.25">
      <c r="A33" s="167"/>
      <c r="B33" s="169"/>
      <c r="C33" s="538"/>
      <c r="D33" s="538"/>
      <c r="E33" s="538"/>
      <c r="F33" s="538"/>
      <c r="G33" s="536"/>
      <c r="H33" s="537"/>
      <c r="I33" s="538"/>
      <c r="J33" s="538"/>
      <c r="K33" s="538"/>
      <c r="L33" s="536"/>
      <c r="M33" s="542"/>
      <c r="N33" s="552"/>
      <c r="O33" s="552"/>
      <c r="P33" s="538"/>
      <c r="Q33" s="536"/>
      <c r="R33" s="542"/>
      <c r="S33" s="552"/>
      <c r="T33" s="541"/>
      <c r="U33" s="538"/>
      <c r="V33" s="536"/>
      <c r="W33" s="542"/>
      <c r="X33" s="538"/>
      <c r="Y33" s="538"/>
      <c r="Z33" s="552"/>
      <c r="AA33" s="554"/>
      <c r="AB33" s="553"/>
      <c r="AC33" s="541"/>
      <c r="AD33" s="541"/>
      <c r="AE33" s="541"/>
      <c r="AF33" s="540"/>
      <c r="AG33" s="179" t="str">
        <f t="shared" si="0"/>
        <v/>
      </c>
      <c r="AH33" s="180"/>
      <c r="AS33" s="166"/>
    </row>
    <row r="34" spans="1:45" s="149" customFormat="1" ht="12.75" hidden="1" customHeight="1" x14ac:dyDescent="0.25">
      <c r="A34" s="167"/>
      <c r="B34" s="169"/>
      <c r="C34" s="538"/>
      <c r="D34" s="538"/>
      <c r="E34" s="538"/>
      <c r="F34" s="538"/>
      <c r="G34" s="536"/>
      <c r="H34" s="537"/>
      <c r="I34" s="538"/>
      <c r="J34" s="538"/>
      <c r="K34" s="538"/>
      <c r="L34" s="536"/>
      <c r="M34" s="542"/>
      <c r="N34" s="552"/>
      <c r="O34" s="552"/>
      <c r="P34" s="538"/>
      <c r="Q34" s="536"/>
      <c r="R34" s="542"/>
      <c r="S34" s="552"/>
      <c r="T34" s="541"/>
      <c r="U34" s="538"/>
      <c r="V34" s="536"/>
      <c r="W34" s="542"/>
      <c r="X34" s="538"/>
      <c r="Y34" s="538"/>
      <c r="Z34" s="552"/>
      <c r="AA34" s="554"/>
      <c r="AB34" s="553"/>
      <c r="AC34" s="541"/>
      <c r="AD34" s="541"/>
      <c r="AE34" s="541"/>
      <c r="AF34" s="540"/>
      <c r="AG34" s="179" t="str">
        <f t="shared" si="0"/>
        <v/>
      </c>
      <c r="AH34" s="180"/>
      <c r="AS34" s="166"/>
    </row>
    <row r="35" spans="1:45" s="149" customFormat="1" ht="12.75" hidden="1" customHeight="1" x14ac:dyDescent="0.25">
      <c r="A35" s="167"/>
      <c r="B35" s="169"/>
      <c r="C35" s="538"/>
      <c r="D35" s="538"/>
      <c r="E35" s="538"/>
      <c r="F35" s="538"/>
      <c r="G35" s="536"/>
      <c r="H35" s="537"/>
      <c r="I35" s="538"/>
      <c r="J35" s="538"/>
      <c r="K35" s="538"/>
      <c r="L35" s="536"/>
      <c r="M35" s="542"/>
      <c r="N35" s="552"/>
      <c r="O35" s="552"/>
      <c r="P35" s="538"/>
      <c r="Q35" s="536"/>
      <c r="R35" s="542"/>
      <c r="S35" s="552"/>
      <c r="T35" s="541"/>
      <c r="U35" s="538"/>
      <c r="V35" s="536"/>
      <c r="W35" s="542"/>
      <c r="X35" s="538"/>
      <c r="Y35" s="538"/>
      <c r="Z35" s="552"/>
      <c r="AA35" s="554"/>
      <c r="AB35" s="553"/>
      <c r="AC35" s="541"/>
      <c r="AD35" s="541"/>
      <c r="AE35" s="541"/>
      <c r="AF35" s="540"/>
      <c r="AG35" s="179" t="str">
        <f t="shared" si="0"/>
        <v/>
      </c>
      <c r="AH35" s="180"/>
      <c r="AS35" s="166"/>
    </row>
    <row r="36" spans="1:45" s="149" customFormat="1" ht="12.75" hidden="1" customHeight="1" x14ac:dyDescent="0.25">
      <c r="A36" s="167"/>
      <c r="B36" s="169"/>
      <c r="C36" s="538"/>
      <c r="D36" s="538"/>
      <c r="E36" s="538"/>
      <c r="F36" s="538"/>
      <c r="G36" s="536"/>
      <c r="H36" s="537"/>
      <c r="I36" s="538"/>
      <c r="J36" s="538"/>
      <c r="K36" s="538"/>
      <c r="L36" s="536"/>
      <c r="M36" s="542"/>
      <c r="N36" s="552"/>
      <c r="O36" s="552"/>
      <c r="P36" s="538"/>
      <c r="Q36" s="536"/>
      <c r="R36" s="542"/>
      <c r="S36" s="552"/>
      <c r="T36" s="541"/>
      <c r="U36" s="538"/>
      <c r="V36" s="536"/>
      <c r="W36" s="542"/>
      <c r="X36" s="538"/>
      <c r="Y36" s="538"/>
      <c r="Z36" s="552"/>
      <c r="AA36" s="554"/>
      <c r="AB36" s="553"/>
      <c r="AC36" s="541"/>
      <c r="AD36" s="541"/>
      <c r="AE36" s="541"/>
      <c r="AF36" s="540"/>
      <c r="AG36" s="179" t="str">
        <f t="shared" si="0"/>
        <v/>
      </c>
      <c r="AH36" s="180"/>
      <c r="AS36" s="166"/>
    </row>
    <row r="37" spans="1:45" s="149" customFormat="1" ht="12.75" hidden="1" customHeight="1" x14ac:dyDescent="0.25">
      <c r="A37" s="167"/>
      <c r="B37" s="169"/>
      <c r="C37" s="538"/>
      <c r="D37" s="538"/>
      <c r="E37" s="538"/>
      <c r="F37" s="538"/>
      <c r="G37" s="536"/>
      <c r="H37" s="537"/>
      <c r="I37" s="538"/>
      <c r="J37" s="538"/>
      <c r="K37" s="538"/>
      <c r="L37" s="536"/>
      <c r="M37" s="542"/>
      <c r="N37" s="552"/>
      <c r="O37" s="552"/>
      <c r="P37" s="538"/>
      <c r="Q37" s="536"/>
      <c r="R37" s="542"/>
      <c r="S37" s="552"/>
      <c r="T37" s="541"/>
      <c r="U37" s="538"/>
      <c r="V37" s="536"/>
      <c r="W37" s="542"/>
      <c r="X37" s="538"/>
      <c r="Y37" s="538"/>
      <c r="Z37" s="552"/>
      <c r="AA37" s="554"/>
      <c r="AB37" s="553"/>
      <c r="AC37" s="541"/>
      <c r="AD37" s="541"/>
      <c r="AE37" s="541"/>
      <c r="AF37" s="540"/>
      <c r="AG37" s="179" t="str">
        <f t="shared" si="0"/>
        <v/>
      </c>
      <c r="AH37" s="180"/>
      <c r="AS37" s="166"/>
    </row>
    <row r="38" spans="1:45" s="149" customFormat="1" ht="12.75" hidden="1" customHeight="1" x14ac:dyDescent="0.25">
      <c r="A38" s="167"/>
      <c r="B38" s="169"/>
      <c r="C38" s="538"/>
      <c r="D38" s="538"/>
      <c r="E38" s="538"/>
      <c r="F38" s="538"/>
      <c r="G38" s="536"/>
      <c r="H38" s="537"/>
      <c r="I38" s="538"/>
      <c r="J38" s="538"/>
      <c r="K38" s="538"/>
      <c r="L38" s="536"/>
      <c r="M38" s="542"/>
      <c r="N38" s="552"/>
      <c r="O38" s="552"/>
      <c r="P38" s="538"/>
      <c r="Q38" s="536"/>
      <c r="R38" s="542"/>
      <c r="S38" s="552"/>
      <c r="T38" s="541"/>
      <c r="U38" s="538"/>
      <c r="V38" s="536"/>
      <c r="W38" s="542"/>
      <c r="X38" s="538"/>
      <c r="Y38" s="538"/>
      <c r="Z38" s="552"/>
      <c r="AA38" s="554"/>
      <c r="AB38" s="553"/>
      <c r="AC38" s="541"/>
      <c r="AD38" s="541"/>
      <c r="AE38" s="541"/>
      <c r="AF38" s="540"/>
      <c r="AG38" s="179" t="str">
        <f t="shared" si="0"/>
        <v/>
      </c>
      <c r="AH38" s="180"/>
      <c r="AS38" s="166"/>
    </row>
    <row r="39" spans="1:45" s="149" customFormat="1" ht="12.75" hidden="1" customHeight="1" x14ac:dyDescent="0.25">
      <c r="A39" s="167"/>
      <c r="B39" s="169"/>
      <c r="C39" s="538"/>
      <c r="D39" s="538"/>
      <c r="E39" s="538"/>
      <c r="F39" s="538"/>
      <c r="G39" s="536"/>
      <c r="H39" s="537"/>
      <c r="I39" s="538"/>
      <c r="J39" s="538"/>
      <c r="K39" s="538"/>
      <c r="L39" s="536"/>
      <c r="M39" s="542"/>
      <c r="N39" s="552"/>
      <c r="O39" s="552"/>
      <c r="P39" s="538"/>
      <c r="Q39" s="536"/>
      <c r="R39" s="542"/>
      <c r="S39" s="552"/>
      <c r="T39" s="541"/>
      <c r="U39" s="538"/>
      <c r="V39" s="536"/>
      <c r="W39" s="542"/>
      <c r="X39" s="538"/>
      <c r="Y39" s="538"/>
      <c r="Z39" s="552"/>
      <c r="AA39" s="554"/>
      <c r="AB39" s="553"/>
      <c r="AC39" s="541"/>
      <c r="AD39" s="541"/>
      <c r="AE39" s="541"/>
      <c r="AF39" s="540"/>
      <c r="AG39" s="179" t="str">
        <f t="shared" si="0"/>
        <v/>
      </c>
      <c r="AH39" s="180"/>
      <c r="AS39" s="166"/>
    </row>
    <row r="40" spans="1:45" s="149" customFormat="1" ht="12.75" hidden="1" customHeight="1" x14ac:dyDescent="0.25">
      <c r="A40" s="167"/>
      <c r="B40" s="169"/>
      <c r="C40" s="538"/>
      <c r="D40" s="538"/>
      <c r="E40" s="538"/>
      <c r="F40" s="538"/>
      <c r="G40" s="536"/>
      <c r="H40" s="537"/>
      <c r="I40" s="538"/>
      <c r="J40" s="538"/>
      <c r="K40" s="538"/>
      <c r="L40" s="536"/>
      <c r="M40" s="542"/>
      <c r="N40" s="552"/>
      <c r="O40" s="552"/>
      <c r="P40" s="538"/>
      <c r="Q40" s="536"/>
      <c r="R40" s="542"/>
      <c r="S40" s="552"/>
      <c r="T40" s="541"/>
      <c r="U40" s="538"/>
      <c r="V40" s="536"/>
      <c r="W40" s="542"/>
      <c r="X40" s="538"/>
      <c r="Y40" s="538"/>
      <c r="Z40" s="552"/>
      <c r="AA40" s="554"/>
      <c r="AB40" s="553"/>
      <c r="AC40" s="541"/>
      <c r="AD40" s="541"/>
      <c r="AE40" s="541"/>
      <c r="AF40" s="540"/>
      <c r="AG40" s="179" t="str">
        <f t="shared" si="0"/>
        <v/>
      </c>
      <c r="AH40" s="180"/>
      <c r="AS40" s="166"/>
    </row>
    <row r="41" spans="1:45" s="149" customFormat="1" ht="15" hidden="1" customHeight="1" x14ac:dyDescent="0.25">
      <c r="A41" s="167"/>
      <c r="B41" s="169"/>
      <c r="C41" s="538"/>
      <c r="D41" s="538"/>
      <c r="E41" s="538"/>
      <c r="F41" s="538"/>
      <c r="G41" s="536"/>
      <c r="H41" s="537"/>
      <c r="I41" s="538"/>
      <c r="J41" s="538"/>
      <c r="K41" s="538"/>
      <c r="L41" s="536"/>
      <c r="M41" s="542"/>
      <c r="N41" s="552"/>
      <c r="O41" s="552"/>
      <c r="P41" s="538"/>
      <c r="Q41" s="536"/>
      <c r="R41" s="542"/>
      <c r="S41" s="552"/>
      <c r="T41" s="541"/>
      <c r="U41" s="538"/>
      <c r="V41" s="536"/>
      <c r="W41" s="542"/>
      <c r="X41" s="538"/>
      <c r="Y41" s="538"/>
      <c r="Z41" s="552"/>
      <c r="AA41" s="554"/>
      <c r="AB41" s="553"/>
      <c r="AC41" s="541"/>
      <c r="AD41" s="541"/>
      <c r="AE41" s="541"/>
      <c r="AF41" s="540"/>
      <c r="AG41" s="179" t="str">
        <f t="shared" si="0"/>
        <v/>
      </c>
      <c r="AH41" s="180"/>
      <c r="AS41" s="166"/>
    </row>
    <row r="42" spans="1:45" s="149" customFormat="1" ht="15" hidden="1" customHeight="1" x14ac:dyDescent="0.25">
      <c r="A42" s="167"/>
      <c r="B42" s="169"/>
      <c r="C42" s="538"/>
      <c r="D42" s="538"/>
      <c r="E42" s="538"/>
      <c r="F42" s="538"/>
      <c r="G42" s="536"/>
      <c r="H42" s="537"/>
      <c r="I42" s="538"/>
      <c r="J42" s="538"/>
      <c r="K42" s="538"/>
      <c r="L42" s="536"/>
      <c r="M42" s="542"/>
      <c r="N42" s="552"/>
      <c r="O42" s="552"/>
      <c r="P42" s="538"/>
      <c r="Q42" s="536"/>
      <c r="R42" s="542"/>
      <c r="S42" s="552"/>
      <c r="T42" s="541"/>
      <c r="U42" s="538"/>
      <c r="V42" s="536"/>
      <c r="W42" s="542"/>
      <c r="X42" s="538"/>
      <c r="Y42" s="538"/>
      <c r="Z42" s="552"/>
      <c r="AA42" s="554"/>
      <c r="AB42" s="553"/>
      <c r="AC42" s="541"/>
      <c r="AD42" s="541"/>
      <c r="AE42" s="541"/>
      <c r="AF42" s="540"/>
      <c r="AG42" s="179" t="str">
        <f t="shared" si="0"/>
        <v/>
      </c>
      <c r="AH42" s="180"/>
      <c r="AS42" s="166"/>
    </row>
    <row r="43" spans="1:45" s="149" customFormat="1" ht="15" hidden="1" customHeight="1" x14ac:dyDescent="0.25">
      <c r="A43" s="167"/>
      <c r="B43" s="169"/>
      <c r="C43" s="538"/>
      <c r="D43" s="538"/>
      <c r="E43" s="538"/>
      <c r="F43" s="538"/>
      <c r="G43" s="536"/>
      <c r="H43" s="537"/>
      <c r="I43" s="538"/>
      <c r="J43" s="538"/>
      <c r="K43" s="538"/>
      <c r="L43" s="536"/>
      <c r="M43" s="542"/>
      <c r="N43" s="552"/>
      <c r="O43" s="552"/>
      <c r="P43" s="538"/>
      <c r="Q43" s="536"/>
      <c r="R43" s="542"/>
      <c r="S43" s="552"/>
      <c r="T43" s="541"/>
      <c r="U43" s="538"/>
      <c r="V43" s="536"/>
      <c r="W43" s="542"/>
      <c r="X43" s="538"/>
      <c r="Y43" s="538"/>
      <c r="Z43" s="552"/>
      <c r="AA43" s="554"/>
      <c r="AB43" s="553"/>
      <c r="AC43" s="541"/>
      <c r="AD43" s="541"/>
      <c r="AE43" s="541"/>
      <c r="AF43" s="540"/>
      <c r="AG43" s="179" t="str">
        <f t="shared" si="0"/>
        <v/>
      </c>
      <c r="AH43" s="180"/>
      <c r="AS43" s="166"/>
    </row>
    <row r="44" spans="1:45" s="149" customFormat="1" ht="15" hidden="1" customHeight="1" x14ac:dyDescent="0.25">
      <c r="A44" s="167"/>
      <c r="B44" s="169"/>
      <c r="C44" s="538"/>
      <c r="D44" s="538"/>
      <c r="E44" s="538"/>
      <c r="F44" s="538"/>
      <c r="G44" s="536"/>
      <c r="H44" s="537"/>
      <c r="I44" s="538"/>
      <c r="J44" s="538"/>
      <c r="K44" s="538"/>
      <c r="L44" s="536"/>
      <c r="M44" s="542"/>
      <c r="N44" s="552"/>
      <c r="O44" s="552"/>
      <c r="P44" s="538"/>
      <c r="Q44" s="536"/>
      <c r="R44" s="542"/>
      <c r="S44" s="552"/>
      <c r="T44" s="541"/>
      <c r="U44" s="538"/>
      <c r="V44" s="536"/>
      <c r="W44" s="542"/>
      <c r="X44" s="538"/>
      <c r="Y44" s="538"/>
      <c r="Z44" s="552"/>
      <c r="AA44" s="554"/>
      <c r="AB44" s="553"/>
      <c r="AC44" s="541"/>
      <c r="AD44" s="541"/>
      <c r="AE44" s="541"/>
      <c r="AF44" s="540"/>
      <c r="AG44" s="179" t="str">
        <f t="shared" si="0"/>
        <v/>
      </c>
      <c r="AH44" s="180"/>
      <c r="AS44" s="166"/>
    </row>
    <row r="45" spans="1:45" s="149" customFormat="1" ht="15" hidden="1" customHeight="1" x14ac:dyDescent="0.25">
      <c r="A45" s="167"/>
      <c r="B45" s="169"/>
      <c r="C45" s="538"/>
      <c r="D45" s="538"/>
      <c r="E45" s="538"/>
      <c r="F45" s="538"/>
      <c r="G45" s="536"/>
      <c r="H45" s="537"/>
      <c r="I45" s="538"/>
      <c r="J45" s="538"/>
      <c r="K45" s="538"/>
      <c r="L45" s="536"/>
      <c r="M45" s="542"/>
      <c r="N45" s="552"/>
      <c r="O45" s="552"/>
      <c r="P45" s="538"/>
      <c r="Q45" s="536"/>
      <c r="R45" s="542"/>
      <c r="S45" s="552"/>
      <c r="T45" s="541"/>
      <c r="U45" s="538"/>
      <c r="V45" s="536"/>
      <c r="W45" s="542"/>
      <c r="X45" s="538"/>
      <c r="Y45" s="538"/>
      <c r="Z45" s="552"/>
      <c r="AA45" s="554"/>
      <c r="AB45" s="553"/>
      <c r="AC45" s="541"/>
      <c r="AD45" s="541"/>
      <c r="AE45" s="541"/>
      <c r="AF45" s="540"/>
      <c r="AG45" s="179" t="str">
        <f t="shared" si="0"/>
        <v/>
      </c>
      <c r="AH45" s="180"/>
      <c r="AS45" s="166"/>
    </row>
    <row r="46" spans="1:45" s="149" customFormat="1" ht="15" hidden="1" customHeight="1" x14ac:dyDescent="0.25">
      <c r="A46" s="167"/>
      <c r="B46" s="169"/>
      <c r="C46" s="538"/>
      <c r="D46" s="538"/>
      <c r="E46" s="538"/>
      <c r="F46" s="538"/>
      <c r="G46" s="536"/>
      <c r="H46" s="537"/>
      <c r="I46" s="538"/>
      <c r="J46" s="538"/>
      <c r="K46" s="538"/>
      <c r="L46" s="536"/>
      <c r="M46" s="542"/>
      <c r="N46" s="552"/>
      <c r="O46" s="552"/>
      <c r="P46" s="538"/>
      <c r="Q46" s="536"/>
      <c r="R46" s="542"/>
      <c r="S46" s="552"/>
      <c r="T46" s="541"/>
      <c r="U46" s="538"/>
      <c r="V46" s="536"/>
      <c r="W46" s="542"/>
      <c r="X46" s="538"/>
      <c r="Y46" s="538"/>
      <c r="Z46" s="552"/>
      <c r="AA46" s="554"/>
      <c r="AB46" s="553"/>
      <c r="AC46" s="541"/>
      <c r="AD46" s="541"/>
      <c r="AE46" s="541"/>
      <c r="AF46" s="540"/>
      <c r="AG46" s="179" t="str">
        <f t="shared" si="0"/>
        <v/>
      </c>
      <c r="AH46" s="180"/>
      <c r="AS46" s="166"/>
    </row>
    <row r="47" spans="1:45" s="149" customFormat="1" ht="15" hidden="1" customHeight="1" x14ac:dyDescent="0.25">
      <c r="A47" s="167"/>
      <c r="B47" s="169"/>
      <c r="C47" s="538"/>
      <c r="D47" s="538"/>
      <c r="E47" s="538"/>
      <c r="F47" s="538"/>
      <c r="G47" s="536"/>
      <c r="H47" s="537"/>
      <c r="I47" s="538"/>
      <c r="J47" s="538"/>
      <c r="K47" s="538"/>
      <c r="L47" s="536"/>
      <c r="M47" s="542"/>
      <c r="N47" s="552"/>
      <c r="O47" s="552"/>
      <c r="P47" s="538"/>
      <c r="Q47" s="536"/>
      <c r="R47" s="542"/>
      <c r="S47" s="552"/>
      <c r="T47" s="541"/>
      <c r="U47" s="538"/>
      <c r="V47" s="536"/>
      <c r="W47" s="542"/>
      <c r="X47" s="538"/>
      <c r="Y47" s="538"/>
      <c r="Z47" s="552"/>
      <c r="AA47" s="554"/>
      <c r="AB47" s="553"/>
      <c r="AC47" s="541"/>
      <c r="AD47" s="541"/>
      <c r="AE47" s="541"/>
      <c r="AF47" s="540"/>
      <c r="AG47" s="179" t="str">
        <f t="shared" si="0"/>
        <v/>
      </c>
      <c r="AH47" s="180"/>
      <c r="AS47" s="166"/>
    </row>
    <row r="48" spans="1:45" s="149" customFormat="1" ht="15" hidden="1" customHeight="1" x14ac:dyDescent="0.25">
      <c r="A48" s="167"/>
      <c r="B48" s="169"/>
      <c r="C48" s="538"/>
      <c r="D48" s="538"/>
      <c r="E48" s="538"/>
      <c r="F48" s="538"/>
      <c r="G48" s="536"/>
      <c r="H48" s="537"/>
      <c r="I48" s="538"/>
      <c r="J48" s="538"/>
      <c r="K48" s="538"/>
      <c r="L48" s="536"/>
      <c r="M48" s="542"/>
      <c r="N48" s="552"/>
      <c r="O48" s="552"/>
      <c r="P48" s="538"/>
      <c r="Q48" s="536"/>
      <c r="R48" s="542"/>
      <c r="S48" s="552"/>
      <c r="T48" s="541"/>
      <c r="U48" s="538"/>
      <c r="V48" s="536"/>
      <c r="W48" s="542"/>
      <c r="X48" s="538"/>
      <c r="Y48" s="538"/>
      <c r="Z48" s="552"/>
      <c r="AA48" s="554"/>
      <c r="AB48" s="553"/>
      <c r="AC48" s="541"/>
      <c r="AD48" s="541"/>
      <c r="AE48" s="541"/>
      <c r="AF48" s="540"/>
      <c r="AG48" s="179" t="str">
        <f t="shared" si="0"/>
        <v/>
      </c>
      <c r="AH48" s="180"/>
      <c r="AS48" s="166"/>
    </row>
    <row r="49" spans="1:45" s="149" customFormat="1" ht="15" hidden="1" customHeight="1" x14ac:dyDescent="0.25">
      <c r="A49" s="167"/>
      <c r="B49" s="169"/>
      <c r="C49" s="538"/>
      <c r="D49" s="538"/>
      <c r="E49" s="538"/>
      <c r="F49" s="538"/>
      <c r="G49" s="536"/>
      <c r="H49" s="537"/>
      <c r="I49" s="538"/>
      <c r="J49" s="538"/>
      <c r="K49" s="538"/>
      <c r="L49" s="536"/>
      <c r="M49" s="542"/>
      <c r="N49" s="552"/>
      <c r="O49" s="552"/>
      <c r="P49" s="538"/>
      <c r="Q49" s="536"/>
      <c r="R49" s="542"/>
      <c r="S49" s="552"/>
      <c r="T49" s="541"/>
      <c r="U49" s="538"/>
      <c r="V49" s="536"/>
      <c r="W49" s="542"/>
      <c r="X49" s="538"/>
      <c r="Y49" s="538"/>
      <c r="Z49" s="552"/>
      <c r="AA49" s="554"/>
      <c r="AB49" s="553"/>
      <c r="AC49" s="541"/>
      <c r="AD49" s="541"/>
      <c r="AE49" s="541"/>
      <c r="AF49" s="540"/>
      <c r="AG49" s="179" t="str">
        <f t="shared" si="0"/>
        <v/>
      </c>
      <c r="AH49" s="180"/>
      <c r="AS49" s="166"/>
    </row>
    <row r="50" spans="1:45" s="149" customFormat="1" ht="15" x14ac:dyDescent="0.25">
      <c r="A50" s="167"/>
      <c r="B50" s="169"/>
      <c r="C50" s="538"/>
      <c r="D50" s="538"/>
      <c r="E50" s="538"/>
      <c r="F50" s="538"/>
      <c r="G50" s="536"/>
      <c r="H50" s="537"/>
      <c r="I50" s="538"/>
      <c r="J50" s="538"/>
      <c r="K50" s="538"/>
      <c r="L50" s="536"/>
      <c r="M50" s="542"/>
      <c r="N50" s="552"/>
      <c r="O50" s="552"/>
      <c r="P50" s="538"/>
      <c r="Q50" s="536"/>
      <c r="R50" s="542"/>
      <c r="S50" s="552"/>
      <c r="T50" s="541"/>
      <c r="U50" s="538"/>
      <c r="V50" s="536"/>
      <c r="W50" s="542"/>
      <c r="X50" s="538"/>
      <c r="Y50" s="538"/>
      <c r="Z50" s="552"/>
      <c r="AA50" s="554"/>
      <c r="AB50" s="553"/>
      <c r="AC50" s="541"/>
      <c r="AD50" s="541"/>
      <c r="AE50" s="541"/>
      <c r="AF50" s="540"/>
      <c r="AG50" s="179" t="str">
        <f t="shared" si="0"/>
        <v/>
      </c>
      <c r="AH50" s="180"/>
      <c r="AS50" s="166"/>
    </row>
    <row r="51" spans="1:45" s="149" customFormat="1" ht="15" x14ac:dyDescent="0.25">
      <c r="B51" s="166"/>
      <c r="C51" s="171" t="str">
        <f>IF(SUM(C11:C50)&lt;&gt;C10,"X","")</f>
        <v/>
      </c>
      <c r="D51" s="171" t="str">
        <f>IF(SUM(D11:D50)&lt;&gt;D10,"X","")</f>
        <v/>
      </c>
      <c r="E51" s="171" t="str">
        <f t="shared" ref="E51:AF51" si="1">IF(SUM(E11:E50)&lt;&gt;E10,"X","")</f>
        <v/>
      </c>
      <c r="F51" s="171" t="str">
        <f t="shared" si="1"/>
        <v/>
      </c>
      <c r="G51" s="171" t="str">
        <f t="shared" si="1"/>
        <v/>
      </c>
      <c r="H51" s="171" t="str">
        <f t="shared" si="1"/>
        <v/>
      </c>
      <c r="I51" s="171" t="str">
        <f t="shared" si="1"/>
        <v/>
      </c>
      <c r="J51" s="171" t="str">
        <f t="shared" si="1"/>
        <v/>
      </c>
      <c r="K51" s="171" t="str">
        <f t="shared" si="1"/>
        <v/>
      </c>
      <c r="L51" s="171" t="str">
        <f t="shared" si="1"/>
        <v/>
      </c>
      <c r="M51" s="171" t="str">
        <f t="shared" si="1"/>
        <v/>
      </c>
      <c r="N51" s="171" t="str">
        <f t="shared" si="1"/>
        <v/>
      </c>
      <c r="O51" s="171" t="str">
        <f t="shared" si="1"/>
        <v/>
      </c>
      <c r="P51" s="171" t="str">
        <f t="shared" si="1"/>
        <v/>
      </c>
      <c r="Q51" s="171" t="str">
        <f t="shared" si="1"/>
        <v/>
      </c>
      <c r="R51" s="171" t="str">
        <f t="shared" si="1"/>
        <v/>
      </c>
      <c r="S51" s="171" t="str">
        <f t="shared" si="1"/>
        <v/>
      </c>
      <c r="T51" s="171" t="str">
        <f t="shared" si="1"/>
        <v/>
      </c>
      <c r="U51" s="171" t="str">
        <f t="shared" si="1"/>
        <v/>
      </c>
      <c r="V51" s="171" t="str">
        <f t="shared" si="1"/>
        <v/>
      </c>
      <c r="W51" s="171" t="str">
        <f t="shared" si="1"/>
        <v/>
      </c>
      <c r="X51" s="171" t="str">
        <f t="shared" si="1"/>
        <v/>
      </c>
      <c r="Y51" s="171" t="str">
        <f t="shared" si="1"/>
        <v/>
      </c>
      <c r="Z51" s="171" t="str">
        <f t="shared" si="1"/>
        <v/>
      </c>
      <c r="AA51" s="171" t="str">
        <f t="shared" si="1"/>
        <v/>
      </c>
      <c r="AB51" s="171" t="str">
        <f t="shared" si="1"/>
        <v/>
      </c>
      <c r="AC51" s="171" t="str">
        <f t="shared" si="1"/>
        <v/>
      </c>
      <c r="AD51" s="171" t="str">
        <f t="shared" si="1"/>
        <v/>
      </c>
      <c r="AE51" s="171" t="str">
        <f t="shared" si="1"/>
        <v/>
      </c>
      <c r="AF51" s="171" t="str">
        <f t="shared" si="1"/>
        <v/>
      </c>
      <c r="AG51" s="172"/>
    </row>
    <row r="52" spans="1:45" s="149" customFormat="1" ht="15" x14ac:dyDescent="0.25">
      <c r="B52" s="166"/>
      <c r="AG52" s="172"/>
      <c r="AS52" s="166"/>
    </row>
    <row r="53" spans="1:45" s="149" customFormat="1" ht="15" x14ac:dyDescent="0.25">
      <c r="B53" s="155"/>
      <c r="AS53" s="166"/>
    </row>
    <row r="54" spans="1:45" s="149" customFormat="1" ht="15" x14ac:dyDescent="0.25">
      <c r="B54" s="166" t="s">
        <v>22</v>
      </c>
      <c r="AC54" s="174" t="s">
        <v>23</v>
      </c>
      <c r="AE54" s="149" t="str">
        <f>IF(Input!C17="","",Input!C17)</f>
        <v>July 2017</v>
      </c>
    </row>
    <row r="55" spans="1:45" s="149" customFormat="1" ht="15" x14ac:dyDescent="0.25">
      <c r="B55" s="166" t="str">
        <f>"BUKIT SION "&amp;Input!J15&amp;" SCHOOL PRINCIPAL"</f>
        <v>BUKIT SION HIGH SCHOOL PRINCIPAL</v>
      </c>
      <c r="AD55" s="166" t="s">
        <v>24</v>
      </c>
      <c r="AE55" s="175"/>
    </row>
    <row r="56" spans="1:45" s="149" customFormat="1" ht="15" x14ac:dyDescent="0.25">
      <c r="B56" s="166"/>
      <c r="AD56" s="155"/>
      <c r="AE56" s="155"/>
    </row>
    <row r="57" spans="1:45" s="149" customFormat="1" ht="15" x14ac:dyDescent="0.25">
      <c r="B57" s="166"/>
      <c r="AD57" s="155"/>
      <c r="AE57" s="155"/>
    </row>
    <row r="58" spans="1:45" s="149" customFormat="1" ht="15" x14ac:dyDescent="0.25">
      <c r="B58" s="166"/>
      <c r="AD58" s="155"/>
      <c r="AE58" s="155"/>
    </row>
    <row r="59" spans="1:45" s="149" customFormat="1" ht="15" x14ac:dyDescent="0.25">
      <c r="B59" s="176" t="str">
        <f>IF(Input!$J$18="","",Input!$J$18)</f>
        <v>Agustinus Siahaan, S.Si.</v>
      </c>
      <c r="AD59" s="177" t="str">
        <f>IF(Input!C15="","",Input!C15)</f>
        <v>Ir. Lucia Lukito</v>
      </c>
      <c r="AE59" s="177"/>
      <c r="AF59" s="152"/>
    </row>
    <row r="100" spans="1:45" hidden="1" x14ac:dyDescent="0.2"/>
    <row r="101" spans="1:45" s="154" customFormat="1" ht="15" hidden="1" x14ac:dyDescent="0.25">
      <c r="A101" s="392" t="s">
        <v>13</v>
      </c>
      <c r="B101" s="393" t="s">
        <v>14</v>
      </c>
      <c r="C101" s="313"/>
      <c r="D101" s="313"/>
      <c r="E101" s="313"/>
      <c r="F101" s="313"/>
      <c r="G101" s="313"/>
      <c r="H101" s="399"/>
      <c r="I101" s="399"/>
      <c r="J101" s="399"/>
      <c r="K101" s="399"/>
      <c r="L101" s="399"/>
      <c r="M101" s="399"/>
      <c r="N101" s="399"/>
      <c r="O101" s="399"/>
      <c r="P101" s="399"/>
      <c r="Q101" s="399"/>
      <c r="R101" s="399"/>
      <c r="S101" s="399"/>
      <c r="T101" s="399"/>
      <c r="U101" s="399"/>
      <c r="V101" s="399"/>
      <c r="W101" s="399"/>
      <c r="X101" s="399"/>
      <c r="Y101" s="399"/>
      <c r="Z101" s="399"/>
      <c r="AA101" s="399"/>
      <c r="AB101" s="399"/>
      <c r="AC101" s="399"/>
      <c r="AD101" s="399"/>
      <c r="AE101" s="399"/>
      <c r="AF101" s="399"/>
      <c r="AG101" s="400"/>
      <c r="AH101" s="400"/>
      <c r="AS101" s="178"/>
    </row>
    <row r="102" spans="1:45" s="154" customFormat="1" ht="15" hidden="1" x14ac:dyDescent="0.25">
      <c r="A102" s="392"/>
      <c r="B102" s="393"/>
      <c r="C102" s="261"/>
      <c r="D102" s="247"/>
      <c r="E102" s="247"/>
      <c r="F102" s="247"/>
      <c r="G102" s="247"/>
      <c r="H102" s="247"/>
      <c r="I102" s="247"/>
      <c r="J102" s="247"/>
      <c r="K102" s="247"/>
      <c r="L102" s="247"/>
      <c r="M102" s="247"/>
      <c r="N102" s="247"/>
      <c r="O102" s="247"/>
      <c r="P102" s="247"/>
      <c r="Q102" s="247"/>
      <c r="R102" s="247"/>
      <c r="S102" s="247"/>
      <c r="T102" s="247"/>
      <c r="U102" s="247"/>
      <c r="V102" s="247"/>
      <c r="W102" s="247"/>
      <c r="X102" s="247"/>
      <c r="Y102" s="247"/>
      <c r="Z102" s="247"/>
      <c r="AA102" s="247"/>
      <c r="AB102" s="247"/>
      <c r="AC102" s="247"/>
      <c r="AD102" s="247"/>
      <c r="AE102" s="247"/>
      <c r="AF102" s="247"/>
      <c r="AG102" s="400"/>
      <c r="AH102" s="400"/>
      <c r="AS102" s="178"/>
    </row>
    <row r="103" spans="1:45" s="154" customFormat="1" ht="15" hidden="1" x14ac:dyDescent="0.25">
      <c r="A103" s="392"/>
      <c r="B103" s="393"/>
      <c r="C103" s="261"/>
      <c r="D103" s="248"/>
      <c r="E103" s="248"/>
      <c r="F103" s="248"/>
      <c r="G103" s="248"/>
      <c r="H103" s="248"/>
      <c r="I103" s="248"/>
      <c r="J103" s="248"/>
      <c r="K103" s="248"/>
      <c r="L103" s="248"/>
      <c r="M103" s="248"/>
      <c r="N103" s="248"/>
      <c r="O103" s="248"/>
      <c r="P103" s="248"/>
      <c r="Q103" s="248"/>
      <c r="R103" s="248"/>
      <c r="S103" s="248"/>
      <c r="T103" s="248"/>
      <c r="U103" s="248"/>
      <c r="V103" s="248"/>
      <c r="W103" s="248"/>
      <c r="X103" s="248"/>
      <c r="Y103" s="248"/>
      <c r="Z103" s="248"/>
      <c r="AA103" s="248"/>
      <c r="AB103" s="248"/>
      <c r="AC103" s="248"/>
      <c r="AD103" s="248"/>
      <c r="AE103" s="248"/>
      <c r="AF103" s="248"/>
      <c r="AG103" s="400"/>
      <c r="AH103" s="400"/>
      <c r="AS103" s="178"/>
    </row>
    <row r="104" spans="1:45" s="149" customFormat="1" ht="60" hidden="1" x14ac:dyDescent="0.25">
      <c r="A104" s="314">
        <f>A11</f>
        <v>0</v>
      </c>
      <c r="B104" s="315">
        <f>B11</f>
        <v>0</v>
      </c>
      <c r="C104" s="188" t="str">
        <f>AG11</f>
        <v/>
      </c>
      <c r="D104" s="254"/>
      <c r="E104" s="254"/>
      <c r="F104" s="254"/>
      <c r="G104" s="254"/>
      <c r="H104" s="254"/>
      <c r="I104" s="254"/>
      <c r="J104" s="254"/>
      <c r="K104" s="254"/>
      <c r="L104" s="254"/>
      <c r="M104" s="254"/>
      <c r="N104" s="256"/>
      <c r="O104" s="256"/>
      <c r="P104" s="254"/>
      <c r="Q104" s="254"/>
      <c r="R104" s="254"/>
      <c r="S104" s="262"/>
      <c r="T104" s="262"/>
      <c r="U104" s="254"/>
      <c r="V104" s="254"/>
      <c r="W104" s="254"/>
      <c r="X104" s="262"/>
      <c r="Y104" s="254"/>
      <c r="Z104" s="256"/>
      <c r="AA104" s="262"/>
      <c r="AB104" s="256"/>
      <c r="AC104" s="255"/>
      <c r="AD104" s="255"/>
      <c r="AE104" s="255"/>
      <c r="AF104" s="255"/>
      <c r="AG104" s="257"/>
      <c r="AH104" s="263"/>
      <c r="AS104" s="166"/>
    </row>
    <row r="105" spans="1:45" s="149" customFormat="1" ht="30" hidden="1" x14ac:dyDescent="0.25">
      <c r="A105" s="314">
        <f t="shared" ref="A105:B105" si="2">A12</f>
        <v>0</v>
      </c>
      <c r="B105" s="315">
        <f t="shared" si="2"/>
        <v>0</v>
      </c>
      <c r="C105" s="188" t="str">
        <f>AG12</f>
        <v/>
      </c>
      <c r="D105" s="254"/>
      <c r="E105" s="254"/>
      <c r="F105" s="254"/>
      <c r="G105" s="254"/>
      <c r="H105" s="254"/>
      <c r="I105" s="254"/>
      <c r="J105" s="254"/>
      <c r="K105" s="254"/>
      <c r="L105" s="254"/>
      <c r="M105" s="254"/>
      <c r="N105" s="256"/>
      <c r="O105" s="256"/>
      <c r="P105" s="254"/>
      <c r="Q105" s="254"/>
      <c r="R105" s="254"/>
      <c r="S105" s="262"/>
      <c r="T105" s="262"/>
      <c r="U105" s="254"/>
      <c r="V105" s="254"/>
      <c r="W105" s="254"/>
      <c r="X105" s="262"/>
      <c r="Y105" s="254"/>
      <c r="Z105" s="256"/>
      <c r="AA105" s="262"/>
      <c r="AB105" s="256"/>
      <c r="AC105" s="255"/>
      <c r="AD105" s="255"/>
      <c r="AE105" s="255"/>
      <c r="AF105" s="255"/>
      <c r="AG105" s="264" t="str">
        <f t="shared" ref="AG105:AG143" si="3">IF(SUM(C105:S105,U105:Z105,AC105:AF105)&lt;&gt;0,SUM(C105:S105,U105:Z105,AC105:AF105),"")</f>
        <v/>
      </c>
      <c r="AH105" s="263"/>
      <c r="AS105" s="166"/>
    </row>
    <row r="106" spans="1:45" s="149" customFormat="1" ht="45" hidden="1" x14ac:dyDescent="0.25">
      <c r="A106" s="314">
        <f t="shared" ref="A106:B106" si="4">A13</f>
        <v>0</v>
      </c>
      <c r="B106" s="315">
        <f t="shared" si="4"/>
        <v>0</v>
      </c>
      <c r="C106" s="188" t="str">
        <f t="shared" ref="C106:C143" si="5">AG13</f>
        <v/>
      </c>
      <c r="D106" s="254"/>
      <c r="E106" s="254"/>
      <c r="F106" s="254"/>
      <c r="G106" s="254"/>
      <c r="H106" s="254"/>
      <c r="I106" s="254"/>
      <c r="J106" s="254"/>
      <c r="K106" s="254"/>
      <c r="L106" s="254"/>
      <c r="M106" s="254"/>
      <c r="N106" s="256"/>
      <c r="O106" s="256"/>
      <c r="P106" s="254"/>
      <c r="Q106" s="254"/>
      <c r="R106" s="254"/>
      <c r="S106" s="262"/>
      <c r="T106" s="262"/>
      <c r="U106" s="254"/>
      <c r="V106" s="254"/>
      <c r="W106" s="254"/>
      <c r="X106" s="262"/>
      <c r="Y106" s="254"/>
      <c r="Z106" s="256"/>
      <c r="AA106" s="262"/>
      <c r="AB106" s="256"/>
      <c r="AC106" s="255"/>
      <c r="AD106" s="255"/>
      <c r="AE106" s="255"/>
      <c r="AF106" s="255"/>
      <c r="AG106" s="264" t="str">
        <f t="shared" si="3"/>
        <v/>
      </c>
      <c r="AH106" s="263"/>
      <c r="AS106" s="166"/>
    </row>
    <row r="107" spans="1:45" s="149" customFormat="1" ht="45" hidden="1" x14ac:dyDescent="0.25">
      <c r="A107" s="314">
        <f t="shared" ref="A107:B107" si="6">A14</f>
        <v>0</v>
      </c>
      <c r="B107" s="315">
        <f t="shared" si="6"/>
        <v>0</v>
      </c>
      <c r="C107" s="188" t="str">
        <f t="shared" si="5"/>
        <v/>
      </c>
      <c r="D107" s="254"/>
      <c r="E107" s="254"/>
      <c r="F107" s="254"/>
      <c r="G107" s="254"/>
      <c r="H107" s="254"/>
      <c r="I107" s="254"/>
      <c r="J107" s="254"/>
      <c r="K107" s="254"/>
      <c r="L107" s="254"/>
      <c r="M107" s="254"/>
      <c r="N107" s="256"/>
      <c r="O107" s="256"/>
      <c r="P107" s="254"/>
      <c r="Q107" s="254"/>
      <c r="R107" s="254"/>
      <c r="S107" s="262"/>
      <c r="T107" s="262"/>
      <c r="U107" s="254"/>
      <c r="V107" s="254"/>
      <c r="W107" s="254"/>
      <c r="X107" s="262"/>
      <c r="Y107" s="254"/>
      <c r="Z107" s="256"/>
      <c r="AA107" s="262"/>
      <c r="AB107" s="256"/>
      <c r="AC107" s="255"/>
      <c r="AD107" s="255"/>
      <c r="AE107" s="255"/>
      <c r="AF107" s="255"/>
      <c r="AG107" s="264" t="str">
        <f t="shared" si="3"/>
        <v/>
      </c>
      <c r="AH107" s="263"/>
      <c r="AS107" s="166"/>
    </row>
    <row r="108" spans="1:45" s="149" customFormat="1" ht="75" hidden="1" x14ac:dyDescent="0.25">
      <c r="A108" s="314">
        <f t="shared" ref="A108:B108" si="7">A15</f>
        <v>0</v>
      </c>
      <c r="B108" s="315">
        <f t="shared" si="7"/>
        <v>0</v>
      </c>
      <c r="C108" s="188" t="str">
        <f t="shared" si="5"/>
        <v/>
      </c>
      <c r="D108" s="254"/>
      <c r="E108" s="254"/>
      <c r="F108" s="254"/>
      <c r="G108" s="254"/>
      <c r="H108" s="254"/>
      <c r="I108" s="254"/>
      <c r="J108" s="254"/>
      <c r="K108" s="254"/>
      <c r="L108" s="254"/>
      <c r="M108" s="254"/>
      <c r="N108" s="256"/>
      <c r="O108" s="256"/>
      <c r="P108" s="254"/>
      <c r="Q108" s="254"/>
      <c r="R108" s="254"/>
      <c r="S108" s="262"/>
      <c r="T108" s="262"/>
      <c r="U108" s="254"/>
      <c r="V108" s="254"/>
      <c r="W108" s="254"/>
      <c r="X108" s="262"/>
      <c r="Y108" s="254"/>
      <c r="Z108" s="256"/>
      <c r="AA108" s="262"/>
      <c r="AB108" s="256"/>
      <c r="AC108" s="255"/>
      <c r="AD108" s="255"/>
      <c r="AE108" s="255"/>
      <c r="AF108" s="255"/>
      <c r="AG108" s="264" t="str">
        <f t="shared" si="3"/>
        <v/>
      </c>
      <c r="AH108" s="263"/>
      <c r="AS108" s="166"/>
    </row>
    <row r="109" spans="1:45" s="149" customFormat="1" ht="15" hidden="1" x14ac:dyDescent="0.25">
      <c r="A109" s="314">
        <f t="shared" ref="A109:B109" si="8">A16</f>
        <v>0</v>
      </c>
      <c r="B109" s="315">
        <f t="shared" si="8"/>
        <v>0</v>
      </c>
      <c r="C109" s="188" t="str">
        <f t="shared" si="5"/>
        <v/>
      </c>
      <c r="D109" s="254"/>
      <c r="E109" s="254"/>
      <c r="F109" s="254"/>
      <c r="G109" s="254"/>
      <c r="H109" s="254"/>
      <c r="I109" s="254"/>
      <c r="J109" s="254"/>
      <c r="K109" s="254"/>
      <c r="L109" s="254"/>
      <c r="M109" s="254"/>
      <c r="N109" s="256"/>
      <c r="O109" s="256"/>
      <c r="P109" s="254"/>
      <c r="Q109" s="254"/>
      <c r="R109" s="254"/>
      <c r="S109" s="262"/>
      <c r="T109" s="262"/>
      <c r="U109" s="254"/>
      <c r="V109" s="254"/>
      <c r="W109" s="254"/>
      <c r="X109" s="262"/>
      <c r="Y109" s="254"/>
      <c r="Z109" s="256"/>
      <c r="AA109" s="262"/>
      <c r="AB109" s="256"/>
      <c r="AC109" s="255"/>
      <c r="AD109" s="255"/>
      <c r="AE109" s="255"/>
      <c r="AF109" s="255"/>
      <c r="AG109" s="264" t="str">
        <f t="shared" si="3"/>
        <v/>
      </c>
      <c r="AH109" s="263"/>
      <c r="AS109" s="166"/>
    </row>
    <row r="110" spans="1:45" s="149" customFormat="1" ht="45" hidden="1" x14ac:dyDescent="0.25">
      <c r="A110" s="314">
        <f t="shared" ref="A110:B110" si="9">A17</f>
        <v>0</v>
      </c>
      <c r="B110" s="315">
        <f t="shared" si="9"/>
        <v>0</v>
      </c>
      <c r="C110" s="188" t="str">
        <f t="shared" si="5"/>
        <v/>
      </c>
      <c r="D110" s="254"/>
      <c r="E110" s="254"/>
      <c r="F110" s="254"/>
      <c r="G110" s="254"/>
      <c r="H110" s="254"/>
      <c r="I110" s="254"/>
      <c r="J110" s="254"/>
      <c r="K110" s="254"/>
      <c r="L110" s="254"/>
      <c r="M110" s="254"/>
      <c r="N110" s="256"/>
      <c r="O110" s="256"/>
      <c r="P110" s="254"/>
      <c r="Q110" s="254"/>
      <c r="R110" s="254"/>
      <c r="S110" s="262"/>
      <c r="T110" s="262"/>
      <c r="U110" s="254"/>
      <c r="V110" s="254"/>
      <c r="W110" s="254"/>
      <c r="X110" s="262"/>
      <c r="Y110" s="254"/>
      <c r="Z110" s="256"/>
      <c r="AA110" s="262"/>
      <c r="AB110" s="256"/>
      <c r="AC110" s="255"/>
      <c r="AD110" s="255"/>
      <c r="AE110" s="255"/>
      <c r="AF110" s="255"/>
      <c r="AG110" s="264" t="str">
        <f t="shared" si="3"/>
        <v/>
      </c>
      <c r="AH110" s="263"/>
      <c r="AS110" s="166"/>
    </row>
    <row r="111" spans="1:45" s="149" customFormat="1" ht="60" hidden="1" x14ac:dyDescent="0.25">
      <c r="A111" s="314">
        <f t="shared" ref="A111:B111" si="10">A18</f>
        <v>0</v>
      </c>
      <c r="B111" s="315">
        <f t="shared" si="10"/>
        <v>0</v>
      </c>
      <c r="C111" s="188" t="str">
        <f t="shared" si="5"/>
        <v/>
      </c>
      <c r="D111" s="254"/>
      <c r="E111" s="254"/>
      <c r="F111" s="254"/>
      <c r="G111" s="254"/>
      <c r="H111" s="254"/>
      <c r="I111" s="254"/>
      <c r="J111" s="254"/>
      <c r="K111" s="254"/>
      <c r="L111" s="254"/>
      <c r="M111" s="254"/>
      <c r="N111" s="256"/>
      <c r="O111" s="256"/>
      <c r="P111" s="254"/>
      <c r="Q111" s="254"/>
      <c r="R111" s="254"/>
      <c r="S111" s="262"/>
      <c r="T111" s="262"/>
      <c r="U111" s="254"/>
      <c r="V111" s="254"/>
      <c r="W111" s="254"/>
      <c r="X111" s="262"/>
      <c r="Y111" s="254"/>
      <c r="Z111" s="256"/>
      <c r="AA111" s="262"/>
      <c r="AB111" s="256"/>
      <c r="AC111" s="255"/>
      <c r="AD111" s="255"/>
      <c r="AE111" s="255"/>
      <c r="AF111" s="255"/>
      <c r="AG111" s="264" t="str">
        <f t="shared" si="3"/>
        <v/>
      </c>
      <c r="AH111" s="263"/>
      <c r="AS111" s="166"/>
    </row>
    <row r="112" spans="1:45" s="149" customFormat="1" ht="60" hidden="1" x14ac:dyDescent="0.25">
      <c r="A112" s="314">
        <f t="shared" ref="A112:B112" si="11">A19</f>
        <v>0</v>
      </c>
      <c r="B112" s="315">
        <f t="shared" si="11"/>
        <v>0</v>
      </c>
      <c r="C112" s="188" t="str">
        <f t="shared" si="5"/>
        <v/>
      </c>
      <c r="D112" s="254"/>
      <c r="E112" s="254"/>
      <c r="F112" s="254"/>
      <c r="G112" s="254"/>
      <c r="H112" s="254"/>
      <c r="I112" s="254"/>
      <c r="J112" s="254"/>
      <c r="K112" s="254"/>
      <c r="L112" s="254"/>
      <c r="M112" s="254"/>
      <c r="N112" s="256"/>
      <c r="O112" s="256"/>
      <c r="P112" s="254"/>
      <c r="Q112" s="254"/>
      <c r="R112" s="254"/>
      <c r="S112" s="262"/>
      <c r="T112" s="262"/>
      <c r="U112" s="254"/>
      <c r="V112" s="254"/>
      <c r="W112" s="254"/>
      <c r="X112" s="262"/>
      <c r="Y112" s="254"/>
      <c r="Z112" s="256"/>
      <c r="AA112" s="262"/>
      <c r="AB112" s="256"/>
      <c r="AC112" s="255"/>
      <c r="AD112" s="255"/>
      <c r="AE112" s="255"/>
      <c r="AF112" s="255"/>
      <c r="AG112" s="264" t="str">
        <f t="shared" si="3"/>
        <v/>
      </c>
      <c r="AH112" s="263"/>
      <c r="AS112" s="166"/>
    </row>
    <row r="113" spans="1:45" s="149" customFormat="1" ht="15" hidden="1" x14ac:dyDescent="0.25">
      <c r="A113" s="314">
        <f t="shared" ref="A113:B113" si="12">A20</f>
        <v>0</v>
      </c>
      <c r="B113" s="315">
        <f t="shared" si="12"/>
        <v>0</v>
      </c>
      <c r="C113" s="188" t="str">
        <f t="shared" si="5"/>
        <v/>
      </c>
      <c r="D113" s="254"/>
      <c r="E113" s="254"/>
      <c r="F113" s="254"/>
      <c r="G113" s="254"/>
      <c r="H113" s="254"/>
      <c r="I113" s="254"/>
      <c r="J113" s="254"/>
      <c r="K113" s="254"/>
      <c r="L113" s="254"/>
      <c r="M113" s="254"/>
      <c r="N113" s="256"/>
      <c r="O113" s="256"/>
      <c r="P113" s="254"/>
      <c r="Q113" s="254"/>
      <c r="R113" s="254"/>
      <c r="S113" s="262"/>
      <c r="T113" s="262"/>
      <c r="U113" s="254"/>
      <c r="V113" s="254"/>
      <c r="W113" s="254"/>
      <c r="X113" s="262"/>
      <c r="Y113" s="254"/>
      <c r="Z113" s="256"/>
      <c r="AA113" s="262"/>
      <c r="AB113" s="256"/>
      <c r="AC113" s="255"/>
      <c r="AD113" s="255"/>
      <c r="AE113" s="255"/>
      <c r="AF113" s="255"/>
      <c r="AG113" s="264" t="str">
        <f t="shared" si="3"/>
        <v/>
      </c>
      <c r="AH113" s="263"/>
      <c r="AS113" s="166"/>
    </row>
    <row r="114" spans="1:45" s="149" customFormat="1" ht="75" hidden="1" x14ac:dyDescent="0.25">
      <c r="A114" s="314">
        <f t="shared" ref="A114:B114" si="13">A21</f>
        <v>0</v>
      </c>
      <c r="B114" s="315">
        <f t="shared" si="13"/>
        <v>0</v>
      </c>
      <c r="C114" s="188" t="str">
        <f t="shared" si="5"/>
        <v/>
      </c>
      <c r="D114" s="254"/>
      <c r="E114" s="254"/>
      <c r="F114" s="254"/>
      <c r="G114" s="254"/>
      <c r="H114" s="254"/>
      <c r="I114" s="254"/>
      <c r="J114" s="254"/>
      <c r="K114" s="254"/>
      <c r="L114" s="254"/>
      <c r="M114" s="254"/>
      <c r="N114" s="256"/>
      <c r="O114" s="256"/>
      <c r="P114" s="254"/>
      <c r="Q114" s="254"/>
      <c r="R114" s="254"/>
      <c r="S114" s="262"/>
      <c r="T114" s="262"/>
      <c r="U114" s="254"/>
      <c r="V114" s="254"/>
      <c r="W114" s="254"/>
      <c r="X114" s="262"/>
      <c r="Y114" s="254"/>
      <c r="Z114" s="256"/>
      <c r="AA114" s="262"/>
      <c r="AB114" s="256"/>
      <c r="AC114" s="255"/>
      <c r="AD114" s="255"/>
      <c r="AE114" s="255"/>
      <c r="AF114" s="255"/>
      <c r="AG114" s="264" t="str">
        <f t="shared" si="3"/>
        <v/>
      </c>
      <c r="AH114" s="263"/>
      <c r="AS114" s="166"/>
    </row>
    <row r="115" spans="1:45" s="149" customFormat="1" ht="15" hidden="1" x14ac:dyDescent="0.25">
      <c r="A115" s="314">
        <f t="shared" ref="A115:B115" si="14">A22</f>
        <v>0</v>
      </c>
      <c r="B115" s="315">
        <f t="shared" si="14"/>
        <v>0</v>
      </c>
      <c r="C115" s="188" t="str">
        <f t="shared" si="5"/>
        <v/>
      </c>
      <c r="D115" s="254"/>
      <c r="E115" s="254"/>
      <c r="F115" s="254"/>
      <c r="G115" s="254"/>
      <c r="H115" s="254"/>
      <c r="I115" s="254"/>
      <c r="J115" s="254"/>
      <c r="K115" s="254"/>
      <c r="L115" s="254"/>
      <c r="M115" s="254"/>
      <c r="N115" s="256"/>
      <c r="O115" s="256"/>
      <c r="P115" s="254"/>
      <c r="Q115" s="254"/>
      <c r="R115" s="254"/>
      <c r="S115" s="262"/>
      <c r="T115" s="262"/>
      <c r="U115" s="254"/>
      <c r="V115" s="254"/>
      <c r="W115" s="254"/>
      <c r="X115" s="262"/>
      <c r="Y115" s="254"/>
      <c r="Z115" s="256"/>
      <c r="AA115" s="262"/>
      <c r="AB115" s="256"/>
      <c r="AC115" s="255"/>
      <c r="AD115" s="255"/>
      <c r="AE115" s="255"/>
      <c r="AF115" s="255"/>
      <c r="AG115" s="264" t="str">
        <f t="shared" si="3"/>
        <v/>
      </c>
      <c r="AH115" s="263"/>
      <c r="AS115" s="166"/>
    </row>
    <row r="116" spans="1:45" s="149" customFormat="1" ht="45" hidden="1" x14ac:dyDescent="0.25">
      <c r="A116" s="314">
        <f t="shared" ref="A116:B116" si="15">A23</f>
        <v>0</v>
      </c>
      <c r="B116" s="315">
        <f t="shared" si="15"/>
        <v>0</v>
      </c>
      <c r="C116" s="188" t="str">
        <f t="shared" si="5"/>
        <v/>
      </c>
      <c r="D116" s="254"/>
      <c r="E116" s="254"/>
      <c r="F116" s="254"/>
      <c r="G116" s="254"/>
      <c r="H116" s="254"/>
      <c r="I116" s="254"/>
      <c r="J116" s="254"/>
      <c r="K116" s="254"/>
      <c r="L116" s="254"/>
      <c r="M116" s="254"/>
      <c r="N116" s="256"/>
      <c r="O116" s="256"/>
      <c r="P116" s="254"/>
      <c r="Q116" s="254"/>
      <c r="R116" s="254"/>
      <c r="S116" s="262"/>
      <c r="T116" s="262"/>
      <c r="U116" s="254"/>
      <c r="V116" s="254"/>
      <c r="W116" s="254"/>
      <c r="X116" s="262"/>
      <c r="Y116" s="254"/>
      <c r="Z116" s="256"/>
      <c r="AA116" s="262"/>
      <c r="AB116" s="256"/>
      <c r="AC116" s="255"/>
      <c r="AD116" s="255"/>
      <c r="AE116" s="255"/>
      <c r="AF116" s="255"/>
      <c r="AG116" s="264" t="str">
        <f t="shared" si="3"/>
        <v/>
      </c>
      <c r="AH116" s="263"/>
      <c r="AS116" s="166"/>
    </row>
    <row r="117" spans="1:45" s="149" customFormat="1" ht="30" hidden="1" x14ac:dyDescent="0.25">
      <c r="A117" s="314">
        <f t="shared" ref="A117:B117" si="16">A24</f>
        <v>0</v>
      </c>
      <c r="B117" s="315">
        <f t="shared" si="16"/>
        <v>0</v>
      </c>
      <c r="C117" s="188" t="str">
        <f t="shared" si="5"/>
        <v/>
      </c>
      <c r="D117" s="254"/>
      <c r="E117" s="254"/>
      <c r="F117" s="254"/>
      <c r="G117" s="254"/>
      <c r="H117" s="254"/>
      <c r="I117" s="254"/>
      <c r="J117" s="254"/>
      <c r="K117" s="254"/>
      <c r="L117" s="254"/>
      <c r="M117" s="254"/>
      <c r="N117" s="256"/>
      <c r="O117" s="256"/>
      <c r="P117" s="254"/>
      <c r="Q117" s="254"/>
      <c r="R117" s="254"/>
      <c r="S117" s="262"/>
      <c r="T117" s="262"/>
      <c r="U117" s="254"/>
      <c r="V117" s="254"/>
      <c r="W117" s="254"/>
      <c r="X117" s="262"/>
      <c r="Y117" s="254"/>
      <c r="Z117" s="256"/>
      <c r="AA117" s="262"/>
      <c r="AB117" s="256"/>
      <c r="AC117" s="255"/>
      <c r="AD117" s="255"/>
      <c r="AE117" s="255"/>
      <c r="AF117" s="255"/>
      <c r="AG117" s="264" t="str">
        <f t="shared" si="3"/>
        <v/>
      </c>
      <c r="AH117" s="263"/>
      <c r="AS117" s="166"/>
    </row>
    <row r="118" spans="1:45" s="149" customFormat="1" ht="45" hidden="1" x14ac:dyDescent="0.25">
      <c r="A118" s="314">
        <f t="shared" ref="A118:B118" si="17">A25</f>
        <v>0</v>
      </c>
      <c r="B118" s="315">
        <f t="shared" si="17"/>
        <v>0</v>
      </c>
      <c r="C118" s="188" t="str">
        <f t="shared" si="5"/>
        <v/>
      </c>
      <c r="D118" s="254"/>
      <c r="E118" s="254"/>
      <c r="F118" s="254"/>
      <c r="G118" s="254"/>
      <c r="H118" s="254"/>
      <c r="I118" s="254"/>
      <c r="J118" s="254"/>
      <c r="K118" s="254"/>
      <c r="L118" s="254"/>
      <c r="M118" s="254"/>
      <c r="N118" s="256"/>
      <c r="O118" s="256"/>
      <c r="P118" s="254"/>
      <c r="Q118" s="254"/>
      <c r="R118" s="254"/>
      <c r="S118" s="262"/>
      <c r="T118" s="262"/>
      <c r="U118" s="254"/>
      <c r="V118" s="254"/>
      <c r="W118" s="254"/>
      <c r="X118" s="262"/>
      <c r="Y118" s="254"/>
      <c r="Z118" s="256"/>
      <c r="AA118" s="262"/>
      <c r="AB118" s="256"/>
      <c r="AC118" s="255"/>
      <c r="AD118" s="255"/>
      <c r="AE118" s="255"/>
      <c r="AF118" s="255"/>
      <c r="AG118" s="264" t="str">
        <f t="shared" si="3"/>
        <v/>
      </c>
      <c r="AH118" s="263"/>
      <c r="AS118" s="166"/>
    </row>
    <row r="119" spans="1:45" s="149" customFormat="1" ht="45" hidden="1" x14ac:dyDescent="0.25">
      <c r="A119" s="314">
        <f t="shared" ref="A119:B119" si="18">A26</f>
        <v>0</v>
      </c>
      <c r="B119" s="315">
        <f t="shared" si="18"/>
        <v>0</v>
      </c>
      <c r="C119" s="188" t="str">
        <f t="shared" si="5"/>
        <v/>
      </c>
      <c r="D119" s="254"/>
      <c r="E119" s="254"/>
      <c r="F119" s="254"/>
      <c r="G119" s="254"/>
      <c r="H119" s="254"/>
      <c r="I119" s="254"/>
      <c r="J119" s="254"/>
      <c r="K119" s="254"/>
      <c r="L119" s="254"/>
      <c r="M119" s="254"/>
      <c r="N119" s="256"/>
      <c r="O119" s="256"/>
      <c r="P119" s="254"/>
      <c r="Q119" s="254"/>
      <c r="R119" s="254"/>
      <c r="S119" s="262"/>
      <c r="T119" s="262"/>
      <c r="U119" s="254"/>
      <c r="V119" s="254"/>
      <c r="W119" s="254"/>
      <c r="X119" s="262"/>
      <c r="Y119" s="254"/>
      <c r="Z119" s="256"/>
      <c r="AA119" s="262"/>
      <c r="AB119" s="256"/>
      <c r="AC119" s="255"/>
      <c r="AD119" s="255"/>
      <c r="AE119" s="255"/>
      <c r="AF119" s="255"/>
      <c r="AG119" s="264" t="str">
        <f t="shared" si="3"/>
        <v/>
      </c>
      <c r="AH119" s="263"/>
      <c r="AS119" s="166"/>
    </row>
    <row r="120" spans="1:45" s="149" customFormat="1" ht="15" hidden="1" x14ac:dyDescent="0.25">
      <c r="A120" s="314">
        <f t="shared" ref="A120:B120" si="19">A27</f>
        <v>0</v>
      </c>
      <c r="B120" s="315">
        <f t="shared" si="19"/>
        <v>0</v>
      </c>
      <c r="C120" s="188" t="str">
        <f t="shared" si="5"/>
        <v/>
      </c>
      <c r="D120" s="254"/>
      <c r="E120" s="254"/>
      <c r="F120" s="254"/>
      <c r="G120" s="254"/>
      <c r="H120" s="254"/>
      <c r="I120" s="254"/>
      <c r="J120" s="254"/>
      <c r="K120" s="254"/>
      <c r="L120" s="254"/>
      <c r="M120" s="254"/>
      <c r="N120" s="256"/>
      <c r="O120" s="256"/>
      <c r="P120" s="254"/>
      <c r="Q120" s="254"/>
      <c r="R120" s="254"/>
      <c r="S120" s="262"/>
      <c r="T120" s="262"/>
      <c r="U120" s="254"/>
      <c r="V120" s="254"/>
      <c r="W120" s="254"/>
      <c r="X120" s="262"/>
      <c r="Y120" s="254"/>
      <c r="Z120" s="256"/>
      <c r="AA120" s="262"/>
      <c r="AB120" s="256"/>
      <c r="AC120" s="255"/>
      <c r="AD120" s="255"/>
      <c r="AE120" s="255"/>
      <c r="AF120" s="255"/>
      <c r="AG120" s="264" t="str">
        <f t="shared" si="3"/>
        <v/>
      </c>
      <c r="AH120" s="263"/>
      <c r="AS120" s="166"/>
    </row>
    <row r="121" spans="1:45" s="149" customFormat="1" ht="15" hidden="1" x14ac:dyDescent="0.25">
      <c r="A121" s="314">
        <f t="shared" ref="A121:B121" si="20">A28</f>
        <v>0</v>
      </c>
      <c r="B121" s="315">
        <f t="shared" si="20"/>
        <v>0</v>
      </c>
      <c r="C121" s="188" t="str">
        <f t="shared" si="5"/>
        <v/>
      </c>
      <c r="D121" s="254"/>
      <c r="E121" s="254"/>
      <c r="F121" s="254"/>
      <c r="G121" s="254"/>
      <c r="H121" s="254"/>
      <c r="I121" s="254"/>
      <c r="J121" s="254"/>
      <c r="K121" s="254"/>
      <c r="L121" s="254"/>
      <c r="M121" s="254"/>
      <c r="N121" s="256"/>
      <c r="O121" s="256"/>
      <c r="P121" s="254"/>
      <c r="Q121" s="254"/>
      <c r="R121" s="254"/>
      <c r="S121" s="262"/>
      <c r="T121" s="262"/>
      <c r="U121" s="254"/>
      <c r="V121" s="254"/>
      <c r="W121" s="254"/>
      <c r="X121" s="262"/>
      <c r="Y121" s="254"/>
      <c r="Z121" s="256"/>
      <c r="AA121" s="262"/>
      <c r="AB121" s="256"/>
      <c r="AC121" s="255"/>
      <c r="AD121" s="255"/>
      <c r="AE121" s="255"/>
      <c r="AF121" s="255"/>
      <c r="AG121" s="264" t="str">
        <f t="shared" si="3"/>
        <v/>
      </c>
      <c r="AH121" s="263"/>
      <c r="AS121" s="166"/>
    </row>
    <row r="122" spans="1:45" s="149" customFormat="1" ht="15" hidden="1" x14ac:dyDescent="0.25">
      <c r="A122" s="314">
        <f t="shared" ref="A122:B122" si="21">A29</f>
        <v>0</v>
      </c>
      <c r="B122" s="315">
        <f t="shared" si="21"/>
        <v>0</v>
      </c>
      <c r="C122" s="188" t="str">
        <f t="shared" si="5"/>
        <v/>
      </c>
      <c r="D122" s="254"/>
      <c r="E122" s="254"/>
      <c r="F122" s="254"/>
      <c r="G122" s="254"/>
      <c r="H122" s="254"/>
      <c r="I122" s="254"/>
      <c r="J122" s="254"/>
      <c r="K122" s="254"/>
      <c r="L122" s="254"/>
      <c r="M122" s="254"/>
      <c r="N122" s="256"/>
      <c r="O122" s="256"/>
      <c r="P122" s="254"/>
      <c r="Q122" s="254"/>
      <c r="R122" s="254"/>
      <c r="S122" s="262"/>
      <c r="T122" s="262"/>
      <c r="U122" s="254"/>
      <c r="V122" s="254"/>
      <c r="W122" s="254"/>
      <c r="X122" s="262"/>
      <c r="Y122" s="254"/>
      <c r="Z122" s="256"/>
      <c r="AA122" s="262"/>
      <c r="AB122" s="256"/>
      <c r="AC122" s="255"/>
      <c r="AD122" s="255"/>
      <c r="AE122" s="255"/>
      <c r="AF122" s="255"/>
      <c r="AG122" s="264" t="str">
        <f t="shared" si="3"/>
        <v/>
      </c>
      <c r="AH122" s="263"/>
      <c r="AS122" s="166"/>
    </row>
    <row r="123" spans="1:45" s="149" customFormat="1" ht="15" hidden="1" x14ac:dyDescent="0.25">
      <c r="A123" s="314">
        <f t="shared" ref="A123:B123" si="22">A30</f>
        <v>0</v>
      </c>
      <c r="B123" s="315">
        <f t="shared" si="22"/>
        <v>0</v>
      </c>
      <c r="C123" s="188" t="str">
        <f t="shared" si="5"/>
        <v/>
      </c>
      <c r="D123" s="254"/>
      <c r="E123" s="254"/>
      <c r="F123" s="254"/>
      <c r="G123" s="254"/>
      <c r="H123" s="254"/>
      <c r="I123" s="254"/>
      <c r="J123" s="254"/>
      <c r="K123" s="254"/>
      <c r="L123" s="254"/>
      <c r="M123" s="254"/>
      <c r="N123" s="256"/>
      <c r="O123" s="256"/>
      <c r="P123" s="254"/>
      <c r="Q123" s="254"/>
      <c r="R123" s="254"/>
      <c r="S123" s="262"/>
      <c r="T123" s="262"/>
      <c r="U123" s="254"/>
      <c r="V123" s="254"/>
      <c r="W123" s="254"/>
      <c r="X123" s="262"/>
      <c r="Y123" s="254"/>
      <c r="Z123" s="256"/>
      <c r="AA123" s="262"/>
      <c r="AB123" s="256"/>
      <c r="AC123" s="255"/>
      <c r="AD123" s="255"/>
      <c r="AE123" s="255"/>
      <c r="AF123" s="255"/>
      <c r="AG123" s="264" t="str">
        <f t="shared" si="3"/>
        <v/>
      </c>
      <c r="AH123" s="263"/>
      <c r="AS123" s="166"/>
    </row>
    <row r="124" spans="1:45" s="149" customFormat="1" ht="15" hidden="1" x14ac:dyDescent="0.25">
      <c r="A124" s="314">
        <f t="shared" ref="A124:B124" si="23">A31</f>
        <v>0</v>
      </c>
      <c r="B124" s="315">
        <f t="shared" si="23"/>
        <v>0</v>
      </c>
      <c r="C124" s="188" t="str">
        <f t="shared" si="5"/>
        <v/>
      </c>
      <c r="D124" s="254"/>
      <c r="E124" s="254"/>
      <c r="F124" s="254"/>
      <c r="G124" s="254"/>
      <c r="H124" s="254"/>
      <c r="I124" s="254"/>
      <c r="J124" s="254"/>
      <c r="K124" s="254"/>
      <c r="L124" s="254"/>
      <c r="M124" s="254"/>
      <c r="N124" s="256"/>
      <c r="O124" s="256"/>
      <c r="P124" s="254"/>
      <c r="Q124" s="254"/>
      <c r="R124" s="254"/>
      <c r="S124" s="262"/>
      <c r="T124" s="262"/>
      <c r="U124" s="254"/>
      <c r="V124" s="254"/>
      <c r="W124" s="254"/>
      <c r="X124" s="262"/>
      <c r="Y124" s="254"/>
      <c r="Z124" s="256"/>
      <c r="AA124" s="262"/>
      <c r="AB124" s="256"/>
      <c r="AC124" s="255"/>
      <c r="AD124" s="255"/>
      <c r="AE124" s="255"/>
      <c r="AF124" s="255"/>
      <c r="AG124" s="264"/>
      <c r="AH124" s="263"/>
      <c r="AS124" s="166"/>
    </row>
    <row r="125" spans="1:45" s="149" customFormat="1" ht="15" hidden="1" x14ac:dyDescent="0.25">
      <c r="A125" s="314">
        <f t="shared" ref="A125:B125" si="24">A32</f>
        <v>0</v>
      </c>
      <c r="B125" s="315">
        <f t="shared" si="24"/>
        <v>0</v>
      </c>
      <c r="C125" s="188" t="str">
        <f t="shared" si="5"/>
        <v/>
      </c>
      <c r="D125" s="254"/>
      <c r="E125" s="254"/>
      <c r="F125" s="254"/>
      <c r="G125" s="254"/>
      <c r="H125" s="254"/>
      <c r="I125" s="254"/>
      <c r="J125" s="254"/>
      <c r="K125" s="254"/>
      <c r="L125" s="254"/>
      <c r="M125" s="254"/>
      <c r="N125" s="256"/>
      <c r="O125" s="256"/>
      <c r="P125" s="254"/>
      <c r="Q125" s="254"/>
      <c r="R125" s="254"/>
      <c r="S125" s="262"/>
      <c r="T125" s="262"/>
      <c r="U125" s="254"/>
      <c r="V125" s="254"/>
      <c r="W125" s="254"/>
      <c r="X125" s="262"/>
      <c r="Y125" s="254"/>
      <c r="Z125" s="256"/>
      <c r="AA125" s="262"/>
      <c r="AB125" s="256"/>
      <c r="AC125" s="255"/>
      <c r="AD125" s="255"/>
      <c r="AE125" s="255"/>
      <c r="AF125" s="255"/>
      <c r="AG125" s="264"/>
      <c r="AH125" s="263"/>
      <c r="AS125" s="166"/>
    </row>
    <row r="126" spans="1:45" s="149" customFormat="1" ht="15" hidden="1" x14ac:dyDescent="0.25">
      <c r="A126" s="314">
        <f t="shared" ref="A126:B126" si="25">A33</f>
        <v>0</v>
      </c>
      <c r="B126" s="315">
        <f t="shared" si="25"/>
        <v>0</v>
      </c>
      <c r="C126" s="188" t="str">
        <f t="shared" si="5"/>
        <v/>
      </c>
      <c r="D126" s="254"/>
      <c r="E126" s="254"/>
      <c r="F126" s="254"/>
      <c r="G126" s="254"/>
      <c r="H126" s="254"/>
      <c r="I126" s="254"/>
      <c r="J126" s="254"/>
      <c r="K126" s="254"/>
      <c r="L126" s="254"/>
      <c r="M126" s="254"/>
      <c r="N126" s="256"/>
      <c r="O126" s="256"/>
      <c r="P126" s="254"/>
      <c r="Q126" s="254"/>
      <c r="R126" s="254"/>
      <c r="S126" s="262"/>
      <c r="T126" s="262"/>
      <c r="U126" s="254"/>
      <c r="V126" s="254"/>
      <c r="W126" s="254"/>
      <c r="X126" s="262"/>
      <c r="Y126" s="254"/>
      <c r="Z126" s="256"/>
      <c r="AA126" s="262"/>
      <c r="AB126" s="256"/>
      <c r="AC126" s="255"/>
      <c r="AD126" s="255"/>
      <c r="AE126" s="255"/>
      <c r="AF126" s="255"/>
      <c r="AG126" s="264"/>
      <c r="AH126" s="263"/>
      <c r="AS126" s="166"/>
    </row>
    <row r="127" spans="1:45" s="149" customFormat="1" ht="15" hidden="1" x14ac:dyDescent="0.25">
      <c r="A127" s="314">
        <f t="shared" ref="A127:B127" si="26">A34</f>
        <v>0</v>
      </c>
      <c r="B127" s="315">
        <f t="shared" si="26"/>
        <v>0</v>
      </c>
      <c r="C127" s="188" t="str">
        <f t="shared" si="5"/>
        <v/>
      </c>
      <c r="D127" s="254"/>
      <c r="E127" s="254"/>
      <c r="F127" s="254"/>
      <c r="G127" s="254"/>
      <c r="H127" s="254"/>
      <c r="I127" s="254"/>
      <c r="J127" s="254"/>
      <c r="K127" s="254"/>
      <c r="L127" s="254"/>
      <c r="M127" s="254"/>
      <c r="N127" s="256"/>
      <c r="O127" s="256"/>
      <c r="P127" s="254"/>
      <c r="Q127" s="254"/>
      <c r="R127" s="254"/>
      <c r="S127" s="262"/>
      <c r="T127" s="262"/>
      <c r="U127" s="254"/>
      <c r="V127" s="254"/>
      <c r="W127" s="254"/>
      <c r="X127" s="262"/>
      <c r="Y127" s="254"/>
      <c r="Z127" s="256"/>
      <c r="AA127" s="262"/>
      <c r="AB127" s="256"/>
      <c r="AC127" s="255"/>
      <c r="AD127" s="255"/>
      <c r="AE127" s="255"/>
      <c r="AF127" s="255"/>
      <c r="AG127" s="264"/>
      <c r="AH127" s="263"/>
      <c r="AS127" s="166"/>
    </row>
    <row r="128" spans="1:45" s="149" customFormat="1" ht="15" hidden="1" x14ac:dyDescent="0.25">
      <c r="A128" s="314">
        <f t="shared" ref="A128:B128" si="27">A35</f>
        <v>0</v>
      </c>
      <c r="B128" s="315">
        <f t="shared" si="27"/>
        <v>0</v>
      </c>
      <c r="C128" s="188" t="str">
        <f t="shared" si="5"/>
        <v/>
      </c>
      <c r="D128" s="254"/>
      <c r="E128" s="254"/>
      <c r="F128" s="254"/>
      <c r="G128" s="254"/>
      <c r="H128" s="254"/>
      <c r="I128" s="254"/>
      <c r="J128" s="254"/>
      <c r="K128" s="254"/>
      <c r="L128" s="254"/>
      <c r="M128" s="254"/>
      <c r="N128" s="256"/>
      <c r="O128" s="256"/>
      <c r="P128" s="254"/>
      <c r="Q128" s="254"/>
      <c r="R128" s="254"/>
      <c r="S128" s="262"/>
      <c r="T128" s="262"/>
      <c r="U128" s="254"/>
      <c r="V128" s="254"/>
      <c r="W128" s="254"/>
      <c r="X128" s="262"/>
      <c r="Y128" s="254"/>
      <c r="Z128" s="256"/>
      <c r="AA128" s="262"/>
      <c r="AB128" s="256"/>
      <c r="AC128" s="255"/>
      <c r="AD128" s="255"/>
      <c r="AE128" s="255"/>
      <c r="AF128" s="255"/>
      <c r="AG128" s="264"/>
      <c r="AH128" s="263"/>
      <c r="AS128" s="166"/>
    </row>
    <row r="129" spans="1:45" s="149" customFormat="1" ht="15" hidden="1" x14ac:dyDescent="0.25">
      <c r="A129" s="314">
        <f t="shared" ref="A129:B129" si="28">A36</f>
        <v>0</v>
      </c>
      <c r="B129" s="315">
        <f t="shared" si="28"/>
        <v>0</v>
      </c>
      <c r="C129" s="188" t="str">
        <f t="shared" si="5"/>
        <v/>
      </c>
      <c r="D129" s="254"/>
      <c r="E129" s="254"/>
      <c r="F129" s="254"/>
      <c r="G129" s="254"/>
      <c r="H129" s="254"/>
      <c r="I129" s="254"/>
      <c r="J129" s="254"/>
      <c r="K129" s="254"/>
      <c r="L129" s="254"/>
      <c r="M129" s="254"/>
      <c r="N129" s="256"/>
      <c r="O129" s="256"/>
      <c r="P129" s="254"/>
      <c r="Q129" s="254"/>
      <c r="R129" s="254"/>
      <c r="S129" s="262"/>
      <c r="T129" s="262"/>
      <c r="U129" s="254"/>
      <c r="V129" s="254"/>
      <c r="W129" s="254"/>
      <c r="X129" s="262"/>
      <c r="Y129" s="254"/>
      <c r="Z129" s="256"/>
      <c r="AA129" s="262"/>
      <c r="AB129" s="256"/>
      <c r="AC129" s="255"/>
      <c r="AD129" s="255"/>
      <c r="AE129" s="255"/>
      <c r="AF129" s="255"/>
      <c r="AG129" s="264"/>
      <c r="AH129" s="263"/>
      <c r="AS129" s="166"/>
    </row>
    <row r="130" spans="1:45" s="149" customFormat="1" ht="15" hidden="1" x14ac:dyDescent="0.25">
      <c r="A130" s="314">
        <f t="shared" ref="A130:B130" si="29">A37</f>
        <v>0</v>
      </c>
      <c r="B130" s="315">
        <f t="shared" si="29"/>
        <v>0</v>
      </c>
      <c r="C130" s="188" t="str">
        <f t="shared" si="5"/>
        <v/>
      </c>
      <c r="D130" s="254"/>
      <c r="E130" s="254"/>
      <c r="F130" s="254"/>
      <c r="G130" s="254"/>
      <c r="H130" s="254"/>
      <c r="I130" s="254"/>
      <c r="J130" s="254"/>
      <c r="K130" s="254"/>
      <c r="L130" s="254"/>
      <c r="M130" s="254"/>
      <c r="N130" s="256"/>
      <c r="O130" s="256"/>
      <c r="P130" s="254"/>
      <c r="Q130" s="254"/>
      <c r="R130" s="254"/>
      <c r="S130" s="262"/>
      <c r="T130" s="262"/>
      <c r="U130" s="254"/>
      <c r="V130" s="254"/>
      <c r="W130" s="254"/>
      <c r="X130" s="262"/>
      <c r="Y130" s="254"/>
      <c r="Z130" s="256"/>
      <c r="AA130" s="262"/>
      <c r="AB130" s="256"/>
      <c r="AC130" s="255"/>
      <c r="AD130" s="255"/>
      <c r="AE130" s="255"/>
      <c r="AF130" s="255"/>
      <c r="AG130" s="264"/>
      <c r="AH130" s="263"/>
      <c r="AS130" s="166"/>
    </row>
    <row r="131" spans="1:45" s="149" customFormat="1" ht="15" hidden="1" x14ac:dyDescent="0.25">
      <c r="A131" s="314">
        <f t="shared" ref="A131:B131" si="30">A38</f>
        <v>0</v>
      </c>
      <c r="B131" s="315">
        <f t="shared" si="30"/>
        <v>0</v>
      </c>
      <c r="C131" s="188" t="str">
        <f t="shared" si="5"/>
        <v/>
      </c>
      <c r="D131" s="254"/>
      <c r="E131" s="254"/>
      <c r="F131" s="254"/>
      <c r="G131" s="254"/>
      <c r="H131" s="254"/>
      <c r="I131" s="254"/>
      <c r="J131" s="254"/>
      <c r="K131" s="254"/>
      <c r="L131" s="254"/>
      <c r="M131" s="254"/>
      <c r="N131" s="256"/>
      <c r="O131" s="256"/>
      <c r="P131" s="254"/>
      <c r="Q131" s="254"/>
      <c r="R131" s="254"/>
      <c r="S131" s="262"/>
      <c r="T131" s="262"/>
      <c r="U131" s="254"/>
      <c r="V131" s="254"/>
      <c r="W131" s="254"/>
      <c r="X131" s="262"/>
      <c r="Y131" s="254"/>
      <c r="Z131" s="256"/>
      <c r="AA131" s="262"/>
      <c r="AB131" s="256"/>
      <c r="AC131" s="255"/>
      <c r="AD131" s="255"/>
      <c r="AE131" s="255"/>
      <c r="AF131" s="255"/>
      <c r="AG131" s="264"/>
      <c r="AH131" s="263"/>
      <c r="AS131" s="166"/>
    </row>
    <row r="132" spans="1:45" s="149" customFormat="1" ht="15" hidden="1" x14ac:dyDescent="0.25">
      <c r="A132" s="314">
        <f t="shared" ref="A132:B132" si="31">A39</f>
        <v>0</v>
      </c>
      <c r="B132" s="315">
        <f t="shared" si="31"/>
        <v>0</v>
      </c>
      <c r="C132" s="188" t="str">
        <f t="shared" si="5"/>
        <v/>
      </c>
      <c r="D132" s="254"/>
      <c r="E132" s="254"/>
      <c r="F132" s="254"/>
      <c r="G132" s="254"/>
      <c r="H132" s="254"/>
      <c r="I132" s="254"/>
      <c r="J132" s="254"/>
      <c r="K132" s="254"/>
      <c r="L132" s="254"/>
      <c r="M132" s="254"/>
      <c r="N132" s="256"/>
      <c r="O132" s="256"/>
      <c r="P132" s="254"/>
      <c r="Q132" s="254"/>
      <c r="R132" s="254"/>
      <c r="S132" s="262"/>
      <c r="T132" s="262"/>
      <c r="U132" s="254"/>
      <c r="V132" s="254"/>
      <c r="W132" s="254"/>
      <c r="X132" s="262"/>
      <c r="Y132" s="254"/>
      <c r="Z132" s="256"/>
      <c r="AA132" s="262"/>
      <c r="AB132" s="256"/>
      <c r="AC132" s="255"/>
      <c r="AD132" s="255"/>
      <c r="AE132" s="255"/>
      <c r="AF132" s="255"/>
      <c r="AG132" s="264"/>
      <c r="AH132" s="263"/>
      <c r="AS132" s="166"/>
    </row>
    <row r="133" spans="1:45" s="149" customFormat="1" ht="15" hidden="1" x14ac:dyDescent="0.25">
      <c r="A133" s="314">
        <f t="shared" ref="A133:B133" si="32">A40</f>
        <v>0</v>
      </c>
      <c r="B133" s="315">
        <f t="shared" si="32"/>
        <v>0</v>
      </c>
      <c r="C133" s="188" t="str">
        <f t="shared" si="5"/>
        <v/>
      </c>
      <c r="D133" s="254"/>
      <c r="E133" s="254"/>
      <c r="F133" s="254"/>
      <c r="G133" s="254"/>
      <c r="H133" s="254"/>
      <c r="I133" s="254"/>
      <c r="J133" s="254"/>
      <c r="K133" s="254"/>
      <c r="L133" s="254"/>
      <c r="M133" s="254"/>
      <c r="N133" s="256"/>
      <c r="O133" s="256"/>
      <c r="P133" s="254"/>
      <c r="Q133" s="254"/>
      <c r="R133" s="254"/>
      <c r="S133" s="262"/>
      <c r="T133" s="262"/>
      <c r="U133" s="254"/>
      <c r="V133" s="254"/>
      <c r="W133" s="254"/>
      <c r="X133" s="262"/>
      <c r="Y133" s="254"/>
      <c r="Z133" s="256"/>
      <c r="AA133" s="262"/>
      <c r="AB133" s="256"/>
      <c r="AC133" s="255"/>
      <c r="AD133" s="255"/>
      <c r="AE133" s="255"/>
      <c r="AF133" s="255"/>
      <c r="AG133" s="264"/>
      <c r="AH133" s="263"/>
      <c r="AS133" s="166"/>
    </row>
    <row r="134" spans="1:45" s="149" customFormat="1" ht="15" hidden="1" x14ac:dyDescent="0.25">
      <c r="A134" s="314">
        <f t="shared" ref="A134:B134" si="33">A41</f>
        <v>0</v>
      </c>
      <c r="B134" s="315">
        <f t="shared" si="33"/>
        <v>0</v>
      </c>
      <c r="C134" s="188" t="str">
        <f t="shared" si="5"/>
        <v/>
      </c>
      <c r="D134" s="254"/>
      <c r="E134" s="254"/>
      <c r="F134" s="254"/>
      <c r="G134" s="254"/>
      <c r="H134" s="254"/>
      <c r="I134" s="254"/>
      <c r="J134" s="254"/>
      <c r="K134" s="254"/>
      <c r="L134" s="254"/>
      <c r="M134" s="254"/>
      <c r="N134" s="256"/>
      <c r="O134" s="256"/>
      <c r="P134" s="254"/>
      <c r="Q134" s="254"/>
      <c r="R134" s="254"/>
      <c r="S134" s="262"/>
      <c r="T134" s="262"/>
      <c r="U134" s="254"/>
      <c r="V134" s="254"/>
      <c r="W134" s="254"/>
      <c r="X134" s="262"/>
      <c r="Y134" s="254"/>
      <c r="Z134" s="256"/>
      <c r="AA134" s="262"/>
      <c r="AB134" s="256"/>
      <c r="AC134" s="255"/>
      <c r="AD134" s="255"/>
      <c r="AE134" s="255"/>
      <c r="AF134" s="255"/>
      <c r="AG134" s="264" t="str">
        <f t="shared" si="3"/>
        <v/>
      </c>
      <c r="AH134" s="263"/>
      <c r="AS134" s="166"/>
    </row>
    <row r="135" spans="1:45" s="149" customFormat="1" ht="15" hidden="1" x14ac:dyDescent="0.25">
      <c r="A135" s="314">
        <f t="shared" ref="A135:B135" si="34">A42</f>
        <v>0</v>
      </c>
      <c r="B135" s="315">
        <f t="shared" si="34"/>
        <v>0</v>
      </c>
      <c r="C135" s="188" t="str">
        <f t="shared" si="5"/>
        <v/>
      </c>
      <c r="D135" s="254"/>
      <c r="E135" s="254"/>
      <c r="F135" s="254"/>
      <c r="G135" s="254"/>
      <c r="H135" s="254"/>
      <c r="I135" s="254"/>
      <c r="J135" s="254"/>
      <c r="K135" s="254"/>
      <c r="L135" s="254"/>
      <c r="M135" s="254"/>
      <c r="N135" s="256"/>
      <c r="O135" s="256"/>
      <c r="P135" s="254"/>
      <c r="Q135" s="254"/>
      <c r="R135" s="254"/>
      <c r="S135" s="262"/>
      <c r="T135" s="262"/>
      <c r="U135" s="254"/>
      <c r="V135" s="254"/>
      <c r="W135" s="254"/>
      <c r="X135" s="262"/>
      <c r="Y135" s="254"/>
      <c r="Z135" s="256"/>
      <c r="AA135" s="262"/>
      <c r="AB135" s="256"/>
      <c r="AC135" s="255"/>
      <c r="AD135" s="255"/>
      <c r="AE135" s="255"/>
      <c r="AF135" s="255"/>
      <c r="AG135" s="264" t="str">
        <f t="shared" si="3"/>
        <v/>
      </c>
      <c r="AH135" s="263"/>
      <c r="AS135" s="166"/>
    </row>
    <row r="136" spans="1:45" s="149" customFormat="1" ht="15" hidden="1" x14ac:dyDescent="0.25">
      <c r="A136" s="314">
        <f t="shared" ref="A136:B136" si="35">A43</f>
        <v>0</v>
      </c>
      <c r="B136" s="315">
        <f t="shared" si="35"/>
        <v>0</v>
      </c>
      <c r="C136" s="188" t="str">
        <f t="shared" si="5"/>
        <v/>
      </c>
      <c r="D136" s="254"/>
      <c r="E136" s="254"/>
      <c r="F136" s="254"/>
      <c r="G136" s="254"/>
      <c r="H136" s="254"/>
      <c r="I136" s="254"/>
      <c r="J136" s="254"/>
      <c r="K136" s="254"/>
      <c r="L136" s="254"/>
      <c r="M136" s="254"/>
      <c r="N136" s="256"/>
      <c r="O136" s="256"/>
      <c r="P136" s="254"/>
      <c r="Q136" s="254"/>
      <c r="R136" s="254"/>
      <c r="S136" s="262"/>
      <c r="T136" s="262"/>
      <c r="U136" s="254"/>
      <c r="V136" s="254"/>
      <c r="W136" s="254"/>
      <c r="X136" s="262"/>
      <c r="Y136" s="254"/>
      <c r="Z136" s="256"/>
      <c r="AA136" s="262"/>
      <c r="AB136" s="256"/>
      <c r="AC136" s="255"/>
      <c r="AD136" s="255"/>
      <c r="AE136" s="255"/>
      <c r="AF136" s="255"/>
      <c r="AG136" s="264" t="str">
        <f t="shared" si="3"/>
        <v/>
      </c>
      <c r="AH136" s="263"/>
      <c r="AS136" s="166"/>
    </row>
    <row r="137" spans="1:45" s="149" customFormat="1" ht="15" hidden="1" x14ac:dyDescent="0.25">
      <c r="A137" s="314">
        <f t="shared" ref="A137:B137" si="36">A44</f>
        <v>0</v>
      </c>
      <c r="B137" s="315">
        <f t="shared" si="36"/>
        <v>0</v>
      </c>
      <c r="C137" s="188" t="str">
        <f t="shared" si="5"/>
        <v/>
      </c>
      <c r="D137" s="254"/>
      <c r="E137" s="254"/>
      <c r="F137" s="254"/>
      <c r="G137" s="254"/>
      <c r="H137" s="254"/>
      <c r="I137" s="254"/>
      <c r="J137" s="254"/>
      <c r="K137" s="254"/>
      <c r="L137" s="254"/>
      <c r="M137" s="254"/>
      <c r="N137" s="256"/>
      <c r="O137" s="256"/>
      <c r="P137" s="254"/>
      <c r="Q137" s="254"/>
      <c r="R137" s="254"/>
      <c r="S137" s="262"/>
      <c r="T137" s="262"/>
      <c r="U137" s="254"/>
      <c r="V137" s="254"/>
      <c r="W137" s="254"/>
      <c r="X137" s="262"/>
      <c r="Y137" s="254"/>
      <c r="Z137" s="256"/>
      <c r="AA137" s="262"/>
      <c r="AB137" s="256"/>
      <c r="AC137" s="255"/>
      <c r="AD137" s="255"/>
      <c r="AE137" s="255"/>
      <c r="AF137" s="255"/>
      <c r="AG137" s="264" t="str">
        <f t="shared" si="3"/>
        <v/>
      </c>
      <c r="AH137" s="263"/>
      <c r="AS137" s="166"/>
    </row>
    <row r="138" spans="1:45" s="149" customFormat="1" ht="15" hidden="1" x14ac:dyDescent="0.25">
      <c r="A138" s="314">
        <f t="shared" ref="A138:B138" si="37">A45</f>
        <v>0</v>
      </c>
      <c r="B138" s="315">
        <f t="shared" si="37"/>
        <v>0</v>
      </c>
      <c r="C138" s="188" t="str">
        <f t="shared" si="5"/>
        <v/>
      </c>
      <c r="D138" s="254"/>
      <c r="E138" s="254"/>
      <c r="F138" s="254"/>
      <c r="G138" s="254"/>
      <c r="H138" s="254"/>
      <c r="I138" s="254"/>
      <c r="J138" s="254"/>
      <c r="K138" s="254"/>
      <c r="L138" s="254"/>
      <c r="M138" s="254"/>
      <c r="N138" s="256"/>
      <c r="O138" s="256"/>
      <c r="P138" s="254"/>
      <c r="Q138" s="254"/>
      <c r="R138" s="254"/>
      <c r="S138" s="262"/>
      <c r="T138" s="262"/>
      <c r="U138" s="254"/>
      <c r="V138" s="254"/>
      <c r="W138" s="254"/>
      <c r="X138" s="262"/>
      <c r="Y138" s="254"/>
      <c r="Z138" s="256"/>
      <c r="AA138" s="262"/>
      <c r="AB138" s="256"/>
      <c r="AC138" s="255"/>
      <c r="AD138" s="255"/>
      <c r="AE138" s="255"/>
      <c r="AF138" s="255"/>
      <c r="AG138" s="264" t="str">
        <f t="shared" si="3"/>
        <v/>
      </c>
      <c r="AH138" s="263"/>
      <c r="AS138" s="166"/>
    </row>
    <row r="139" spans="1:45" s="149" customFormat="1" ht="15" hidden="1" x14ac:dyDescent="0.25">
      <c r="A139" s="314">
        <f t="shared" ref="A139:B139" si="38">A46</f>
        <v>0</v>
      </c>
      <c r="B139" s="315">
        <f t="shared" si="38"/>
        <v>0</v>
      </c>
      <c r="C139" s="188" t="str">
        <f t="shared" si="5"/>
        <v/>
      </c>
      <c r="D139" s="254"/>
      <c r="E139" s="254"/>
      <c r="F139" s="254"/>
      <c r="G139" s="254"/>
      <c r="H139" s="254"/>
      <c r="I139" s="254"/>
      <c r="J139" s="254"/>
      <c r="K139" s="254"/>
      <c r="L139" s="254"/>
      <c r="M139" s="254"/>
      <c r="N139" s="256"/>
      <c r="O139" s="256"/>
      <c r="P139" s="254"/>
      <c r="Q139" s="254"/>
      <c r="R139" s="254"/>
      <c r="S139" s="262"/>
      <c r="T139" s="262"/>
      <c r="U139" s="254"/>
      <c r="V139" s="254"/>
      <c r="W139" s="254"/>
      <c r="X139" s="262"/>
      <c r="Y139" s="254"/>
      <c r="Z139" s="256"/>
      <c r="AA139" s="262"/>
      <c r="AB139" s="256"/>
      <c r="AC139" s="255"/>
      <c r="AD139" s="255"/>
      <c r="AE139" s="255"/>
      <c r="AF139" s="255"/>
      <c r="AG139" s="264" t="str">
        <f t="shared" si="3"/>
        <v/>
      </c>
      <c r="AH139" s="263"/>
      <c r="AS139" s="166"/>
    </row>
    <row r="140" spans="1:45" s="149" customFormat="1" ht="15" hidden="1" x14ac:dyDescent="0.25">
      <c r="A140" s="314">
        <f t="shared" ref="A140:B140" si="39">A47</f>
        <v>0</v>
      </c>
      <c r="B140" s="315">
        <f t="shared" si="39"/>
        <v>0</v>
      </c>
      <c r="C140" s="188" t="str">
        <f t="shared" si="5"/>
        <v/>
      </c>
      <c r="D140" s="254"/>
      <c r="E140" s="254"/>
      <c r="F140" s="254"/>
      <c r="G140" s="254"/>
      <c r="H140" s="254"/>
      <c r="I140" s="254"/>
      <c r="J140" s="254"/>
      <c r="K140" s="254"/>
      <c r="L140" s="254"/>
      <c r="M140" s="254"/>
      <c r="N140" s="256"/>
      <c r="O140" s="256"/>
      <c r="P140" s="254"/>
      <c r="Q140" s="254"/>
      <c r="R140" s="254"/>
      <c r="S140" s="262"/>
      <c r="T140" s="262"/>
      <c r="U140" s="254"/>
      <c r="V140" s="254"/>
      <c r="W140" s="254"/>
      <c r="X140" s="262"/>
      <c r="Y140" s="254"/>
      <c r="Z140" s="256"/>
      <c r="AA140" s="262"/>
      <c r="AB140" s="256"/>
      <c r="AC140" s="255"/>
      <c r="AD140" s="255"/>
      <c r="AE140" s="255"/>
      <c r="AF140" s="255"/>
      <c r="AG140" s="264" t="str">
        <f t="shared" si="3"/>
        <v/>
      </c>
      <c r="AH140" s="263"/>
      <c r="AS140" s="166"/>
    </row>
    <row r="141" spans="1:45" s="149" customFormat="1" ht="15" hidden="1" x14ac:dyDescent="0.25">
      <c r="A141" s="314">
        <f t="shared" ref="A141:B141" si="40">A48</f>
        <v>0</v>
      </c>
      <c r="B141" s="315">
        <f t="shared" si="40"/>
        <v>0</v>
      </c>
      <c r="C141" s="188" t="str">
        <f t="shared" si="5"/>
        <v/>
      </c>
      <c r="D141" s="254"/>
      <c r="E141" s="254"/>
      <c r="F141" s="254"/>
      <c r="G141" s="254"/>
      <c r="H141" s="254"/>
      <c r="I141" s="254"/>
      <c r="J141" s="254"/>
      <c r="K141" s="254"/>
      <c r="L141" s="254"/>
      <c r="M141" s="254"/>
      <c r="N141" s="256"/>
      <c r="O141" s="256"/>
      <c r="P141" s="254"/>
      <c r="Q141" s="254"/>
      <c r="R141" s="254"/>
      <c r="S141" s="262"/>
      <c r="T141" s="262"/>
      <c r="U141" s="254"/>
      <c r="V141" s="254"/>
      <c r="W141" s="254"/>
      <c r="X141" s="262"/>
      <c r="Y141" s="254"/>
      <c r="Z141" s="256"/>
      <c r="AA141" s="262"/>
      <c r="AB141" s="256"/>
      <c r="AC141" s="255"/>
      <c r="AD141" s="255"/>
      <c r="AE141" s="255"/>
      <c r="AF141" s="255"/>
      <c r="AG141" s="264" t="str">
        <f t="shared" si="3"/>
        <v/>
      </c>
      <c r="AH141" s="263"/>
      <c r="AS141" s="166"/>
    </row>
    <row r="142" spans="1:45" s="149" customFormat="1" ht="15" hidden="1" x14ac:dyDescent="0.25">
      <c r="A142" s="314">
        <f t="shared" ref="A142:B142" si="41">A49</f>
        <v>0</v>
      </c>
      <c r="B142" s="315">
        <f t="shared" si="41"/>
        <v>0</v>
      </c>
      <c r="C142" s="188" t="str">
        <f t="shared" si="5"/>
        <v/>
      </c>
      <c r="D142" s="254"/>
      <c r="E142" s="254"/>
      <c r="F142" s="254"/>
      <c r="G142" s="254"/>
      <c r="H142" s="254"/>
      <c r="I142" s="254"/>
      <c r="J142" s="254"/>
      <c r="K142" s="254"/>
      <c r="L142" s="254"/>
      <c r="M142" s="254"/>
      <c r="N142" s="256"/>
      <c r="O142" s="256"/>
      <c r="P142" s="254"/>
      <c r="Q142" s="254"/>
      <c r="R142" s="254"/>
      <c r="S142" s="262"/>
      <c r="T142" s="262"/>
      <c r="U142" s="254"/>
      <c r="V142" s="254"/>
      <c r="W142" s="254"/>
      <c r="X142" s="262"/>
      <c r="Y142" s="254"/>
      <c r="Z142" s="256"/>
      <c r="AA142" s="262"/>
      <c r="AB142" s="256"/>
      <c r="AC142" s="255"/>
      <c r="AD142" s="255"/>
      <c r="AE142" s="255"/>
      <c r="AF142" s="255"/>
      <c r="AG142" s="264" t="str">
        <f t="shared" si="3"/>
        <v/>
      </c>
      <c r="AH142" s="263"/>
      <c r="AS142" s="166"/>
    </row>
    <row r="143" spans="1:45" s="149" customFormat="1" ht="15" hidden="1" x14ac:dyDescent="0.25">
      <c r="A143" s="314">
        <f t="shared" ref="A143:B143" si="42">A50</f>
        <v>0</v>
      </c>
      <c r="B143" s="315">
        <f t="shared" si="42"/>
        <v>0</v>
      </c>
      <c r="C143" s="188" t="str">
        <f t="shared" si="5"/>
        <v/>
      </c>
      <c r="D143" s="254"/>
      <c r="E143" s="254"/>
      <c r="F143" s="254"/>
      <c r="G143" s="254"/>
      <c r="H143" s="254"/>
      <c r="I143" s="254"/>
      <c r="J143" s="254"/>
      <c r="K143" s="254"/>
      <c r="L143" s="254"/>
      <c r="M143" s="254"/>
      <c r="N143" s="256"/>
      <c r="O143" s="256"/>
      <c r="P143" s="254"/>
      <c r="Q143" s="254"/>
      <c r="R143" s="254"/>
      <c r="S143" s="262"/>
      <c r="T143" s="262"/>
      <c r="U143" s="254"/>
      <c r="V143" s="254"/>
      <c r="W143" s="254"/>
      <c r="X143" s="262"/>
      <c r="Y143" s="254"/>
      <c r="Z143" s="256"/>
      <c r="AA143" s="262"/>
      <c r="AB143" s="256"/>
      <c r="AC143" s="255"/>
      <c r="AD143" s="255"/>
      <c r="AE143" s="255"/>
      <c r="AF143" s="255"/>
      <c r="AG143" s="264" t="str">
        <f t="shared" si="3"/>
        <v/>
      </c>
      <c r="AH143" s="263"/>
      <c r="AS143" s="166"/>
    </row>
    <row r="144" spans="1:45" hidden="1" x14ac:dyDescent="0.2"/>
  </sheetData>
  <sheetProtection formatRows="0"/>
  <mergeCells count="22">
    <mergeCell ref="A1:AH1"/>
    <mergeCell ref="A2:AH2"/>
    <mergeCell ref="A101:A103"/>
    <mergeCell ref="B101:B103"/>
    <mergeCell ref="H101:L101"/>
    <mergeCell ref="M101:Q101"/>
    <mergeCell ref="R101:V101"/>
    <mergeCell ref="W101:AA101"/>
    <mergeCell ref="AB101:AF101"/>
    <mergeCell ref="AG101:AG103"/>
    <mergeCell ref="AH101:AH103"/>
    <mergeCell ref="E6:K6"/>
    <mergeCell ref="A8:A10"/>
    <mergeCell ref="B8:B10"/>
    <mergeCell ref="C8:G8"/>
    <mergeCell ref="H8:L8"/>
    <mergeCell ref="W8:AA8"/>
    <mergeCell ref="AB8:AF8"/>
    <mergeCell ref="AG8:AG10"/>
    <mergeCell ref="AH8:AH10"/>
    <mergeCell ref="M8:Q8"/>
    <mergeCell ref="R8:V8"/>
  </mergeCells>
  <printOptions horizontalCentered="1"/>
  <pageMargins left="0.7" right="0.7" top="0.75" bottom="0.75" header="0.3" footer="0.3"/>
  <pageSetup paperSize="9" orientation="landscape" verticalDpi="0" r:id="rId1"/>
  <rowBreaks count="2" manualBreakCount="2">
    <brk id="16" max="16383" man="1"/>
    <brk id="22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100"/>
  <sheetViews>
    <sheetView topLeftCell="A59" workbookViewId="0">
      <selection activeCell="F72" sqref="F72"/>
    </sheetView>
  </sheetViews>
  <sheetFormatPr defaultRowHeight="12.75" x14ac:dyDescent="0.2"/>
  <cols>
    <col min="1" max="1" width="16.28515625" style="148" customWidth="1"/>
    <col min="2" max="2" width="5.42578125" style="148" customWidth="1"/>
    <col min="3" max="3" width="52.140625" style="147" customWidth="1"/>
    <col min="4" max="4" width="12.85546875" style="147" customWidth="1"/>
    <col min="5" max="16384" width="9.140625" style="147"/>
  </cols>
  <sheetData>
    <row r="1" spans="1:4" ht="26.25" x14ac:dyDescent="0.4">
      <c r="A1" s="402" t="s">
        <v>37</v>
      </c>
      <c r="B1" s="402"/>
      <c r="C1" s="402"/>
      <c r="D1" s="402"/>
    </row>
    <row r="2" spans="1:4" ht="26.25" x14ac:dyDescent="0.4">
      <c r="A2" s="402" t="str">
        <f>"BUKIT SION "&amp;Input!J15&amp;" SCHOOL"</f>
        <v>BUKIT SION HIGH SCHOOL</v>
      </c>
      <c r="B2" s="402"/>
      <c r="C2" s="402"/>
      <c r="D2" s="402"/>
    </row>
    <row r="3" spans="1:4" s="149" customFormat="1" ht="15" x14ac:dyDescent="0.25">
      <c r="A3" s="166"/>
      <c r="B3" s="166"/>
    </row>
    <row r="4" spans="1:4" s="149" customFormat="1" ht="15" x14ac:dyDescent="0.25">
      <c r="A4" s="403" t="s">
        <v>3</v>
      </c>
      <c r="B4" s="403"/>
      <c r="C4" s="151" t="str">
        <f>": "&amp;Input!C16</f>
        <v>: Mathematics</v>
      </c>
    </row>
    <row r="5" spans="1:4" s="149" customFormat="1" ht="15" x14ac:dyDescent="0.25">
      <c r="A5" s="401" t="s">
        <v>38</v>
      </c>
      <c r="B5" s="401"/>
      <c r="C5" s="149" t="str">
        <f>": "&amp;Input!J15&amp;" SCHOOL"</f>
        <v>: HIGH SCHOOL</v>
      </c>
    </row>
    <row r="6" spans="1:4" s="149" customFormat="1" ht="15" x14ac:dyDescent="0.25">
      <c r="A6" s="401" t="s">
        <v>4</v>
      </c>
      <c r="B6" s="401"/>
      <c r="C6" s="151" t="str">
        <f>": "&amp;Input!J16</f>
        <v>: 10</v>
      </c>
    </row>
    <row r="7" spans="1:4" s="149" customFormat="1" ht="15" x14ac:dyDescent="0.25">
      <c r="A7" s="401" t="s">
        <v>9</v>
      </c>
      <c r="B7" s="401"/>
      <c r="C7" s="151" t="str">
        <f>": "&amp;Input!C18</f>
        <v>: 2017-2018</v>
      </c>
    </row>
    <row r="8" spans="1:4" s="149" customFormat="1" ht="15" x14ac:dyDescent="0.25">
      <c r="A8" s="166"/>
      <c r="B8" s="166"/>
    </row>
    <row r="9" spans="1:4" s="149" customFormat="1" ht="15" x14ac:dyDescent="0.25">
      <c r="A9" s="404" t="s">
        <v>10</v>
      </c>
      <c r="B9" s="392" t="s">
        <v>13</v>
      </c>
      <c r="C9" s="404" t="s">
        <v>14</v>
      </c>
      <c r="D9" s="392" t="s">
        <v>12</v>
      </c>
    </row>
    <row r="10" spans="1:4" s="149" customFormat="1" ht="15" x14ac:dyDescent="0.25">
      <c r="A10" s="404"/>
      <c r="B10" s="392"/>
      <c r="C10" s="404"/>
      <c r="D10" s="392"/>
    </row>
    <row r="11" spans="1:4" s="149" customFormat="1" ht="15" x14ac:dyDescent="0.25">
      <c r="A11" s="405">
        <v>1</v>
      </c>
      <c r="B11" s="181" t="str">
        <f>IF('ProSem 1'!A104=0,"",'ProSem 1'!A104)</f>
        <v/>
      </c>
      <c r="C11" s="182" t="str">
        <f>IF('ProSem 1'!B104=0,"",'ProSem 1'!B104)</f>
        <v/>
      </c>
      <c r="D11" s="183" t="str">
        <f>IF('ProSem 1'!C104="","",'ProSem 1'!C104)</f>
        <v/>
      </c>
    </row>
    <row r="12" spans="1:4" s="149" customFormat="1" ht="15" x14ac:dyDescent="0.25">
      <c r="A12" s="406"/>
      <c r="B12" s="181" t="str">
        <f>IF('ProSem 1'!A105=0,"",'ProSem 1'!A105)</f>
        <v/>
      </c>
      <c r="C12" s="182" t="str">
        <f>IF('ProSem 1'!B105=0,"",'ProSem 1'!B105)</f>
        <v/>
      </c>
      <c r="D12" s="183" t="str">
        <f>IF('ProSem 1'!C105="","",'ProSem 1'!C105)</f>
        <v/>
      </c>
    </row>
    <row r="13" spans="1:4" s="149" customFormat="1" ht="15" x14ac:dyDescent="0.25">
      <c r="A13" s="406"/>
      <c r="B13" s="181" t="str">
        <f>IF('ProSem 1'!A106=0,"",'ProSem 1'!A106)</f>
        <v/>
      </c>
      <c r="C13" s="182" t="str">
        <f>IF('ProSem 1'!B106=0,"",'ProSem 1'!B106)</f>
        <v/>
      </c>
      <c r="D13" s="183" t="str">
        <f>IF('ProSem 1'!C106="","",'ProSem 1'!C106)</f>
        <v/>
      </c>
    </row>
    <row r="14" spans="1:4" s="149" customFormat="1" ht="15" x14ac:dyDescent="0.25">
      <c r="A14" s="406"/>
      <c r="B14" s="181" t="str">
        <f>IF('ProSem 1'!A107=0,"",'ProSem 1'!A107)</f>
        <v/>
      </c>
      <c r="C14" s="182" t="str">
        <f>IF('ProSem 1'!B107=0,"",'ProSem 1'!B107)</f>
        <v/>
      </c>
      <c r="D14" s="183" t="str">
        <f>IF('ProSem 1'!C107="","",'ProSem 1'!C107)</f>
        <v/>
      </c>
    </row>
    <row r="15" spans="1:4" s="149" customFormat="1" ht="15" x14ac:dyDescent="0.25">
      <c r="A15" s="406"/>
      <c r="B15" s="181" t="str">
        <f>IF('ProSem 1'!A108=0,"",'ProSem 1'!A108)</f>
        <v/>
      </c>
      <c r="C15" s="182" t="str">
        <f>IF('ProSem 1'!B108=0,"",'ProSem 1'!B108)</f>
        <v/>
      </c>
      <c r="D15" s="183" t="str">
        <f>IF('ProSem 1'!C108="","",'ProSem 1'!C108)</f>
        <v/>
      </c>
    </row>
    <row r="16" spans="1:4" s="149" customFormat="1" ht="15" x14ac:dyDescent="0.25">
      <c r="A16" s="406"/>
      <c r="B16" s="181" t="str">
        <f>IF('ProSem 1'!A109=0,"",'ProSem 1'!A109)</f>
        <v/>
      </c>
      <c r="C16" s="182" t="str">
        <f>IF('ProSem 1'!B109=0,"",'ProSem 1'!B109)</f>
        <v/>
      </c>
      <c r="D16" s="183" t="str">
        <f>IF('ProSem 1'!C109="","",'ProSem 1'!C109)</f>
        <v/>
      </c>
    </row>
    <row r="17" spans="1:4" s="149" customFormat="1" ht="15" x14ac:dyDescent="0.25">
      <c r="A17" s="406"/>
      <c r="B17" s="181" t="str">
        <f>IF('ProSem 1'!A110=0,"",'ProSem 1'!A110)</f>
        <v/>
      </c>
      <c r="C17" s="182" t="str">
        <f>IF('ProSem 1'!B110=0,"",'ProSem 1'!B110)</f>
        <v/>
      </c>
      <c r="D17" s="183" t="str">
        <f>IF('ProSem 1'!C110="","",'ProSem 1'!C110)</f>
        <v/>
      </c>
    </row>
    <row r="18" spans="1:4" s="149" customFormat="1" ht="15" x14ac:dyDescent="0.25">
      <c r="A18" s="406"/>
      <c r="B18" s="181" t="str">
        <f>IF('ProSem 1'!A111=0,"",'ProSem 1'!A111)</f>
        <v/>
      </c>
      <c r="C18" s="182" t="str">
        <f>IF('ProSem 1'!B111=0,"",'ProSem 1'!B111)</f>
        <v/>
      </c>
      <c r="D18" s="183" t="str">
        <f>IF('ProSem 1'!C111="","",'ProSem 1'!C111)</f>
        <v/>
      </c>
    </row>
    <row r="19" spans="1:4" s="149" customFormat="1" ht="15" x14ac:dyDescent="0.25">
      <c r="A19" s="406"/>
      <c r="B19" s="181" t="str">
        <f>IF('ProSem 1'!A112=0,"",'ProSem 1'!A112)</f>
        <v/>
      </c>
      <c r="C19" s="182" t="str">
        <f>IF('ProSem 1'!B112=0,"",'ProSem 1'!B112)</f>
        <v/>
      </c>
      <c r="D19" s="183" t="str">
        <f>IF('ProSem 1'!C112="","",'ProSem 1'!C112)</f>
        <v/>
      </c>
    </row>
    <row r="20" spans="1:4" s="149" customFormat="1" ht="15" x14ac:dyDescent="0.25">
      <c r="A20" s="406"/>
      <c r="B20" s="181" t="str">
        <f>IF('ProSem 1'!A113=0,"",'ProSem 1'!A113)</f>
        <v/>
      </c>
      <c r="C20" s="182" t="str">
        <f>IF('ProSem 1'!B113=0,"",'ProSem 1'!B113)</f>
        <v/>
      </c>
      <c r="D20" s="183" t="str">
        <f>IF('ProSem 1'!C113="","",'ProSem 1'!C113)</f>
        <v/>
      </c>
    </row>
    <row r="21" spans="1:4" s="149" customFormat="1" ht="15" x14ac:dyDescent="0.25">
      <c r="A21" s="406"/>
      <c r="B21" s="181" t="str">
        <f>IF('ProSem 1'!A114=0,"",'ProSem 1'!A114)</f>
        <v/>
      </c>
      <c r="C21" s="182" t="str">
        <f>IF('ProSem 1'!B114=0,"",'ProSem 1'!B114)</f>
        <v/>
      </c>
      <c r="D21" s="183" t="str">
        <f>IF('ProSem 1'!C114="","",'ProSem 1'!C114)</f>
        <v/>
      </c>
    </row>
    <row r="22" spans="1:4" s="149" customFormat="1" ht="15" x14ac:dyDescent="0.25">
      <c r="A22" s="406"/>
      <c r="B22" s="181" t="str">
        <f>IF('ProSem 1'!A115=0,"",'ProSem 1'!A115)</f>
        <v/>
      </c>
      <c r="C22" s="182" t="str">
        <f>IF('ProSem 1'!B115=0,"",'ProSem 1'!B115)</f>
        <v/>
      </c>
      <c r="D22" s="183" t="str">
        <f>IF('ProSem 1'!C115="","",'ProSem 1'!C115)</f>
        <v/>
      </c>
    </row>
    <row r="23" spans="1:4" s="149" customFormat="1" ht="15" x14ac:dyDescent="0.25">
      <c r="A23" s="406"/>
      <c r="B23" s="181" t="str">
        <f>IF('ProSem 1'!A116=0,"",'ProSem 1'!A116)</f>
        <v/>
      </c>
      <c r="C23" s="182" t="str">
        <f>IF('ProSem 1'!B116=0,"",'ProSem 1'!B116)</f>
        <v/>
      </c>
      <c r="D23" s="183" t="str">
        <f>IF('ProSem 1'!C116="","",'ProSem 1'!C116)</f>
        <v/>
      </c>
    </row>
    <row r="24" spans="1:4" s="149" customFormat="1" ht="15" x14ac:dyDescent="0.25">
      <c r="A24" s="406"/>
      <c r="B24" s="181" t="str">
        <f>IF('ProSem 1'!A117=0,"",'ProSem 1'!A117)</f>
        <v/>
      </c>
      <c r="C24" s="182" t="str">
        <f>IF('ProSem 1'!B117=0,"",'ProSem 1'!B117)</f>
        <v/>
      </c>
      <c r="D24" s="183" t="str">
        <f>IF('ProSem 1'!C117="","",'ProSem 1'!C117)</f>
        <v/>
      </c>
    </row>
    <row r="25" spans="1:4" s="149" customFormat="1" ht="15" x14ac:dyDescent="0.25">
      <c r="A25" s="406"/>
      <c r="B25" s="181" t="str">
        <f>IF('ProSem 1'!A118=0,"",'ProSem 1'!A118)</f>
        <v/>
      </c>
      <c r="C25" s="182" t="str">
        <f>IF('ProSem 1'!B118=0,"",'ProSem 1'!B118)</f>
        <v/>
      </c>
      <c r="D25" s="183" t="str">
        <f>IF('ProSem 1'!C118="","",'ProSem 1'!C118)</f>
        <v/>
      </c>
    </row>
    <row r="26" spans="1:4" s="149" customFormat="1" ht="15" x14ac:dyDescent="0.25">
      <c r="A26" s="406"/>
      <c r="B26" s="181" t="str">
        <f>IF('ProSem 1'!A119=0,"",'ProSem 1'!A119)</f>
        <v/>
      </c>
      <c r="C26" s="182" t="str">
        <f>IF('ProSem 1'!B119=0,"",'ProSem 1'!B119)</f>
        <v/>
      </c>
      <c r="D26" s="183" t="str">
        <f>IF('ProSem 1'!C119="","",'ProSem 1'!C119)</f>
        <v/>
      </c>
    </row>
    <row r="27" spans="1:4" s="149" customFormat="1" ht="15" x14ac:dyDescent="0.25">
      <c r="A27" s="406"/>
      <c r="B27" s="181" t="str">
        <f>IF('ProSem 1'!A120=0,"",'ProSem 1'!A120)</f>
        <v/>
      </c>
      <c r="C27" s="182" t="str">
        <f>IF('ProSem 1'!B120=0,"",'ProSem 1'!B120)</f>
        <v/>
      </c>
      <c r="D27" s="183" t="str">
        <f>IF('ProSem 1'!C120="","",'ProSem 1'!C120)</f>
        <v/>
      </c>
    </row>
    <row r="28" spans="1:4" s="149" customFormat="1" ht="15" x14ac:dyDescent="0.25">
      <c r="A28" s="406"/>
      <c r="B28" s="181" t="str">
        <f>IF('ProSem 1'!A121=0,"",'ProSem 1'!A121)</f>
        <v/>
      </c>
      <c r="C28" s="182" t="str">
        <f>IF('ProSem 1'!B121=0,"",'ProSem 1'!B121)</f>
        <v/>
      </c>
      <c r="D28" s="183" t="str">
        <f>IF('ProSem 1'!C121="","",'ProSem 1'!C121)</f>
        <v/>
      </c>
    </row>
    <row r="29" spans="1:4" s="149" customFormat="1" ht="15" x14ac:dyDescent="0.25">
      <c r="A29" s="406"/>
      <c r="B29" s="181" t="str">
        <f>IF('ProSem 1'!A122=0,"",'ProSem 1'!A122)</f>
        <v/>
      </c>
      <c r="C29" s="182" t="str">
        <f>IF('ProSem 1'!B122=0,"",'ProSem 1'!B122)</f>
        <v/>
      </c>
      <c r="D29" s="183" t="str">
        <f>IF('ProSem 1'!C122="","",'ProSem 1'!C122)</f>
        <v/>
      </c>
    </row>
    <row r="30" spans="1:4" s="149" customFormat="1" ht="15" x14ac:dyDescent="0.25">
      <c r="A30" s="406"/>
      <c r="B30" s="181" t="str">
        <f>IF('ProSem 1'!A123=0,"",'ProSem 1'!A123)</f>
        <v/>
      </c>
      <c r="C30" s="182" t="str">
        <f>IF('ProSem 1'!B123=0,"",'ProSem 1'!B123)</f>
        <v/>
      </c>
      <c r="D30" s="183" t="str">
        <f>IF('ProSem 1'!C123="","",'ProSem 1'!C123)</f>
        <v/>
      </c>
    </row>
    <row r="31" spans="1:4" s="149" customFormat="1" ht="15" x14ac:dyDescent="0.25">
      <c r="A31" s="406"/>
      <c r="B31" s="181" t="str">
        <f>IF('ProSem 1'!A124=0,"",'ProSem 1'!A124)</f>
        <v/>
      </c>
      <c r="C31" s="182" t="str">
        <f>IF('ProSem 1'!B124=0,"",'ProSem 1'!B124)</f>
        <v/>
      </c>
      <c r="D31" s="183" t="str">
        <f>IF('ProSem 1'!C124="","",'ProSem 1'!C124)</f>
        <v/>
      </c>
    </row>
    <row r="32" spans="1:4" s="149" customFormat="1" ht="15" x14ac:dyDescent="0.25">
      <c r="A32" s="406"/>
      <c r="B32" s="181" t="str">
        <f>IF('ProSem 1'!A125=0,"",'ProSem 1'!A125)</f>
        <v/>
      </c>
      <c r="C32" s="182" t="str">
        <f>IF('ProSem 1'!B125=0,"",'ProSem 1'!B125)</f>
        <v/>
      </c>
      <c r="D32" s="183" t="str">
        <f>IF('ProSem 1'!C125="","",'ProSem 1'!C125)</f>
        <v/>
      </c>
    </row>
    <row r="33" spans="1:4" s="149" customFormat="1" ht="15" x14ac:dyDescent="0.25">
      <c r="A33" s="406"/>
      <c r="B33" s="181" t="str">
        <f>IF('ProSem 1'!A126=0,"",'ProSem 1'!A126)</f>
        <v/>
      </c>
      <c r="C33" s="182" t="str">
        <f>IF('ProSem 1'!B126=0,"",'ProSem 1'!B126)</f>
        <v/>
      </c>
      <c r="D33" s="183" t="str">
        <f>IF('ProSem 1'!C126="","",'ProSem 1'!C126)</f>
        <v/>
      </c>
    </row>
    <row r="34" spans="1:4" s="149" customFormat="1" ht="15" x14ac:dyDescent="0.25">
      <c r="A34" s="406"/>
      <c r="B34" s="181" t="str">
        <f>IF('ProSem 1'!A127=0,"",'ProSem 1'!A127)</f>
        <v/>
      </c>
      <c r="C34" s="182" t="str">
        <f>IF('ProSem 1'!B127=0,"",'ProSem 1'!B127)</f>
        <v/>
      </c>
      <c r="D34" s="183" t="str">
        <f>IF('ProSem 1'!C127="","",'ProSem 1'!C127)</f>
        <v/>
      </c>
    </row>
    <row r="35" spans="1:4" s="149" customFormat="1" ht="15" x14ac:dyDescent="0.25">
      <c r="A35" s="406"/>
      <c r="B35" s="181" t="str">
        <f>IF('ProSem 1'!A128=0,"",'ProSem 1'!A128)</f>
        <v/>
      </c>
      <c r="C35" s="182" t="str">
        <f>IF('ProSem 1'!B128=0,"",'ProSem 1'!B128)</f>
        <v/>
      </c>
      <c r="D35" s="183" t="str">
        <f>IF('ProSem 1'!C128="","",'ProSem 1'!C128)</f>
        <v/>
      </c>
    </row>
    <row r="36" spans="1:4" s="149" customFormat="1" ht="15" x14ac:dyDescent="0.25">
      <c r="A36" s="406"/>
      <c r="B36" s="181" t="str">
        <f>IF('ProSem 1'!A129=0,"",'ProSem 1'!A129)</f>
        <v/>
      </c>
      <c r="C36" s="182" t="str">
        <f>IF('ProSem 1'!B129=0,"",'ProSem 1'!B129)</f>
        <v/>
      </c>
      <c r="D36" s="183" t="str">
        <f>IF('ProSem 1'!C129="","",'ProSem 1'!C129)</f>
        <v/>
      </c>
    </row>
    <row r="37" spans="1:4" s="149" customFormat="1" ht="15" x14ac:dyDescent="0.25">
      <c r="A37" s="406"/>
      <c r="B37" s="181" t="str">
        <f>IF('ProSem 1'!A130=0,"",'ProSem 1'!A130)</f>
        <v/>
      </c>
      <c r="C37" s="182" t="str">
        <f>IF('ProSem 1'!B130=0,"",'ProSem 1'!B130)</f>
        <v/>
      </c>
      <c r="D37" s="183" t="str">
        <f>IF('ProSem 1'!C130="","",'ProSem 1'!C130)</f>
        <v/>
      </c>
    </row>
    <row r="38" spans="1:4" s="149" customFormat="1" ht="15" x14ac:dyDescent="0.25">
      <c r="A38" s="406"/>
      <c r="B38" s="181" t="str">
        <f>IF('ProSem 1'!A131=0,"",'ProSem 1'!A131)</f>
        <v/>
      </c>
      <c r="C38" s="182" t="str">
        <f>IF('ProSem 1'!B131=0,"",'ProSem 1'!B131)</f>
        <v/>
      </c>
      <c r="D38" s="183" t="str">
        <f>IF('ProSem 1'!C131="","",'ProSem 1'!C131)</f>
        <v/>
      </c>
    </row>
    <row r="39" spans="1:4" s="149" customFormat="1" ht="15" x14ac:dyDescent="0.25">
      <c r="A39" s="406"/>
      <c r="B39" s="181" t="str">
        <f>IF('ProSem 1'!A132=0,"",'ProSem 1'!A132)</f>
        <v/>
      </c>
      <c r="C39" s="182" t="str">
        <f>IF('ProSem 1'!B132=0,"",'ProSem 1'!B132)</f>
        <v/>
      </c>
      <c r="D39" s="183" t="str">
        <f>IF('ProSem 1'!C132="","",'ProSem 1'!C132)</f>
        <v/>
      </c>
    </row>
    <row r="40" spans="1:4" s="149" customFormat="1" ht="15" x14ac:dyDescent="0.25">
      <c r="A40" s="406"/>
      <c r="B40" s="181" t="str">
        <f>IF('ProSem 1'!A133=0,"",'ProSem 1'!A133)</f>
        <v/>
      </c>
      <c r="C40" s="182" t="str">
        <f>IF('ProSem 1'!B133=0,"",'ProSem 1'!B133)</f>
        <v/>
      </c>
      <c r="D40" s="183" t="str">
        <f>IF('ProSem 1'!C133="","",'ProSem 1'!C133)</f>
        <v/>
      </c>
    </row>
    <row r="41" spans="1:4" s="149" customFormat="1" ht="15" x14ac:dyDescent="0.25">
      <c r="A41" s="406"/>
      <c r="B41" s="181" t="str">
        <f>IF('ProSem 1'!A134=0,"",'ProSem 1'!A134)</f>
        <v/>
      </c>
      <c r="C41" s="182" t="str">
        <f>IF('ProSem 1'!B134=0,"",'ProSem 1'!B134)</f>
        <v/>
      </c>
      <c r="D41" s="183" t="str">
        <f>IF('ProSem 1'!C134="","",'ProSem 1'!C134)</f>
        <v/>
      </c>
    </row>
    <row r="42" spans="1:4" s="149" customFormat="1" ht="15" x14ac:dyDescent="0.25">
      <c r="A42" s="406"/>
      <c r="B42" s="181" t="str">
        <f>IF('ProSem 1'!A135=0,"",'ProSem 1'!A135)</f>
        <v/>
      </c>
      <c r="C42" s="182" t="str">
        <f>IF('ProSem 1'!B135=0,"",'ProSem 1'!B135)</f>
        <v/>
      </c>
      <c r="D42" s="183" t="str">
        <f>IF('ProSem 1'!C135="","",'ProSem 1'!C135)</f>
        <v/>
      </c>
    </row>
    <row r="43" spans="1:4" s="149" customFormat="1" ht="15" x14ac:dyDescent="0.25">
      <c r="A43" s="406"/>
      <c r="B43" s="181" t="str">
        <f>IF('ProSem 1'!A136=0,"",'ProSem 1'!A136)</f>
        <v/>
      </c>
      <c r="C43" s="182" t="str">
        <f>IF('ProSem 1'!B136=0,"",'ProSem 1'!B136)</f>
        <v/>
      </c>
      <c r="D43" s="183" t="str">
        <f>IF('ProSem 1'!C136="","",'ProSem 1'!C136)</f>
        <v/>
      </c>
    </row>
    <row r="44" spans="1:4" s="149" customFormat="1" ht="15" x14ac:dyDescent="0.25">
      <c r="A44" s="406"/>
      <c r="B44" s="181" t="str">
        <f>IF('ProSem 1'!A137=0,"",'ProSem 1'!A137)</f>
        <v/>
      </c>
      <c r="C44" s="182" t="str">
        <f>IF('ProSem 1'!B137=0,"",'ProSem 1'!B137)</f>
        <v/>
      </c>
      <c r="D44" s="183" t="str">
        <f>IF('ProSem 1'!C137="","",'ProSem 1'!C137)</f>
        <v/>
      </c>
    </row>
    <row r="45" spans="1:4" s="149" customFormat="1" ht="15" x14ac:dyDescent="0.25">
      <c r="A45" s="406"/>
      <c r="B45" s="181" t="str">
        <f>IF('ProSem 1'!A138=0,"",'ProSem 1'!A138)</f>
        <v/>
      </c>
      <c r="C45" s="182" t="str">
        <f>IF('ProSem 1'!B138=0,"",'ProSem 1'!B138)</f>
        <v/>
      </c>
      <c r="D45" s="183" t="str">
        <f>IF('ProSem 1'!C138="","",'ProSem 1'!C138)</f>
        <v/>
      </c>
    </row>
    <row r="46" spans="1:4" s="149" customFormat="1" ht="15" x14ac:dyDescent="0.25">
      <c r="A46" s="406"/>
      <c r="B46" s="181" t="str">
        <f>IF('ProSem 1'!A139=0,"",'ProSem 1'!A139)</f>
        <v/>
      </c>
      <c r="C46" s="182" t="str">
        <f>IF('ProSem 1'!B139=0,"",'ProSem 1'!B139)</f>
        <v/>
      </c>
      <c r="D46" s="183" t="str">
        <f>IF('ProSem 1'!C139="","",'ProSem 1'!C139)</f>
        <v/>
      </c>
    </row>
    <row r="47" spans="1:4" s="149" customFormat="1" ht="15" x14ac:dyDescent="0.25">
      <c r="A47" s="406"/>
      <c r="B47" s="181" t="str">
        <f>IF('ProSem 1'!A140=0,"",'ProSem 1'!A140)</f>
        <v/>
      </c>
      <c r="C47" s="182" t="str">
        <f>IF('ProSem 1'!B140=0,"",'ProSem 1'!B140)</f>
        <v/>
      </c>
      <c r="D47" s="183" t="str">
        <f>IF('ProSem 1'!C140="","",'ProSem 1'!C140)</f>
        <v/>
      </c>
    </row>
    <row r="48" spans="1:4" s="149" customFormat="1" ht="15" x14ac:dyDescent="0.25">
      <c r="A48" s="406"/>
      <c r="B48" s="181" t="str">
        <f>IF('ProSem 1'!A141=0,"",'ProSem 1'!A141)</f>
        <v/>
      </c>
      <c r="C48" s="182" t="str">
        <f>IF('ProSem 1'!B141=0,"",'ProSem 1'!B141)</f>
        <v/>
      </c>
      <c r="D48" s="183" t="str">
        <f>IF('ProSem 1'!C141="","",'ProSem 1'!C141)</f>
        <v/>
      </c>
    </row>
    <row r="49" spans="1:4" s="149" customFormat="1" ht="15" x14ac:dyDescent="0.25">
      <c r="A49" s="406"/>
      <c r="B49" s="181" t="str">
        <f>IF('ProSem 1'!A142=0,"",'ProSem 1'!A142)</f>
        <v/>
      </c>
      <c r="C49" s="182" t="str">
        <f>IF('ProSem 1'!B142=0,"",'ProSem 1'!B142)</f>
        <v/>
      </c>
      <c r="D49" s="183" t="str">
        <f>IF('ProSem 1'!C142="","",'ProSem 1'!C142)</f>
        <v/>
      </c>
    </row>
    <row r="50" spans="1:4" s="149" customFormat="1" ht="15" x14ac:dyDescent="0.25">
      <c r="A50" s="406"/>
      <c r="B50" s="181" t="str">
        <f>IF('ProSem 1'!A143=0,"",'ProSem 1'!A143)</f>
        <v/>
      </c>
      <c r="C50" s="182" t="str">
        <f>IF('ProSem 1'!B143=0,"",'ProSem 1'!B143)</f>
        <v/>
      </c>
      <c r="D50" s="183" t="str">
        <f>IF('ProSem 1'!C143="","",'ProSem 1'!C143)</f>
        <v/>
      </c>
    </row>
    <row r="51" spans="1:4" s="149" customFormat="1" ht="15" x14ac:dyDescent="0.25">
      <c r="A51" s="407"/>
      <c r="B51" s="410" t="s">
        <v>39</v>
      </c>
      <c r="C51" s="410"/>
      <c r="D51" s="185">
        <f>SUM(D11:D50)</f>
        <v>0</v>
      </c>
    </row>
    <row r="52" spans="1:4" s="149" customFormat="1" ht="15" x14ac:dyDescent="0.25">
      <c r="A52" s="411">
        <v>2</v>
      </c>
      <c r="B52" s="183" t="str">
        <f>IF('ProSem 2'!A104=0,"",'ProSem 2'!A104)</f>
        <v/>
      </c>
      <c r="C52" s="186" t="str">
        <f>IF('ProSem 2'!B104=0,"",'ProSem 2'!B104)</f>
        <v/>
      </c>
      <c r="D52" s="187" t="str">
        <f>IF('ProSem 2'!C104="","",'ProSem 2'!C104)</f>
        <v/>
      </c>
    </row>
    <row r="53" spans="1:4" s="149" customFormat="1" ht="15" x14ac:dyDescent="0.25">
      <c r="A53" s="412"/>
      <c r="B53" s="183" t="str">
        <f>IF('ProSem 2'!A105=0,"",'ProSem 2'!A105)</f>
        <v/>
      </c>
      <c r="C53" s="186" t="str">
        <f>IF('ProSem 2'!B105=0,"",'ProSem 2'!B105)</f>
        <v/>
      </c>
      <c r="D53" s="187" t="str">
        <f>IF('ProSem 2'!C105="","",'ProSem 2'!C105)</f>
        <v/>
      </c>
    </row>
    <row r="54" spans="1:4" s="149" customFormat="1" ht="15" x14ac:dyDescent="0.25">
      <c r="A54" s="412"/>
      <c r="B54" s="183" t="str">
        <f>IF('ProSem 2'!A106=0,"",'ProSem 2'!A106)</f>
        <v/>
      </c>
      <c r="C54" s="186" t="str">
        <f>IF('ProSem 2'!B106=0,"",'ProSem 2'!B106)</f>
        <v/>
      </c>
      <c r="D54" s="187" t="str">
        <f>IF('ProSem 2'!C106="","",'ProSem 2'!C106)</f>
        <v/>
      </c>
    </row>
    <row r="55" spans="1:4" s="149" customFormat="1" ht="15" x14ac:dyDescent="0.25">
      <c r="A55" s="412"/>
      <c r="B55" s="183" t="str">
        <f>IF('ProSem 2'!A107=0,"",'ProSem 2'!A107)</f>
        <v/>
      </c>
      <c r="C55" s="186" t="str">
        <f>IF('ProSem 2'!B107=0,"",'ProSem 2'!B107)</f>
        <v/>
      </c>
      <c r="D55" s="187" t="str">
        <f>IF('ProSem 2'!C107="","",'ProSem 2'!C107)</f>
        <v/>
      </c>
    </row>
    <row r="56" spans="1:4" s="149" customFormat="1" ht="15" x14ac:dyDescent="0.25">
      <c r="A56" s="412"/>
      <c r="B56" s="183" t="str">
        <f>IF('ProSem 2'!A108=0,"",'ProSem 2'!A108)</f>
        <v/>
      </c>
      <c r="C56" s="186" t="str">
        <f>IF('ProSem 2'!B108=0,"",'ProSem 2'!B108)</f>
        <v/>
      </c>
      <c r="D56" s="187" t="str">
        <f>IF('ProSem 2'!C108="","",'ProSem 2'!C108)</f>
        <v/>
      </c>
    </row>
    <row r="57" spans="1:4" s="149" customFormat="1" ht="15" x14ac:dyDescent="0.25">
      <c r="A57" s="412"/>
      <c r="B57" s="183" t="str">
        <f>IF('ProSem 2'!A109=0,"",'ProSem 2'!A109)</f>
        <v/>
      </c>
      <c r="C57" s="186" t="str">
        <f>IF('ProSem 2'!B109=0,"",'ProSem 2'!B109)</f>
        <v/>
      </c>
      <c r="D57" s="187" t="str">
        <f>IF('ProSem 2'!C109="","",'ProSem 2'!C109)</f>
        <v/>
      </c>
    </row>
    <row r="58" spans="1:4" s="149" customFormat="1" ht="15" x14ac:dyDescent="0.25">
      <c r="A58" s="412"/>
      <c r="B58" s="183" t="str">
        <f>IF('ProSem 2'!A110=0,"",'ProSem 2'!A110)</f>
        <v/>
      </c>
      <c r="C58" s="186" t="str">
        <f>IF('ProSem 2'!B110=0,"",'ProSem 2'!B110)</f>
        <v/>
      </c>
      <c r="D58" s="187" t="str">
        <f>IF('ProSem 2'!C110="","",'ProSem 2'!C110)</f>
        <v/>
      </c>
    </row>
    <row r="59" spans="1:4" s="149" customFormat="1" ht="15" x14ac:dyDescent="0.25">
      <c r="A59" s="412"/>
      <c r="B59" s="183" t="str">
        <f>IF('ProSem 2'!A111=0,"",'ProSem 2'!A111)</f>
        <v/>
      </c>
      <c r="C59" s="186" t="str">
        <f>IF('ProSem 2'!B111=0,"",'ProSem 2'!B111)</f>
        <v/>
      </c>
      <c r="D59" s="187" t="str">
        <f>IF('ProSem 2'!C111="","",'ProSem 2'!C111)</f>
        <v/>
      </c>
    </row>
    <row r="60" spans="1:4" s="149" customFormat="1" ht="15" x14ac:dyDescent="0.25">
      <c r="A60" s="412"/>
      <c r="B60" s="183" t="str">
        <f>IF('ProSem 2'!A112=0,"",'ProSem 2'!A112)</f>
        <v/>
      </c>
      <c r="C60" s="186" t="str">
        <f>IF('ProSem 2'!B112=0,"",'ProSem 2'!B112)</f>
        <v/>
      </c>
      <c r="D60" s="187" t="str">
        <f>IF('ProSem 2'!C112="","",'ProSem 2'!C112)</f>
        <v/>
      </c>
    </row>
    <row r="61" spans="1:4" s="149" customFormat="1" ht="15" x14ac:dyDescent="0.25">
      <c r="A61" s="412"/>
      <c r="B61" s="183" t="str">
        <f>IF('ProSem 2'!A113=0,"",'ProSem 2'!A113)</f>
        <v/>
      </c>
      <c r="C61" s="186" t="str">
        <f>IF('ProSem 2'!B113=0,"",'ProSem 2'!B113)</f>
        <v/>
      </c>
      <c r="D61" s="187" t="str">
        <f>IF('ProSem 2'!C113="","",'ProSem 2'!C113)</f>
        <v/>
      </c>
    </row>
    <row r="62" spans="1:4" s="149" customFormat="1" ht="15" x14ac:dyDescent="0.25">
      <c r="A62" s="412"/>
      <c r="B62" s="183" t="str">
        <f>IF('ProSem 2'!A114=0,"",'ProSem 2'!A114)</f>
        <v/>
      </c>
      <c r="C62" s="186" t="str">
        <f>IF('ProSem 2'!B114=0,"",'ProSem 2'!B114)</f>
        <v/>
      </c>
      <c r="D62" s="187" t="str">
        <f>IF('ProSem 2'!C114="","",'ProSem 2'!C114)</f>
        <v/>
      </c>
    </row>
    <row r="63" spans="1:4" s="149" customFormat="1" ht="15" x14ac:dyDescent="0.25">
      <c r="A63" s="412"/>
      <c r="B63" s="183" t="str">
        <f>IF('ProSem 2'!A115=0,"",'ProSem 2'!A115)</f>
        <v/>
      </c>
      <c r="C63" s="186" t="str">
        <f>IF('ProSem 2'!B115=0,"",'ProSem 2'!B115)</f>
        <v/>
      </c>
      <c r="D63" s="187" t="str">
        <f>IF('ProSem 2'!C115="","",'ProSem 2'!C115)</f>
        <v/>
      </c>
    </row>
    <row r="64" spans="1:4" s="149" customFormat="1" ht="15" x14ac:dyDescent="0.25">
      <c r="A64" s="412"/>
      <c r="B64" s="183" t="str">
        <f>IF('ProSem 2'!A116=0,"",'ProSem 2'!A116)</f>
        <v/>
      </c>
      <c r="C64" s="186" t="str">
        <f>IF('ProSem 2'!B116=0,"",'ProSem 2'!B116)</f>
        <v/>
      </c>
      <c r="D64" s="187" t="str">
        <f>IF('ProSem 2'!C116="","",'ProSem 2'!C116)</f>
        <v/>
      </c>
    </row>
    <row r="65" spans="1:4" s="149" customFormat="1" ht="15" x14ac:dyDescent="0.25">
      <c r="A65" s="412"/>
      <c r="B65" s="183" t="str">
        <f>IF('ProSem 2'!A117=0,"",'ProSem 2'!A117)</f>
        <v/>
      </c>
      <c r="C65" s="186" t="str">
        <f>IF('ProSem 2'!B117=0,"",'ProSem 2'!B117)</f>
        <v/>
      </c>
      <c r="D65" s="187" t="str">
        <f>IF('ProSem 2'!C117="","",'ProSem 2'!C117)</f>
        <v/>
      </c>
    </row>
    <row r="66" spans="1:4" s="149" customFormat="1" ht="15" x14ac:dyDescent="0.25">
      <c r="A66" s="412"/>
      <c r="B66" s="183" t="str">
        <f>IF('ProSem 2'!A118=0,"",'ProSem 2'!A118)</f>
        <v/>
      </c>
      <c r="C66" s="186" t="str">
        <f>IF('ProSem 2'!B118=0,"",'ProSem 2'!B118)</f>
        <v/>
      </c>
      <c r="D66" s="187" t="str">
        <f>IF('ProSem 2'!C118="","",'ProSem 2'!C118)</f>
        <v/>
      </c>
    </row>
    <row r="67" spans="1:4" s="149" customFormat="1" ht="15" x14ac:dyDescent="0.25">
      <c r="A67" s="412"/>
      <c r="B67" s="183" t="str">
        <f>IF('ProSem 2'!A119=0,"",'ProSem 2'!A119)</f>
        <v/>
      </c>
      <c r="C67" s="186" t="str">
        <f>IF('ProSem 2'!B119=0,"",'ProSem 2'!B119)</f>
        <v/>
      </c>
      <c r="D67" s="187" t="str">
        <f>IF('ProSem 2'!C119="","",'ProSem 2'!C119)</f>
        <v/>
      </c>
    </row>
    <row r="68" spans="1:4" s="149" customFormat="1" ht="15" x14ac:dyDescent="0.25">
      <c r="A68" s="412"/>
      <c r="B68" s="183" t="str">
        <f>IF('ProSem 2'!A120=0,"",'ProSem 2'!A120)</f>
        <v/>
      </c>
      <c r="C68" s="186" t="str">
        <f>IF('ProSem 2'!B120=0,"",'ProSem 2'!B120)</f>
        <v/>
      </c>
      <c r="D68" s="187" t="str">
        <f>IF('ProSem 2'!C120="","",'ProSem 2'!C120)</f>
        <v/>
      </c>
    </row>
    <row r="69" spans="1:4" s="149" customFormat="1" ht="15" x14ac:dyDescent="0.25">
      <c r="A69" s="412"/>
      <c r="B69" s="183" t="str">
        <f>IF('ProSem 2'!A121=0,"",'ProSem 2'!A121)</f>
        <v/>
      </c>
      <c r="C69" s="186" t="str">
        <f>IF('ProSem 2'!B121=0,"",'ProSem 2'!B121)</f>
        <v/>
      </c>
      <c r="D69" s="187" t="str">
        <f>IF('ProSem 2'!AG121="","",'ProSem 2'!AG121)</f>
        <v/>
      </c>
    </row>
    <row r="70" spans="1:4" s="149" customFormat="1" ht="15" x14ac:dyDescent="0.25">
      <c r="A70" s="412"/>
      <c r="B70" s="183" t="str">
        <f>IF('ProSem 2'!A122=0,"",'ProSem 2'!A122)</f>
        <v/>
      </c>
      <c r="C70" s="186" t="str">
        <f>IF('ProSem 2'!B122=0,"",'ProSem 2'!B122)</f>
        <v/>
      </c>
      <c r="D70" s="187" t="str">
        <f>IF('ProSem 2'!AG122="","",'ProSem 2'!AG122)</f>
        <v/>
      </c>
    </row>
    <row r="71" spans="1:4" s="149" customFormat="1" ht="15" x14ac:dyDescent="0.25">
      <c r="A71" s="412"/>
      <c r="B71" s="183" t="str">
        <f>IF('ProSem 2'!A123=0,"",'ProSem 2'!A123)</f>
        <v/>
      </c>
      <c r="C71" s="186" t="str">
        <f>IF('ProSem 2'!B123=0,"",'ProSem 2'!B123)</f>
        <v/>
      </c>
      <c r="D71" s="187" t="str">
        <f>IF('ProSem 2'!AG123="","",'ProSem 2'!AG123)</f>
        <v/>
      </c>
    </row>
    <row r="72" spans="1:4" s="149" customFormat="1" ht="15" x14ac:dyDescent="0.25">
      <c r="A72" s="412"/>
      <c r="B72" s="183" t="str">
        <f>IF('ProSem 2'!A124=0,"",'ProSem 2'!A124)</f>
        <v/>
      </c>
      <c r="C72" s="186" t="str">
        <f>IF('ProSem 2'!B124=0,"",'ProSem 2'!B124)</f>
        <v/>
      </c>
      <c r="D72" s="187" t="str">
        <f>IF('ProSem 2'!AG124="","",'ProSem 2'!AG124)</f>
        <v/>
      </c>
    </row>
    <row r="73" spans="1:4" s="149" customFormat="1" ht="15" x14ac:dyDescent="0.25">
      <c r="A73" s="412"/>
      <c r="B73" s="183" t="str">
        <f>IF('ProSem 2'!A125=0,"",'ProSem 2'!A125)</f>
        <v/>
      </c>
      <c r="C73" s="186" t="str">
        <f>IF('ProSem 2'!B125=0,"",'ProSem 2'!B125)</f>
        <v/>
      </c>
      <c r="D73" s="187" t="str">
        <f>IF('ProSem 2'!AG125="","",'ProSem 2'!AG125)</f>
        <v/>
      </c>
    </row>
    <row r="74" spans="1:4" s="149" customFormat="1" ht="15" x14ac:dyDescent="0.25">
      <c r="A74" s="412"/>
      <c r="B74" s="183" t="str">
        <f>IF('ProSem 2'!A126=0,"",'ProSem 2'!A126)</f>
        <v/>
      </c>
      <c r="C74" s="186" t="str">
        <f>IF('ProSem 2'!B126=0,"",'ProSem 2'!B126)</f>
        <v/>
      </c>
      <c r="D74" s="187" t="str">
        <f>IF('ProSem 2'!AG126="","",'ProSem 2'!AG126)</f>
        <v/>
      </c>
    </row>
    <row r="75" spans="1:4" s="149" customFormat="1" ht="15" x14ac:dyDescent="0.25">
      <c r="A75" s="412"/>
      <c r="B75" s="183" t="str">
        <f>IF('ProSem 2'!A127=0,"",'ProSem 2'!A127)</f>
        <v/>
      </c>
      <c r="C75" s="186" t="str">
        <f>IF('ProSem 2'!B127=0,"",'ProSem 2'!B127)</f>
        <v/>
      </c>
      <c r="D75" s="187" t="str">
        <f>IF('ProSem 2'!AG127="","",'ProSem 2'!AG127)</f>
        <v/>
      </c>
    </row>
    <row r="76" spans="1:4" s="149" customFormat="1" ht="15" x14ac:dyDescent="0.25">
      <c r="A76" s="412"/>
      <c r="B76" s="183" t="str">
        <f>IF('ProSem 2'!A128=0,"",'ProSem 2'!A128)</f>
        <v/>
      </c>
      <c r="C76" s="186" t="str">
        <f>IF('ProSem 2'!B128=0,"",'ProSem 2'!B128)</f>
        <v/>
      </c>
      <c r="D76" s="187" t="str">
        <f>IF('ProSem 2'!AG128="","",'ProSem 2'!AG128)</f>
        <v/>
      </c>
    </row>
    <row r="77" spans="1:4" s="149" customFormat="1" ht="15" x14ac:dyDescent="0.25">
      <c r="A77" s="412"/>
      <c r="B77" s="183" t="str">
        <f>IF('ProSem 2'!A129=0,"",'ProSem 2'!A129)</f>
        <v/>
      </c>
      <c r="C77" s="186" t="str">
        <f>IF('ProSem 2'!B129=0,"",'ProSem 2'!B129)</f>
        <v/>
      </c>
      <c r="D77" s="187" t="str">
        <f>IF('ProSem 2'!AG129="","",'ProSem 2'!AG129)</f>
        <v/>
      </c>
    </row>
    <row r="78" spans="1:4" s="149" customFormat="1" ht="15" x14ac:dyDescent="0.25">
      <c r="A78" s="412"/>
      <c r="B78" s="183" t="str">
        <f>IF('ProSem 2'!A130=0,"",'ProSem 2'!A130)</f>
        <v/>
      </c>
      <c r="C78" s="186" t="str">
        <f>IF('ProSem 2'!B130=0,"",'ProSem 2'!B130)</f>
        <v/>
      </c>
      <c r="D78" s="187" t="str">
        <f>IF('ProSem 2'!AG130="","",'ProSem 2'!AG130)</f>
        <v/>
      </c>
    </row>
    <row r="79" spans="1:4" s="149" customFormat="1" ht="15" x14ac:dyDescent="0.25">
      <c r="A79" s="412"/>
      <c r="B79" s="183" t="str">
        <f>IF('ProSem 2'!A131=0,"",'ProSem 2'!A131)</f>
        <v/>
      </c>
      <c r="C79" s="186" t="str">
        <f>IF('ProSem 2'!B131=0,"",'ProSem 2'!B131)</f>
        <v/>
      </c>
      <c r="D79" s="187" t="str">
        <f>IF('ProSem 2'!AG131="","",'ProSem 2'!AG131)</f>
        <v/>
      </c>
    </row>
    <row r="80" spans="1:4" s="149" customFormat="1" ht="15" x14ac:dyDescent="0.25">
      <c r="A80" s="412"/>
      <c r="B80" s="183" t="str">
        <f>IF('ProSem 2'!A132=0,"",'ProSem 2'!A132)</f>
        <v/>
      </c>
      <c r="C80" s="186" t="str">
        <f>IF('ProSem 2'!B132=0,"",'ProSem 2'!B132)</f>
        <v/>
      </c>
      <c r="D80" s="187" t="str">
        <f>IF('ProSem 2'!AG132="","",'ProSem 2'!AG132)</f>
        <v/>
      </c>
    </row>
    <row r="81" spans="1:7" s="149" customFormat="1" ht="15" x14ac:dyDescent="0.25">
      <c r="A81" s="412"/>
      <c r="B81" s="183" t="str">
        <f>IF('ProSem 2'!A133=0,"",'ProSem 2'!A133)</f>
        <v/>
      </c>
      <c r="C81" s="186" t="str">
        <f>IF('ProSem 2'!B133=0,"",'ProSem 2'!B133)</f>
        <v/>
      </c>
      <c r="D81" s="187" t="str">
        <f>IF('ProSem 2'!AG133="","",'ProSem 2'!AG133)</f>
        <v/>
      </c>
    </row>
    <row r="82" spans="1:7" s="149" customFormat="1" ht="15" x14ac:dyDescent="0.25">
      <c r="A82" s="412"/>
      <c r="B82" s="183" t="str">
        <f>IF('ProSem 2'!A134=0,"",'ProSem 2'!A134)</f>
        <v/>
      </c>
      <c r="C82" s="186" t="str">
        <f>IF('ProSem 2'!B134=0,"",'ProSem 2'!B134)</f>
        <v/>
      </c>
      <c r="D82" s="187" t="str">
        <f>IF('ProSem 2'!AG134="","",'ProSem 2'!AG134)</f>
        <v/>
      </c>
    </row>
    <row r="83" spans="1:7" s="149" customFormat="1" ht="15" x14ac:dyDescent="0.25">
      <c r="A83" s="412"/>
      <c r="B83" s="183" t="str">
        <f>IF('ProSem 2'!A135=0,"",'ProSem 2'!A135)</f>
        <v/>
      </c>
      <c r="C83" s="186" t="str">
        <f>IF('ProSem 2'!B135=0,"",'ProSem 2'!B135)</f>
        <v/>
      </c>
      <c r="D83" s="187" t="str">
        <f>IF('ProSem 2'!AG135="","",'ProSem 2'!AG135)</f>
        <v/>
      </c>
    </row>
    <row r="84" spans="1:7" s="149" customFormat="1" ht="15" x14ac:dyDescent="0.25">
      <c r="A84" s="412"/>
      <c r="B84" s="183" t="str">
        <f>IF('ProSem 2'!A136=0,"",'ProSem 2'!A136)</f>
        <v/>
      </c>
      <c r="C84" s="186" t="str">
        <f>IF('ProSem 2'!B136=0,"",'ProSem 2'!B136)</f>
        <v/>
      </c>
      <c r="D84" s="187" t="str">
        <f>IF('ProSem 2'!AG136="","",'ProSem 2'!AG136)</f>
        <v/>
      </c>
    </row>
    <row r="85" spans="1:7" s="149" customFormat="1" ht="15" x14ac:dyDescent="0.25">
      <c r="A85" s="412"/>
      <c r="B85" s="183" t="str">
        <f>IF('ProSem 2'!A137=0,"",'ProSem 2'!A137)</f>
        <v/>
      </c>
      <c r="C85" s="186" t="str">
        <f>IF('ProSem 2'!B137=0,"",'ProSem 2'!B137)</f>
        <v/>
      </c>
      <c r="D85" s="187" t="str">
        <f>IF('ProSem 2'!AG137="","",'ProSem 2'!AG137)</f>
        <v/>
      </c>
    </row>
    <row r="86" spans="1:7" s="149" customFormat="1" ht="15" x14ac:dyDescent="0.25">
      <c r="A86" s="412"/>
      <c r="B86" s="183" t="str">
        <f>IF('ProSem 2'!A138=0,"",'ProSem 2'!A138)</f>
        <v/>
      </c>
      <c r="C86" s="186" t="str">
        <f>IF('ProSem 2'!B138=0,"",'ProSem 2'!B138)</f>
        <v/>
      </c>
      <c r="D86" s="187" t="str">
        <f>IF('ProSem 2'!AG138="","",'ProSem 2'!AG138)</f>
        <v/>
      </c>
    </row>
    <row r="87" spans="1:7" s="149" customFormat="1" ht="15" x14ac:dyDescent="0.25">
      <c r="A87" s="412"/>
      <c r="B87" s="183" t="str">
        <f>IF('ProSem 2'!A139=0,"",'ProSem 2'!A139)</f>
        <v/>
      </c>
      <c r="C87" s="186" t="str">
        <f>IF('ProSem 2'!B139=0,"",'ProSem 2'!B139)</f>
        <v/>
      </c>
      <c r="D87" s="187" t="str">
        <f>IF('ProSem 2'!AG139="","",'ProSem 2'!AG139)</f>
        <v/>
      </c>
    </row>
    <row r="88" spans="1:7" s="149" customFormat="1" ht="15" x14ac:dyDescent="0.25">
      <c r="A88" s="412"/>
      <c r="B88" s="183" t="str">
        <f>IF('ProSem 2'!A140=0,"",'ProSem 2'!A140)</f>
        <v/>
      </c>
      <c r="C88" s="186" t="str">
        <f>IF('ProSem 2'!B140=0,"",'ProSem 2'!B140)</f>
        <v/>
      </c>
      <c r="D88" s="187" t="str">
        <f>IF('ProSem 2'!AG140="","",'ProSem 2'!AG140)</f>
        <v/>
      </c>
    </row>
    <row r="89" spans="1:7" s="149" customFormat="1" ht="15" x14ac:dyDescent="0.25">
      <c r="A89" s="412"/>
      <c r="B89" s="183" t="str">
        <f>IF('ProSem 2'!A141=0,"",'ProSem 2'!A141)</f>
        <v/>
      </c>
      <c r="C89" s="186" t="str">
        <f>IF('ProSem 2'!B141=0,"",'ProSem 2'!B141)</f>
        <v/>
      </c>
      <c r="D89" s="187" t="str">
        <f>IF('ProSem 2'!AG141="","",'ProSem 2'!AG141)</f>
        <v/>
      </c>
    </row>
    <row r="90" spans="1:7" s="149" customFormat="1" ht="15" x14ac:dyDescent="0.25">
      <c r="A90" s="412"/>
      <c r="B90" s="183" t="str">
        <f>IF('ProSem 2'!A142=0,"",'ProSem 2'!A142)</f>
        <v/>
      </c>
      <c r="C90" s="186" t="str">
        <f>IF('ProSem 2'!B142=0,"",'ProSem 2'!B142)</f>
        <v/>
      </c>
      <c r="D90" s="187" t="str">
        <f>IF('ProSem 2'!AG142="","",'ProSem 2'!AG142)</f>
        <v/>
      </c>
    </row>
    <row r="91" spans="1:7" s="149" customFormat="1" ht="15" x14ac:dyDescent="0.25">
      <c r="A91" s="412"/>
      <c r="B91" s="183" t="str">
        <f>IF('ProSem 2'!A143=0,"",'ProSem 2'!A143)</f>
        <v/>
      </c>
      <c r="C91" s="186" t="str">
        <f>IF('ProSem 2'!B143=0,"",'ProSem 2'!B143)</f>
        <v/>
      </c>
      <c r="D91" s="187" t="str">
        <f>IF('ProSem 2'!AG143="","",'ProSem 2'!AG143)</f>
        <v/>
      </c>
    </row>
    <row r="92" spans="1:7" s="149" customFormat="1" ht="15" x14ac:dyDescent="0.25">
      <c r="A92" s="407"/>
      <c r="B92" s="410" t="s">
        <v>39</v>
      </c>
      <c r="C92" s="410"/>
      <c r="D92" s="188">
        <f>SUM(D52:D74)</f>
        <v>0</v>
      </c>
    </row>
    <row r="93" spans="1:7" s="149" customFormat="1" ht="15" x14ac:dyDescent="0.25">
      <c r="A93" s="166"/>
      <c r="B93" s="166"/>
    </row>
    <row r="94" spans="1:7" s="149" customFormat="1" ht="15" x14ac:dyDescent="0.25">
      <c r="A94" s="166"/>
      <c r="B94" s="166"/>
    </row>
    <row r="95" spans="1:7" s="149" customFormat="1" ht="15" x14ac:dyDescent="0.25">
      <c r="A95" s="166"/>
      <c r="B95" s="166" t="s">
        <v>22</v>
      </c>
      <c r="C95" s="155"/>
      <c r="D95" s="192" t="str">
        <f>"Jakarta, "&amp;IF(Input!C17="","",Input!C17)</f>
        <v>Jakarta, July 2017</v>
      </c>
      <c r="F95" s="174"/>
      <c r="G95" s="189"/>
    </row>
    <row r="96" spans="1:7" s="149" customFormat="1" ht="15" x14ac:dyDescent="0.25">
      <c r="A96" s="166"/>
      <c r="B96" s="166" t="str">
        <f>"BUKIT SION "&amp;Input!J15&amp;" SCHOOL PRINCIPAL"</f>
        <v>BUKIT SION HIGH SCHOOL PRINCIPAL</v>
      </c>
      <c r="F96" s="408"/>
      <c r="G96" s="408"/>
    </row>
    <row r="97" spans="1:7" s="149" customFormat="1" ht="15" x14ac:dyDescent="0.25">
      <c r="A97" s="166"/>
      <c r="B97" s="166"/>
    </row>
    <row r="98" spans="1:7" s="149" customFormat="1" ht="15" x14ac:dyDescent="0.25">
      <c r="A98" s="166"/>
      <c r="B98" s="166"/>
    </row>
    <row r="99" spans="1:7" s="149" customFormat="1" ht="15" x14ac:dyDescent="0.25">
      <c r="A99" s="166"/>
      <c r="B99" s="166"/>
    </row>
    <row r="100" spans="1:7" s="149" customFormat="1" ht="15" x14ac:dyDescent="0.25">
      <c r="A100" s="166"/>
      <c r="B100" s="176" t="str">
        <f>IF(Input!$J$18="","",Input!$J$18)</f>
        <v>Agustinus Siahaan, S.Si.</v>
      </c>
      <c r="D100" s="191" t="str">
        <f>IF(Input!C15="","",Input!C15)</f>
        <v>Ir. Lucia Lukito</v>
      </c>
      <c r="E100" s="152"/>
      <c r="F100" s="409"/>
      <c r="G100" s="409"/>
    </row>
  </sheetData>
  <sheetProtection password="C71F" sheet="1" objects="1" scenarios="1" formatCells="0" formatRows="0"/>
  <mergeCells count="16">
    <mergeCell ref="F96:G96"/>
    <mergeCell ref="F100:G100"/>
    <mergeCell ref="B92:C92"/>
    <mergeCell ref="B51:C51"/>
    <mergeCell ref="A52:A92"/>
    <mergeCell ref="A9:A10"/>
    <mergeCell ref="B9:B10"/>
    <mergeCell ref="C9:C10"/>
    <mergeCell ref="D9:D10"/>
    <mergeCell ref="A11:A51"/>
    <mergeCell ref="A7:B7"/>
    <mergeCell ref="A1:D1"/>
    <mergeCell ref="A2:D2"/>
    <mergeCell ref="A4:B4"/>
    <mergeCell ref="A5:B5"/>
    <mergeCell ref="A6:B6"/>
  </mergeCells>
  <printOptions horizontalCentered="1"/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608"/>
  <sheetViews>
    <sheetView topLeftCell="T282" workbookViewId="0">
      <selection activeCell="P303" sqref="P303"/>
    </sheetView>
  </sheetViews>
  <sheetFormatPr defaultRowHeight="15" x14ac:dyDescent="0.25"/>
  <cols>
    <col min="1" max="1" width="8.140625" style="32" customWidth="1"/>
    <col min="2" max="2" width="57.140625" style="30" customWidth="1"/>
    <col min="3" max="3" width="6" style="30" customWidth="1"/>
    <col min="4" max="4" width="18.7109375" style="30" customWidth="1"/>
    <col min="5" max="5" width="8.7109375" style="30" customWidth="1"/>
    <col min="6" max="6" width="8.7109375" style="286" customWidth="1"/>
    <col min="7" max="7" width="5.85546875" style="31" customWidth="1"/>
    <col min="8" max="8" width="57.140625" style="30" customWidth="1"/>
    <col min="9" max="9" width="5.28515625" style="30" customWidth="1"/>
    <col min="10" max="10" width="12.85546875" style="30" customWidth="1"/>
    <col min="11" max="11" width="32.42578125" style="32" customWidth="1"/>
    <col min="12" max="12" width="9.85546875" style="30" customWidth="1"/>
    <col min="13" max="13" width="43.7109375" style="30" customWidth="1"/>
    <col min="14" max="14" width="26.42578125" style="30" customWidth="1"/>
    <col min="15" max="15" width="9.85546875" style="286" customWidth="1"/>
    <col min="16" max="16" width="7" style="30" customWidth="1"/>
    <col min="17" max="17" width="52.7109375" style="32" customWidth="1"/>
    <col min="18" max="18" width="5.42578125" style="32" customWidth="1"/>
    <col min="19" max="19" width="16.42578125" style="32" customWidth="1"/>
    <col min="20" max="20" width="12.85546875" style="32" bestFit="1" customWidth="1"/>
    <col min="21" max="21" width="12" style="32" customWidth="1"/>
    <col min="22" max="23" width="14.140625" style="32" customWidth="1"/>
    <col min="24" max="26" width="12" style="32" customWidth="1"/>
    <col min="27" max="29" width="9.140625" style="32"/>
    <col min="30" max="30" width="9.140625" style="32" hidden="1" customWidth="1"/>
    <col min="31" max="16384" width="9.140625" style="32"/>
  </cols>
  <sheetData>
    <row r="1" spans="1:33" ht="46.5" x14ac:dyDescent="0.7">
      <c r="A1" s="27" t="s">
        <v>144</v>
      </c>
      <c r="J1" s="140"/>
      <c r="V1" s="268" t="s">
        <v>183</v>
      </c>
      <c r="W1" s="266">
        <v>50</v>
      </c>
      <c r="X1" s="413" t="s">
        <v>185</v>
      </c>
      <c r="Y1" s="414"/>
      <c r="Z1" s="267" t="e">
        <f>ROUND(AVERAGEIF(E4:E83,"&gt;0"),0)</f>
        <v>#DIV/0!</v>
      </c>
    </row>
    <row r="2" spans="1:33" ht="15" customHeight="1" x14ac:dyDescent="0.25">
      <c r="A2" s="450" t="s">
        <v>145</v>
      </c>
      <c r="B2" s="451" t="s">
        <v>146</v>
      </c>
      <c r="C2" s="272"/>
      <c r="D2" s="276"/>
      <c r="E2" s="272"/>
      <c r="F2" s="76"/>
      <c r="G2" s="452" t="s">
        <v>147</v>
      </c>
      <c r="H2" s="454" t="s">
        <v>148</v>
      </c>
      <c r="I2" s="446" t="s">
        <v>136</v>
      </c>
      <c r="J2" s="448" t="s">
        <v>12</v>
      </c>
      <c r="K2" s="444" t="s">
        <v>47</v>
      </c>
      <c r="L2" s="292"/>
      <c r="M2" s="446" t="s">
        <v>238</v>
      </c>
      <c r="N2" s="446" t="s">
        <v>239</v>
      </c>
      <c r="O2" s="76"/>
      <c r="P2" s="439" t="s">
        <v>149</v>
      </c>
      <c r="Q2" s="441" t="s">
        <v>130</v>
      </c>
      <c r="R2" s="442" t="s">
        <v>136</v>
      </c>
      <c r="S2" s="424" t="s">
        <v>131</v>
      </c>
      <c r="T2" s="426" t="s">
        <v>223</v>
      </c>
      <c r="U2" s="428" t="s">
        <v>137</v>
      </c>
      <c r="V2" s="429"/>
      <c r="W2" s="429"/>
      <c r="X2" s="429"/>
      <c r="Y2" s="430"/>
      <c r="Z2" s="423" t="s">
        <v>151</v>
      </c>
      <c r="AB2" s="127"/>
      <c r="AC2" s="127"/>
      <c r="AD2" s="127"/>
      <c r="AE2" s="127"/>
      <c r="AF2" s="127"/>
      <c r="AG2" s="127"/>
    </row>
    <row r="3" spans="1:33" ht="56.25" customHeight="1" x14ac:dyDescent="0.25">
      <c r="A3" s="450"/>
      <c r="B3" s="451"/>
      <c r="C3" s="273" t="s">
        <v>136</v>
      </c>
      <c r="D3" s="277" t="s">
        <v>191</v>
      </c>
      <c r="E3" s="274" t="s">
        <v>189</v>
      </c>
      <c r="F3" s="283"/>
      <c r="G3" s="453"/>
      <c r="H3" s="454"/>
      <c r="I3" s="447"/>
      <c r="J3" s="449"/>
      <c r="K3" s="445"/>
      <c r="L3" s="293" t="s">
        <v>190</v>
      </c>
      <c r="M3" s="447"/>
      <c r="N3" s="447"/>
      <c r="O3" s="283"/>
      <c r="P3" s="440"/>
      <c r="Q3" s="441"/>
      <c r="R3" s="443"/>
      <c r="S3" s="425"/>
      <c r="T3" s="427"/>
      <c r="U3" s="300" t="s">
        <v>224</v>
      </c>
      <c r="V3" s="300" t="s">
        <v>225</v>
      </c>
      <c r="W3" s="300" t="s">
        <v>226</v>
      </c>
      <c r="X3" s="300" t="s">
        <v>227</v>
      </c>
      <c r="Y3" s="300" t="s">
        <v>152</v>
      </c>
      <c r="Z3" s="423"/>
      <c r="AB3" s="128"/>
      <c r="AC3" s="128"/>
      <c r="AD3" s="78" t="s">
        <v>153</v>
      </c>
      <c r="AE3" s="128"/>
      <c r="AF3" s="128"/>
      <c r="AG3" s="128"/>
    </row>
    <row r="4" spans="1:33" x14ac:dyDescent="0.25">
      <c r="A4" s="43"/>
      <c r="B4" s="271" t="str">
        <f>IF(A4="","",IFERROR(VLOOKUP(A4,'ProSem 1'!A$104:B$143,2,FALSE),IFERROR(VLOOKUP(A4,'ProSem 2'!A$104:B$143,2,FALSE),"SK TIDAK DITEMUKAN")))</f>
        <v/>
      </c>
      <c r="C4" s="56"/>
      <c r="D4" s="278"/>
      <c r="E4" s="269" t="str">
        <f t="shared" ref="E4:E35" si="0">IF(A4=0,"",ROUND(AVERAGEIFS(L$307:L$386,G$307:G$386,"="&amp;A4&amp;"*"),1))</f>
        <v/>
      </c>
      <c r="F4" s="284"/>
      <c r="G4" s="281"/>
      <c r="H4" s="270" t="str">
        <f>IF(G4="","",IFERROR(VLOOKUP(G4,'ProSem 1'!A$104:B$143,2,FALSE),IFERROR(VLOOKUP(G4,'ProSem 2'!A$104:B$143,2,FALSE),"KD TIDAK DITEMUKAN")))</f>
        <v/>
      </c>
      <c r="I4" s="56"/>
      <c r="J4" s="265" t="str">
        <f>IF(G4="","",IFERROR(VLOOKUP(G4,'ProSem 1'!A$104:C$143,3,FALSE),IFERROR(VLOOKUP(G4,'ProSem 2'!A$104:C$143,3,FALSE),"")))</f>
        <v/>
      </c>
      <c r="K4" s="79"/>
      <c r="L4" s="294" t="str">
        <f t="shared" ref="L4:L35" si="1">IF(G4=0,"",ROUND(AVERAGEIFS(Z$307:Z$606,P$307:P$606,"="&amp;G4&amp;"*"),1))</f>
        <v/>
      </c>
      <c r="M4" s="357"/>
      <c r="N4" s="342"/>
      <c r="O4" s="299"/>
      <c r="P4" s="281"/>
      <c r="Q4" s="334"/>
      <c r="R4" s="80"/>
      <c r="S4" s="81"/>
      <c r="T4" s="80"/>
      <c r="U4" s="336"/>
      <c r="V4" s="80"/>
      <c r="W4" s="336"/>
      <c r="X4" s="80"/>
      <c r="Y4" s="301" t="e">
        <f>AVERAGE(U4:X4)</f>
        <v>#DIV/0!</v>
      </c>
      <c r="Z4" s="301" t="e">
        <f>IF(S4="Afektif","",ROUND(AVERAGE(T4,Y4,W$1),0))</f>
        <v>#DIV/0!</v>
      </c>
      <c r="AB4" s="129"/>
      <c r="AC4" s="129"/>
      <c r="AD4" s="78" t="s">
        <v>154</v>
      </c>
      <c r="AE4" s="129"/>
      <c r="AF4" s="129"/>
      <c r="AG4" s="129"/>
    </row>
    <row r="5" spans="1:33" x14ac:dyDescent="0.25">
      <c r="A5" s="43"/>
      <c r="B5" s="271" t="str">
        <f>IF(A5="","",IFERROR(VLOOKUP(A5,'ProSem 1'!A$104:B$143,2,FALSE),IFERROR(VLOOKUP(A5,'ProSem 2'!A$104:B$143,2,FALSE),"SK TIDAK DITEMUKAN")))</f>
        <v/>
      </c>
      <c r="C5" s="56"/>
      <c r="D5" s="278"/>
      <c r="E5" s="269" t="str">
        <f t="shared" si="0"/>
        <v/>
      </c>
      <c r="F5" s="284"/>
      <c r="G5" s="281"/>
      <c r="H5" s="270" t="str">
        <f>IF(G5="","",IFERROR(VLOOKUP(G5,'ProSem 1'!A$104:B$143,2,FALSE),IFERROR(VLOOKUP(G5,'ProSem 2'!A$104:B$143,2,FALSE),"KD TIDAK DITEMUKAN")))</f>
        <v/>
      </c>
      <c r="I5" s="56"/>
      <c r="J5" s="265" t="str">
        <f>IF(G5="","",IFERROR(VLOOKUP(G5,'ProSem 1'!A$104:C$143,3,FALSE),IFERROR(VLOOKUP(G5,'ProSem 2'!A$104:C$143,3,FALSE),"")))</f>
        <v/>
      </c>
      <c r="K5" s="79"/>
      <c r="L5" s="294" t="str">
        <f t="shared" si="1"/>
        <v/>
      </c>
      <c r="M5" s="357"/>
      <c r="N5" s="342"/>
      <c r="O5" s="299"/>
      <c r="P5" s="281"/>
      <c r="Q5" s="334"/>
      <c r="R5" s="80"/>
      <c r="S5" s="81"/>
      <c r="T5" s="80"/>
      <c r="U5" s="336"/>
      <c r="V5" s="80"/>
      <c r="W5" s="336"/>
      <c r="X5" s="80"/>
      <c r="Y5" s="301" t="e">
        <f t="shared" ref="Y5:Y68" si="2">AVERAGE(U5:X5)</f>
        <v>#DIV/0!</v>
      </c>
      <c r="Z5" s="301" t="e">
        <f t="shared" ref="Z5:Z68" si="3">IF(S5="Afektif","",ROUND(AVERAGE(T5,Y5,W$1),0))</f>
        <v>#DIV/0!</v>
      </c>
      <c r="AB5" s="129"/>
      <c r="AC5" s="129"/>
      <c r="AD5" s="78" t="s">
        <v>155</v>
      </c>
      <c r="AE5" s="129"/>
      <c r="AF5" s="129"/>
      <c r="AG5" s="129"/>
    </row>
    <row r="6" spans="1:33" x14ac:dyDescent="0.25">
      <c r="A6" s="43"/>
      <c r="B6" s="271" t="str">
        <f>IF(A6="","",IFERROR(VLOOKUP(A6,'ProSem 1'!A$104:B$143,2,FALSE),IFERROR(VLOOKUP(A6,'ProSem 2'!A$104:B$143,2,FALSE),"SK TIDAK DITEMUKAN")))</f>
        <v/>
      </c>
      <c r="C6" s="56"/>
      <c r="D6" s="278"/>
      <c r="E6" s="269" t="str">
        <f t="shared" si="0"/>
        <v/>
      </c>
      <c r="F6" s="284"/>
      <c r="G6" s="281"/>
      <c r="H6" s="270" t="str">
        <f>IF(G6="","",IFERROR(VLOOKUP(G6,'ProSem 1'!A$104:B$143,2,FALSE),IFERROR(VLOOKUP(G6,'ProSem 2'!A$104:B$143,2,FALSE),"KD TIDAK DITEMUKAN")))</f>
        <v/>
      </c>
      <c r="I6" s="56"/>
      <c r="J6" s="265" t="str">
        <f>IF(G6="","",IFERROR(VLOOKUP(G6,'ProSem 1'!A$104:C$143,3,FALSE),IFERROR(VLOOKUP(G6,'ProSem 2'!A$104:C$143,3,FALSE),"")))</f>
        <v/>
      </c>
      <c r="K6" s="79"/>
      <c r="L6" s="294" t="str">
        <f t="shared" si="1"/>
        <v/>
      </c>
      <c r="M6" s="357"/>
      <c r="N6" s="342"/>
      <c r="O6" s="299"/>
      <c r="P6" s="281"/>
      <c r="Q6" s="334"/>
      <c r="R6" s="80"/>
      <c r="S6" s="81"/>
      <c r="T6" s="80"/>
      <c r="U6" s="336"/>
      <c r="V6" s="80"/>
      <c r="W6" s="336"/>
      <c r="X6" s="80"/>
      <c r="Y6" s="301" t="e">
        <f t="shared" si="2"/>
        <v>#DIV/0!</v>
      </c>
      <c r="Z6" s="301" t="e">
        <f t="shared" si="3"/>
        <v>#DIV/0!</v>
      </c>
      <c r="AB6" s="129"/>
      <c r="AC6" s="129"/>
      <c r="AD6" s="129"/>
      <c r="AE6" s="129"/>
      <c r="AF6" s="129"/>
      <c r="AG6" s="129"/>
    </row>
    <row r="7" spans="1:33" x14ac:dyDescent="0.25">
      <c r="A7" s="43"/>
      <c r="B7" s="271" t="str">
        <f>IF(A7="","",IFERROR(VLOOKUP(A7,'ProSem 1'!A$104:B$143,2,FALSE),IFERROR(VLOOKUP(A7,'ProSem 2'!A$104:B$143,2,FALSE),"SK TIDAK DITEMUKAN")))</f>
        <v/>
      </c>
      <c r="C7" s="56"/>
      <c r="D7" s="278"/>
      <c r="E7" s="269" t="str">
        <f t="shared" si="0"/>
        <v/>
      </c>
      <c r="F7" s="284"/>
      <c r="G7" s="281"/>
      <c r="H7" s="270" t="str">
        <f>IF(G7="","",IFERROR(VLOOKUP(G7,'ProSem 1'!A$104:B$143,2,FALSE),IFERROR(VLOOKUP(G7,'ProSem 2'!A$104:B$143,2,FALSE),"KD TIDAK DITEMUKAN")))</f>
        <v/>
      </c>
      <c r="I7" s="56"/>
      <c r="J7" s="265" t="str">
        <f>IF(G7="","",IFERROR(VLOOKUP(G7,'ProSem 1'!A$104:C$143,3,FALSE),IFERROR(VLOOKUP(G7,'ProSem 2'!A$104:C$143,3,FALSE),"")))</f>
        <v/>
      </c>
      <c r="K7" s="79"/>
      <c r="L7" s="294" t="str">
        <f t="shared" si="1"/>
        <v/>
      </c>
      <c r="M7" s="353"/>
      <c r="N7" s="342"/>
      <c r="O7" s="299"/>
      <c r="P7" s="281"/>
      <c r="Q7" s="334"/>
      <c r="R7" s="80"/>
      <c r="S7" s="81"/>
      <c r="T7" s="80"/>
      <c r="U7" s="336"/>
      <c r="V7" s="80"/>
      <c r="W7" s="336"/>
      <c r="X7" s="80"/>
      <c r="Y7" s="301" t="e">
        <f t="shared" si="2"/>
        <v>#DIV/0!</v>
      </c>
      <c r="Z7" s="301" t="e">
        <f t="shared" si="3"/>
        <v>#DIV/0!</v>
      </c>
      <c r="AB7" s="129"/>
      <c r="AC7" s="129"/>
      <c r="AD7" s="129"/>
      <c r="AE7" s="129"/>
      <c r="AF7" s="129"/>
      <c r="AG7" s="129"/>
    </row>
    <row r="8" spans="1:33" x14ac:dyDescent="0.25">
      <c r="A8" s="43"/>
      <c r="B8" s="271" t="str">
        <f>IF(A8="","",IFERROR(VLOOKUP(A8,'ProSem 1'!A$104:B$143,2,FALSE),IFERROR(VLOOKUP(A8,'ProSem 2'!A$104:B$143,2,FALSE),"SK TIDAK DITEMUKAN")))</f>
        <v/>
      </c>
      <c r="C8" s="56"/>
      <c r="D8" s="278"/>
      <c r="E8" s="269" t="str">
        <f t="shared" si="0"/>
        <v/>
      </c>
      <c r="F8" s="284"/>
      <c r="G8" s="281"/>
      <c r="H8" s="270" t="str">
        <f>IF(G8="","",IFERROR(VLOOKUP(G8,'ProSem 1'!A$104:B$143,2,FALSE),IFERROR(VLOOKUP(G8,'ProSem 2'!A$104:B$143,2,FALSE),"KD TIDAK DITEMUKAN")))</f>
        <v/>
      </c>
      <c r="I8" s="56"/>
      <c r="J8" s="265" t="str">
        <f>IF(G8="","",IFERROR(VLOOKUP(G8,'ProSem 1'!A$104:C$143,3,FALSE),IFERROR(VLOOKUP(G8,'ProSem 2'!A$104:C$143,3,FALSE),"")))</f>
        <v/>
      </c>
      <c r="K8" s="79"/>
      <c r="L8" s="294" t="str">
        <f t="shared" si="1"/>
        <v/>
      </c>
      <c r="M8" s="353"/>
      <c r="N8" s="342"/>
      <c r="O8" s="299"/>
      <c r="P8" s="281"/>
      <c r="Q8" s="334"/>
      <c r="R8" s="80"/>
      <c r="S8" s="81"/>
      <c r="T8" s="80"/>
      <c r="U8" s="336"/>
      <c r="V8" s="80"/>
      <c r="W8" s="336"/>
      <c r="X8" s="80"/>
      <c r="Y8" s="301" t="e">
        <f t="shared" si="2"/>
        <v>#DIV/0!</v>
      </c>
      <c r="Z8" s="301" t="e">
        <f t="shared" si="3"/>
        <v>#DIV/0!</v>
      </c>
      <c r="AB8" s="129"/>
      <c r="AC8" s="129"/>
      <c r="AD8" s="78"/>
      <c r="AE8" s="129"/>
      <c r="AF8" s="129"/>
      <c r="AG8" s="129"/>
    </row>
    <row r="9" spans="1:33" x14ac:dyDescent="0.25">
      <c r="A9" s="43"/>
      <c r="B9" s="271" t="str">
        <f>IF(A9="","",IFERROR(VLOOKUP(A9,'ProSem 1'!A$104:B$143,2,FALSE),IFERROR(VLOOKUP(A9,'ProSem 2'!A$104:B$143,2,FALSE),"SK TIDAK DITEMUKAN")))</f>
        <v/>
      </c>
      <c r="C9" s="56"/>
      <c r="D9" s="278"/>
      <c r="E9" s="269" t="str">
        <f t="shared" si="0"/>
        <v/>
      </c>
      <c r="F9" s="284"/>
      <c r="G9" s="281"/>
      <c r="H9" s="270" t="str">
        <f>IF(G9="","",IFERROR(VLOOKUP(G9,'ProSem 1'!A$104:B$143,2,FALSE),IFERROR(VLOOKUP(G9,'ProSem 2'!A$104:B$143,2,FALSE),"KD TIDAK DITEMUKAN")))</f>
        <v/>
      </c>
      <c r="I9" s="56"/>
      <c r="J9" s="265" t="str">
        <f>IF(G9="","",IFERROR(VLOOKUP(G9,'ProSem 1'!A$104:C$143,3,FALSE),IFERROR(VLOOKUP(G9,'ProSem 2'!A$104:C$143,3,FALSE),"")))</f>
        <v/>
      </c>
      <c r="K9" s="79"/>
      <c r="L9" s="294" t="str">
        <f t="shared" si="1"/>
        <v/>
      </c>
      <c r="M9" s="353"/>
      <c r="N9" s="342"/>
      <c r="O9" s="299"/>
      <c r="P9" s="281"/>
      <c r="Q9" s="334"/>
      <c r="R9" s="80"/>
      <c r="S9" s="81"/>
      <c r="T9" s="336"/>
      <c r="U9" s="336"/>
      <c r="V9" s="336"/>
      <c r="W9" s="336"/>
      <c r="X9" s="336"/>
      <c r="Y9" s="301" t="e">
        <f t="shared" si="2"/>
        <v>#DIV/0!</v>
      </c>
      <c r="Z9" s="301" t="e">
        <f t="shared" si="3"/>
        <v>#DIV/0!</v>
      </c>
      <c r="AB9" s="129"/>
      <c r="AC9" s="129"/>
      <c r="AD9" s="129"/>
      <c r="AE9" s="129"/>
      <c r="AF9" s="129"/>
      <c r="AG9" s="129"/>
    </row>
    <row r="10" spans="1:33" x14ac:dyDescent="0.25">
      <c r="A10" s="43"/>
      <c r="B10" s="271" t="str">
        <f>IF(A10="","",IFERROR(VLOOKUP(A10,'ProSem 1'!A$104:B$143,2,FALSE),IFERROR(VLOOKUP(A10,'ProSem 2'!A$104:B$143,2,FALSE),"SK TIDAK DITEMUKAN")))</f>
        <v/>
      </c>
      <c r="C10" s="40"/>
      <c r="D10" s="278"/>
      <c r="E10" s="269" t="str">
        <f t="shared" si="0"/>
        <v/>
      </c>
      <c r="F10" s="284"/>
      <c r="G10" s="281"/>
      <c r="H10" s="270" t="str">
        <f>IF(G10="","",IFERROR(VLOOKUP(G10,'ProSem 1'!A$104:B$143,2,FALSE),IFERROR(VLOOKUP(G10,'ProSem 2'!A$104:B$143,2,FALSE),"KD TIDAK DITEMUKAN")))</f>
        <v/>
      </c>
      <c r="I10" s="56"/>
      <c r="J10" s="265" t="str">
        <f>IF(G10="","",IFERROR(VLOOKUP(G10,'ProSem 1'!A$104:C$143,3,FALSE),IFERROR(VLOOKUP(G10,'ProSem 2'!A$104:C$143,3,FALSE),"")))</f>
        <v/>
      </c>
      <c r="K10" s="79"/>
      <c r="L10" s="294" t="str">
        <f t="shared" si="1"/>
        <v/>
      </c>
      <c r="M10" s="353"/>
      <c r="N10" s="342"/>
      <c r="O10" s="299"/>
      <c r="P10" s="281"/>
      <c r="Q10" s="334"/>
      <c r="R10" s="80"/>
      <c r="S10" s="81"/>
      <c r="T10" s="80"/>
      <c r="U10" s="336"/>
      <c r="V10" s="80"/>
      <c r="W10" s="336"/>
      <c r="X10" s="80"/>
      <c r="Y10" s="301" t="e">
        <f t="shared" si="2"/>
        <v>#DIV/0!</v>
      </c>
      <c r="Z10" s="301" t="e">
        <f t="shared" si="3"/>
        <v>#DIV/0!</v>
      </c>
      <c r="AB10" s="129"/>
      <c r="AC10" s="129"/>
      <c r="AD10" s="129"/>
      <c r="AE10" s="129"/>
      <c r="AF10" s="129"/>
      <c r="AG10" s="129"/>
    </row>
    <row r="11" spans="1:33" x14ac:dyDescent="0.25">
      <c r="A11" s="43"/>
      <c r="B11" s="271" t="str">
        <f>IF(A11="","",IFERROR(VLOOKUP(A11,'ProSem 1'!A$104:B$143,2,FALSE),IFERROR(VLOOKUP(A11,'ProSem 2'!A$104:B$143,2,FALSE),"SK TIDAK DITEMUKAN")))</f>
        <v/>
      </c>
      <c r="C11" s="40"/>
      <c r="D11" s="278"/>
      <c r="E11" s="269" t="str">
        <f t="shared" si="0"/>
        <v/>
      </c>
      <c r="F11" s="284"/>
      <c r="G11" s="281"/>
      <c r="H11" s="270" t="str">
        <f>IF(G11="","",IFERROR(VLOOKUP(G11,'ProSem 1'!A$104:B$143,2,FALSE),IFERROR(VLOOKUP(G11,'ProSem 2'!A$104:B$143,2,FALSE),"KD TIDAK DITEMUKAN")))</f>
        <v/>
      </c>
      <c r="I11" s="56"/>
      <c r="J11" s="265" t="str">
        <f>IF(G11="","",IFERROR(VLOOKUP(G11,'ProSem 1'!A$104:C$143,3,FALSE),IFERROR(VLOOKUP(G11,'ProSem 2'!A$104:C$143,3,FALSE),"")))</f>
        <v/>
      </c>
      <c r="K11" s="79"/>
      <c r="L11" s="294" t="str">
        <f t="shared" si="1"/>
        <v/>
      </c>
      <c r="M11" s="353"/>
      <c r="N11" s="342"/>
      <c r="O11" s="299"/>
      <c r="P11" s="281"/>
      <c r="Q11" s="334"/>
      <c r="R11" s="80"/>
      <c r="S11" s="81"/>
      <c r="T11" s="336"/>
      <c r="U11" s="336"/>
      <c r="V11" s="336"/>
      <c r="W11" s="336"/>
      <c r="X11" s="336"/>
      <c r="Y11" s="301" t="e">
        <f t="shared" si="2"/>
        <v>#DIV/0!</v>
      </c>
      <c r="Z11" s="301" t="e">
        <f t="shared" si="3"/>
        <v>#DIV/0!</v>
      </c>
      <c r="AB11" s="129"/>
      <c r="AC11" s="129"/>
      <c r="AD11" s="129"/>
      <c r="AE11" s="129"/>
      <c r="AF11" s="129"/>
      <c r="AG11" s="129"/>
    </row>
    <row r="12" spans="1:33" x14ac:dyDescent="0.25">
      <c r="A12" s="43"/>
      <c r="B12" s="271" t="str">
        <f>IF(A12="","",IFERROR(VLOOKUP(A12,'ProSem 1'!A$104:B$143,2,FALSE),IFERROR(VLOOKUP(A12,'ProSem 2'!A$104:B$143,2,FALSE),"SK TIDAK DITEMUKAN")))</f>
        <v/>
      </c>
      <c r="C12" s="40"/>
      <c r="D12" s="278"/>
      <c r="E12" s="269" t="str">
        <f t="shared" si="0"/>
        <v/>
      </c>
      <c r="F12" s="284"/>
      <c r="G12" s="281"/>
      <c r="H12" s="270" t="str">
        <f>IF(G12="","",IFERROR(VLOOKUP(G12,'ProSem 1'!A$104:B$143,2,FALSE),IFERROR(VLOOKUP(G12,'ProSem 2'!A$104:B$143,2,FALSE),"KD TIDAK DITEMUKAN")))</f>
        <v/>
      </c>
      <c r="I12" s="56"/>
      <c r="J12" s="265" t="str">
        <f>IF(G12="","",IFERROR(VLOOKUP(G12,'ProSem 1'!A$104:C$143,3,FALSE),IFERROR(VLOOKUP(G12,'ProSem 2'!A$104:C$143,3,FALSE),"")))</f>
        <v/>
      </c>
      <c r="K12" s="79"/>
      <c r="L12" s="294" t="str">
        <f t="shared" si="1"/>
        <v/>
      </c>
      <c r="M12" s="353"/>
      <c r="N12" s="342"/>
      <c r="O12" s="299"/>
      <c r="P12" s="281"/>
      <c r="Q12" s="334"/>
      <c r="R12" s="80"/>
      <c r="S12" s="81"/>
      <c r="T12" s="80"/>
      <c r="U12" s="336"/>
      <c r="V12" s="80"/>
      <c r="W12" s="336"/>
      <c r="X12" s="80"/>
      <c r="Y12" s="301" t="e">
        <f t="shared" si="2"/>
        <v>#DIV/0!</v>
      </c>
      <c r="Z12" s="301" t="e">
        <f t="shared" si="3"/>
        <v>#DIV/0!</v>
      </c>
      <c r="AB12" s="129"/>
      <c r="AC12" s="129"/>
      <c r="AD12" s="129"/>
      <c r="AE12" s="129"/>
      <c r="AF12" s="129"/>
      <c r="AG12" s="129"/>
    </row>
    <row r="13" spans="1:33" x14ac:dyDescent="0.25">
      <c r="A13" s="43"/>
      <c r="B13" s="271" t="str">
        <f>IF(A13="","",IFERROR(VLOOKUP(A13,'ProSem 1'!A$104:B$143,2,FALSE),IFERROR(VLOOKUP(A13,'ProSem 2'!A$104:B$143,2,FALSE),"SK TIDAK DITEMUKAN")))</f>
        <v/>
      </c>
      <c r="C13" s="40"/>
      <c r="D13" s="278"/>
      <c r="E13" s="269" t="str">
        <f t="shared" si="0"/>
        <v/>
      </c>
      <c r="F13" s="284"/>
      <c r="G13" s="281"/>
      <c r="H13" s="270" t="str">
        <f>IF(G13="","",IFERROR(VLOOKUP(G13,'ProSem 1'!A$104:B$143,2,FALSE),IFERROR(VLOOKUP(G13,'ProSem 2'!A$104:B$143,2,FALSE),"KD TIDAK DITEMUKAN")))</f>
        <v/>
      </c>
      <c r="I13" s="56"/>
      <c r="J13" s="265" t="str">
        <f>IF(G13="","",IFERROR(VLOOKUP(G13,'ProSem 1'!A$104:C$143,3,FALSE),IFERROR(VLOOKUP(G13,'ProSem 2'!A$104:C$143,3,FALSE),"")))</f>
        <v/>
      </c>
      <c r="K13" s="79"/>
      <c r="L13" s="294" t="str">
        <f t="shared" si="1"/>
        <v/>
      </c>
      <c r="M13" s="353"/>
      <c r="N13" s="342"/>
      <c r="O13" s="299"/>
      <c r="P13" s="281"/>
      <c r="Q13" s="334"/>
      <c r="R13" s="80"/>
      <c r="S13" s="81"/>
      <c r="T13" s="80"/>
      <c r="U13" s="336"/>
      <c r="V13" s="80"/>
      <c r="W13" s="336"/>
      <c r="X13" s="80"/>
      <c r="Y13" s="301" t="e">
        <f t="shared" si="2"/>
        <v>#DIV/0!</v>
      </c>
      <c r="Z13" s="301" t="e">
        <f t="shared" si="3"/>
        <v>#DIV/0!</v>
      </c>
      <c r="AB13" s="129"/>
      <c r="AC13" s="129"/>
      <c r="AD13" s="129"/>
      <c r="AE13" s="129"/>
      <c r="AF13" s="129"/>
      <c r="AG13" s="129"/>
    </row>
    <row r="14" spans="1:33" x14ac:dyDescent="0.25">
      <c r="A14" s="43"/>
      <c r="B14" s="271" t="str">
        <f>IF(A14="","",IFERROR(VLOOKUP(A14,'ProSem 1'!A$104:B$143,2,FALSE),IFERROR(VLOOKUP(A14,'ProSem 2'!A$104:B$143,2,FALSE),"SK TIDAK DITEMUKAN")))</f>
        <v/>
      </c>
      <c r="C14" s="40"/>
      <c r="D14" s="278"/>
      <c r="E14" s="269" t="str">
        <f t="shared" si="0"/>
        <v/>
      </c>
      <c r="F14" s="284"/>
      <c r="G14" s="281"/>
      <c r="H14" s="270" t="str">
        <f>IF(G14="","",IFERROR(VLOOKUP(G14,'ProSem 1'!A$104:B$143,2,FALSE),IFERROR(VLOOKUP(G14,'ProSem 2'!A$104:B$143,2,FALSE),"KD TIDAK DITEMUKAN")))</f>
        <v/>
      </c>
      <c r="I14" s="56"/>
      <c r="J14" s="265" t="str">
        <f>IF(G14="","",IFERROR(VLOOKUP(G14,'ProSem 1'!A$104:C$143,3,FALSE),IFERROR(VLOOKUP(G14,'ProSem 2'!A$104:C$143,3,FALSE),"")))</f>
        <v/>
      </c>
      <c r="K14" s="79"/>
      <c r="L14" s="294" t="str">
        <f t="shared" si="1"/>
        <v/>
      </c>
      <c r="M14" s="353"/>
      <c r="N14" s="342"/>
      <c r="O14" s="299"/>
      <c r="P14" s="281"/>
      <c r="Q14" s="334"/>
      <c r="R14" s="80"/>
      <c r="S14" s="81"/>
      <c r="T14" s="336"/>
      <c r="U14" s="336"/>
      <c r="V14" s="336"/>
      <c r="W14" s="336"/>
      <c r="X14" s="336"/>
      <c r="Y14" s="301" t="e">
        <f t="shared" si="2"/>
        <v>#DIV/0!</v>
      </c>
      <c r="Z14" s="301" t="e">
        <f t="shared" si="3"/>
        <v>#DIV/0!</v>
      </c>
      <c r="AB14" s="129"/>
      <c r="AC14" s="129"/>
      <c r="AD14" s="129"/>
      <c r="AE14" s="129"/>
      <c r="AF14" s="129"/>
      <c r="AG14" s="129"/>
    </row>
    <row r="15" spans="1:33" x14ac:dyDescent="0.25">
      <c r="A15" s="43"/>
      <c r="B15" s="271" t="str">
        <f>IF(A15="","",IFERROR(VLOOKUP(A15,'ProSem 1'!A$104:B$143,2,FALSE),IFERROR(VLOOKUP(A15,'ProSem 2'!A$104:B$143,2,FALSE),"SK TIDAK DITEMUKAN")))</f>
        <v/>
      </c>
      <c r="C15" s="40"/>
      <c r="D15" s="278"/>
      <c r="E15" s="269" t="str">
        <f t="shared" si="0"/>
        <v/>
      </c>
      <c r="F15" s="284"/>
      <c r="G15" s="281"/>
      <c r="H15" s="270" t="str">
        <f>IF(G15="","",IFERROR(VLOOKUP(G15,'ProSem 1'!A$104:B$143,2,FALSE),IFERROR(VLOOKUP(G15,'ProSem 2'!A$104:B$143,2,FALSE),"KD TIDAK DITEMUKAN")))</f>
        <v/>
      </c>
      <c r="I15" s="56"/>
      <c r="J15" s="265" t="str">
        <f>IF(G15="","",IFERROR(VLOOKUP(G15,'ProSem 1'!A$104:C$143,3,FALSE),IFERROR(VLOOKUP(G15,'ProSem 2'!A$104:C$143,3,FALSE),"")))</f>
        <v/>
      </c>
      <c r="K15" s="79"/>
      <c r="L15" s="294" t="str">
        <f t="shared" si="1"/>
        <v/>
      </c>
      <c r="M15" s="353"/>
      <c r="N15" s="342"/>
      <c r="O15" s="299"/>
      <c r="P15" s="281"/>
      <c r="Q15" s="334"/>
      <c r="R15" s="80"/>
      <c r="S15" s="81"/>
      <c r="T15" s="80"/>
      <c r="U15" s="336"/>
      <c r="V15" s="80"/>
      <c r="W15" s="336"/>
      <c r="X15" s="80"/>
      <c r="Y15" s="301" t="e">
        <f t="shared" si="2"/>
        <v>#DIV/0!</v>
      </c>
      <c r="Z15" s="301" t="e">
        <f t="shared" si="3"/>
        <v>#DIV/0!</v>
      </c>
      <c r="AB15" s="129"/>
      <c r="AC15" s="129"/>
      <c r="AD15" s="129"/>
      <c r="AE15" s="129"/>
      <c r="AF15" s="129"/>
      <c r="AG15" s="129"/>
    </row>
    <row r="16" spans="1:33" x14ac:dyDescent="0.25">
      <c r="A16" s="43"/>
      <c r="B16" s="271" t="str">
        <f>IF(A16="","",IFERROR(VLOOKUP(A16,'ProSem 1'!A$104:B$143,2,FALSE),IFERROR(VLOOKUP(A16,'ProSem 2'!A$104:B$143,2,FALSE),"SK TIDAK DITEMUKAN")))</f>
        <v/>
      </c>
      <c r="C16" s="40"/>
      <c r="D16" s="278"/>
      <c r="E16" s="269" t="str">
        <f t="shared" si="0"/>
        <v/>
      </c>
      <c r="F16" s="284"/>
      <c r="G16" s="281"/>
      <c r="H16" s="270" t="str">
        <f>IF(G16="","",IFERROR(VLOOKUP(G16,'ProSem 1'!A$104:B$143,2,FALSE),IFERROR(VLOOKUP(G16,'ProSem 2'!A$104:B$143,2,FALSE),"KD TIDAK DITEMUKAN")))</f>
        <v/>
      </c>
      <c r="I16" s="56"/>
      <c r="J16" s="265" t="str">
        <f>IF(G16="","",IFERROR(VLOOKUP(G16,'ProSem 1'!A$104:C$143,3,FALSE),IFERROR(VLOOKUP(G16,'ProSem 2'!A$104:C$143,3,FALSE),"")))</f>
        <v/>
      </c>
      <c r="K16" s="79"/>
      <c r="L16" s="294" t="str">
        <f t="shared" si="1"/>
        <v/>
      </c>
      <c r="M16" s="353"/>
      <c r="N16" s="342"/>
      <c r="O16" s="299"/>
      <c r="P16" s="281"/>
      <c r="Q16" s="334"/>
      <c r="R16" s="80"/>
      <c r="S16" s="81"/>
      <c r="T16" s="80"/>
      <c r="U16" s="336"/>
      <c r="V16" s="80"/>
      <c r="W16" s="336"/>
      <c r="X16" s="80"/>
      <c r="Y16" s="301" t="e">
        <f t="shared" si="2"/>
        <v>#DIV/0!</v>
      </c>
      <c r="Z16" s="301" t="e">
        <f t="shared" si="3"/>
        <v>#DIV/0!</v>
      </c>
      <c r="AB16" s="129"/>
      <c r="AC16" s="129"/>
      <c r="AD16" s="129"/>
      <c r="AE16" s="129"/>
      <c r="AF16" s="129"/>
      <c r="AG16" s="129"/>
    </row>
    <row r="17" spans="1:33" x14ac:dyDescent="0.25">
      <c r="A17" s="43"/>
      <c r="B17" s="271" t="str">
        <f>IF(A17="","",IFERROR(VLOOKUP(A17,'ProSem 1'!A$104:B$143,2,FALSE),IFERROR(VLOOKUP(A17,'ProSem 2'!A$104:B$143,2,FALSE),"SK TIDAK DITEMUKAN")))</f>
        <v/>
      </c>
      <c r="C17" s="40"/>
      <c r="D17" s="278"/>
      <c r="E17" s="269" t="str">
        <f t="shared" si="0"/>
        <v/>
      </c>
      <c r="F17" s="284"/>
      <c r="G17" s="281"/>
      <c r="H17" s="270" t="str">
        <f>IF(G17="","",IFERROR(VLOOKUP(G17,'ProSem 1'!A$104:B$143,2,FALSE),IFERROR(VLOOKUP(G17,'ProSem 2'!A$104:B$143,2,FALSE),"KD TIDAK DITEMUKAN")))</f>
        <v/>
      </c>
      <c r="I17" s="56"/>
      <c r="J17" s="265" t="str">
        <f>IF(G17="","",IFERROR(VLOOKUP(G17,'ProSem 1'!A$104:C$143,3,FALSE),IFERROR(VLOOKUP(G17,'ProSem 2'!A$104:C$143,3,FALSE),"")))</f>
        <v/>
      </c>
      <c r="K17" s="79"/>
      <c r="L17" s="294" t="str">
        <f t="shared" si="1"/>
        <v/>
      </c>
      <c r="M17" s="353"/>
      <c r="N17" s="342"/>
      <c r="O17" s="299"/>
      <c r="P17" s="281"/>
      <c r="Q17" s="334"/>
      <c r="R17" s="80"/>
      <c r="S17" s="81"/>
      <c r="T17" s="80"/>
      <c r="U17" s="336"/>
      <c r="V17" s="80"/>
      <c r="W17" s="336"/>
      <c r="X17" s="80"/>
      <c r="Y17" s="301" t="e">
        <f t="shared" si="2"/>
        <v>#DIV/0!</v>
      </c>
      <c r="Z17" s="301" t="e">
        <f t="shared" si="3"/>
        <v>#DIV/0!</v>
      </c>
      <c r="AB17" s="129"/>
      <c r="AC17" s="129"/>
      <c r="AD17" s="129"/>
      <c r="AE17" s="129"/>
      <c r="AF17" s="129"/>
      <c r="AG17" s="129"/>
    </row>
    <row r="18" spans="1:33" x14ac:dyDescent="0.25">
      <c r="A18" s="43"/>
      <c r="B18" s="271" t="str">
        <f>IF(A18="","",IFERROR(VLOOKUP(A18,'ProSem 1'!A$104:B$143,2,FALSE),IFERROR(VLOOKUP(A18,'ProSem 2'!A$104:B$143,2,FALSE),"SK TIDAK DITEMUKAN")))</f>
        <v/>
      </c>
      <c r="C18" s="40"/>
      <c r="D18" s="278"/>
      <c r="E18" s="269" t="str">
        <f t="shared" si="0"/>
        <v/>
      </c>
      <c r="F18" s="284"/>
      <c r="G18" s="281"/>
      <c r="H18" s="270" t="str">
        <f>IF(G18="","",IFERROR(VLOOKUP(G18,'ProSem 1'!A$104:B$143,2,FALSE),IFERROR(VLOOKUP(G18,'ProSem 2'!A$104:B$143,2,FALSE),"KD TIDAK DITEMUKAN")))</f>
        <v/>
      </c>
      <c r="I18" s="56"/>
      <c r="J18" s="265" t="str">
        <f>IF(G18="","",IFERROR(VLOOKUP(G18,'ProSem 1'!A$104:C$143,3,FALSE),IFERROR(VLOOKUP(G18,'ProSem 2'!A$104:C$143,3,FALSE),"")))</f>
        <v/>
      </c>
      <c r="K18" s="79"/>
      <c r="L18" s="294" t="str">
        <f t="shared" si="1"/>
        <v/>
      </c>
      <c r="M18" s="357"/>
      <c r="N18" s="342"/>
      <c r="O18" s="299"/>
      <c r="P18" s="281"/>
      <c r="Q18" s="334"/>
      <c r="R18" s="80"/>
      <c r="S18" s="81"/>
      <c r="T18" s="336"/>
      <c r="U18" s="336"/>
      <c r="V18" s="336"/>
      <c r="W18" s="336"/>
      <c r="X18" s="336"/>
      <c r="Y18" s="301" t="e">
        <f t="shared" si="2"/>
        <v>#DIV/0!</v>
      </c>
      <c r="Z18" s="301" t="e">
        <f t="shared" si="3"/>
        <v>#DIV/0!</v>
      </c>
      <c r="AB18" s="129"/>
      <c r="AC18" s="129"/>
      <c r="AD18" s="129"/>
      <c r="AE18" s="129"/>
      <c r="AF18" s="129"/>
      <c r="AG18" s="129"/>
    </row>
    <row r="19" spans="1:33" x14ac:dyDescent="0.25">
      <c r="A19" s="43"/>
      <c r="B19" s="271" t="str">
        <f>IF(A19="","",IFERROR(VLOOKUP(A19,'ProSem 1'!A$104:B$143,2,FALSE),IFERROR(VLOOKUP(A19,'ProSem 2'!A$104:B$143,2,FALSE),"SK TIDAK DITEMUKAN")))</f>
        <v/>
      </c>
      <c r="C19" s="40"/>
      <c r="D19" s="278"/>
      <c r="E19" s="269" t="str">
        <f t="shared" si="0"/>
        <v/>
      </c>
      <c r="F19" s="284"/>
      <c r="G19" s="281"/>
      <c r="H19" s="270" t="str">
        <f>IF(G19="","",IFERROR(VLOOKUP(G19,'ProSem 1'!A$104:B$143,2,FALSE),IFERROR(VLOOKUP(G19,'ProSem 2'!A$104:B$143,2,FALSE),"KD TIDAK DITEMUKAN")))</f>
        <v/>
      </c>
      <c r="I19" s="56"/>
      <c r="J19" s="265" t="str">
        <f>IF(G19="","",IFERROR(VLOOKUP(G19,'ProSem 1'!A$104:C$143,3,FALSE),IFERROR(VLOOKUP(G19,'ProSem 2'!A$104:C$143,3,FALSE),"")))</f>
        <v/>
      </c>
      <c r="K19" s="79"/>
      <c r="L19" s="294" t="str">
        <f t="shared" si="1"/>
        <v/>
      </c>
      <c r="M19" s="357"/>
      <c r="N19" s="342"/>
      <c r="O19" s="299"/>
      <c r="P19" s="281"/>
      <c r="Q19" s="334"/>
      <c r="R19" s="80"/>
      <c r="S19" s="81"/>
      <c r="T19" s="80"/>
      <c r="U19" s="336"/>
      <c r="V19" s="80"/>
      <c r="W19" s="336"/>
      <c r="X19" s="80"/>
      <c r="Y19" s="301" t="e">
        <f t="shared" si="2"/>
        <v>#DIV/0!</v>
      </c>
      <c r="Z19" s="301" t="e">
        <f t="shared" si="3"/>
        <v>#DIV/0!</v>
      </c>
      <c r="AB19" s="129"/>
      <c r="AC19" s="129"/>
      <c r="AD19" s="129"/>
      <c r="AE19" s="129"/>
      <c r="AF19" s="129"/>
      <c r="AG19" s="129"/>
    </row>
    <row r="20" spans="1:33" x14ac:dyDescent="0.25">
      <c r="A20" s="43"/>
      <c r="B20" s="271" t="str">
        <f>IF(A20="","",IFERROR(VLOOKUP(A20,'ProSem 1'!A$104:B$143,2,FALSE),IFERROR(VLOOKUP(A20,'ProSem 2'!A$104:B$143,2,FALSE),"SK TIDAK DITEMUKAN")))</f>
        <v/>
      </c>
      <c r="C20" s="40"/>
      <c r="D20" s="278"/>
      <c r="E20" s="269" t="str">
        <f t="shared" si="0"/>
        <v/>
      </c>
      <c r="F20" s="284"/>
      <c r="G20" s="281"/>
      <c r="H20" s="270" t="str">
        <f>IF(G20="","",IFERROR(VLOOKUP(G20,'ProSem 1'!A$104:B$143,2,FALSE),IFERROR(VLOOKUP(G20,'ProSem 2'!A$104:B$143,2,FALSE),"KD TIDAK DITEMUKAN")))</f>
        <v/>
      </c>
      <c r="I20" s="56"/>
      <c r="J20" s="265" t="str">
        <f>IF(G20="","",IFERROR(VLOOKUP(G20,'ProSem 1'!A$104:C$143,3,FALSE),IFERROR(VLOOKUP(G20,'ProSem 2'!A$104:C$143,3,FALSE),"")))</f>
        <v/>
      </c>
      <c r="K20" s="79"/>
      <c r="L20" s="294" t="str">
        <f t="shared" si="1"/>
        <v/>
      </c>
      <c r="M20" s="357"/>
      <c r="N20" s="342"/>
      <c r="O20" s="299"/>
      <c r="P20" s="281"/>
      <c r="Q20" s="334"/>
      <c r="R20" s="80"/>
      <c r="S20" s="81"/>
      <c r="T20" s="80"/>
      <c r="U20" s="336"/>
      <c r="V20" s="80"/>
      <c r="W20" s="336"/>
      <c r="X20" s="80"/>
      <c r="Y20" s="301" t="e">
        <f t="shared" si="2"/>
        <v>#DIV/0!</v>
      </c>
      <c r="Z20" s="301" t="e">
        <f t="shared" si="3"/>
        <v>#DIV/0!</v>
      </c>
      <c r="AB20" s="129"/>
      <c r="AC20" s="129"/>
      <c r="AD20" s="129"/>
      <c r="AE20" s="129"/>
      <c r="AF20" s="129"/>
      <c r="AG20" s="129"/>
    </row>
    <row r="21" spans="1:33" x14ac:dyDescent="0.25">
      <c r="A21" s="43"/>
      <c r="B21" s="271" t="str">
        <f>IF(A21="","",IFERROR(VLOOKUP(A21,'ProSem 1'!A$104:B$143,2,FALSE),IFERROR(VLOOKUP(A21,'ProSem 2'!A$104:B$143,2,FALSE),"SK TIDAK DITEMUKAN")))</f>
        <v/>
      </c>
      <c r="C21" s="40"/>
      <c r="D21" s="278"/>
      <c r="E21" s="269" t="str">
        <f t="shared" si="0"/>
        <v/>
      </c>
      <c r="F21" s="284"/>
      <c r="G21" s="281"/>
      <c r="H21" s="270" t="str">
        <f>IF(G21="","",IFERROR(VLOOKUP(G21,'ProSem 1'!A$104:B$143,2,FALSE),IFERROR(VLOOKUP(G21,'ProSem 2'!A$104:B$143,2,FALSE),"KD TIDAK DITEMUKAN")))</f>
        <v/>
      </c>
      <c r="I21" s="56"/>
      <c r="J21" s="265" t="str">
        <f>IF(G21="","",IFERROR(VLOOKUP(G21,'ProSem 1'!A$104:C$143,3,FALSE),IFERROR(VLOOKUP(G21,'ProSem 2'!A$104:C$143,3,FALSE),"")))</f>
        <v/>
      </c>
      <c r="K21" s="79"/>
      <c r="L21" s="294" t="str">
        <f t="shared" si="1"/>
        <v/>
      </c>
      <c r="M21" s="357"/>
      <c r="N21" s="342"/>
      <c r="O21" s="299"/>
      <c r="P21" s="281"/>
      <c r="Q21" s="334"/>
      <c r="R21" s="80"/>
      <c r="S21" s="81"/>
      <c r="T21" s="336"/>
      <c r="U21" s="336"/>
      <c r="V21" s="336"/>
      <c r="W21" s="336"/>
      <c r="X21" s="336"/>
      <c r="Y21" s="301" t="e">
        <f t="shared" si="2"/>
        <v>#DIV/0!</v>
      </c>
      <c r="Z21" s="301" t="e">
        <f t="shared" si="3"/>
        <v>#DIV/0!</v>
      </c>
      <c r="AB21" s="129"/>
      <c r="AC21" s="129"/>
      <c r="AD21" s="129"/>
      <c r="AE21" s="129"/>
      <c r="AF21" s="129"/>
      <c r="AG21" s="129"/>
    </row>
    <row r="22" spans="1:33" x14ac:dyDescent="0.25">
      <c r="A22" s="43"/>
      <c r="B22" s="271" t="str">
        <f>IF(A22="","",IFERROR(VLOOKUP(A22,'ProSem 1'!A$104:B$143,2,FALSE),IFERROR(VLOOKUP(A22,'ProSem 2'!A$104:B$143,2,FALSE),"SK TIDAK DITEMUKAN")))</f>
        <v/>
      </c>
      <c r="C22" s="40"/>
      <c r="D22" s="278"/>
      <c r="E22" s="269" t="str">
        <f t="shared" si="0"/>
        <v/>
      </c>
      <c r="F22" s="284"/>
      <c r="G22" s="281"/>
      <c r="H22" s="270" t="str">
        <f>IF(G22="","",IFERROR(VLOOKUP(G22,'ProSem 1'!A$104:B$143,2,FALSE),IFERROR(VLOOKUP(G22,'ProSem 2'!A$104:B$143,2,FALSE),"KD TIDAK DITEMUKAN")))</f>
        <v/>
      </c>
      <c r="I22" s="56"/>
      <c r="J22" s="265" t="str">
        <f>IF(G22="","",IFERROR(VLOOKUP(G22,'ProSem 1'!A$104:C$143,3,FALSE),IFERROR(VLOOKUP(G22,'ProSem 2'!A$104:C$143,3,FALSE),"")))</f>
        <v/>
      </c>
      <c r="K22" s="79"/>
      <c r="L22" s="294" t="str">
        <f t="shared" si="1"/>
        <v/>
      </c>
      <c r="M22" s="357"/>
      <c r="N22" s="342"/>
      <c r="O22" s="299"/>
      <c r="P22" s="281"/>
      <c r="Q22" s="334"/>
      <c r="R22" s="80"/>
      <c r="S22" s="81"/>
      <c r="T22" s="80"/>
      <c r="U22" s="336"/>
      <c r="V22" s="80"/>
      <c r="W22" s="336"/>
      <c r="X22" s="80"/>
      <c r="Y22" s="301" t="e">
        <f t="shared" si="2"/>
        <v>#DIV/0!</v>
      </c>
      <c r="Z22" s="301" t="e">
        <f t="shared" si="3"/>
        <v>#DIV/0!</v>
      </c>
      <c r="AB22" s="129"/>
      <c r="AC22" s="129"/>
      <c r="AD22" s="129"/>
      <c r="AE22" s="129"/>
      <c r="AF22" s="129"/>
      <c r="AG22" s="129"/>
    </row>
    <row r="23" spans="1:33" x14ac:dyDescent="0.25">
      <c r="A23" s="43"/>
      <c r="B23" s="271" t="str">
        <f>IF(A23="","",IFERROR(VLOOKUP(A23,'ProSem 1'!A$104:B$143,2,FALSE),IFERROR(VLOOKUP(A23,'ProSem 2'!A$104:B$143,2,FALSE),"SK TIDAK DITEMUKAN")))</f>
        <v/>
      </c>
      <c r="C23" s="40"/>
      <c r="D23" s="278"/>
      <c r="E23" s="269" t="str">
        <f t="shared" si="0"/>
        <v/>
      </c>
      <c r="F23" s="284"/>
      <c r="G23" s="281"/>
      <c r="H23" s="270" t="str">
        <f>IF(G23="","",IFERROR(VLOOKUP(G23,'ProSem 1'!A$104:B$143,2,FALSE),IFERROR(VLOOKUP(G23,'ProSem 2'!A$104:B$143,2,FALSE),"KD TIDAK DITEMUKAN")))</f>
        <v/>
      </c>
      <c r="I23" s="56"/>
      <c r="J23" s="265" t="str">
        <f>IF(G23="","",IFERROR(VLOOKUP(G23,'ProSem 1'!A$104:C$143,3,FALSE),IFERROR(VLOOKUP(G23,'ProSem 2'!A$104:C$143,3,FALSE),"")))</f>
        <v/>
      </c>
      <c r="K23" s="79"/>
      <c r="L23" s="294" t="str">
        <f t="shared" si="1"/>
        <v/>
      </c>
      <c r="M23" s="357"/>
      <c r="N23" s="342"/>
      <c r="O23" s="299"/>
      <c r="P23" s="281"/>
      <c r="Q23" s="334"/>
      <c r="R23" s="80"/>
      <c r="S23" s="81"/>
      <c r="T23" s="80"/>
      <c r="U23" s="336"/>
      <c r="V23" s="80"/>
      <c r="W23" s="336"/>
      <c r="X23" s="80"/>
      <c r="Y23" s="301" t="e">
        <f t="shared" si="2"/>
        <v>#DIV/0!</v>
      </c>
      <c r="Z23" s="301" t="e">
        <f t="shared" si="3"/>
        <v>#DIV/0!</v>
      </c>
      <c r="AB23" s="129"/>
      <c r="AC23" s="129"/>
      <c r="AD23" s="129"/>
      <c r="AE23" s="129"/>
      <c r="AF23" s="129"/>
      <c r="AG23" s="129"/>
    </row>
    <row r="24" spans="1:33" x14ac:dyDescent="0.25">
      <c r="A24" s="43"/>
      <c r="B24" s="271" t="str">
        <f>IF(A24="","",IFERROR(VLOOKUP(A24,'ProSem 1'!A$104:B$143,2,FALSE),IFERROR(VLOOKUP(A24,'ProSem 2'!A$104:B$143,2,FALSE),"SK TIDAK DITEMUKAN")))</f>
        <v/>
      </c>
      <c r="C24" s="40"/>
      <c r="D24" s="278"/>
      <c r="E24" s="269" t="str">
        <f t="shared" si="0"/>
        <v/>
      </c>
      <c r="F24" s="284"/>
      <c r="G24" s="281"/>
      <c r="H24" s="270" t="str">
        <f>IF(G24="","",IFERROR(VLOOKUP(G24,'ProSem 1'!A$104:B$143,2,FALSE),IFERROR(VLOOKUP(G24,'ProSem 2'!A$104:B$143,2,FALSE),"KD TIDAK DITEMUKAN")))</f>
        <v/>
      </c>
      <c r="I24" s="56"/>
      <c r="J24" s="265" t="str">
        <f>IF(G24="","",IFERROR(VLOOKUP(G24,'ProSem 1'!A$104:C$143,3,FALSE),IFERROR(VLOOKUP(G24,'ProSem 2'!A$104:C$143,3,FALSE),"")))</f>
        <v/>
      </c>
      <c r="K24" s="79"/>
      <c r="L24" s="294" t="str">
        <f t="shared" si="1"/>
        <v/>
      </c>
      <c r="M24" s="357"/>
      <c r="N24" s="342"/>
      <c r="O24" s="299"/>
      <c r="P24" s="281"/>
      <c r="Q24" s="334"/>
      <c r="R24" s="80"/>
      <c r="S24" s="81"/>
      <c r="T24" s="80"/>
      <c r="U24" s="336"/>
      <c r="V24" s="80"/>
      <c r="W24" s="336"/>
      <c r="X24" s="80"/>
      <c r="Y24" s="301" t="e">
        <f t="shared" si="2"/>
        <v>#DIV/0!</v>
      </c>
      <c r="Z24" s="301" t="e">
        <f t="shared" si="3"/>
        <v>#DIV/0!</v>
      </c>
      <c r="AB24" s="129"/>
      <c r="AC24" s="129"/>
      <c r="AD24" s="129"/>
      <c r="AE24" s="129"/>
      <c r="AF24" s="129"/>
      <c r="AG24" s="129"/>
    </row>
    <row r="25" spans="1:33" x14ac:dyDescent="0.25">
      <c r="A25" s="43"/>
      <c r="B25" s="271" t="str">
        <f>IF(A25="","",IFERROR(VLOOKUP(A25,'ProSem 1'!A$104:B$143,2,FALSE),IFERROR(VLOOKUP(A25,'ProSem 2'!A$104:B$143,2,FALSE),"SK TIDAK DITEMUKAN")))</f>
        <v/>
      </c>
      <c r="C25" s="40"/>
      <c r="D25" s="278"/>
      <c r="E25" s="269" t="str">
        <f t="shared" si="0"/>
        <v/>
      </c>
      <c r="F25" s="284"/>
      <c r="G25" s="281"/>
      <c r="H25" s="270" t="str">
        <f>IF(G25="","",IFERROR(VLOOKUP(G25,'ProSem 1'!A$104:B$143,2,FALSE),IFERROR(VLOOKUP(G25,'ProSem 2'!A$104:B$143,2,FALSE),"KD TIDAK DITEMUKAN")))</f>
        <v/>
      </c>
      <c r="I25" s="56"/>
      <c r="J25" s="265" t="str">
        <f>IF(G25="","",IFERROR(VLOOKUP(G25,'ProSem 1'!A$104:C$143,3,FALSE),IFERROR(VLOOKUP(G25,'ProSem 2'!A$104:C$143,3,FALSE),"")))</f>
        <v/>
      </c>
      <c r="K25" s="79"/>
      <c r="L25" s="294" t="str">
        <f t="shared" si="1"/>
        <v/>
      </c>
      <c r="M25" s="357"/>
      <c r="N25" s="342"/>
      <c r="O25" s="299"/>
      <c r="P25" s="281"/>
      <c r="Q25" s="334"/>
      <c r="R25" s="80"/>
      <c r="S25" s="81"/>
      <c r="T25" s="80"/>
      <c r="U25" s="336"/>
      <c r="V25" s="80"/>
      <c r="W25" s="336"/>
      <c r="X25" s="80"/>
      <c r="Y25" s="301" t="e">
        <f t="shared" si="2"/>
        <v>#DIV/0!</v>
      </c>
      <c r="Z25" s="301" t="e">
        <f t="shared" si="3"/>
        <v>#DIV/0!</v>
      </c>
      <c r="AB25" s="129"/>
      <c r="AC25" s="129"/>
      <c r="AD25" s="129"/>
      <c r="AE25" s="129"/>
      <c r="AF25" s="129"/>
      <c r="AG25" s="129"/>
    </row>
    <row r="26" spans="1:33" x14ac:dyDescent="0.25">
      <c r="A26" s="43"/>
      <c r="B26" s="271" t="str">
        <f>IF(A26="","",IFERROR(VLOOKUP(A26,'ProSem 1'!A$104:B$143,2,FALSE),IFERROR(VLOOKUP(A26,'ProSem 2'!A$104:B$143,2,FALSE),"SK TIDAK DITEMUKAN")))</f>
        <v/>
      </c>
      <c r="C26" s="40"/>
      <c r="D26" s="278"/>
      <c r="E26" s="269" t="str">
        <f t="shared" si="0"/>
        <v/>
      </c>
      <c r="F26" s="284"/>
      <c r="G26" s="281"/>
      <c r="H26" s="270" t="str">
        <f>IF(G26="","",IFERROR(VLOOKUP(G26,'ProSem 1'!A$104:B$143,2,FALSE),IFERROR(VLOOKUP(G26,'ProSem 2'!A$104:B$143,2,FALSE),"KD TIDAK DITEMUKAN")))</f>
        <v/>
      </c>
      <c r="I26" s="56"/>
      <c r="J26" s="265" t="str">
        <f>IF(G26="","",IFERROR(VLOOKUP(G26,'ProSem 1'!A$104:C$143,3,FALSE),IFERROR(VLOOKUP(G26,'ProSem 2'!A$104:C$143,3,FALSE),"")))</f>
        <v/>
      </c>
      <c r="K26" s="79"/>
      <c r="L26" s="294" t="str">
        <f t="shared" si="1"/>
        <v/>
      </c>
      <c r="M26" s="357"/>
      <c r="N26" s="342"/>
      <c r="O26" s="299"/>
      <c r="P26" s="281"/>
      <c r="Q26" s="334"/>
      <c r="R26" s="80"/>
      <c r="S26" s="81"/>
      <c r="T26" s="336"/>
      <c r="U26" s="336"/>
      <c r="V26" s="336"/>
      <c r="W26" s="336"/>
      <c r="X26" s="336"/>
      <c r="Y26" s="301" t="e">
        <f t="shared" si="2"/>
        <v>#DIV/0!</v>
      </c>
      <c r="Z26" s="301" t="e">
        <f t="shared" si="3"/>
        <v>#DIV/0!</v>
      </c>
      <c r="AB26" s="129"/>
      <c r="AC26" s="129"/>
      <c r="AD26" s="129"/>
      <c r="AE26" s="129"/>
      <c r="AF26" s="129"/>
      <c r="AG26" s="129"/>
    </row>
    <row r="27" spans="1:33" x14ac:dyDescent="0.25">
      <c r="A27" s="43"/>
      <c r="B27" s="271" t="str">
        <f>IF(A27="","",IFERROR(VLOOKUP(A27,'ProSem 1'!A$104:B$143,2,FALSE),IFERROR(VLOOKUP(A27,'ProSem 2'!A$104:B$143,2,FALSE),"SK TIDAK DITEMUKAN")))</f>
        <v/>
      </c>
      <c r="C27" s="40"/>
      <c r="D27" s="278"/>
      <c r="E27" s="269" t="str">
        <f t="shared" si="0"/>
        <v/>
      </c>
      <c r="F27" s="284"/>
      <c r="G27" s="281"/>
      <c r="H27" s="270" t="str">
        <f>IF(G27="","",IFERROR(VLOOKUP(G27,'ProSem 1'!A$104:B$143,2,FALSE),IFERROR(VLOOKUP(G27,'ProSem 2'!A$104:B$143,2,FALSE),"KD TIDAK DITEMUKAN")))</f>
        <v/>
      </c>
      <c r="I27" s="56"/>
      <c r="J27" s="265" t="str">
        <f>IF(G27="","",IFERROR(VLOOKUP(G27,'ProSem 1'!A$104:C$143,3,FALSE),IFERROR(VLOOKUP(G27,'ProSem 2'!A$104:C$143,3,FALSE),"")))</f>
        <v/>
      </c>
      <c r="K27" s="79"/>
      <c r="L27" s="294" t="str">
        <f t="shared" si="1"/>
        <v/>
      </c>
      <c r="M27" s="357"/>
      <c r="N27" s="342"/>
      <c r="O27" s="299"/>
      <c r="P27" s="281"/>
      <c r="Q27" s="334"/>
      <c r="R27" s="80"/>
      <c r="S27" s="81"/>
      <c r="T27" s="80"/>
      <c r="U27" s="336"/>
      <c r="V27" s="80"/>
      <c r="W27" s="336"/>
      <c r="X27" s="80"/>
      <c r="Y27" s="301" t="e">
        <f t="shared" si="2"/>
        <v>#DIV/0!</v>
      </c>
      <c r="Z27" s="301" t="e">
        <f t="shared" si="3"/>
        <v>#DIV/0!</v>
      </c>
      <c r="AB27" s="129"/>
      <c r="AC27" s="129"/>
      <c r="AD27" s="129"/>
      <c r="AE27" s="129"/>
      <c r="AF27" s="129"/>
      <c r="AG27" s="129"/>
    </row>
    <row r="28" spans="1:33" x14ac:dyDescent="0.25">
      <c r="A28" s="43"/>
      <c r="B28" s="271" t="str">
        <f>IF(A28="","",IFERROR(VLOOKUP(A28,'ProSem 1'!A$104:B$143,2,FALSE),IFERROR(VLOOKUP(A28,'ProSem 2'!A$104:B$143,2,FALSE),"SK TIDAK DITEMUKAN")))</f>
        <v/>
      </c>
      <c r="C28" s="40"/>
      <c r="D28" s="278"/>
      <c r="E28" s="269" t="str">
        <f t="shared" si="0"/>
        <v/>
      </c>
      <c r="F28" s="284"/>
      <c r="G28" s="281"/>
      <c r="H28" s="270" t="str">
        <f>IF(G28="","",IFERROR(VLOOKUP(G28,'ProSem 1'!A$104:B$143,2,FALSE),IFERROR(VLOOKUP(G28,'ProSem 2'!A$104:B$143,2,FALSE),"KD TIDAK DITEMUKAN")))</f>
        <v/>
      </c>
      <c r="I28" s="40"/>
      <c r="J28" s="265" t="str">
        <f>IF(G28="","",IFERROR(VLOOKUP(G28,'ProSem 1'!A$104:C$143,3,FALSE),IFERROR(VLOOKUP(G28,'ProSem 2'!A$104:C$143,3,FALSE),"")))</f>
        <v/>
      </c>
      <c r="K28" s="79"/>
      <c r="L28" s="294" t="str">
        <f t="shared" si="1"/>
        <v/>
      </c>
      <c r="M28" s="358"/>
      <c r="N28" s="358"/>
      <c r="O28" s="299"/>
      <c r="P28" s="281"/>
      <c r="Q28" s="334"/>
      <c r="R28" s="80"/>
      <c r="S28" s="81"/>
      <c r="T28" s="80"/>
      <c r="U28" s="336"/>
      <c r="V28" s="80"/>
      <c r="W28" s="336"/>
      <c r="X28" s="80"/>
      <c r="Y28" s="301" t="e">
        <f t="shared" si="2"/>
        <v>#DIV/0!</v>
      </c>
      <c r="Z28" s="301" t="e">
        <f t="shared" si="3"/>
        <v>#DIV/0!</v>
      </c>
      <c r="AB28" s="129"/>
      <c r="AC28" s="129"/>
      <c r="AD28" s="129"/>
      <c r="AE28" s="129"/>
      <c r="AF28" s="129"/>
      <c r="AG28" s="129"/>
    </row>
    <row r="29" spans="1:33" x14ac:dyDescent="0.25">
      <c r="A29" s="43"/>
      <c r="B29" s="271" t="str">
        <f>IF(A29="","",IFERROR(VLOOKUP(A29,'ProSem 1'!A$104:B$143,2,FALSE),IFERROR(VLOOKUP(A29,'ProSem 2'!A$104:B$143,2,FALSE),"SK TIDAK DITEMUKAN")))</f>
        <v/>
      </c>
      <c r="C29" s="40"/>
      <c r="D29" s="278"/>
      <c r="E29" s="269" t="str">
        <f t="shared" si="0"/>
        <v/>
      </c>
      <c r="F29" s="284"/>
      <c r="G29" s="282"/>
      <c r="H29" s="270" t="str">
        <f>IF(G29="","",IFERROR(VLOOKUP(G29,'ProSem 1'!A$104:B$143,2,FALSE),IFERROR(VLOOKUP(G29,'ProSem 2'!A$104:B$143,2,FALSE),"KD TIDAK DITEMUKAN")))</f>
        <v/>
      </c>
      <c r="I29" s="40"/>
      <c r="J29" s="265" t="str">
        <f>IF(G29="","",IFERROR(VLOOKUP(G29,'ProSem 1'!A$104:C$143,3,FALSE),IFERROR(VLOOKUP(G29,'ProSem 2'!A$104:C$143,3,FALSE),"")))</f>
        <v/>
      </c>
      <c r="K29" s="79"/>
      <c r="L29" s="294" t="str">
        <f t="shared" si="1"/>
        <v/>
      </c>
      <c r="M29" s="358"/>
      <c r="N29" s="358"/>
      <c r="O29" s="299"/>
      <c r="P29" s="281"/>
      <c r="Q29" s="334"/>
      <c r="R29" s="80"/>
      <c r="S29" s="81"/>
      <c r="T29" s="80"/>
      <c r="U29" s="336"/>
      <c r="V29" s="80"/>
      <c r="W29" s="336"/>
      <c r="X29" s="80"/>
      <c r="Y29" s="301" t="e">
        <f t="shared" si="2"/>
        <v>#DIV/0!</v>
      </c>
      <c r="Z29" s="301" t="e">
        <f t="shared" si="3"/>
        <v>#DIV/0!</v>
      </c>
      <c r="AB29" s="129"/>
      <c r="AC29" s="129"/>
      <c r="AD29" s="129"/>
      <c r="AE29" s="129"/>
      <c r="AF29" s="129"/>
      <c r="AG29" s="129"/>
    </row>
    <row r="30" spans="1:33" x14ac:dyDescent="0.25">
      <c r="A30" s="43"/>
      <c r="B30" s="271" t="str">
        <f>IF(A30="","",IFERROR(VLOOKUP(A30,'ProSem 1'!A$104:B$143,2,FALSE),IFERROR(VLOOKUP(A30,'ProSem 2'!A$104:B$143,2,FALSE),"SK TIDAK DITEMUKAN")))</f>
        <v/>
      </c>
      <c r="C30" s="40"/>
      <c r="D30" s="278"/>
      <c r="E30" s="269" t="str">
        <f t="shared" si="0"/>
        <v/>
      </c>
      <c r="F30" s="284"/>
      <c r="G30" s="282"/>
      <c r="H30" s="270" t="str">
        <f>IF(G30="","",IFERROR(VLOOKUP(G30,'ProSem 1'!A$104:B$143,2,FALSE),IFERROR(VLOOKUP(G30,'ProSem 2'!A$104:B$143,2,FALSE),"KD TIDAK DITEMUKAN")))</f>
        <v/>
      </c>
      <c r="I30" s="40"/>
      <c r="J30" s="265" t="str">
        <f>IF(G30="","",IFERROR(VLOOKUP(G30,'ProSem 1'!A$104:C$143,3,FALSE),IFERROR(VLOOKUP(G30,'ProSem 2'!A$104:C$143,3,FALSE),"")))</f>
        <v/>
      </c>
      <c r="K30" s="79"/>
      <c r="L30" s="294" t="str">
        <f t="shared" si="1"/>
        <v/>
      </c>
      <c r="M30" s="358"/>
      <c r="N30" s="358"/>
      <c r="O30" s="299"/>
      <c r="P30" s="281"/>
      <c r="Q30" s="334"/>
      <c r="R30" s="80"/>
      <c r="S30" s="81"/>
      <c r="T30" s="336"/>
      <c r="U30" s="336"/>
      <c r="V30" s="336"/>
      <c r="W30" s="336"/>
      <c r="X30" s="336"/>
      <c r="Y30" s="301" t="e">
        <f t="shared" si="2"/>
        <v>#DIV/0!</v>
      </c>
      <c r="Z30" s="301" t="e">
        <f t="shared" si="3"/>
        <v>#DIV/0!</v>
      </c>
      <c r="AB30" s="129"/>
      <c r="AC30" s="129"/>
      <c r="AD30" s="129"/>
      <c r="AE30" s="129"/>
      <c r="AF30" s="129"/>
      <c r="AG30" s="129"/>
    </row>
    <row r="31" spans="1:33" x14ac:dyDescent="0.25">
      <c r="A31" s="43"/>
      <c r="B31" s="271" t="str">
        <f>IF(A31="","",IFERROR(VLOOKUP(A31,'ProSem 1'!A$104:B$143,2,FALSE),IFERROR(VLOOKUP(A31,'ProSem 2'!A$104:B$143,2,FALSE),"SK TIDAK DITEMUKAN")))</f>
        <v/>
      </c>
      <c r="C31" s="40"/>
      <c r="D31" s="278"/>
      <c r="E31" s="269" t="str">
        <f t="shared" si="0"/>
        <v/>
      </c>
      <c r="F31" s="284"/>
      <c r="G31" s="282"/>
      <c r="H31" s="270" t="str">
        <f>IF(G31="","",IFERROR(VLOOKUP(G31,'ProSem 1'!A$104:B$143,2,FALSE),IFERROR(VLOOKUP(G31,'ProSem 2'!A$104:B$143,2,FALSE),"KD TIDAK DITEMUKAN")))</f>
        <v/>
      </c>
      <c r="I31" s="40"/>
      <c r="J31" s="265" t="str">
        <f>IF(G31="","",IFERROR(VLOOKUP(G31,'ProSem 1'!A$104:C$143,3,FALSE),IFERROR(VLOOKUP(G31,'ProSem 2'!A$104:C$143,3,FALSE),"")))</f>
        <v/>
      </c>
      <c r="K31" s="79"/>
      <c r="L31" s="294" t="str">
        <f t="shared" si="1"/>
        <v/>
      </c>
      <c r="M31" s="358"/>
      <c r="N31" s="358"/>
      <c r="O31" s="299"/>
      <c r="P31" s="281"/>
      <c r="Q31" s="334"/>
      <c r="R31" s="80"/>
      <c r="S31" s="81"/>
      <c r="T31" s="80"/>
      <c r="U31" s="336"/>
      <c r="V31" s="80"/>
      <c r="W31" s="336"/>
      <c r="X31" s="80"/>
      <c r="Y31" s="301" t="e">
        <f t="shared" si="2"/>
        <v>#DIV/0!</v>
      </c>
      <c r="Z31" s="301" t="e">
        <f t="shared" si="3"/>
        <v>#DIV/0!</v>
      </c>
      <c r="AB31" s="129"/>
      <c r="AC31" s="129"/>
      <c r="AD31" s="129"/>
      <c r="AE31" s="129"/>
      <c r="AF31" s="129"/>
      <c r="AG31" s="129"/>
    </row>
    <row r="32" spans="1:33" x14ac:dyDescent="0.25">
      <c r="A32" s="43"/>
      <c r="B32" s="271" t="str">
        <f>IF(A32="","",IFERROR(VLOOKUP(A32,'ProSem 1'!A$104:B$143,2,FALSE),IFERROR(VLOOKUP(A32,'ProSem 2'!A$104:B$143,2,FALSE),"SK TIDAK DITEMUKAN")))</f>
        <v/>
      </c>
      <c r="C32" s="40"/>
      <c r="D32" s="278"/>
      <c r="E32" s="269" t="str">
        <f t="shared" si="0"/>
        <v/>
      </c>
      <c r="F32" s="284"/>
      <c r="G32" s="282"/>
      <c r="H32" s="270" t="str">
        <f>IF(G32="","",IFERROR(VLOOKUP(G32,'ProSem 1'!A$104:B$143,2,FALSE),IFERROR(VLOOKUP(G32,'ProSem 2'!A$104:B$143,2,FALSE),"KD TIDAK DITEMUKAN")))</f>
        <v/>
      </c>
      <c r="I32" s="40"/>
      <c r="J32" s="265" t="str">
        <f>IF(G32="","",IFERROR(VLOOKUP(G32,'ProSem 1'!A$104:C$143,3,FALSE),IFERROR(VLOOKUP(G32,'ProSem 2'!A$104:C$143,3,FALSE),"")))</f>
        <v/>
      </c>
      <c r="K32" s="79"/>
      <c r="L32" s="294" t="str">
        <f t="shared" si="1"/>
        <v/>
      </c>
      <c r="M32" s="358"/>
      <c r="N32" s="358"/>
      <c r="O32" s="299"/>
      <c r="P32" s="281"/>
      <c r="Q32" s="334"/>
      <c r="R32" s="80"/>
      <c r="S32" s="81"/>
      <c r="T32" s="80"/>
      <c r="U32" s="336"/>
      <c r="V32" s="80"/>
      <c r="W32" s="336"/>
      <c r="X32" s="80"/>
      <c r="Y32" s="301" t="e">
        <f t="shared" si="2"/>
        <v>#DIV/0!</v>
      </c>
      <c r="Z32" s="301" t="e">
        <f t="shared" si="3"/>
        <v>#DIV/0!</v>
      </c>
      <c r="AB32" s="129"/>
      <c r="AC32" s="129"/>
      <c r="AD32" s="129"/>
      <c r="AE32" s="129"/>
      <c r="AF32" s="129"/>
      <c r="AG32" s="129"/>
    </row>
    <row r="33" spans="1:33" x14ac:dyDescent="0.25">
      <c r="A33" s="43"/>
      <c r="B33" s="271" t="str">
        <f>IF(A33="","",IFERROR(VLOOKUP(A33,'ProSem 1'!A$104:B$143,2,FALSE),IFERROR(VLOOKUP(A33,'ProSem 2'!A$104:B$143,2,FALSE),"SK TIDAK DITEMUKAN")))</f>
        <v/>
      </c>
      <c r="C33" s="40"/>
      <c r="D33" s="278"/>
      <c r="E33" s="269" t="str">
        <f t="shared" si="0"/>
        <v/>
      </c>
      <c r="F33" s="284"/>
      <c r="G33" s="282"/>
      <c r="H33" s="270" t="str">
        <f>IF(G33="","",IFERROR(VLOOKUP(G33,'ProSem 1'!A$104:B$143,2,FALSE),IFERROR(VLOOKUP(G33,'ProSem 2'!A$104:B$143,2,FALSE),"KD TIDAK DITEMUKAN")))</f>
        <v/>
      </c>
      <c r="I33" s="40"/>
      <c r="J33" s="265" t="str">
        <f>IF(G33="","",IFERROR(VLOOKUP(G33,'ProSem 1'!A$104:C$143,3,FALSE),IFERROR(VLOOKUP(G33,'ProSem 2'!A$104:C$143,3,FALSE),"")))</f>
        <v/>
      </c>
      <c r="K33" s="79"/>
      <c r="L33" s="294" t="str">
        <f t="shared" si="1"/>
        <v/>
      </c>
      <c r="M33" s="358"/>
      <c r="N33" s="358"/>
      <c r="O33" s="299"/>
      <c r="P33" s="281"/>
      <c r="Q33" s="334"/>
      <c r="R33" s="80"/>
      <c r="S33" s="81"/>
      <c r="T33" s="336"/>
      <c r="U33" s="336"/>
      <c r="V33" s="336"/>
      <c r="W33" s="336"/>
      <c r="X33" s="336"/>
      <c r="Y33" s="301" t="e">
        <f t="shared" si="2"/>
        <v>#DIV/0!</v>
      </c>
      <c r="Z33" s="301" t="e">
        <f t="shared" si="3"/>
        <v>#DIV/0!</v>
      </c>
      <c r="AB33" s="129"/>
      <c r="AC33" s="129"/>
      <c r="AD33" s="129"/>
      <c r="AE33" s="129"/>
      <c r="AF33" s="129"/>
      <c r="AG33" s="129"/>
    </row>
    <row r="34" spans="1:33" x14ac:dyDescent="0.25">
      <c r="A34" s="43"/>
      <c r="B34" s="271" t="str">
        <f>IF(A34="","",IFERROR(VLOOKUP(A34,'ProSem 1'!A$104:B$143,2,FALSE),IFERROR(VLOOKUP(A34,'ProSem 2'!A$104:B$143,2,FALSE),"SK TIDAK DITEMUKAN")))</f>
        <v/>
      </c>
      <c r="C34" s="40"/>
      <c r="D34" s="278"/>
      <c r="E34" s="269" t="str">
        <f t="shared" si="0"/>
        <v/>
      </c>
      <c r="F34" s="284"/>
      <c r="G34" s="282"/>
      <c r="H34" s="270" t="str">
        <f>IF(G34="","",IFERROR(VLOOKUP(G34,'ProSem 1'!A$104:B$143,2,FALSE),IFERROR(VLOOKUP(G34,'ProSem 2'!A$104:B$143,2,FALSE),"KD TIDAK DITEMUKAN")))</f>
        <v/>
      </c>
      <c r="I34" s="40"/>
      <c r="J34" s="265" t="str">
        <f>IF(G34="","",IFERROR(VLOOKUP(G34,'ProSem 1'!A$104:C$143,3,FALSE),IFERROR(VLOOKUP(G34,'ProSem 2'!A$104:C$143,3,FALSE),"")))</f>
        <v/>
      </c>
      <c r="K34" s="79"/>
      <c r="L34" s="294" t="str">
        <f t="shared" si="1"/>
        <v/>
      </c>
      <c r="M34" s="358"/>
      <c r="N34" s="358"/>
      <c r="O34" s="299"/>
      <c r="P34" s="281"/>
      <c r="Q34" s="334"/>
      <c r="R34" s="80"/>
      <c r="S34" s="81"/>
      <c r="T34" s="80"/>
      <c r="U34" s="336"/>
      <c r="V34" s="80"/>
      <c r="W34" s="336"/>
      <c r="X34" s="80"/>
      <c r="Y34" s="301" t="e">
        <f t="shared" si="2"/>
        <v>#DIV/0!</v>
      </c>
      <c r="Z34" s="301" t="e">
        <f t="shared" si="3"/>
        <v>#DIV/0!</v>
      </c>
      <c r="AB34" s="129"/>
      <c r="AC34" s="129"/>
      <c r="AD34" s="129"/>
      <c r="AE34" s="129"/>
      <c r="AF34" s="129"/>
      <c r="AG34" s="129"/>
    </row>
    <row r="35" spans="1:33" x14ac:dyDescent="0.25">
      <c r="A35" s="43"/>
      <c r="B35" s="271" t="str">
        <f>IF(A35="","",IFERROR(VLOOKUP(A35,'ProSem 1'!A$104:B$143,2,FALSE),IFERROR(VLOOKUP(A35,'ProSem 2'!A$104:B$143,2,FALSE),"SK TIDAK DITEMUKAN")))</f>
        <v/>
      </c>
      <c r="C35" s="40"/>
      <c r="D35" s="278"/>
      <c r="E35" s="269" t="str">
        <f t="shared" si="0"/>
        <v/>
      </c>
      <c r="F35" s="284"/>
      <c r="G35" s="282"/>
      <c r="H35" s="270" t="str">
        <f>IF(G35="","",IFERROR(VLOOKUP(G35,'ProSem 1'!A$104:B$143,2,FALSE),IFERROR(VLOOKUP(G35,'ProSem 2'!A$104:B$143,2,FALSE),"KD TIDAK DITEMUKAN")))</f>
        <v/>
      </c>
      <c r="I35" s="40"/>
      <c r="J35" s="265" t="str">
        <f>IF(G35="","",IFERROR(VLOOKUP(G35,'ProSem 1'!A$104:C$143,3,FALSE),IFERROR(VLOOKUP(G35,'ProSem 2'!A$104:C$143,3,FALSE),"")))</f>
        <v/>
      </c>
      <c r="K35" s="79"/>
      <c r="L35" s="294" t="str">
        <f t="shared" si="1"/>
        <v/>
      </c>
      <c r="M35" s="358"/>
      <c r="N35" s="358"/>
      <c r="O35" s="299"/>
      <c r="P35" s="281"/>
      <c r="Q35" s="334"/>
      <c r="R35" s="80"/>
      <c r="S35" s="81"/>
      <c r="T35" s="80"/>
      <c r="U35" s="336"/>
      <c r="V35" s="80"/>
      <c r="W35" s="336"/>
      <c r="X35" s="80"/>
      <c r="Y35" s="301" t="e">
        <f t="shared" si="2"/>
        <v>#DIV/0!</v>
      </c>
      <c r="Z35" s="301" t="e">
        <f t="shared" si="3"/>
        <v>#DIV/0!</v>
      </c>
      <c r="AB35" s="129"/>
      <c r="AC35" s="129"/>
      <c r="AD35" s="129"/>
      <c r="AE35" s="129"/>
      <c r="AF35" s="129"/>
      <c r="AG35" s="129"/>
    </row>
    <row r="36" spans="1:33" x14ac:dyDescent="0.25">
      <c r="A36" s="43"/>
      <c r="B36" s="271" t="str">
        <f>IF(A36="","",IFERROR(VLOOKUP(A36,'ProSem 1'!A$104:B$143,2,FALSE),IFERROR(VLOOKUP(A36,'ProSem 2'!A$104:B$143,2,FALSE),"SK TIDAK DITEMUKAN")))</f>
        <v/>
      </c>
      <c r="C36" s="40"/>
      <c r="D36" s="278"/>
      <c r="E36" s="269" t="str">
        <f t="shared" ref="E36:E67" si="4">IF(A36=0,"",ROUND(AVERAGEIFS(L$307:L$386,G$307:G$386,"="&amp;A36&amp;"*"),1))</f>
        <v/>
      </c>
      <c r="F36" s="284"/>
      <c r="G36" s="282"/>
      <c r="H36" s="270" t="str">
        <f>IF(G36="","",IFERROR(VLOOKUP(G36,'ProSem 1'!A$104:B$143,2,FALSE),IFERROR(VLOOKUP(G36,'ProSem 2'!A$104:B$143,2,FALSE),"KD TIDAK DITEMUKAN")))</f>
        <v/>
      </c>
      <c r="I36" s="40"/>
      <c r="J36" s="265" t="str">
        <f>IF(G36="","",IFERROR(VLOOKUP(G36,'ProSem 1'!A$104:C$143,3,FALSE),IFERROR(VLOOKUP(G36,'ProSem 2'!A$104:C$143,3,FALSE),"")))</f>
        <v/>
      </c>
      <c r="K36" s="79"/>
      <c r="L36" s="294" t="str">
        <f t="shared" ref="L36:L67" si="5">IF(G36=0,"",ROUND(AVERAGEIFS(Z$307:Z$606,P$307:P$606,"="&amp;G36&amp;"*"),1))</f>
        <v/>
      </c>
      <c r="M36" s="358"/>
      <c r="N36" s="358"/>
      <c r="O36" s="299"/>
      <c r="P36" s="281"/>
      <c r="Q36" s="334"/>
      <c r="R36" s="80"/>
      <c r="S36" s="81"/>
      <c r="T36" s="336"/>
      <c r="U36" s="336"/>
      <c r="V36" s="80"/>
      <c r="W36" s="336"/>
      <c r="X36" s="80"/>
      <c r="Y36" s="301" t="e">
        <f t="shared" si="2"/>
        <v>#DIV/0!</v>
      </c>
      <c r="Z36" s="301" t="e">
        <f t="shared" si="3"/>
        <v>#DIV/0!</v>
      </c>
      <c r="AB36" s="129"/>
      <c r="AC36" s="129"/>
      <c r="AD36" s="129"/>
      <c r="AE36" s="129"/>
      <c r="AF36" s="129"/>
      <c r="AG36" s="129"/>
    </row>
    <row r="37" spans="1:33" x14ac:dyDescent="0.25">
      <c r="A37" s="43"/>
      <c r="B37" s="271" t="str">
        <f>IF(A37="","",IFERROR(VLOOKUP(A37,'ProSem 1'!A$104:B$143,2,FALSE),IFERROR(VLOOKUP(A37,'ProSem 2'!A$104:B$143,2,FALSE),"SK TIDAK DITEMUKAN")))</f>
        <v/>
      </c>
      <c r="C37" s="40"/>
      <c r="D37" s="278"/>
      <c r="E37" s="269" t="str">
        <f t="shared" si="4"/>
        <v/>
      </c>
      <c r="F37" s="284"/>
      <c r="G37" s="282"/>
      <c r="H37" s="270" t="str">
        <f>IF(G37="","",IFERROR(VLOOKUP(G37,'ProSem 1'!A$104:B$143,2,FALSE),IFERROR(VLOOKUP(G37,'ProSem 2'!A$104:B$143,2,FALSE),"KD TIDAK DITEMUKAN")))</f>
        <v/>
      </c>
      <c r="I37" s="40"/>
      <c r="J37" s="265" t="str">
        <f>IF(G37="","",IFERROR(VLOOKUP(G37,'ProSem 1'!A$104:C$143,3,FALSE),IFERROR(VLOOKUP(G37,'ProSem 2'!A$104:C$143,3,FALSE),"")))</f>
        <v/>
      </c>
      <c r="K37" s="79"/>
      <c r="L37" s="294" t="str">
        <f t="shared" si="5"/>
        <v/>
      </c>
      <c r="M37" s="358"/>
      <c r="N37" s="358"/>
      <c r="O37" s="299"/>
      <c r="P37" s="281"/>
      <c r="Q37" s="334"/>
      <c r="R37" s="80"/>
      <c r="S37" s="81"/>
      <c r="T37" s="80"/>
      <c r="U37" s="336"/>
      <c r="V37" s="80"/>
      <c r="W37" s="336"/>
      <c r="X37" s="80"/>
      <c r="Y37" s="301" t="e">
        <f t="shared" si="2"/>
        <v>#DIV/0!</v>
      </c>
      <c r="Z37" s="301" t="e">
        <f t="shared" si="3"/>
        <v>#DIV/0!</v>
      </c>
      <c r="AB37" s="129"/>
      <c r="AC37" s="129"/>
      <c r="AD37" s="129"/>
      <c r="AE37" s="129"/>
      <c r="AF37" s="129"/>
      <c r="AG37" s="129"/>
    </row>
    <row r="38" spans="1:33" x14ac:dyDescent="0.25">
      <c r="A38" s="43"/>
      <c r="B38" s="271" t="str">
        <f>IF(A38="","",IFERROR(VLOOKUP(A38,'ProSem 1'!A$104:B$143,2,FALSE),IFERROR(VLOOKUP(A38,'ProSem 2'!A$104:B$143,2,FALSE),"SK TIDAK DITEMUKAN")))</f>
        <v/>
      </c>
      <c r="C38" s="40"/>
      <c r="D38" s="278"/>
      <c r="E38" s="269" t="str">
        <f t="shared" si="4"/>
        <v/>
      </c>
      <c r="F38" s="284"/>
      <c r="G38" s="282"/>
      <c r="H38" s="270" t="str">
        <f>IF(G38="","",IFERROR(VLOOKUP(G38,'ProSem 1'!A$104:B$143,2,FALSE),IFERROR(VLOOKUP(G38,'ProSem 2'!A$104:B$143,2,FALSE),"KD TIDAK DITEMUKAN")))</f>
        <v/>
      </c>
      <c r="I38" s="40"/>
      <c r="J38" s="265" t="str">
        <f>IF(G38="","",IFERROR(VLOOKUP(G38,'ProSem 1'!A$104:C$143,3,FALSE),IFERROR(VLOOKUP(G38,'ProSem 2'!A$104:C$143,3,FALSE),"")))</f>
        <v/>
      </c>
      <c r="K38" s="79"/>
      <c r="L38" s="294" t="str">
        <f t="shared" si="5"/>
        <v/>
      </c>
      <c r="M38" s="358"/>
      <c r="N38" s="358"/>
      <c r="O38" s="299"/>
      <c r="P38" s="281"/>
      <c r="Q38" s="334"/>
      <c r="R38" s="80"/>
      <c r="S38" s="81"/>
      <c r="T38" s="80"/>
      <c r="U38" s="336"/>
      <c r="V38" s="80"/>
      <c r="W38" s="336"/>
      <c r="X38" s="80"/>
      <c r="Y38" s="301" t="e">
        <f t="shared" si="2"/>
        <v>#DIV/0!</v>
      </c>
      <c r="Z38" s="301" t="e">
        <f t="shared" si="3"/>
        <v>#DIV/0!</v>
      </c>
      <c r="AB38" s="129"/>
      <c r="AC38" s="129"/>
      <c r="AD38" s="129"/>
      <c r="AE38" s="129"/>
      <c r="AF38" s="129"/>
      <c r="AG38" s="129"/>
    </row>
    <row r="39" spans="1:33" x14ac:dyDescent="0.25">
      <c r="A39" s="43"/>
      <c r="B39" s="271" t="str">
        <f>IF(A39="","",IFERROR(VLOOKUP(A39,'ProSem 1'!A$104:B$143,2,FALSE),IFERROR(VLOOKUP(A39,'ProSem 2'!A$104:B$143,2,FALSE),"SK TIDAK DITEMUKAN")))</f>
        <v/>
      </c>
      <c r="C39" s="40"/>
      <c r="D39" s="278"/>
      <c r="E39" s="269" t="str">
        <f t="shared" si="4"/>
        <v/>
      </c>
      <c r="F39" s="284"/>
      <c r="G39" s="282"/>
      <c r="H39" s="270" t="str">
        <f>IF(G39="","",IFERROR(VLOOKUP(G39,'ProSem 1'!A$104:B$143,2,FALSE),IFERROR(VLOOKUP(G39,'ProSem 2'!A$104:B$143,2,FALSE),"KD TIDAK DITEMUKAN")))</f>
        <v/>
      </c>
      <c r="I39" s="40"/>
      <c r="J39" s="265" t="str">
        <f>IF(G39="","",IFERROR(VLOOKUP(G39,'ProSem 1'!A$104:C$143,3,FALSE),IFERROR(VLOOKUP(G39,'ProSem 2'!A$104:C$143,3,FALSE),"")))</f>
        <v/>
      </c>
      <c r="K39" s="79"/>
      <c r="L39" s="294" t="str">
        <f t="shared" si="5"/>
        <v/>
      </c>
      <c r="M39" s="358"/>
      <c r="N39" s="358"/>
      <c r="O39" s="299"/>
      <c r="P39" s="281"/>
      <c r="Q39" s="334"/>
      <c r="R39" s="80"/>
      <c r="S39" s="81"/>
      <c r="T39" s="80"/>
      <c r="U39" s="336"/>
      <c r="V39" s="80"/>
      <c r="W39" s="336"/>
      <c r="X39" s="80"/>
      <c r="Y39" s="301" t="e">
        <f t="shared" si="2"/>
        <v>#DIV/0!</v>
      </c>
      <c r="Z39" s="301" t="e">
        <f t="shared" si="3"/>
        <v>#DIV/0!</v>
      </c>
      <c r="AB39" s="129"/>
      <c r="AC39" s="129"/>
      <c r="AD39" s="129"/>
      <c r="AE39" s="129"/>
      <c r="AF39" s="129"/>
      <c r="AG39" s="129"/>
    </row>
    <row r="40" spans="1:33" x14ac:dyDescent="0.25">
      <c r="A40" s="43"/>
      <c r="B40" s="271" t="str">
        <f>IF(A40="","",IFERROR(VLOOKUP(A40,'ProSem 1'!A$104:B$143,2,FALSE),IFERROR(VLOOKUP(A40,'ProSem 2'!A$104:B$143,2,FALSE),"SK TIDAK DITEMUKAN")))</f>
        <v/>
      </c>
      <c r="C40" s="40"/>
      <c r="D40" s="278"/>
      <c r="E40" s="269" t="str">
        <f t="shared" si="4"/>
        <v/>
      </c>
      <c r="F40" s="284"/>
      <c r="G40" s="282"/>
      <c r="H40" s="270" t="str">
        <f>IF(G40="","",IFERROR(VLOOKUP(G40,'ProSem 1'!A$104:B$143,2,FALSE),IFERROR(VLOOKUP(G40,'ProSem 2'!A$104:B$143,2,FALSE),"KD TIDAK DITEMUKAN")))</f>
        <v/>
      </c>
      <c r="I40" s="40"/>
      <c r="J40" s="265" t="str">
        <f>IF(G40="","",IFERROR(VLOOKUP(G40,'ProSem 1'!A$104:C$143,3,FALSE),IFERROR(VLOOKUP(G40,'ProSem 2'!A$104:C$143,3,FALSE),"")))</f>
        <v/>
      </c>
      <c r="K40" s="79"/>
      <c r="L40" s="294" t="str">
        <f t="shared" si="5"/>
        <v/>
      </c>
      <c r="M40" s="358"/>
      <c r="N40" s="358"/>
      <c r="O40" s="299"/>
      <c r="P40" s="281"/>
      <c r="Q40" s="334"/>
      <c r="R40" s="80"/>
      <c r="S40" s="81"/>
      <c r="T40" s="336"/>
      <c r="U40" s="336"/>
      <c r="V40" s="336"/>
      <c r="W40" s="336"/>
      <c r="X40" s="336"/>
      <c r="Y40" s="301" t="e">
        <f t="shared" si="2"/>
        <v>#DIV/0!</v>
      </c>
      <c r="Z40" s="301" t="e">
        <f t="shared" si="3"/>
        <v>#DIV/0!</v>
      </c>
      <c r="AB40" s="130"/>
    </row>
    <row r="41" spans="1:33" x14ac:dyDescent="0.25">
      <c r="A41" s="43"/>
      <c r="B41" s="271" t="str">
        <f>IF(A41="","",IFERROR(VLOOKUP(A41,'ProSem 1'!A$104:B$143,2,FALSE),IFERROR(VLOOKUP(A41,'ProSem 2'!A$104:B$143,2,FALSE),"SK TIDAK DITEMUKAN")))</f>
        <v/>
      </c>
      <c r="C41" s="40"/>
      <c r="D41" s="278"/>
      <c r="E41" s="269" t="str">
        <f t="shared" si="4"/>
        <v/>
      </c>
      <c r="F41" s="284"/>
      <c r="G41" s="282"/>
      <c r="H41" s="270" t="str">
        <f>IF(G41="","",IFERROR(VLOOKUP(G41,'ProSem 1'!A$104:B$143,2,FALSE),IFERROR(VLOOKUP(G41,'ProSem 2'!A$104:B$143,2,FALSE),"KD TIDAK DITEMUKAN")))</f>
        <v/>
      </c>
      <c r="I41" s="40"/>
      <c r="J41" s="265" t="str">
        <f>IF(G41="","",IFERROR(VLOOKUP(G41,'ProSem 1'!A$104:C$143,3,FALSE),IFERROR(VLOOKUP(G41,'ProSem 2'!A$104:C$143,3,FALSE),"")))</f>
        <v/>
      </c>
      <c r="K41" s="79"/>
      <c r="L41" s="294" t="str">
        <f t="shared" si="5"/>
        <v/>
      </c>
      <c r="M41" s="358"/>
      <c r="N41" s="358"/>
      <c r="O41" s="299"/>
      <c r="P41" s="281"/>
      <c r="Q41" s="334"/>
      <c r="R41" s="80"/>
      <c r="S41" s="81"/>
      <c r="T41" s="80"/>
      <c r="U41" s="336"/>
      <c r="V41" s="80"/>
      <c r="W41" s="336"/>
      <c r="X41" s="80"/>
      <c r="Y41" s="301" t="e">
        <f t="shared" si="2"/>
        <v>#DIV/0!</v>
      </c>
      <c r="Z41" s="301" t="e">
        <f t="shared" si="3"/>
        <v>#DIV/0!</v>
      </c>
      <c r="AB41" s="130"/>
    </row>
    <row r="42" spans="1:33" x14ac:dyDescent="0.25">
      <c r="A42" s="43"/>
      <c r="B42" s="271" t="str">
        <f>IF(A42="","",IFERROR(VLOOKUP(A42,'ProSem 1'!A$104:B$143,2,FALSE),IFERROR(VLOOKUP(A42,'ProSem 2'!A$104:B$143,2,FALSE),"SK TIDAK DITEMUKAN")))</f>
        <v/>
      </c>
      <c r="C42" s="40"/>
      <c r="D42" s="278"/>
      <c r="E42" s="269" t="str">
        <f t="shared" si="4"/>
        <v/>
      </c>
      <c r="F42" s="284"/>
      <c r="G42" s="282"/>
      <c r="H42" s="270" t="str">
        <f>IF(G42="","",IFERROR(VLOOKUP(G42,'ProSem 1'!A$104:B$143,2,FALSE),IFERROR(VLOOKUP(G42,'ProSem 2'!A$104:B$143,2,FALSE),"KD TIDAK DITEMUKAN")))</f>
        <v/>
      </c>
      <c r="I42" s="40"/>
      <c r="J42" s="265" t="str">
        <f>IF(G42="","",IFERROR(VLOOKUP(G42,'ProSem 1'!A$104:C$143,3,FALSE),IFERROR(VLOOKUP(G42,'ProSem 2'!A$104:C$143,3,FALSE),"")))</f>
        <v/>
      </c>
      <c r="K42" s="79"/>
      <c r="L42" s="294" t="str">
        <f t="shared" si="5"/>
        <v/>
      </c>
      <c r="M42" s="358"/>
      <c r="N42" s="358"/>
      <c r="O42" s="299"/>
      <c r="P42" s="281"/>
      <c r="Q42" s="334"/>
      <c r="R42" s="80"/>
      <c r="S42" s="81"/>
      <c r="T42" s="80"/>
      <c r="U42" s="336"/>
      <c r="V42" s="80"/>
      <c r="W42" s="336"/>
      <c r="X42" s="80"/>
      <c r="Y42" s="301" t="e">
        <f t="shared" si="2"/>
        <v>#DIV/0!</v>
      </c>
      <c r="Z42" s="301" t="e">
        <f t="shared" si="3"/>
        <v>#DIV/0!</v>
      </c>
      <c r="AB42" s="130"/>
    </row>
    <row r="43" spans="1:33" x14ac:dyDescent="0.25">
      <c r="A43" s="43"/>
      <c r="B43" s="271" t="str">
        <f>IF(A43="","",IFERROR(VLOOKUP(A43,'ProSem 1'!A$104:B$143,2,FALSE),IFERROR(VLOOKUP(A43,'ProSem 2'!A$104:B$143,2,FALSE),"SK TIDAK DITEMUKAN")))</f>
        <v/>
      </c>
      <c r="C43" s="40"/>
      <c r="D43" s="278"/>
      <c r="E43" s="269" t="str">
        <f t="shared" si="4"/>
        <v/>
      </c>
      <c r="F43" s="284"/>
      <c r="G43" s="282"/>
      <c r="H43" s="270" t="str">
        <f>IF(G43="","",IFERROR(VLOOKUP(G43,'ProSem 1'!A$104:B$143,2,FALSE),IFERROR(VLOOKUP(G43,'ProSem 2'!A$104:B$143,2,FALSE),"KD TIDAK DITEMUKAN")))</f>
        <v/>
      </c>
      <c r="I43" s="40"/>
      <c r="J43" s="265" t="str">
        <f>IF(G43="","",IFERROR(VLOOKUP(G43,'ProSem 1'!A$104:C$143,3,FALSE),IFERROR(VLOOKUP(G43,'ProSem 2'!A$104:C$143,3,FALSE),"")))</f>
        <v/>
      </c>
      <c r="K43" s="79"/>
      <c r="L43" s="294" t="str">
        <f t="shared" si="5"/>
        <v/>
      </c>
      <c r="M43" s="358"/>
      <c r="N43" s="358"/>
      <c r="O43" s="299"/>
      <c r="P43" s="281"/>
      <c r="Q43" s="334"/>
      <c r="R43" s="80"/>
      <c r="S43" s="81"/>
      <c r="T43" s="80"/>
      <c r="U43" s="336"/>
      <c r="V43" s="80"/>
      <c r="W43" s="336"/>
      <c r="X43" s="80"/>
      <c r="Y43" s="301" t="e">
        <f t="shared" si="2"/>
        <v>#DIV/0!</v>
      </c>
      <c r="Z43" s="301" t="e">
        <f t="shared" si="3"/>
        <v>#DIV/0!</v>
      </c>
      <c r="AB43" s="130"/>
    </row>
    <row r="44" spans="1:33" x14ac:dyDescent="0.25">
      <c r="A44" s="43"/>
      <c r="B44" s="271" t="str">
        <f>IF(A44="","",IFERROR(VLOOKUP(A44,'ProSem 1'!A$104:B$143,2,FALSE),IFERROR(VLOOKUP(A44,'ProSem 2'!A$104:B$143,2,FALSE),"SK TIDAK DITEMUKAN")))</f>
        <v/>
      </c>
      <c r="C44" s="40"/>
      <c r="D44" s="278"/>
      <c r="E44" s="269" t="str">
        <f t="shared" si="4"/>
        <v/>
      </c>
      <c r="F44" s="284"/>
      <c r="G44" s="282"/>
      <c r="H44" s="270" t="str">
        <f>IF(G44="","",IFERROR(VLOOKUP(G44,'ProSem 1'!A$104:B$143,2,FALSE),IFERROR(VLOOKUP(G44,'ProSem 2'!A$104:B$143,2,FALSE),"KD TIDAK DITEMUKAN")))</f>
        <v/>
      </c>
      <c r="I44" s="40"/>
      <c r="J44" s="265" t="str">
        <f>IF(G44="","",IFERROR(VLOOKUP(G44,'ProSem 1'!A$104:C$143,3,FALSE),IFERROR(VLOOKUP(G44,'ProSem 2'!A$104:C$143,3,FALSE),"")))</f>
        <v/>
      </c>
      <c r="K44" s="79"/>
      <c r="L44" s="294" t="str">
        <f t="shared" si="5"/>
        <v/>
      </c>
      <c r="M44" s="358"/>
      <c r="N44" s="358"/>
      <c r="O44" s="299"/>
      <c r="P44" s="281"/>
      <c r="Q44" s="334"/>
      <c r="R44" s="80"/>
      <c r="S44" s="81"/>
      <c r="T44" s="80"/>
      <c r="U44" s="336"/>
      <c r="V44" s="80"/>
      <c r="W44" s="336"/>
      <c r="X44" s="80"/>
      <c r="Y44" s="301" t="e">
        <f t="shared" si="2"/>
        <v>#DIV/0!</v>
      </c>
      <c r="Z44" s="301" t="e">
        <f t="shared" si="3"/>
        <v>#DIV/0!</v>
      </c>
      <c r="AB44" s="130"/>
    </row>
    <row r="45" spans="1:33" x14ac:dyDescent="0.25">
      <c r="A45" s="43"/>
      <c r="B45" s="271" t="str">
        <f>IF(A45="","",IFERROR(VLOOKUP(A45,'ProSem 1'!A$104:B$143,2,FALSE),IFERROR(VLOOKUP(A45,'ProSem 2'!A$104:B$143,2,FALSE),"SK TIDAK DITEMUKAN")))</f>
        <v/>
      </c>
      <c r="C45" s="40"/>
      <c r="D45" s="278"/>
      <c r="E45" s="269" t="str">
        <f t="shared" si="4"/>
        <v/>
      </c>
      <c r="F45" s="284"/>
      <c r="G45" s="282"/>
      <c r="H45" s="270" t="str">
        <f>IF(G45="","",IFERROR(VLOOKUP(G45,'ProSem 1'!A$104:B$143,2,FALSE),IFERROR(VLOOKUP(G45,'ProSem 2'!A$104:B$143,2,FALSE),"KD TIDAK DITEMUKAN")))</f>
        <v/>
      </c>
      <c r="I45" s="40"/>
      <c r="J45" s="265" t="str">
        <f>IF(G45="","",IFERROR(VLOOKUP(G45,'ProSem 1'!A$104:C$143,3,FALSE),IFERROR(VLOOKUP(G45,'ProSem 2'!A$104:C$143,3,FALSE),"")))</f>
        <v/>
      </c>
      <c r="K45" s="79"/>
      <c r="L45" s="294" t="str">
        <f t="shared" si="5"/>
        <v/>
      </c>
      <c r="M45" s="358"/>
      <c r="N45" s="358"/>
      <c r="O45" s="299"/>
      <c r="P45" s="281"/>
      <c r="Q45" s="334"/>
      <c r="R45" s="80"/>
      <c r="S45" s="81"/>
      <c r="T45" s="336"/>
      <c r="U45" s="336"/>
      <c r="V45" s="336"/>
      <c r="W45" s="336"/>
      <c r="X45" s="336"/>
      <c r="Y45" s="301" t="e">
        <f t="shared" si="2"/>
        <v>#DIV/0!</v>
      </c>
      <c r="Z45" s="301" t="e">
        <f t="shared" si="3"/>
        <v>#DIV/0!</v>
      </c>
      <c r="AB45" s="130"/>
    </row>
    <row r="46" spans="1:33" x14ac:dyDescent="0.25">
      <c r="A46" s="43"/>
      <c r="B46" s="271" t="str">
        <f>IF(A46="","",IFERROR(VLOOKUP(A46,'ProSem 1'!A$104:B$143,2,FALSE),IFERROR(VLOOKUP(A46,'ProSem 2'!A$104:B$143,2,FALSE),"SK TIDAK DITEMUKAN")))</f>
        <v/>
      </c>
      <c r="C46" s="40"/>
      <c r="D46" s="278"/>
      <c r="E46" s="269" t="str">
        <f t="shared" si="4"/>
        <v/>
      </c>
      <c r="F46" s="284"/>
      <c r="G46" s="282"/>
      <c r="H46" s="270" t="str">
        <f>IF(G46="","",IFERROR(VLOOKUP(G46,'ProSem 1'!A$104:B$143,2,FALSE),IFERROR(VLOOKUP(G46,'ProSem 2'!A$104:B$143,2,FALSE),"KD TIDAK DITEMUKAN")))</f>
        <v/>
      </c>
      <c r="I46" s="40"/>
      <c r="J46" s="265" t="str">
        <f>IF(G46="","",IFERROR(VLOOKUP(G46,'ProSem 1'!A$104:C$143,3,FALSE),IFERROR(VLOOKUP(G46,'ProSem 2'!A$104:C$143,3,FALSE),"")))</f>
        <v/>
      </c>
      <c r="K46" s="79"/>
      <c r="L46" s="294" t="str">
        <f t="shared" si="5"/>
        <v/>
      </c>
      <c r="M46" s="358"/>
      <c r="N46" s="358"/>
      <c r="O46" s="299"/>
      <c r="P46" s="281"/>
      <c r="Q46" s="334"/>
      <c r="R46" s="80"/>
      <c r="S46" s="81"/>
      <c r="T46" s="80"/>
      <c r="U46" s="336"/>
      <c r="V46" s="80"/>
      <c r="W46" s="336"/>
      <c r="X46" s="80"/>
      <c r="Y46" s="301" t="e">
        <f t="shared" si="2"/>
        <v>#DIV/0!</v>
      </c>
      <c r="Z46" s="301" t="e">
        <f t="shared" si="3"/>
        <v>#DIV/0!</v>
      </c>
      <c r="AB46" s="130"/>
    </row>
    <row r="47" spans="1:33" x14ac:dyDescent="0.25">
      <c r="A47" s="43"/>
      <c r="B47" s="271" t="str">
        <f>IF(A47="","",IFERROR(VLOOKUP(A47,'ProSem 1'!A$104:B$143,2,FALSE),IFERROR(VLOOKUP(A47,'ProSem 2'!A$104:B$143,2,FALSE),"SK TIDAK DITEMUKAN")))</f>
        <v/>
      </c>
      <c r="C47" s="40"/>
      <c r="D47" s="278"/>
      <c r="E47" s="269" t="str">
        <f t="shared" si="4"/>
        <v/>
      </c>
      <c r="F47" s="284"/>
      <c r="G47" s="282"/>
      <c r="H47" s="270" t="str">
        <f>IF(G47="","",IFERROR(VLOOKUP(G47,'ProSem 1'!A$104:B$143,2,FALSE),IFERROR(VLOOKUP(G47,'ProSem 2'!A$104:B$143,2,FALSE),"KD TIDAK DITEMUKAN")))</f>
        <v/>
      </c>
      <c r="I47" s="40"/>
      <c r="J47" s="265" t="str">
        <f>IF(G47="","",IFERROR(VLOOKUP(G47,'ProSem 1'!A$104:C$143,3,FALSE),IFERROR(VLOOKUP(G47,'ProSem 2'!A$104:C$143,3,FALSE),"")))</f>
        <v/>
      </c>
      <c r="K47" s="79"/>
      <c r="L47" s="294" t="str">
        <f t="shared" si="5"/>
        <v/>
      </c>
      <c r="M47" s="358"/>
      <c r="N47" s="358"/>
      <c r="O47" s="299"/>
      <c r="P47" s="281"/>
      <c r="Q47" s="334"/>
      <c r="R47" s="80"/>
      <c r="S47" s="81"/>
      <c r="T47" s="80"/>
      <c r="U47" s="336"/>
      <c r="V47" s="80"/>
      <c r="W47" s="336"/>
      <c r="X47" s="80"/>
      <c r="Y47" s="301" t="e">
        <f t="shared" si="2"/>
        <v>#DIV/0!</v>
      </c>
      <c r="Z47" s="301" t="e">
        <f t="shared" si="3"/>
        <v>#DIV/0!</v>
      </c>
      <c r="AB47" s="130"/>
    </row>
    <row r="48" spans="1:33" x14ac:dyDescent="0.25">
      <c r="A48" s="43"/>
      <c r="B48" s="271" t="str">
        <f>IF(A48="","",IFERROR(VLOOKUP(A48,'ProSem 1'!A$104:B$143,2,FALSE),IFERROR(VLOOKUP(A48,'ProSem 2'!A$104:B$143,2,FALSE),"SK TIDAK DITEMUKAN")))</f>
        <v/>
      </c>
      <c r="C48" s="40"/>
      <c r="D48" s="278"/>
      <c r="E48" s="269" t="str">
        <f t="shared" si="4"/>
        <v/>
      </c>
      <c r="F48" s="284"/>
      <c r="G48" s="282"/>
      <c r="H48" s="270" t="str">
        <f>IF(G48="","",IFERROR(VLOOKUP(G48,'ProSem 1'!A$104:B$143,2,FALSE),IFERROR(VLOOKUP(G48,'ProSem 2'!A$104:B$143,2,FALSE),"KD TIDAK DITEMUKAN")))</f>
        <v/>
      </c>
      <c r="I48" s="40"/>
      <c r="J48" s="265" t="str">
        <f>IF(G48="","",IFERROR(VLOOKUP(G48,'ProSem 1'!A$104:C$143,3,FALSE),IFERROR(VLOOKUP(G48,'ProSem 2'!A$104:C$143,3,FALSE),"")))</f>
        <v/>
      </c>
      <c r="K48" s="79"/>
      <c r="L48" s="294" t="str">
        <f t="shared" si="5"/>
        <v/>
      </c>
      <c r="M48" s="358"/>
      <c r="N48" s="358"/>
      <c r="O48" s="299"/>
      <c r="P48" s="281"/>
      <c r="Q48" s="334"/>
      <c r="R48" s="80"/>
      <c r="S48" s="81"/>
      <c r="T48" s="336"/>
      <c r="U48" s="336"/>
      <c r="V48" s="336"/>
      <c r="W48" s="336"/>
      <c r="X48" s="336"/>
      <c r="Y48" s="301" t="e">
        <f t="shared" si="2"/>
        <v>#DIV/0!</v>
      </c>
      <c r="Z48" s="301" t="e">
        <f t="shared" si="3"/>
        <v>#DIV/0!</v>
      </c>
      <c r="AB48" s="130"/>
    </row>
    <row r="49" spans="1:28" x14ac:dyDescent="0.25">
      <c r="A49" s="43"/>
      <c r="B49" s="271" t="str">
        <f>IF(A49="","",IFERROR(VLOOKUP(A49,'ProSem 1'!A$104:B$143,2,FALSE),IFERROR(VLOOKUP(A49,'ProSem 2'!A$104:B$143,2,FALSE),"SK TIDAK DITEMUKAN")))</f>
        <v/>
      </c>
      <c r="C49" s="40"/>
      <c r="D49" s="278"/>
      <c r="E49" s="269" t="str">
        <f t="shared" si="4"/>
        <v/>
      </c>
      <c r="F49" s="284"/>
      <c r="G49" s="282"/>
      <c r="H49" s="270" t="str">
        <f>IF(G49="","",IFERROR(VLOOKUP(G49,'ProSem 1'!A$104:B$143,2,FALSE),IFERROR(VLOOKUP(G49,'ProSem 2'!A$104:B$143,2,FALSE),"KD TIDAK DITEMUKAN")))</f>
        <v/>
      </c>
      <c r="I49" s="40"/>
      <c r="J49" s="265" t="str">
        <f>IF(G49="","",IFERROR(VLOOKUP(G49,'ProSem 1'!A$104:C$143,3,FALSE),IFERROR(VLOOKUP(G49,'ProSem 2'!A$104:C$143,3,FALSE),"")))</f>
        <v/>
      </c>
      <c r="K49" s="79"/>
      <c r="L49" s="294" t="str">
        <f t="shared" si="5"/>
        <v/>
      </c>
      <c r="M49" s="358"/>
      <c r="N49" s="358"/>
      <c r="O49" s="299"/>
      <c r="P49" s="281"/>
      <c r="Q49" s="334"/>
      <c r="R49" s="80"/>
      <c r="S49" s="81"/>
      <c r="T49" s="80"/>
      <c r="U49" s="336"/>
      <c r="V49" s="80"/>
      <c r="W49" s="336"/>
      <c r="X49" s="80"/>
      <c r="Y49" s="301" t="e">
        <f t="shared" si="2"/>
        <v>#DIV/0!</v>
      </c>
      <c r="Z49" s="301" t="e">
        <f t="shared" si="3"/>
        <v>#DIV/0!</v>
      </c>
      <c r="AB49" s="130"/>
    </row>
    <row r="50" spans="1:28" x14ac:dyDescent="0.25">
      <c r="A50" s="43"/>
      <c r="B50" s="271" t="str">
        <f>IF(A50="","",IFERROR(VLOOKUP(A50,'ProSem 1'!A$104:B$143,2,FALSE),IFERROR(VLOOKUP(A50,'ProSem 2'!A$104:B$143,2,FALSE),"SK TIDAK DITEMUKAN")))</f>
        <v/>
      </c>
      <c r="C50" s="40"/>
      <c r="D50" s="278"/>
      <c r="E50" s="269" t="str">
        <f t="shared" si="4"/>
        <v/>
      </c>
      <c r="F50" s="284"/>
      <c r="G50" s="282"/>
      <c r="H50" s="270" t="str">
        <f>IF(G50="","",IFERROR(VLOOKUP(G50,'ProSem 1'!A$104:B$143,2,FALSE),IFERROR(VLOOKUP(G50,'ProSem 2'!A$104:B$143,2,FALSE),"KD TIDAK DITEMUKAN")))</f>
        <v/>
      </c>
      <c r="I50" s="40"/>
      <c r="J50" s="265" t="str">
        <f>IF(G50="","",IFERROR(VLOOKUP(G50,'ProSem 1'!A$104:C$143,3,FALSE),IFERROR(VLOOKUP(G50,'ProSem 2'!A$104:C$143,3,FALSE),"")))</f>
        <v/>
      </c>
      <c r="K50" s="79"/>
      <c r="L50" s="294" t="str">
        <f t="shared" si="5"/>
        <v/>
      </c>
      <c r="M50" s="358"/>
      <c r="N50" s="358"/>
      <c r="O50" s="299"/>
      <c r="P50" s="281"/>
      <c r="Q50" s="334"/>
      <c r="R50" s="80"/>
      <c r="S50" s="81"/>
      <c r="T50" s="80"/>
      <c r="U50" s="336"/>
      <c r="V50" s="80"/>
      <c r="W50" s="336"/>
      <c r="X50" s="80"/>
      <c r="Y50" s="301" t="e">
        <f t="shared" si="2"/>
        <v>#DIV/0!</v>
      </c>
      <c r="Z50" s="301" t="e">
        <f t="shared" si="3"/>
        <v>#DIV/0!</v>
      </c>
      <c r="AB50" s="130"/>
    </row>
    <row r="51" spans="1:28" x14ac:dyDescent="0.25">
      <c r="A51" s="43"/>
      <c r="B51" s="271" t="str">
        <f>IF(A51="","",IFERROR(VLOOKUP(A51,'ProSem 1'!A$104:B$143,2,FALSE),IFERROR(VLOOKUP(A51,'ProSem 2'!A$104:B$143,2,FALSE),"SK TIDAK DITEMUKAN")))</f>
        <v/>
      </c>
      <c r="C51" s="40"/>
      <c r="D51" s="278"/>
      <c r="E51" s="269" t="str">
        <f t="shared" si="4"/>
        <v/>
      </c>
      <c r="F51" s="284"/>
      <c r="G51" s="282"/>
      <c r="H51" s="270" t="str">
        <f>IF(G51="","",IFERROR(VLOOKUP(G51,'ProSem 1'!A$104:B$143,2,FALSE),IFERROR(VLOOKUP(G51,'ProSem 2'!A$104:B$143,2,FALSE),"KD TIDAK DITEMUKAN")))</f>
        <v/>
      </c>
      <c r="I51" s="40"/>
      <c r="J51" s="265" t="str">
        <f>IF(G51="","",IFERROR(VLOOKUP(G51,'ProSem 1'!A$104:C$143,3,FALSE),IFERROR(VLOOKUP(G51,'ProSem 2'!A$104:C$143,3,FALSE),"")))</f>
        <v/>
      </c>
      <c r="K51" s="79"/>
      <c r="L51" s="294" t="str">
        <f t="shared" si="5"/>
        <v/>
      </c>
      <c r="M51" s="358"/>
      <c r="N51" s="358"/>
      <c r="O51" s="299"/>
      <c r="P51" s="281"/>
      <c r="Q51" s="334"/>
      <c r="R51" s="80"/>
      <c r="S51" s="81"/>
      <c r="T51" s="80"/>
      <c r="U51" s="336"/>
      <c r="V51" s="80"/>
      <c r="W51" s="336"/>
      <c r="X51" s="80"/>
      <c r="Y51" s="301" t="e">
        <f t="shared" si="2"/>
        <v>#DIV/0!</v>
      </c>
      <c r="Z51" s="301" t="e">
        <f t="shared" si="3"/>
        <v>#DIV/0!</v>
      </c>
      <c r="AB51" s="130"/>
    </row>
    <row r="52" spans="1:28" x14ac:dyDescent="0.25">
      <c r="A52" s="43"/>
      <c r="B52" s="271" t="str">
        <f>IF(A52="","",IFERROR(VLOOKUP(A52,'ProSem 1'!A$104:B$143,2,FALSE),IFERROR(VLOOKUP(A52,'ProSem 2'!A$104:B$143,2,FALSE),"SK TIDAK DITEMUKAN")))</f>
        <v/>
      </c>
      <c r="C52" s="40"/>
      <c r="D52" s="278"/>
      <c r="E52" s="269" t="str">
        <f t="shared" si="4"/>
        <v/>
      </c>
      <c r="F52" s="284"/>
      <c r="G52" s="282"/>
      <c r="H52" s="270" t="str">
        <f>IF(G52="","",IFERROR(VLOOKUP(G52,'ProSem 1'!A$104:B$143,2,FALSE),IFERROR(VLOOKUP(G52,'ProSem 2'!A$104:B$143,2,FALSE),"KD TIDAK DITEMUKAN")))</f>
        <v/>
      </c>
      <c r="I52" s="40"/>
      <c r="J52" s="265" t="str">
        <f>IF(G52="","",IFERROR(VLOOKUP(G52,'ProSem 1'!A$104:C$143,3,FALSE),IFERROR(VLOOKUP(G52,'ProSem 2'!A$104:C$143,3,FALSE),"")))</f>
        <v/>
      </c>
      <c r="K52" s="79"/>
      <c r="L52" s="294" t="str">
        <f t="shared" si="5"/>
        <v/>
      </c>
      <c r="M52" s="358"/>
      <c r="N52" s="358"/>
      <c r="O52" s="299"/>
      <c r="P52" s="281"/>
      <c r="Q52" s="334"/>
      <c r="R52" s="80"/>
      <c r="S52" s="81"/>
      <c r="T52" s="336"/>
      <c r="U52" s="336"/>
      <c r="V52" s="336"/>
      <c r="W52" s="336"/>
      <c r="X52" s="336"/>
      <c r="Y52" s="301" t="e">
        <f t="shared" si="2"/>
        <v>#DIV/0!</v>
      </c>
      <c r="Z52" s="301" t="e">
        <f t="shared" si="3"/>
        <v>#DIV/0!</v>
      </c>
      <c r="AB52" s="130"/>
    </row>
    <row r="53" spans="1:28" x14ac:dyDescent="0.25">
      <c r="A53" s="43"/>
      <c r="B53" s="271" t="str">
        <f>IF(A53="","",IFERROR(VLOOKUP(A53,'ProSem 1'!A$104:B$143,2,FALSE),IFERROR(VLOOKUP(A53,'ProSem 2'!A$104:B$143,2,FALSE),"SK TIDAK DITEMUKAN")))</f>
        <v/>
      </c>
      <c r="C53" s="40"/>
      <c r="D53" s="278"/>
      <c r="E53" s="269" t="str">
        <f t="shared" si="4"/>
        <v/>
      </c>
      <c r="F53" s="284"/>
      <c r="G53" s="282"/>
      <c r="H53" s="270" t="str">
        <f>IF(G53="","",IFERROR(VLOOKUP(G53,'ProSem 1'!A$104:B$143,2,FALSE),IFERROR(VLOOKUP(G53,'ProSem 2'!A$104:B$143,2,FALSE),"KD TIDAK DITEMUKAN")))</f>
        <v/>
      </c>
      <c r="I53" s="40"/>
      <c r="J53" s="265" t="str">
        <f>IF(G53="","",IFERROR(VLOOKUP(G53,'ProSem 1'!A$104:C$143,3,FALSE),IFERROR(VLOOKUP(G53,'ProSem 2'!A$104:C$143,3,FALSE),"")))</f>
        <v/>
      </c>
      <c r="K53" s="79"/>
      <c r="L53" s="294" t="str">
        <f t="shared" si="5"/>
        <v/>
      </c>
      <c r="M53" s="358"/>
      <c r="N53" s="358"/>
      <c r="O53" s="299"/>
      <c r="P53" s="281"/>
      <c r="Q53" s="334"/>
      <c r="R53" s="80"/>
      <c r="S53" s="81"/>
      <c r="T53" s="80"/>
      <c r="U53" s="336"/>
      <c r="V53" s="80"/>
      <c r="W53" s="336"/>
      <c r="X53" s="80"/>
      <c r="Y53" s="301" t="e">
        <f t="shared" si="2"/>
        <v>#DIV/0!</v>
      </c>
      <c r="Z53" s="301" t="e">
        <f t="shared" si="3"/>
        <v>#DIV/0!</v>
      </c>
      <c r="AB53" s="130"/>
    </row>
    <row r="54" spans="1:28" x14ac:dyDescent="0.25">
      <c r="A54" s="43"/>
      <c r="B54" s="271" t="str">
        <f>IF(A54="","",IFERROR(VLOOKUP(A54,'ProSem 1'!A$104:B$143,2,FALSE),IFERROR(VLOOKUP(A54,'ProSem 2'!A$104:B$143,2,FALSE),"SK TIDAK DITEMUKAN")))</f>
        <v/>
      </c>
      <c r="C54" s="40"/>
      <c r="D54" s="278"/>
      <c r="E54" s="269" t="str">
        <f t="shared" si="4"/>
        <v/>
      </c>
      <c r="F54" s="284"/>
      <c r="G54" s="282"/>
      <c r="H54" s="270" t="str">
        <f>IF(G54="","",IFERROR(VLOOKUP(G54,'ProSem 1'!A$104:B$143,2,FALSE),IFERROR(VLOOKUP(G54,'ProSem 2'!A$104:B$143,2,FALSE),"KD TIDAK DITEMUKAN")))</f>
        <v/>
      </c>
      <c r="I54" s="40"/>
      <c r="J54" s="265" t="str">
        <f>IF(G54="","",IFERROR(VLOOKUP(G54,'ProSem 1'!A$104:C$143,3,FALSE),IFERROR(VLOOKUP(G54,'ProSem 2'!A$104:C$143,3,FALSE),"")))</f>
        <v/>
      </c>
      <c r="K54" s="79"/>
      <c r="L54" s="294" t="str">
        <f t="shared" si="5"/>
        <v/>
      </c>
      <c r="M54" s="358"/>
      <c r="N54" s="358"/>
      <c r="O54" s="299"/>
      <c r="P54" s="281"/>
      <c r="Q54" s="334"/>
      <c r="R54" s="80"/>
      <c r="S54" s="81"/>
      <c r="T54" s="80"/>
      <c r="U54" s="336"/>
      <c r="V54" s="80"/>
      <c r="W54" s="336"/>
      <c r="X54" s="80"/>
      <c r="Y54" s="301" t="e">
        <f t="shared" si="2"/>
        <v>#DIV/0!</v>
      </c>
      <c r="Z54" s="301" t="e">
        <f t="shared" si="3"/>
        <v>#DIV/0!</v>
      </c>
      <c r="AB54" s="130"/>
    </row>
    <row r="55" spans="1:28" x14ac:dyDescent="0.25">
      <c r="A55" s="43"/>
      <c r="B55" s="271" t="str">
        <f>IF(A55="","",IFERROR(VLOOKUP(A55,'ProSem 1'!A$104:B$143,2,FALSE),IFERROR(VLOOKUP(A55,'ProSem 2'!A$104:B$143,2,FALSE),"SK TIDAK DITEMUKAN")))</f>
        <v/>
      </c>
      <c r="C55" s="40"/>
      <c r="D55" s="278"/>
      <c r="E55" s="269" t="str">
        <f t="shared" si="4"/>
        <v/>
      </c>
      <c r="F55" s="284"/>
      <c r="G55" s="282"/>
      <c r="H55" s="270" t="str">
        <f>IF(G55="","",IFERROR(VLOOKUP(G55,'ProSem 1'!A$104:B$143,2,FALSE),IFERROR(VLOOKUP(G55,'ProSem 2'!A$104:B$143,2,FALSE),"KD TIDAK DITEMUKAN")))</f>
        <v/>
      </c>
      <c r="I55" s="40"/>
      <c r="J55" s="265" t="str">
        <f>IF(G55="","",IFERROR(VLOOKUP(G55,'ProSem 1'!A$104:C$143,3,FALSE),IFERROR(VLOOKUP(G55,'ProSem 2'!A$104:C$143,3,FALSE),"")))</f>
        <v/>
      </c>
      <c r="K55" s="79"/>
      <c r="L55" s="294" t="str">
        <f t="shared" si="5"/>
        <v/>
      </c>
      <c r="M55" s="358"/>
      <c r="N55" s="358"/>
      <c r="O55" s="299"/>
      <c r="P55" s="281"/>
      <c r="Q55" s="334"/>
      <c r="R55" s="80"/>
      <c r="S55" s="81"/>
      <c r="T55" s="336"/>
      <c r="U55" s="336"/>
      <c r="V55" s="336"/>
      <c r="W55" s="336"/>
      <c r="X55" s="336"/>
      <c r="Y55" s="301" t="e">
        <f t="shared" si="2"/>
        <v>#DIV/0!</v>
      </c>
      <c r="Z55" s="301" t="e">
        <f t="shared" si="3"/>
        <v>#DIV/0!</v>
      </c>
      <c r="AB55" s="130"/>
    </row>
    <row r="56" spans="1:28" x14ac:dyDescent="0.25">
      <c r="A56" s="43"/>
      <c r="B56" s="271" t="str">
        <f>IF(A56="","",IFERROR(VLOOKUP(A56,'ProSem 1'!A$104:B$143,2,FALSE),IFERROR(VLOOKUP(A56,'ProSem 2'!A$104:B$143,2,FALSE),"SK TIDAK DITEMUKAN")))</f>
        <v/>
      </c>
      <c r="C56" s="40"/>
      <c r="D56" s="278"/>
      <c r="E56" s="269" t="str">
        <f t="shared" si="4"/>
        <v/>
      </c>
      <c r="F56" s="284"/>
      <c r="G56" s="282"/>
      <c r="H56" s="270" t="str">
        <f>IF(G56="","",IFERROR(VLOOKUP(G56,'ProSem 1'!A$104:B$143,2,FALSE),IFERROR(VLOOKUP(G56,'ProSem 2'!A$104:B$143,2,FALSE),"KD TIDAK DITEMUKAN")))</f>
        <v/>
      </c>
      <c r="I56" s="40"/>
      <c r="J56" s="265" t="str">
        <f>IF(G56="","",IFERROR(VLOOKUP(G56,'ProSem 1'!A$104:C$143,3,FALSE),IFERROR(VLOOKUP(G56,'ProSem 2'!A$104:C$143,3,FALSE),"")))</f>
        <v/>
      </c>
      <c r="K56" s="79"/>
      <c r="L56" s="294" t="str">
        <f t="shared" si="5"/>
        <v/>
      </c>
      <c r="M56" s="358"/>
      <c r="N56" s="358"/>
      <c r="O56" s="299"/>
      <c r="P56" s="281"/>
      <c r="Q56" s="334"/>
      <c r="R56" s="80"/>
      <c r="S56" s="81"/>
      <c r="T56" s="80"/>
      <c r="U56" s="336"/>
      <c r="V56" s="80"/>
      <c r="W56" s="336"/>
      <c r="X56" s="80"/>
      <c r="Y56" s="301" t="e">
        <f t="shared" si="2"/>
        <v>#DIV/0!</v>
      </c>
      <c r="Z56" s="301" t="e">
        <f t="shared" si="3"/>
        <v>#DIV/0!</v>
      </c>
      <c r="AB56" s="130"/>
    </row>
    <row r="57" spans="1:28" x14ac:dyDescent="0.25">
      <c r="A57" s="43"/>
      <c r="B57" s="271" t="str">
        <f>IF(A57="","",IFERROR(VLOOKUP(A57,'ProSem 1'!A$104:B$143,2,FALSE),IFERROR(VLOOKUP(A57,'ProSem 2'!A$104:B$143,2,FALSE),"SK TIDAK DITEMUKAN")))</f>
        <v/>
      </c>
      <c r="C57" s="40"/>
      <c r="D57" s="278"/>
      <c r="E57" s="269" t="str">
        <f t="shared" si="4"/>
        <v/>
      </c>
      <c r="F57" s="284"/>
      <c r="G57" s="282"/>
      <c r="H57" s="270" t="str">
        <f>IF(G57="","",IFERROR(VLOOKUP(G57,'ProSem 1'!A$104:B$143,2,FALSE),IFERROR(VLOOKUP(G57,'ProSem 2'!A$104:B$143,2,FALSE),"KD TIDAK DITEMUKAN")))</f>
        <v/>
      </c>
      <c r="I57" s="40"/>
      <c r="J57" s="265" t="str">
        <f>IF(G57="","",IFERROR(VLOOKUP(G57,'ProSem 1'!A$104:C$143,3,FALSE),IFERROR(VLOOKUP(G57,'ProSem 2'!A$104:C$143,3,FALSE),"")))</f>
        <v/>
      </c>
      <c r="K57" s="79"/>
      <c r="L57" s="294" t="str">
        <f t="shared" si="5"/>
        <v/>
      </c>
      <c r="M57" s="358"/>
      <c r="N57" s="358"/>
      <c r="O57" s="299"/>
      <c r="P57" s="281"/>
      <c r="Q57" s="334"/>
      <c r="R57" s="80"/>
      <c r="S57" s="81"/>
      <c r="T57" s="80"/>
      <c r="U57" s="336"/>
      <c r="V57" s="80"/>
      <c r="W57" s="336"/>
      <c r="X57" s="80"/>
      <c r="Y57" s="301" t="e">
        <f t="shared" si="2"/>
        <v>#DIV/0!</v>
      </c>
      <c r="Z57" s="301" t="e">
        <f t="shared" si="3"/>
        <v>#DIV/0!</v>
      </c>
      <c r="AB57" s="130"/>
    </row>
    <row r="58" spans="1:28" x14ac:dyDescent="0.25">
      <c r="A58" s="43"/>
      <c r="B58" s="271" t="str">
        <f>IF(A58="","",IFERROR(VLOOKUP(A58,'ProSem 1'!A$104:B$143,2,FALSE),IFERROR(VLOOKUP(A58,'ProSem 2'!A$104:B$143,2,FALSE),"SK TIDAK DITEMUKAN")))</f>
        <v/>
      </c>
      <c r="C58" s="40"/>
      <c r="D58" s="278"/>
      <c r="E58" s="269" t="str">
        <f t="shared" si="4"/>
        <v/>
      </c>
      <c r="F58" s="284"/>
      <c r="G58" s="282"/>
      <c r="H58" s="270" t="str">
        <f>IF(G58="","",IFERROR(VLOOKUP(G58,'ProSem 1'!A$104:B$143,2,FALSE),IFERROR(VLOOKUP(G58,'ProSem 2'!A$104:B$143,2,FALSE),"KD TIDAK DITEMUKAN")))</f>
        <v/>
      </c>
      <c r="I58" s="40"/>
      <c r="J58" s="265" t="str">
        <f>IF(G58="","",IFERROR(VLOOKUP(G58,'ProSem 1'!A$104:C$143,3,FALSE),IFERROR(VLOOKUP(G58,'ProSem 2'!A$104:C$143,3,FALSE),"")))</f>
        <v/>
      </c>
      <c r="K58" s="79"/>
      <c r="L58" s="294" t="str">
        <f t="shared" si="5"/>
        <v/>
      </c>
      <c r="M58" s="358"/>
      <c r="N58" s="358"/>
      <c r="O58" s="299"/>
      <c r="P58" s="281"/>
      <c r="Q58" s="334"/>
      <c r="R58" s="80"/>
      <c r="S58" s="81"/>
      <c r="T58" s="80"/>
      <c r="U58" s="336"/>
      <c r="V58" s="80"/>
      <c r="W58" s="336"/>
      <c r="X58" s="80"/>
      <c r="Y58" s="301" t="e">
        <f t="shared" si="2"/>
        <v>#DIV/0!</v>
      </c>
      <c r="Z58" s="301" t="e">
        <f t="shared" si="3"/>
        <v>#DIV/0!</v>
      </c>
      <c r="AB58" s="130"/>
    </row>
    <row r="59" spans="1:28" x14ac:dyDescent="0.25">
      <c r="A59" s="43"/>
      <c r="B59" s="271" t="str">
        <f>IF(A59="","",IFERROR(VLOOKUP(A59,'ProSem 1'!A$104:B$143,2,FALSE),IFERROR(VLOOKUP(A59,'ProSem 2'!A$104:B$143,2,FALSE),"SK TIDAK DITEMUKAN")))</f>
        <v/>
      </c>
      <c r="C59" s="40"/>
      <c r="D59" s="278"/>
      <c r="E59" s="269" t="str">
        <f t="shared" si="4"/>
        <v/>
      </c>
      <c r="F59" s="284"/>
      <c r="G59" s="282"/>
      <c r="H59" s="270" t="str">
        <f>IF(G59="","",IFERROR(VLOOKUP(G59,'ProSem 1'!A$104:B$143,2,FALSE),IFERROR(VLOOKUP(G59,'ProSem 2'!A$104:B$143,2,FALSE),"KD TIDAK DITEMUKAN")))</f>
        <v/>
      </c>
      <c r="I59" s="40"/>
      <c r="J59" s="265" t="str">
        <f>IF(G59="","",IFERROR(VLOOKUP(G59,'ProSem 1'!A$104:C$143,3,FALSE),IFERROR(VLOOKUP(G59,'ProSem 2'!A$104:C$143,3,FALSE),"")))</f>
        <v/>
      </c>
      <c r="K59" s="79"/>
      <c r="L59" s="294" t="str">
        <f t="shared" si="5"/>
        <v/>
      </c>
      <c r="M59" s="358"/>
      <c r="N59" s="358"/>
      <c r="O59" s="299"/>
      <c r="P59" s="281"/>
      <c r="Q59" s="334"/>
      <c r="R59" s="80"/>
      <c r="S59" s="81"/>
      <c r="T59" s="336"/>
      <c r="U59" s="336"/>
      <c r="V59" s="336"/>
      <c r="W59" s="336"/>
      <c r="X59" s="336"/>
      <c r="Y59" s="301" t="e">
        <f t="shared" si="2"/>
        <v>#DIV/0!</v>
      </c>
      <c r="Z59" s="301" t="e">
        <f t="shared" si="3"/>
        <v>#DIV/0!</v>
      </c>
      <c r="AB59" s="130"/>
    </row>
    <row r="60" spans="1:28" x14ac:dyDescent="0.25">
      <c r="A60" s="43"/>
      <c r="B60" s="271" t="str">
        <f>IF(A60="","",IFERROR(VLOOKUP(A60,'ProSem 1'!A$104:B$143,2,FALSE),IFERROR(VLOOKUP(A60,'ProSem 2'!A$104:B$143,2,FALSE),"SK TIDAK DITEMUKAN")))</f>
        <v/>
      </c>
      <c r="C60" s="40"/>
      <c r="D60" s="278"/>
      <c r="E60" s="269" t="str">
        <f t="shared" si="4"/>
        <v/>
      </c>
      <c r="F60" s="284"/>
      <c r="G60" s="282"/>
      <c r="H60" s="270" t="str">
        <f>IF(G60="","",IFERROR(VLOOKUP(G60,'ProSem 1'!A$104:B$143,2,FALSE),IFERROR(VLOOKUP(G60,'ProSem 2'!A$104:B$143,2,FALSE),"KD TIDAK DITEMUKAN")))</f>
        <v/>
      </c>
      <c r="I60" s="40"/>
      <c r="J60" s="265" t="str">
        <f>IF(G60="","",IFERROR(VLOOKUP(G60,'ProSem 1'!A$104:C$143,3,FALSE),IFERROR(VLOOKUP(G60,'ProSem 2'!A$104:C$143,3,FALSE),"")))</f>
        <v/>
      </c>
      <c r="K60" s="79"/>
      <c r="L60" s="294" t="str">
        <f t="shared" si="5"/>
        <v/>
      </c>
      <c r="M60" s="358"/>
      <c r="N60" s="358"/>
      <c r="O60" s="299"/>
      <c r="P60" s="281"/>
      <c r="Q60" s="334"/>
      <c r="R60" s="80"/>
      <c r="S60" s="81"/>
      <c r="T60" s="80"/>
      <c r="U60" s="336"/>
      <c r="V60" s="80"/>
      <c r="W60" s="336"/>
      <c r="X60" s="80"/>
      <c r="Y60" s="301" t="e">
        <f t="shared" si="2"/>
        <v>#DIV/0!</v>
      </c>
      <c r="Z60" s="301" t="e">
        <f t="shared" si="3"/>
        <v>#DIV/0!</v>
      </c>
      <c r="AB60" s="130"/>
    </row>
    <row r="61" spans="1:28" x14ac:dyDescent="0.25">
      <c r="A61" s="43"/>
      <c r="B61" s="271" t="str">
        <f>IF(A61="","",IFERROR(VLOOKUP(A61,'ProSem 1'!A$104:B$143,2,FALSE),IFERROR(VLOOKUP(A61,'ProSem 2'!A$104:B$143,2,FALSE),"SK TIDAK DITEMUKAN")))</f>
        <v/>
      </c>
      <c r="C61" s="40"/>
      <c r="D61" s="278"/>
      <c r="E61" s="269" t="str">
        <f t="shared" si="4"/>
        <v/>
      </c>
      <c r="F61" s="284"/>
      <c r="G61" s="282"/>
      <c r="H61" s="270" t="str">
        <f>IF(G61="","",IFERROR(VLOOKUP(G61,'ProSem 1'!A$104:B$143,2,FALSE),IFERROR(VLOOKUP(G61,'ProSem 2'!A$104:B$143,2,FALSE),"KD TIDAK DITEMUKAN")))</f>
        <v/>
      </c>
      <c r="I61" s="40"/>
      <c r="J61" s="265" t="str">
        <f>IF(G61="","",IFERROR(VLOOKUP(G61,'ProSem 1'!A$104:C$143,3,FALSE),IFERROR(VLOOKUP(G61,'ProSem 2'!A$104:C$143,3,FALSE),"")))</f>
        <v/>
      </c>
      <c r="K61" s="79"/>
      <c r="L61" s="294" t="str">
        <f t="shared" si="5"/>
        <v/>
      </c>
      <c r="M61" s="358"/>
      <c r="N61" s="358"/>
      <c r="O61" s="299"/>
      <c r="P61" s="281"/>
      <c r="Q61" s="334"/>
      <c r="R61" s="80"/>
      <c r="S61" s="81"/>
      <c r="T61" s="80"/>
      <c r="U61" s="336"/>
      <c r="V61" s="80"/>
      <c r="W61" s="336"/>
      <c r="X61" s="80"/>
      <c r="Y61" s="301" t="e">
        <f t="shared" si="2"/>
        <v>#DIV/0!</v>
      </c>
      <c r="Z61" s="301" t="e">
        <f t="shared" si="3"/>
        <v>#DIV/0!</v>
      </c>
      <c r="AB61" s="130"/>
    </row>
    <row r="62" spans="1:28" x14ac:dyDescent="0.25">
      <c r="A62" s="43"/>
      <c r="B62" s="271" t="str">
        <f>IF(A62="","",IFERROR(VLOOKUP(A62,'ProSem 1'!A$104:B$143,2,FALSE),IFERROR(VLOOKUP(A62,'ProSem 2'!A$104:B$143,2,FALSE),"SK TIDAK DITEMUKAN")))</f>
        <v/>
      </c>
      <c r="C62" s="40"/>
      <c r="D62" s="278"/>
      <c r="E62" s="269" t="str">
        <f t="shared" si="4"/>
        <v/>
      </c>
      <c r="F62" s="284"/>
      <c r="G62" s="282"/>
      <c r="H62" s="270" t="str">
        <f>IF(G62="","",IFERROR(VLOOKUP(G62,'ProSem 1'!A$104:B$143,2,FALSE),IFERROR(VLOOKUP(G62,'ProSem 2'!A$104:B$143,2,FALSE),"KD TIDAK DITEMUKAN")))</f>
        <v/>
      </c>
      <c r="I62" s="40"/>
      <c r="J62" s="265" t="str">
        <f>IF(G62="","",IFERROR(VLOOKUP(G62,'ProSem 1'!A$104:C$143,3,FALSE),IFERROR(VLOOKUP(G62,'ProSem 2'!A$104:C$143,3,FALSE),"")))</f>
        <v/>
      </c>
      <c r="K62" s="79"/>
      <c r="L62" s="294" t="str">
        <f t="shared" si="5"/>
        <v/>
      </c>
      <c r="M62" s="358"/>
      <c r="N62" s="358"/>
      <c r="O62" s="299"/>
      <c r="P62" s="281"/>
      <c r="Q62" s="334"/>
      <c r="R62" s="80"/>
      <c r="S62" s="81"/>
      <c r="T62" s="80"/>
      <c r="U62" s="336"/>
      <c r="V62" s="80"/>
      <c r="W62" s="336"/>
      <c r="X62" s="80"/>
      <c r="Y62" s="301" t="e">
        <f t="shared" si="2"/>
        <v>#DIV/0!</v>
      </c>
      <c r="Z62" s="301" t="e">
        <f t="shared" si="3"/>
        <v>#DIV/0!</v>
      </c>
      <c r="AB62" s="130"/>
    </row>
    <row r="63" spans="1:28" x14ac:dyDescent="0.25">
      <c r="A63" s="43"/>
      <c r="B63" s="271" t="str">
        <f>IF(A63="","",IFERROR(VLOOKUP(A63,'ProSem 1'!A$104:B$143,2,FALSE),IFERROR(VLOOKUP(A63,'ProSem 2'!A$104:B$143,2,FALSE),"SK TIDAK DITEMUKAN")))</f>
        <v/>
      </c>
      <c r="C63" s="40"/>
      <c r="D63" s="278"/>
      <c r="E63" s="269" t="str">
        <f t="shared" si="4"/>
        <v/>
      </c>
      <c r="F63" s="284"/>
      <c r="G63" s="282"/>
      <c r="H63" s="270" t="str">
        <f>IF(G63="","",IFERROR(VLOOKUP(G63,'ProSem 1'!A$104:B$143,2,FALSE),IFERROR(VLOOKUP(G63,'ProSem 2'!A$104:B$143,2,FALSE),"KD TIDAK DITEMUKAN")))</f>
        <v/>
      </c>
      <c r="I63" s="40"/>
      <c r="J63" s="265" t="str">
        <f>IF(G63="","",IFERROR(VLOOKUP(G63,'ProSem 1'!A$104:C$143,3,FALSE),IFERROR(VLOOKUP(G63,'ProSem 2'!A$104:C$143,3,FALSE),"")))</f>
        <v/>
      </c>
      <c r="K63" s="79"/>
      <c r="L63" s="294" t="str">
        <f t="shared" si="5"/>
        <v/>
      </c>
      <c r="M63" s="358"/>
      <c r="N63" s="358"/>
      <c r="O63" s="299"/>
      <c r="P63" s="281"/>
      <c r="Q63" s="334"/>
      <c r="R63" s="80"/>
      <c r="S63" s="81"/>
      <c r="T63" s="336"/>
      <c r="U63" s="336"/>
      <c r="V63" s="336"/>
      <c r="W63" s="336"/>
      <c r="X63" s="336"/>
      <c r="Y63" s="301" t="e">
        <f t="shared" si="2"/>
        <v>#DIV/0!</v>
      </c>
      <c r="Z63" s="301" t="e">
        <f t="shared" si="3"/>
        <v>#DIV/0!</v>
      </c>
      <c r="AB63" s="130"/>
    </row>
    <row r="64" spans="1:28" x14ac:dyDescent="0.25">
      <c r="A64" s="43"/>
      <c r="B64" s="271" t="str">
        <f>IF(A64="","",IFERROR(VLOOKUP(A64,'ProSem 1'!A$104:B$143,2,FALSE),IFERROR(VLOOKUP(A64,'ProSem 2'!A$104:B$143,2,FALSE),"SK TIDAK DITEMUKAN")))</f>
        <v/>
      </c>
      <c r="C64" s="40"/>
      <c r="D64" s="278"/>
      <c r="E64" s="269" t="str">
        <f t="shared" si="4"/>
        <v/>
      </c>
      <c r="F64" s="284"/>
      <c r="G64" s="282"/>
      <c r="H64" s="270" t="str">
        <f>IF(G64="","",IFERROR(VLOOKUP(G64,'ProSem 1'!A$104:B$143,2,FALSE),IFERROR(VLOOKUP(G64,'ProSem 2'!A$104:B$143,2,FALSE),"KD TIDAK DITEMUKAN")))</f>
        <v/>
      </c>
      <c r="I64" s="40"/>
      <c r="J64" s="265" t="str">
        <f>IF(G64="","",IFERROR(VLOOKUP(G64,'ProSem 1'!A$104:C$143,3,FALSE),IFERROR(VLOOKUP(G64,'ProSem 2'!A$104:C$143,3,FALSE),"")))</f>
        <v/>
      </c>
      <c r="K64" s="79"/>
      <c r="L64" s="294" t="str">
        <f t="shared" si="5"/>
        <v/>
      </c>
      <c r="M64" s="358"/>
      <c r="N64" s="358"/>
      <c r="O64" s="299"/>
      <c r="P64" s="281"/>
      <c r="Q64" s="334"/>
      <c r="R64" s="80"/>
      <c r="S64" s="81"/>
      <c r="T64" s="80"/>
      <c r="U64" s="336"/>
      <c r="V64" s="80"/>
      <c r="W64" s="336"/>
      <c r="X64" s="80"/>
      <c r="Y64" s="301" t="e">
        <f t="shared" si="2"/>
        <v>#DIV/0!</v>
      </c>
      <c r="Z64" s="301" t="e">
        <f t="shared" si="3"/>
        <v>#DIV/0!</v>
      </c>
      <c r="AB64" s="130"/>
    </row>
    <row r="65" spans="1:28" x14ac:dyDescent="0.25">
      <c r="A65" s="43"/>
      <c r="B65" s="271" t="str">
        <f>IF(A65="","",IFERROR(VLOOKUP(A65,'ProSem 1'!A$104:B$143,2,FALSE),IFERROR(VLOOKUP(A65,'ProSem 2'!A$104:B$143,2,FALSE),"SK TIDAK DITEMUKAN")))</f>
        <v/>
      </c>
      <c r="C65" s="40"/>
      <c r="D65" s="278"/>
      <c r="E65" s="269" t="str">
        <f t="shared" si="4"/>
        <v/>
      </c>
      <c r="F65" s="284"/>
      <c r="G65" s="282"/>
      <c r="H65" s="270" t="str">
        <f>IF(G65="","",IFERROR(VLOOKUP(G65,'ProSem 1'!A$104:B$143,2,FALSE),IFERROR(VLOOKUP(G65,'ProSem 2'!A$104:B$143,2,FALSE),"KD TIDAK DITEMUKAN")))</f>
        <v/>
      </c>
      <c r="I65" s="40"/>
      <c r="J65" s="265" t="str">
        <f>IF(G65="","",IFERROR(VLOOKUP(G65,'ProSem 1'!A$104:C$143,3,FALSE),IFERROR(VLOOKUP(G65,'ProSem 2'!A$104:C$143,3,FALSE),"")))</f>
        <v/>
      </c>
      <c r="K65" s="79"/>
      <c r="L65" s="294" t="str">
        <f t="shared" si="5"/>
        <v/>
      </c>
      <c r="M65" s="358"/>
      <c r="N65" s="358"/>
      <c r="O65" s="299"/>
      <c r="P65" s="281"/>
      <c r="Q65" s="334"/>
      <c r="R65" s="80"/>
      <c r="S65" s="81"/>
      <c r="T65" s="80"/>
      <c r="U65" s="336"/>
      <c r="V65" s="80"/>
      <c r="W65" s="336"/>
      <c r="X65" s="80"/>
      <c r="Y65" s="301" t="e">
        <f t="shared" si="2"/>
        <v>#DIV/0!</v>
      </c>
      <c r="Z65" s="301" t="e">
        <f t="shared" si="3"/>
        <v>#DIV/0!</v>
      </c>
      <c r="AB65" s="130"/>
    </row>
    <row r="66" spans="1:28" x14ac:dyDescent="0.25">
      <c r="A66" s="43"/>
      <c r="B66" s="271" t="str">
        <f>IF(A66="","",IFERROR(VLOOKUP(A66,'ProSem 1'!A$104:B$143,2,FALSE),IFERROR(VLOOKUP(A66,'ProSem 2'!A$104:B$143,2,FALSE),"SK TIDAK DITEMUKAN")))</f>
        <v/>
      </c>
      <c r="C66" s="40"/>
      <c r="D66" s="278"/>
      <c r="E66" s="269" t="str">
        <f t="shared" si="4"/>
        <v/>
      </c>
      <c r="F66" s="284"/>
      <c r="G66" s="282"/>
      <c r="H66" s="270" t="str">
        <f>IF(G66="","",IFERROR(VLOOKUP(G66,'ProSem 1'!A$104:B$143,2,FALSE),IFERROR(VLOOKUP(G66,'ProSem 2'!A$104:B$143,2,FALSE),"KD TIDAK DITEMUKAN")))</f>
        <v/>
      </c>
      <c r="I66" s="40"/>
      <c r="J66" s="265" t="str">
        <f>IF(G66="","",IFERROR(VLOOKUP(G66,'ProSem 1'!A$104:C$143,3,FALSE),IFERROR(VLOOKUP(G66,'ProSem 2'!A$104:C$143,3,FALSE),"")))</f>
        <v/>
      </c>
      <c r="K66" s="79"/>
      <c r="L66" s="294" t="str">
        <f t="shared" si="5"/>
        <v/>
      </c>
      <c r="M66" s="358"/>
      <c r="N66" s="358"/>
      <c r="O66" s="299"/>
      <c r="P66" s="281"/>
      <c r="Q66" s="334"/>
      <c r="R66" s="80"/>
      <c r="S66" s="81"/>
      <c r="T66" s="80"/>
      <c r="U66" s="336"/>
      <c r="V66" s="80"/>
      <c r="W66" s="336"/>
      <c r="X66" s="80"/>
      <c r="Y66" s="301" t="e">
        <f t="shared" si="2"/>
        <v>#DIV/0!</v>
      </c>
      <c r="Z66" s="301" t="e">
        <f t="shared" si="3"/>
        <v>#DIV/0!</v>
      </c>
      <c r="AB66" s="130"/>
    </row>
    <row r="67" spans="1:28" x14ac:dyDescent="0.25">
      <c r="A67" s="43"/>
      <c r="B67" s="271" t="str">
        <f>IF(A67="","",IFERROR(VLOOKUP(A67,'ProSem 1'!A$104:B$143,2,FALSE),IFERROR(VLOOKUP(A67,'ProSem 2'!A$104:B$143,2,FALSE),"SK TIDAK DITEMUKAN")))</f>
        <v/>
      </c>
      <c r="C67" s="40"/>
      <c r="D67" s="278"/>
      <c r="E67" s="269" t="str">
        <f t="shared" si="4"/>
        <v/>
      </c>
      <c r="F67" s="284"/>
      <c r="G67" s="282"/>
      <c r="H67" s="270" t="str">
        <f>IF(G67="","",IFERROR(VLOOKUP(G67,'ProSem 1'!A$104:B$143,2,FALSE),IFERROR(VLOOKUP(G67,'ProSem 2'!A$104:B$143,2,FALSE),"KD TIDAK DITEMUKAN")))</f>
        <v/>
      </c>
      <c r="I67" s="40"/>
      <c r="J67" s="265" t="str">
        <f>IF(G67="","",IFERROR(VLOOKUP(G67,'ProSem 1'!A$104:C$143,3,FALSE),IFERROR(VLOOKUP(G67,'ProSem 2'!A$104:C$143,3,FALSE),"")))</f>
        <v/>
      </c>
      <c r="K67" s="79"/>
      <c r="L67" s="294" t="str">
        <f t="shared" si="5"/>
        <v/>
      </c>
      <c r="M67" s="358"/>
      <c r="N67" s="358"/>
      <c r="O67" s="299"/>
      <c r="P67" s="281"/>
      <c r="Q67" s="334"/>
      <c r="R67" s="80"/>
      <c r="S67" s="81"/>
      <c r="T67" s="80"/>
      <c r="U67" s="336"/>
      <c r="V67" s="80"/>
      <c r="W67" s="336"/>
      <c r="X67" s="80"/>
      <c r="Y67" s="301" t="e">
        <f t="shared" si="2"/>
        <v>#DIV/0!</v>
      </c>
      <c r="Z67" s="301" t="e">
        <f t="shared" si="3"/>
        <v>#DIV/0!</v>
      </c>
      <c r="AB67" s="130"/>
    </row>
    <row r="68" spans="1:28" x14ac:dyDescent="0.25">
      <c r="A68" s="43"/>
      <c r="B68" s="271" t="str">
        <f>IF(A68="","",IFERROR(VLOOKUP(A68,'ProSem 1'!A$104:B$143,2,FALSE),IFERROR(VLOOKUP(A68,'ProSem 2'!A$104:B$143,2,FALSE),"SK TIDAK DITEMUKAN")))</f>
        <v/>
      </c>
      <c r="C68" s="40"/>
      <c r="D68" s="278"/>
      <c r="E68" s="269" t="str">
        <f t="shared" ref="E68:E83" si="6">IF(A68=0,"",ROUND(AVERAGEIFS(L$307:L$386,G$307:G$386,"="&amp;A68&amp;"*"),1))</f>
        <v/>
      </c>
      <c r="F68" s="284"/>
      <c r="G68" s="282"/>
      <c r="H68" s="270" t="str">
        <f>IF(G68="","",IFERROR(VLOOKUP(G68,'ProSem 1'!A$104:B$143,2,FALSE),IFERROR(VLOOKUP(G68,'ProSem 2'!A$104:B$143,2,FALSE),"KD TIDAK DITEMUKAN")))</f>
        <v/>
      </c>
      <c r="I68" s="40"/>
      <c r="J68" s="265" t="str">
        <f>IF(G68="","",IFERROR(VLOOKUP(G68,'ProSem 1'!A$104:C$143,3,FALSE),IFERROR(VLOOKUP(G68,'ProSem 2'!A$104:C$143,3,FALSE),"")))</f>
        <v/>
      </c>
      <c r="K68" s="79"/>
      <c r="L68" s="294" t="str">
        <f t="shared" ref="L68:L83" si="7">IF(G68=0,"",ROUND(AVERAGEIFS(Z$307:Z$606,P$307:P$606,"="&amp;G68&amp;"*"),1))</f>
        <v/>
      </c>
      <c r="M68" s="358"/>
      <c r="N68" s="358"/>
      <c r="O68" s="299"/>
      <c r="P68" s="281"/>
      <c r="Q68" s="334"/>
      <c r="R68" s="80"/>
      <c r="S68" s="81"/>
      <c r="T68" s="336"/>
      <c r="U68" s="336"/>
      <c r="V68" s="336"/>
      <c r="W68" s="336"/>
      <c r="X68" s="336"/>
      <c r="Y68" s="301" t="e">
        <f t="shared" si="2"/>
        <v>#DIV/0!</v>
      </c>
      <c r="Z68" s="301" t="e">
        <f t="shared" si="3"/>
        <v>#DIV/0!</v>
      </c>
      <c r="AB68" s="130"/>
    </row>
    <row r="69" spans="1:28" x14ac:dyDescent="0.25">
      <c r="A69" s="43"/>
      <c r="B69" s="271" t="str">
        <f>IF(A69="","",IFERROR(VLOOKUP(A69,'ProSem 1'!A$104:B$143,2,FALSE),IFERROR(VLOOKUP(A69,'ProSem 2'!A$104:B$143,2,FALSE),"SK TIDAK DITEMUKAN")))</f>
        <v/>
      </c>
      <c r="C69" s="40"/>
      <c r="D69" s="278"/>
      <c r="E69" s="269" t="str">
        <f t="shared" si="6"/>
        <v/>
      </c>
      <c r="F69" s="284"/>
      <c r="G69" s="282"/>
      <c r="H69" s="270" t="str">
        <f>IF(G69="","",IFERROR(VLOOKUP(G69,'ProSem 1'!A$104:B$143,2,FALSE),IFERROR(VLOOKUP(G69,'ProSem 2'!A$104:B$143,2,FALSE),"KD TIDAK DITEMUKAN")))</f>
        <v/>
      </c>
      <c r="I69" s="40"/>
      <c r="J69" s="265" t="str">
        <f>IF(G69="","",IFERROR(VLOOKUP(G69,'ProSem 1'!A$104:C$143,3,FALSE),IFERROR(VLOOKUP(G69,'ProSem 2'!A$104:C$143,3,FALSE),"")))</f>
        <v/>
      </c>
      <c r="K69" s="79"/>
      <c r="L69" s="294" t="str">
        <f t="shared" si="7"/>
        <v/>
      </c>
      <c r="M69" s="358"/>
      <c r="N69" s="358"/>
      <c r="O69" s="299"/>
      <c r="P69" s="281"/>
      <c r="Q69" s="334"/>
      <c r="R69" s="80"/>
      <c r="S69" s="81"/>
      <c r="T69" s="80"/>
      <c r="U69" s="336"/>
      <c r="V69" s="80"/>
      <c r="W69" s="336"/>
      <c r="X69" s="80"/>
      <c r="Y69" s="301" t="e">
        <f t="shared" ref="Y69:Y132" si="8">AVERAGE(U69:X69)</f>
        <v>#DIV/0!</v>
      </c>
      <c r="Z69" s="301" t="e">
        <f t="shared" ref="Z69:Z132" si="9">IF(S69="Afektif","",ROUND(AVERAGE(T69,Y69,W$1),0))</f>
        <v>#DIV/0!</v>
      </c>
      <c r="AB69" s="130"/>
    </row>
    <row r="70" spans="1:28" x14ac:dyDescent="0.25">
      <c r="A70" s="43"/>
      <c r="B70" s="271" t="str">
        <f>IF(A70="","",IFERROR(VLOOKUP(A70,'ProSem 1'!A$104:B$143,2,FALSE),IFERROR(VLOOKUP(A70,'ProSem 2'!A$104:B$143,2,FALSE),"SK TIDAK DITEMUKAN")))</f>
        <v/>
      </c>
      <c r="C70" s="40"/>
      <c r="D70" s="278"/>
      <c r="E70" s="269" t="str">
        <f t="shared" si="6"/>
        <v/>
      </c>
      <c r="F70" s="284"/>
      <c r="G70" s="282"/>
      <c r="H70" s="270" t="str">
        <f>IF(G70="","",IFERROR(VLOOKUP(G70,'ProSem 1'!A$104:B$143,2,FALSE),IFERROR(VLOOKUP(G70,'ProSem 2'!A$104:B$143,2,FALSE),"KD TIDAK DITEMUKAN")))</f>
        <v/>
      </c>
      <c r="I70" s="40"/>
      <c r="J70" s="265" t="str">
        <f>IF(G70="","",IFERROR(VLOOKUP(G70,'ProSem 1'!A$104:C$143,3,FALSE),IFERROR(VLOOKUP(G70,'ProSem 2'!A$104:C$143,3,FALSE),"")))</f>
        <v/>
      </c>
      <c r="K70" s="79"/>
      <c r="L70" s="294" t="str">
        <f t="shared" si="7"/>
        <v/>
      </c>
      <c r="M70" s="358"/>
      <c r="N70" s="358"/>
      <c r="O70" s="299"/>
      <c r="P70" s="281"/>
      <c r="Q70" s="334"/>
      <c r="R70" s="80"/>
      <c r="S70" s="81"/>
      <c r="T70" s="80"/>
      <c r="U70" s="336"/>
      <c r="V70" s="80"/>
      <c r="W70" s="336"/>
      <c r="X70" s="80"/>
      <c r="Y70" s="301" t="e">
        <f t="shared" si="8"/>
        <v>#DIV/0!</v>
      </c>
      <c r="Z70" s="301" t="e">
        <f t="shared" si="9"/>
        <v>#DIV/0!</v>
      </c>
      <c r="AB70" s="130"/>
    </row>
    <row r="71" spans="1:28" x14ac:dyDescent="0.25">
      <c r="A71" s="43"/>
      <c r="B71" s="271" t="str">
        <f>IF(A71="","",IFERROR(VLOOKUP(A71,'ProSem 1'!A$104:B$143,2,FALSE),IFERROR(VLOOKUP(A71,'ProSem 2'!A$104:B$143,2,FALSE),"SK TIDAK DITEMUKAN")))</f>
        <v/>
      </c>
      <c r="C71" s="40"/>
      <c r="D71" s="278"/>
      <c r="E71" s="269" t="str">
        <f t="shared" si="6"/>
        <v/>
      </c>
      <c r="F71" s="284"/>
      <c r="G71" s="282"/>
      <c r="H71" s="270" t="str">
        <f>IF(G71="","",IFERROR(VLOOKUP(G71,'ProSem 1'!A$104:B$143,2,FALSE),IFERROR(VLOOKUP(G71,'ProSem 2'!A$104:B$143,2,FALSE),"KD TIDAK DITEMUKAN")))</f>
        <v/>
      </c>
      <c r="I71" s="40"/>
      <c r="J71" s="265" t="str">
        <f>IF(G71="","",IFERROR(VLOOKUP(G71,'ProSem 1'!A$104:C$143,3,FALSE),IFERROR(VLOOKUP(G71,'ProSem 2'!A$104:C$143,3,FALSE),"")))</f>
        <v/>
      </c>
      <c r="K71" s="79"/>
      <c r="L71" s="294" t="str">
        <f t="shared" si="7"/>
        <v/>
      </c>
      <c r="M71" s="358"/>
      <c r="N71" s="358"/>
      <c r="O71" s="299"/>
      <c r="P71" s="281"/>
      <c r="Q71" s="334"/>
      <c r="R71" s="80"/>
      <c r="S71" s="81"/>
      <c r="T71" s="80"/>
      <c r="U71" s="336"/>
      <c r="V71" s="80"/>
      <c r="W71" s="336"/>
      <c r="X71" s="80"/>
      <c r="Y71" s="301" t="e">
        <f t="shared" si="8"/>
        <v>#DIV/0!</v>
      </c>
      <c r="Z71" s="301" t="e">
        <f t="shared" si="9"/>
        <v>#DIV/0!</v>
      </c>
      <c r="AB71" s="130"/>
    </row>
    <row r="72" spans="1:28" x14ac:dyDescent="0.25">
      <c r="A72" s="43"/>
      <c r="B72" s="271" t="str">
        <f>IF(A72="","",IFERROR(VLOOKUP(A72,'ProSem 1'!A$104:B$143,2,FALSE),IFERROR(VLOOKUP(A72,'ProSem 2'!A$104:B$143,2,FALSE),"SK TIDAK DITEMUKAN")))</f>
        <v/>
      </c>
      <c r="C72" s="40"/>
      <c r="D72" s="278"/>
      <c r="E72" s="269" t="str">
        <f t="shared" si="6"/>
        <v/>
      </c>
      <c r="F72" s="284"/>
      <c r="G72" s="282"/>
      <c r="H72" s="270" t="str">
        <f>IF(G72="","",IFERROR(VLOOKUP(G72,'ProSem 1'!A$104:B$143,2,FALSE),IFERROR(VLOOKUP(G72,'ProSem 2'!A$104:B$143,2,FALSE),"KD TIDAK DITEMUKAN")))</f>
        <v/>
      </c>
      <c r="I72" s="40"/>
      <c r="J72" s="265" t="str">
        <f>IF(G72="","",IFERROR(VLOOKUP(G72,'ProSem 1'!A$104:C$143,3,FALSE),IFERROR(VLOOKUP(G72,'ProSem 2'!A$104:C$143,3,FALSE),"")))</f>
        <v/>
      </c>
      <c r="K72" s="79"/>
      <c r="L72" s="294" t="str">
        <f t="shared" si="7"/>
        <v/>
      </c>
      <c r="M72" s="358"/>
      <c r="N72" s="358"/>
      <c r="O72" s="299"/>
      <c r="P72" s="281"/>
      <c r="Q72" s="334"/>
      <c r="R72" s="80"/>
      <c r="S72" s="81"/>
      <c r="T72" s="336"/>
      <c r="U72" s="336"/>
      <c r="V72" s="336"/>
      <c r="W72" s="336"/>
      <c r="X72" s="336"/>
      <c r="Y72" s="301" t="e">
        <f t="shared" si="8"/>
        <v>#DIV/0!</v>
      </c>
      <c r="Z72" s="301" t="e">
        <f t="shared" si="9"/>
        <v>#DIV/0!</v>
      </c>
      <c r="AB72" s="130"/>
    </row>
    <row r="73" spans="1:28" x14ac:dyDescent="0.25">
      <c r="A73" s="43"/>
      <c r="B73" s="271" t="str">
        <f>IF(A73="","",IFERROR(VLOOKUP(A73,'ProSem 1'!A$104:B$143,2,FALSE),IFERROR(VLOOKUP(A73,'ProSem 2'!A$104:B$143,2,FALSE),"SK TIDAK DITEMUKAN")))</f>
        <v/>
      </c>
      <c r="C73" s="40"/>
      <c r="D73" s="278"/>
      <c r="E73" s="269" t="str">
        <f t="shared" si="6"/>
        <v/>
      </c>
      <c r="F73" s="284"/>
      <c r="G73" s="282"/>
      <c r="H73" s="270" t="str">
        <f>IF(G73="","",IFERROR(VLOOKUP(G73,'ProSem 1'!A$104:B$143,2,FALSE),IFERROR(VLOOKUP(G73,'ProSem 2'!A$104:B$143,2,FALSE),"KD TIDAK DITEMUKAN")))</f>
        <v/>
      </c>
      <c r="I73" s="40"/>
      <c r="J73" s="265" t="str">
        <f>IF(G73="","",IFERROR(VLOOKUP(G73,'ProSem 1'!A$104:C$143,3,FALSE),IFERROR(VLOOKUP(G73,'ProSem 2'!A$104:C$143,3,FALSE),"")))</f>
        <v/>
      </c>
      <c r="K73" s="79"/>
      <c r="L73" s="294" t="str">
        <f t="shared" si="7"/>
        <v/>
      </c>
      <c r="M73" s="358"/>
      <c r="N73" s="358"/>
      <c r="O73" s="299"/>
      <c r="P73" s="281"/>
      <c r="Q73" s="334"/>
      <c r="R73" s="80"/>
      <c r="S73" s="81"/>
      <c r="T73" s="80"/>
      <c r="U73" s="336"/>
      <c r="V73" s="80"/>
      <c r="W73" s="336"/>
      <c r="X73" s="80"/>
      <c r="Y73" s="301" t="e">
        <f t="shared" si="8"/>
        <v>#DIV/0!</v>
      </c>
      <c r="Z73" s="301" t="e">
        <f t="shared" si="9"/>
        <v>#DIV/0!</v>
      </c>
      <c r="AB73" s="130"/>
    </row>
    <row r="74" spans="1:28" x14ac:dyDescent="0.25">
      <c r="A74" s="43"/>
      <c r="B74" s="271" t="str">
        <f>IF(A74="","",IFERROR(VLOOKUP(A74,'ProSem 1'!A$104:B$143,2,FALSE),IFERROR(VLOOKUP(A74,'ProSem 2'!A$104:B$143,2,FALSE),"SK TIDAK DITEMUKAN")))</f>
        <v/>
      </c>
      <c r="C74" s="40"/>
      <c r="D74" s="278"/>
      <c r="E74" s="269" t="str">
        <f t="shared" si="6"/>
        <v/>
      </c>
      <c r="F74" s="284"/>
      <c r="G74" s="282"/>
      <c r="H74" s="270" t="str">
        <f>IF(G74="","",IFERROR(VLOOKUP(G74,'ProSem 1'!A$104:B$143,2,FALSE),IFERROR(VLOOKUP(G74,'ProSem 2'!A$104:B$143,2,FALSE),"KD TIDAK DITEMUKAN")))</f>
        <v/>
      </c>
      <c r="I74" s="40"/>
      <c r="J74" s="265" t="str">
        <f>IF(G74="","",IFERROR(VLOOKUP(G74,'ProSem 1'!A$104:C$143,3,FALSE),IFERROR(VLOOKUP(G74,'ProSem 2'!A$104:C$143,3,FALSE),"")))</f>
        <v/>
      </c>
      <c r="K74" s="79"/>
      <c r="L74" s="294" t="str">
        <f t="shared" si="7"/>
        <v/>
      </c>
      <c r="M74" s="358"/>
      <c r="N74" s="358"/>
      <c r="O74" s="299"/>
      <c r="P74" s="281"/>
      <c r="Q74" s="334"/>
      <c r="R74" s="80"/>
      <c r="S74" s="81"/>
      <c r="T74" s="80"/>
      <c r="U74" s="336"/>
      <c r="V74" s="80"/>
      <c r="W74" s="336"/>
      <c r="X74" s="80"/>
      <c r="Y74" s="301" t="e">
        <f t="shared" si="8"/>
        <v>#DIV/0!</v>
      </c>
      <c r="Z74" s="301" t="e">
        <f t="shared" si="9"/>
        <v>#DIV/0!</v>
      </c>
      <c r="AB74" s="130"/>
    </row>
    <row r="75" spans="1:28" x14ac:dyDescent="0.25">
      <c r="A75" s="43"/>
      <c r="B75" s="271" t="str">
        <f>IF(A75="","",IFERROR(VLOOKUP(A75,'ProSem 1'!A$104:B$143,2,FALSE),IFERROR(VLOOKUP(A75,'ProSem 2'!A$104:B$143,2,FALSE),"SK TIDAK DITEMUKAN")))</f>
        <v/>
      </c>
      <c r="C75" s="40"/>
      <c r="D75" s="278"/>
      <c r="E75" s="269" t="str">
        <f t="shared" si="6"/>
        <v/>
      </c>
      <c r="F75" s="284"/>
      <c r="G75" s="282"/>
      <c r="H75" s="270" t="str">
        <f>IF(G75="","",IFERROR(VLOOKUP(G75,'ProSem 1'!A$104:B$143,2,FALSE),IFERROR(VLOOKUP(G75,'ProSem 2'!A$104:B$143,2,FALSE),"KD TIDAK DITEMUKAN")))</f>
        <v/>
      </c>
      <c r="I75" s="40"/>
      <c r="J75" s="265" t="str">
        <f>IF(G75="","",IFERROR(VLOOKUP(G75,'ProSem 1'!A$104:C$143,3,FALSE),IFERROR(VLOOKUP(G75,'ProSem 2'!A$104:C$143,3,FALSE),"")))</f>
        <v/>
      </c>
      <c r="K75" s="79"/>
      <c r="L75" s="294" t="str">
        <f t="shared" si="7"/>
        <v/>
      </c>
      <c r="M75" s="358"/>
      <c r="N75" s="358"/>
      <c r="O75" s="299"/>
      <c r="P75" s="281"/>
      <c r="Q75" s="334"/>
      <c r="R75" s="80"/>
      <c r="S75" s="81"/>
      <c r="T75" s="336"/>
      <c r="U75" s="336"/>
      <c r="V75" s="336"/>
      <c r="W75" s="336"/>
      <c r="X75" s="336"/>
      <c r="Y75" s="301" t="e">
        <f t="shared" si="8"/>
        <v>#DIV/0!</v>
      </c>
      <c r="Z75" s="301" t="e">
        <f t="shared" si="9"/>
        <v>#DIV/0!</v>
      </c>
      <c r="AB75" s="130"/>
    </row>
    <row r="76" spans="1:28" x14ac:dyDescent="0.25">
      <c r="A76" s="43"/>
      <c r="B76" s="271" t="str">
        <f>IF(A76="","",IFERROR(VLOOKUP(A76,'ProSem 1'!A$104:B$143,2,FALSE),IFERROR(VLOOKUP(A76,'ProSem 2'!A$104:B$143,2,FALSE),"SK TIDAK DITEMUKAN")))</f>
        <v/>
      </c>
      <c r="C76" s="40"/>
      <c r="D76" s="278"/>
      <c r="E76" s="269" t="str">
        <f t="shared" si="6"/>
        <v/>
      </c>
      <c r="F76" s="284"/>
      <c r="G76" s="282"/>
      <c r="H76" s="270" t="str">
        <f>IF(G76="","",IFERROR(VLOOKUP(G76,'ProSem 1'!A$104:B$143,2,FALSE),IFERROR(VLOOKUP(G76,'ProSem 2'!A$104:B$143,2,FALSE),"KD TIDAK DITEMUKAN")))</f>
        <v/>
      </c>
      <c r="I76" s="40"/>
      <c r="J76" s="265" t="str">
        <f>IF(G76="","",IFERROR(VLOOKUP(G76,'ProSem 1'!A$104:C$143,3,FALSE),IFERROR(VLOOKUP(G76,'ProSem 2'!A$104:C$143,3,FALSE),"")))</f>
        <v/>
      </c>
      <c r="K76" s="79"/>
      <c r="L76" s="294" t="str">
        <f t="shared" si="7"/>
        <v/>
      </c>
      <c r="M76" s="358"/>
      <c r="N76" s="358"/>
      <c r="O76" s="299"/>
      <c r="P76" s="281"/>
      <c r="Q76" s="334"/>
      <c r="R76" s="80"/>
      <c r="S76" s="81"/>
      <c r="T76" s="80"/>
      <c r="U76" s="336"/>
      <c r="V76" s="80"/>
      <c r="W76" s="336"/>
      <c r="X76" s="80"/>
      <c r="Y76" s="301" t="e">
        <f t="shared" si="8"/>
        <v>#DIV/0!</v>
      </c>
      <c r="Z76" s="301" t="e">
        <f t="shared" si="9"/>
        <v>#DIV/0!</v>
      </c>
      <c r="AB76" s="130"/>
    </row>
    <row r="77" spans="1:28" x14ac:dyDescent="0.25">
      <c r="A77" s="43"/>
      <c r="B77" s="271" t="str">
        <f>IF(A77="","",IFERROR(VLOOKUP(A77,'ProSem 1'!A$104:B$143,2,FALSE),IFERROR(VLOOKUP(A77,'ProSem 2'!A$104:B$143,2,FALSE),"SK TIDAK DITEMUKAN")))</f>
        <v/>
      </c>
      <c r="C77" s="40"/>
      <c r="D77" s="278"/>
      <c r="E77" s="269" t="str">
        <f t="shared" si="6"/>
        <v/>
      </c>
      <c r="F77" s="284"/>
      <c r="G77" s="282"/>
      <c r="H77" s="270" t="str">
        <f>IF(G77="","",IFERROR(VLOOKUP(G77,'ProSem 1'!A$104:B$143,2,FALSE),IFERROR(VLOOKUP(G77,'ProSem 2'!A$104:B$143,2,FALSE),"KD TIDAK DITEMUKAN")))</f>
        <v/>
      </c>
      <c r="I77" s="40"/>
      <c r="J77" s="265" t="str">
        <f>IF(G77="","",IFERROR(VLOOKUP(G77,'ProSem 1'!A$104:C$143,3,FALSE),IFERROR(VLOOKUP(G77,'ProSem 2'!A$104:C$143,3,FALSE),"")))</f>
        <v/>
      </c>
      <c r="K77" s="79"/>
      <c r="L77" s="294" t="str">
        <f t="shared" si="7"/>
        <v/>
      </c>
      <c r="M77" s="358"/>
      <c r="N77" s="358"/>
      <c r="O77" s="299"/>
      <c r="P77" s="281"/>
      <c r="Q77" s="334"/>
      <c r="R77" s="80"/>
      <c r="S77" s="81"/>
      <c r="T77" s="80"/>
      <c r="U77" s="336"/>
      <c r="V77" s="80"/>
      <c r="W77" s="336"/>
      <c r="X77" s="80"/>
      <c r="Y77" s="301" t="e">
        <f t="shared" si="8"/>
        <v>#DIV/0!</v>
      </c>
      <c r="Z77" s="301" t="e">
        <f t="shared" si="9"/>
        <v>#DIV/0!</v>
      </c>
      <c r="AB77" s="130"/>
    </row>
    <row r="78" spans="1:28" x14ac:dyDescent="0.25">
      <c r="A78" s="43"/>
      <c r="B78" s="271" t="str">
        <f>IF(A78="","",IFERROR(VLOOKUP(A78,'ProSem 1'!A$104:B$143,2,FALSE),IFERROR(VLOOKUP(A78,'ProSem 2'!A$104:B$143,2,FALSE),"SK TIDAK DITEMUKAN")))</f>
        <v/>
      </c>
      <c r="C78" s="40"/>
      <c r="D78" s="278"/>
      <c r="E78" s="269" t="str">
        <f t="shared" si="6"/>
        <v/>
      </c>
      <c r="F78" s="284"/>
      <c r="G78" s="282"/>
      <c r="H78" s="270" t="str">
        <f>IF(G78="","",IFERROR(VLOOKUP(G78,'ProSem 1'!A$104:B$143,2,FALSE),IFERROR(VLOOKUP(G78,'ProSem 2'!A$104:B$143,2,FALSE),"KD TIDAK DITEMUKAN")))</f>
        <v/>
      </c>
      <c r="I78" s="40"/>
      <c r="J78" s="265" t="str">
        <f>IF(G78="","",IFERROR(VLOOKUP(G78,'ProSem 1'!A$104:C$143,3,FALSE),IFERROR(VLOOKUP(G78,'ProSem 2'!A$104:C$143,3,FALSE),"")))</f>
        <v/>
      </c>
      <c r="K78" s="79"/>
      <c r="L78" s="294" t="str">
        <f t="shared" si="7"/>
        <v/>
      </c>
      <c r="M78" s="358"/>
      <c r="N78" s="358"/>
      <c r="O78" s="299"/>
      <c r="P78" s="281"/>
      <c r="Q78" s="334"/>
      <c r="R78" s="80"/>
      <c r="S78" s="81"/>
      <c r="T78" s="80"/>
      <c r="U78" s="336"/>
      <c r="V78" s="80"/>
      <c r="W78" s="336"/>
      <c r="X78" s="80"/>
      <c r="Y78" s="301" t="e">
        <f t="shared" si="8"/>
        <v>#DIV/0!</v>
      </c>
      <c r="Z78" s="301" t="e">
        <f t="shared" si="9"/>
        <v>#DIV/0!</v>
      </c>
      <c r="AB78" s="130"/>
    </row>
    <row r="79" spans="1:28" x14ac:dyDescent="0.25">
      <c r="A79" s="43"/>
      <c r="B79" s="271" t="str">
        <f>IF(A79="","",IFERROR(VLOOKUP(A79,'ProSem 1'!A$104:B$143,2,FALSE),IFERROR(VLOOKUP(A79,'ProSem 2'!A$104:B$143,2,FALSE),"SK TIDAK DITEMUKAN")))</f>
        <v/>
      </c>
      <c r="C79" s="40"/>
      <c r="D79" s="278"/>
      <c r="E79" s="269" t="str">
        <f t="shared" si="6"/>
        <v/>
      </c>
      <c r="F79" s="284"/>
      <c r="G79" s="282"/>
      <c r="H79" s="270" t="str">
        <f>IF(G79="","",IFERROR(VLOOKUP(G79,'ProSem 1'!A$104:B$143,2,FALSE),IFERROR(VLOOKUP(G79,'ProSem 2'!A$104:B$143,2,FALSE),"KD TIDAK DITEMUKAN")))</f>
        <v/>
      </c>
      <c r="I79" s="40"/>
      <c r="J79" s="265" t="str">
        <f>IF(G79="","",IFERROR(VLOOKUP(G79,'ProSem 1'!A$104:C$143,3,FALSE),IFERROR(VLOOKUP(G79,'ProSem 2'!A$104:C$143,3,FALSE),"")))</f>
        <v/>
      </c>
      <c r="K79" s="79"/>
      <c r="L79" s="294" t="str">
        <f t="shared" si="7"/>
        <v/>
      </c>
      <c r="M79" s="358"/>
      <c r="N79" s="358"/>
      <c r="O79" s="299"/>
      <c r="P79" s="281"/>
      <c r="Q79" s="334"/>
      <c r="R79" s="80"/>
      <c r="S79" s="81"/>
      <c r="T79" s="80"/>
      <c r="U79" s="336"/>
      <c r="V79" s="80"/>
      <c r="W79" s="336"/>
      <c r="X79" s="80"/>
      <c r="Y79" s="301" t="e">
        <f t="shared" si="8"/>
        <v>#DIV/0!</v>
      </c>
      <c r="Z79" s="301" t="e">
        <f t="shared" si="9"/>
        <v>#DIV/0!</v>
      </c>
      <c r="AB79" s="130"/>
    </row>
    <row r="80" spans="1:28" x14ac:dyDescent="0.25">
      <c r="A80" s="43"/>
      <c r="B80" s="271" t="str">
        <f>IF(A80="","",IFERROR(VLOOKUP(A80,'ProSem 1'!A$104:B$143,2,FALSE),IFERROR(VLOOKUP(A80,'ProSem 2'!A$104:B$143,2,FALSE),"SK TIDAK DITEMUKAN")))</f>
        <v/>
      </c>
      <c r="C80" s="40"/>
      <c r="D80" s="278"/>
      <c r="E80" s="269" t="str">
        <f t="shared" si="6"/>
        <v/>
      </c>
      <c r="F80" s="284"/>
      <c r="G80" s="282"/>
      <c r="H80" s="270" t="str">
        <f>IF(G80="","",IFERROR(VLOOKUP(G80,'ProSem 1'!A$104:B$143,2,FALSE),IFERROR(VLOOKUP(G80,'ProSem 2'!A$104:B$143,2,FALSE),"KD TIDAK DITEMUKAN")))</f>
        <v/>
      </c>
      <c r="I80" s="40"/>
      <c r="J80" s="265" t="str">
        <f>IF(G80="","",IFERROR(VLOOKUP(G80,'ProSem 1'!A$104:C$143,3,FALSE),IFERROR(VLOOKUP(G80,'ProSem 2'!A$104:C$143,3,FALSE),"")))</f>
        <v/>
      </c>
      <c r="K80" s="79"/>
      <c r="L80" s="294" t="str">
        <f t="shared" si="7"/>
        <v/>
      </c>
      <c r="M80" s="358"/>
      <c r="N80" s="358"/>
      <c r="O80" s="299"/>
      <c r="P80" s="281"/>
      <c r="Q80" s="334"/>
      <c r="R80" s="80"/>
      <c r="S80" s="81"/>
      <c r="T80" s="80"/>
      <c r="U80" s="336"/>
      <c r="V80" s="80"/>
      <c r="W80" s="336"/>
      <c r="X80" s="80"/>
      <c r="Y80" s="301" t="e">
        <f t="shared" si="8"/>
        <v>#DIV/0!</v>
      </c>
      <c r="Z80" s="301" t="e">
        <f t="shared" si="9"/>
        <v>#DIV/0!</v>
      </c>
      <c r="AB80" s="130"/>
    </row>
    <row r="81" spans="1:28" x14ac:dyDescent="0.25">
      <c r="A81" s="43"/>
      <c r="B81" s="271" t="str">
        <f>IF(A81="","",IFERROR(VLOOKUP(A81,'ProSem 1'!A$104:B$143,2,FALSE),IFERROR(VLOOKUP(A81,'ProSem 2'!A$104:B$143,2,FALSE),"SK TIDAK DITEMUKAN")))</f>
        <v/>
      </c>
      <c r="C81" s="40"/>
      <c r="D81" s="278"/>
      <c r="E81" s="269" t="str">
        <f t="shared" si="6"/>
        <v/>
      </c>
      <c r="F81" s="284"/>
      <c r="G81" s="282"/>
      <c r="H81" s="270" t="str">
        <f>IF(G81="","",IFERROR(VLOOKUP(G81,'ProSem 1'!A$104:B$143,2,FALSE),IFERROR(VLOOKUP(G81,'ProSem 2'!A$104:B$143,2,FALSE),"KD TIDAK DITEMUKAN")))</f>
        <v/>
      </c>
      <c r="I81" s="40"/>
      <c r="J81" s="265" t="str">
        <f>IF(G81="","",IFERROR(VLOOKUP(G81,'ProSem 1'!A$104:C$143,3,FALSE),IFERROR(VLOOKUP(G81,'ProSem 2'!A$104:C$143,3,FALSE),"")))</f>
        <v/>
      </c>
      <c r="K81" s="79"/>
      <c r="L81" s="294" t="str">
        <f t="shared" si="7"/>
        <v/>
      </c>
      <c r="M81" s="358"/>
      <c r="N81" s="358"/>
      <c r="O81" s="299"/>
      <c r="P81" s="281"/>
      <c r="Q81" s="334"/>
      <c r="R81" s="80"/>
      <c r="S81" s="81"/>
      <c r="T81" s="336"/>
      <c r="U81" s="336"/>
      <c r="V81" s="336"/>
      <c r="W81" s="336"/>
      <c r="X81" s="336"/>
      <c r="Y81" s="301" t="e">
        <f t="shared" si="8"/>
        <v>#DIV/0!</v>
      </c>
      <c r="Z81" s="301" t="e">
        <f t="shared" si="9"/>
        <v>#DIV/0!</v>
      </c>
      <c r="AB81" s="130"/>
    </row>
    <row r="82" spans="1:28" x14ac:dyDescent="0.25">
      <c r="A82" s="43"/>
      <c r="B82" s="271" t="str">
        <f>IF(A82="","",IFERROR(VLOOKUP(A82,'ProSem 1'!A$104:B$143,2,FALSE),IFERROR(VLOOKUP(A82,'ProSem 2'!A$104:B$143,2,FALSE),"SK TIDAK DITEMUKAN")))</f>
        <v/>
      </c>
      <c r="C82" s="40"/>
      <c r="D82" s="278"/>
      <c r="E82" s="269" t="str">
        <f t="shared" si="6"/>
        <v/>
      </c>
      <c r="F82" s="284"/>
      <c r="G82" s="282"/>
      <c r="H82" s="270" t="str">
        <f>IF(G82="","",IFERROR(VLOOKUP(G82,'ProSem 1'!A$104:B$143,2,FALSE),IFERROR(VLOOKUP(G82,'ProSem 2'!A$104:B$143,2,FALSE),"KD TIDAK DITEMUKAN")))</f>
        <v/>
      </c>
      <c r="I82" s="40"/>
      <c r="J82" s="265" t="str">
        <f>IF(G82="","",IFERROR(VLOOKUP(G82,'ProSem 1'!A$104:C$143,3,FALSE),IFERROR(VLOOKUP(G82,'ProSem 2'!A$104:C$143,3,FALSE),"")))</f>
        <v/>
      </c>
      <c r="K82" s="79"/>
      <c r="L82" s="294" t="str">
        <f t="shared" si="7"/>
        <v/>
      </c>
      <c r="M82" s="358"/>
      <c r="N82" s="358"/>
      <c r="O82" s="299"/>
      <c r="P82" s="281"/>
      <c r="Q82" s="334"/>
      <c r="R82" s="80"/>
      <c r="S82" s="81"/>
      <c r="T82" s="80"/>
      <c r="U82" s="336"/>
      <c r="V82" s="80"/>
      <c r="W82" s="336"/>
      <c r="X82" s="80"/>
      <c r="Y82" s="301" t="e">
        <f t="shared" si="8"/>
        <v>#DIV/0!</v>
      </c>
      <c r="Z82" s="301" t="e">
        <f t="shared" si="9"/>
        <v>#DIV/0!</v>
      </c>
      <c r="AB82" s="130"/>
    </row>
    <row r="83" spans="1:28" x14ac:dyDescent="0.25">
      <c r="A83" s="43"/>
      <c r="B83" s="271" t="str">
        <f>IF(A83="","",IFERROR(VLOOKUP(A83,'ProSem 1'!A$104:B$143,2,FALSE),IFERROR(VLOOKUP(A83,'ProSem 2'!A$104:B$143,2,FALSE),"SK TIDAK DITEMUKAN")))</f>
        <v/>
      </c>
      <c r="C83" s="40"/>
      <c r="D83" s="278"/>
      <c r="E83" s="269" t="str">
        <f t="shared" si="6"/>
        <v/>
      </c>
      <c r="F83" s="284"/>
      <c r="G83" s="282"/>
      <c r="H83" s="270" t="str">
        <f>IF(G83="","",IFERROR(VLOOKUP(G83,'ProSem 1'!A$104:B$143,2,FALSE),IFERROR(VLOOKUP(G83,'ProSem 2'!A$104:B$143,2,FALSE),"KD TIDAK DITEMUKAN")))</f>
        <v/>
      </c>
      <c r="I83" s="40"/>
      <c r="J83" s="265" t="str">
        <f>IF(G83="","",IFERROR(VLOOKUP(G83,'ProSem 1'!A$104:C$143,3,FALSE),IFERROR(VLOOKUP(G83,'ProSem 2'!A$104:C$143,3,FALSE),"")))</f>
        <v/>
      </c>
      <c r="K83" s="79"/>
      <c r="L83" s="294" t="str">
        <f t="shared" si="7"/>
        <v/>
      </c>
      <c r="M83" s="358"/>
      <c r="N83" s="358"/>
      <c r="O83" s="299"/>
      <c r="P83" s="281"/>
      <c r="Q83" s="334"/>
      <c r="R83" s="80"/>
      <c r="S83" s="81"/>
      <c r="T83" s="80"/>
      <c r="U83" s="336"/>
      <c r="V83" s="80"/>
      <c r="W83" s="336"/>
      <c r="X83" s="80"/>
      <c r="Y83" s="301" t="e">
        <f t="shared" si="8"/>
        <v>#DIV/0!</v>
      </c>
      <c r="Z83" s="301" t="e">
        <f t="shared" si="9"/>
        <v>#DIV/0!</v>
      </c>
      <c r="AB83" s="130"/>
    </row>
    <row r="84" spans="1:28" x14ac:dyDescent="0.25">
      <c r="A84" s="52"/>
      <c r="B84" s="53"/>
      <c r="C84" s="53"/>
      <c r="D84" s="53"/>
      <c r="E84" s="53"/>
      <c r="F84" s="288"/>
      <c r="G84" s="54"/>
      <c r="H84" s="55"/>
      <c r="I84" s="55"/>
      <c r="J84" s="55"/>
      <c r="K84" s="86"/>
      <c r="L84" s="290"/>
      <c r="M84" s="290"/>
      <c r="N84" s="290"/>
      <c r="O84" s="290"/>
      <c r="P84" s="70"/>
      <c r="Q84" s="334"/>
      <c r="R84" s="80"/>
      <c r="S84" s="81"/>
      <c r="T84" s="80"/>
      <c r="U84" s="336"/>
      <c r="V84" s="80"/>
      <c r="W84" s="336"/>
      <c r="X84" s="80"/>
      <c r="Y84" s="301" t="e">
        <f t="shared" si="8"/>
        <v>#DIV/0!</v>
      </c>
      <c r="Z84" s="301" t="e">
        <f t="shared" si="9"/>
        <v>#DIV/0!</v>
      </c>
      <c r="AB84" s="130"/>
    </row>
    <row r="85" spans="1:28" x14ac:dyDescent="0.25">
      <c r="A85" s="52"/>
      <c r="B85" s="53"/>
      <c r="C85" s="53"/>
      <c r="D85" s="53"/>
      <c r="E85" s="53"/>
      <c r="F85" s="288"/>
      <c r="G85" s="54"/>
      <c r="H85" s="55"/>
      <c r="I85" s="55"/>
      <c r="J85" s="55"/>
      <c r="K85" s="86"/>
      <c r="L85" s="291"/>
      <c r="M85" s="291"/>
      <c r="N85" s="291"/>
      <c r="O85" s="291"/>
      <c r="P85" s="70"/>
      <c r="Q85" s="334"/>
      <c r="R85" s="80"/>
      <c r="S85" s="81"/>
      <c r="T85" s="336"/>
      <c r="U85" s="336"/>
      <c r="V85" s="336"/>
      <c r="W85" s="336"/>
      <c r="X85" s="336"/>
      <c r="Y85" s="301" t="e">
        <f t="shared" si="8"/>
        <v>#DIV/0!</v>
      </c>
      <c r="Z85" s="301" t="e">
        <f t="shared" si="9"/>
        <v>#DIV/0!</v>
      </c>
      <c r="AB85" s="130"/>
    </row>
    <row r="86" spans="1:28" x14ac:dyDescent="0.25">
      <c r="A86" s="52"/>
      <c r="B86" s="53"/>
      <c r="C86" s="53"/>
      <c r="D86" s="53"/>
      <c r="E86" s="53"/>
      <c r="F86" s="288"/>
      <c r="G86" s="54"/>
      <c r="H86" s="53"/>
      <c r="I86" s="53"/>
      <c r="J86" s="53"/>
      <c r="K86" s="86"/>
      <c r="L86" s="290"/>
      <c r="M86" s="290"/>
      <c r="N86" s="290"/>
      <c r="O86" s="290"/>
      <c r="P86" s="70"/>
      <c r="Q86" s="334"/>
      <c r="R86" s="80"/>
      <c r="S86" s="81"/>
      <c r="T86" s="80"/>
      <c r="U86" s="336"/>
      <c r="V86" s="80"/>
      <c r="W86" s="336"/>
      <c r="X86" s="80"/>
      <c r="Y86" s="301" t="e">
        <f t="shared" si="8"/>
        <v>#DIV/0!</v>
      </c>
      <c r="Z86" s="301" t="e">
        <f t="shared" si="9"/>
        <v>#DIV/0!</v>
      </c>
      <c r="AB86" s="130"/>
    </row>
    <row r="87" spans="1:28" x14ac:dyDescent="0.25">
      <c r="A87" s="52"/>
      <c r="B87" s="53"/>
      <c r="C87" s="53"/>
      <c r="D87" s="53"/>
      <c r="E87" s="53"/>
      <c r="F87" s="288"/>
      <c r="G87" s="54"/>
      <c r="H87" s="53"/>
      <c r="I87" s="53"/>
      <c r="J87" s="53"/>
      <c r="K87" s="86"/>
      <c r="L87" s="291"/>
      <c r="M87" s="291"/>
      <c r="N87" s="291"/>
      <c r="O87" s="291"/>
      <c r="P87" s="70"/>
      <c r="Q87" s="334"/>
      <c r="R87" s="80"/>
      <c r="S87" s="81"/>
      <c r="T87" s="80"/>
      <c r="U87" s="336"/>
      <c r="V87" s="80"/>
      <c r="W87" s="336"/>
      <c r="X87" s="80"/>
      <c r="Y87" s="301" t="e">
        <f t="shared" si="8"/>
        <v>#DIV/0!</v>
      </c>
      <c r="Z87" s="301" t="e">
        <f t="shared" si="9"/>
        <v>#DIV/0!</v>
      </c>
      <c r="AB87" s="130"/>
    </row>
    <row r="88" spans="1:28" x14ac:dyDescent="0.25">
      <c r="A88" s="52"/>
      <c r="B88" s="87"/>
      <c r="C88" s="87"/>
      <c r="D88" s="87"/>
      <c r="E88" s="87"/>
      <c r="F88" s="289"/>
      <c r="H88" s="87"/>
      <c r="I88" s="87"/>
      <c r="J88" s="87"/>
      <c r="K88" s="86"/>
      <c r="L88" s="290"/>
      <c r="M88" s="290"/>
      <c r="N88" s="290"/>
      <c r="O88" s="290"/>
      <c r="P88" s="70"/>
      <c r="Q88" s="334"/>
      <c r="R88" s="80"/>
      <c r="S88" s="81"/>
      <c r="T88" s="80"/>
      <c r="U88" s="336"/>
      <c r="V88" s="80"/>
      <c r="W88" s="336"/>
      <c r="X88" s="80"/>
      <c r="Y88" s="301" t="e">
        <f t="shared" si="8"/>
        <v>#DIV/0!</v>
      </c>
      <c r="Z88" s="301" t="e">
        <f t="shared" si="9"/>
        <v>#DIV/0!</v>
      </c>
      <c r="AB88" s="130"/>
    </row>
    <row r="89" spans="1:28" x14ac:dyDescent="0.25">
      <c r="A89" s="52"/>
      <c r="B89" s="87"/>
      <c r="C89" s="87"/>
      <c r="D89" s="87"/>
      <c r="E89" s="87"/>
      <c r="F89" s="289"/>
      <c r="H89" s="87"/>
      <c r="I89" s="87"/>
      <c r="J89" s="87"/>
      <c r="K89" s="86"/>
      <c r="L89" s="291"/>
      <c r="M89" s="291"/>
      <c r="N89" s="291"/>
      <c r="O89" s="291"/>
      <c r="P89" s="70"/>
      <c r="Q89" s="334"/>
      <c r="R89" s="80"/>
      <c r="S89" s="81"/>
      <c r="T89" s="336"/>
      <c r="U89" s="336"/>
      <c r="V89" s="336"/>
      <c r="W89" s="336"/>
      <c r="X89" s="336"/>
      <c r="Y89" s="301" t="e">
        <f t="shared" si="8"/>
        <v>#DIV/0!</v>
      </c>
      <c r="Z89" s="301" t="e">
        <f t="shared" si="9"/>
        <v>#DIV/0!</v>
      </c>
      <c r="AB89" s="130"/>
    </row>
    <row r="90" spans="1:28" x14ac:dyDescent="0.25">
      <c r="A90" s="52"/>
      <c r="B90" s="87"/>
      <c r="C90" s="87"/>
      <c r="D90" s="87"/>
      <c r="E90" s="87"/>
      <c r="F90" s="289"/>
      <c r="H90" s="87"/>
      <c r="I90" s="87"/>
      <c r="J90" s="87"/>
      <c r="K90" s="86"/>
      <c r="L90" s="290"/>
      <c r="M90" s="290"/>
      <c r="N90" s="290"/>
      <c r="O90" s="290"/>
      <c r="P90" s="70"/>
      <c r="Q90" s="334"/>
      <c r="R90" s="80"/>
      <c r="S90" s="81"/>
      <c r="T90" s="80"/>
      <c r="U90" s="336"/>
      <c r="V90" s="80"/>
      <c r="W90" s="336"/>
      <c r="X90" s="80"/>
      <c r="Y90" s="301" t="e">
        <f t="shared" si="8"/>
        <v>#DIV/0!</v>
      </c>
      <c r="Z90" s="301" t="e">
        <f t="shared" si="9"/>
        <v>#DIV/0!</v>
      </c>
      <c r="AB90" s="130"/>
    </row>
    <row r="91" spans="1:28" x14ac:dyDescent="0.25">
      <c r="A91" s="52"/>
      <c r="B91" s="87"/>
      <c r="C91" s="87"/>
      <c r="D91" s="87"/>
      <c r="E91" s="87"/>
      <c r="F91" s="289"/>
      <c r="H91" s="87"/>
      <c r="I91" s="87"/>
      <c r="J91" s="87"/>
      <c r="K91" s="86"/>
      <c r="L91" s="291"/>
      <c r="M91" s="291"/>
      <c r="N91" s="291"/>
      <c r="O91" s="291"/>
      <c r="P91" s="70"/>
      <c r="Q91" s="334"/>
      <c r="R91" s="80"/>
      <c r="S91" s="81"/>
      <c r="T91" s="80"/>
      <c r="U91" s="336"/>
      <c r="V91" s="80"/>
      <c r="W91" s="336"/>
      <c r="X91" s="80"/>
      <c r="Y91" s="301" t="e">
        <f t="shared" si="8"/>
        <v>#DIV/0!</v>
      </c>
      <c r="Z91" s="301" t="e">
        <f t="shared" si="9"/>
        <v>#DIV/0!</v>
      </c>
      <c r="AB91" s="130"/>
    </row>
    <row r="92" spans="1:28" x14ac:dyDescent="0.25">
      <c r="A92" s="52"/>
      <c r="B92" s="87"/>
      <c r="C92" s="87"/>
      <c r="D92" s="87"/>
      <c r="E92" s="87"/>
      <c r="F92" s="289"/>
      <c r="H92" s="87"/>
      <c r="I92" s="87"/>
      <c r="J92" s="87"/>
      <c r="K92" s="86"/>
      <c r="L92" s="290"/>
      <c r="M92" s="290"/>
      <c r="N92" s="290"/>
      <c r="O92" s="290"/>
      <c r="P92" s="70"/>
      <c r="Q92" s="334"/>
      <c r="R92" s="80"/>
      <c r="S92" s="81"/>
      <c r="T92" s="80"/>
      <c r="U92" s="336"/>
      <c r="V92" s="80"/>
      <c r="W92" s="336"/>
      <c r="X92" s="80"/>
      <c r="Y92" s="301" t="e">
        <f t="shared" si="8"/>
        <v>#DIV/0!</v>
      </c>
      <c r="Z92" s="301" t="e">
        <f t="shared" si="9"/>
        <v>#DIV/0!</v>
      </c>
      <c r="AB92" s="130"/>
    </row>
    <row r="93" spans="1:28" x14ac:dyDescent="0.25">
      <c r="A93" s="52"/>
      <c r="B93" s="87"/>
      <c r="C93" s="87"/>
      <c r="D93" s="87"/>
      <c r="E93" s="87"/>
      <c r="F93" s="289"/>
      <c r="H93" s="87"/>
      <c r="I93" s="87"/>
      <c r="J93" s="87"/>
      <c r="K93" s="86"/>
      <c r="L93" s="291"/>
      <c r="M93" s="291"/>
      <c r="N93" s="291"/>
      <c r="O93" s="291"/>
      <c r="P93" s="70"/>
      <c r="Q93" s="334"/>
      <c r="R93" s="80"/>
      <c r="S93" s="81"/>
      <c r="T93" s="80"/>
      <c r="U93" s="336"/>
      <c r="V93" s="80"/>
      <c r="W93" s="336"/>
      <c r="X93" s="80"/>
      <c r="Y93" s="301" t="e">
        <f t="shared" si="8"/>
        <v>#DIV/0!</v>
      </c>
      <c r="Z93" s="301" t="e">
        <f t="shared" si="9"/>
        <v>#DIV/0!</v>
      </c>
      <c r="AB93" s="130"/>
    </row>
    <row r="94" spans="1:28" x14ac:dyDescent="0.25">
      <c r="A94" s="52"/>
      <c r="B94" s="87"/>
      <c r="C94" s="87"/>
      <c r="D94" s="87"/>
      <c r="E94" s="87"/>
      <c r="F94" s="289"/>
      <c r="H94" s="87"/>
      <c r="I94" s="87"/>
      <c r="J94" s="87"/>
      <c r="K94" s="86"/>
      <c r="L94" s="290"/>
      <c r="M94" s="290"/>
      <c r="N94" s="290"/>
      <c r="O94" s="290"/>
      <c r="P94" s="70"/>
      <c r="Q94" s="334"/>
      <c r="R94" s="80"/>
      <c r="S94" s="81"/>
      <c r="T94" s="80"/>
      <c r="U94" s="336"/>
      <c r="V94" s="80"/>
      <c r="W94" s="336"/>
      <c r="X94" s="80"/>
      <c r="Y94" s="301" t="e">
        <f t="shared" si="8"/>
        <v>#DIV/0!</v>
      </c>
      <c r="Z94" s="301" t="e">
        <f t="shared" si="9"/>
        <v>#DIV/0!</v>
      </c>
      <c r="AB94" s="130"/>
    </row>
    <row r="95" spans="1:28" x14ac:dyDescent="0.25">
      <c r="A95" s="52"/>
      <c r="B95" s="87"/>
      <c r="C95" s="87"/>
      <c r="D95" s="87"/>
      <c r="E95" s="87"/>
      <c r="F95" s="289"/>
      <c r="H95" s="87"/>
      <c r="I95" s="87"/>
      <c r="J95" s="87"/>
      <c r="K95" s="86"/>
      <c r="L95" s="291"/>
      <c r="M95" s="291"/>
      <c r="N95" s="291"/>
      <c r="O95" s="291"/>
      <c r="P95" s="70"/>
      <c r="Q95" s="334"/>
      <c r="R95" s="80"/>
      <c r="S95" s="81"/>
      <c r="T95" s="80"/>
      <c r="U95" s="336"/>
      <c r="V95" s="80"/>
      <c r="W95" s="336"/>
      <c r="X95" s="80"/>
      <c r="Y95" s="301" t="e">
        <f t="shared" si="8"/>
        <v>#DIV/0!</v>
      </c>
      <c r="Z95" s="301" t="e">
        <f t="shared" si="9"/>
        <v>#DIV/0!</v>
      </c>
      <c r="AB95" s="130"/>
    </row>
    <row r="96" spans="1:28" x14ac:dyDescent="0.25">
      <c r="A96" s="52"/>
      <c r="B96" s="87"/>
      <c r="C96" s="87"/>
      <c r="D96" s="87"/>
      <c r="E96" s="87"/>
      <c r="F96" s="289"/>
      <c r="H96" s="87"/>
      <c r="I96" s="87"/>
      <c r="J96" s="87"/>
      <c r="K96" s="86"/>
      <c r="L96" s="290"/>
      <c r="M96" s="290"/>
      <c r="N96" s="290"/>
      <c r="O96" s="290"/>
      <c r="P96" s="70"/>
      <c r="Q96" s="334"/>
      <c r="R96" s="80"/>
      <c r="S96" s="81"/>
      <c r="T96" s="336"/>
      <c r="U96" s="336"/>
      <c r="V96" s="336"/>
      <c r="W96" s="336"/>
      <c r="X96" s="336"/>
      <c r="Y96" s="301" t="e">
        <f t="shared" si="8"/>
        <v>#DIV/0!</v>
      </c>
      <c r="Z96" s="301" t="e">
        <f t="shared" si="9"/>
        <v>#DIV/0!</v>
      </c>
      <c r="AB96" s="130"/>
    </row>
    <row r="97" spans="1:28" x14ac:dyDescent="0.25">
      <c r="A97" s="52"/>
      <c r="B97" s="87"/>
      <c r="C97" s="87"/>
      <c r="D97" s="87"/>
      <c r="E97" s="87"/>
      <c r="F97" s="289"/>
      <c r="H97" s="87"/>
      <c r="I97" s="87"/>
      <c r="J97" s="87"/>
      <c r="K97" s="86"/>
      <c r="L97" s="291"/>
      <c r="M97" s="291"/>
      <c r="N97" s="291"/>
      <c r="O97" s="291"/>
      <c r="P97" s="70"/>
      <c r="Q97" s="334"/>
      <c r="R97" s="80"/>
      <c r="S97" s="81"/>
      <c r="T97" s="80"/>
      <c r="U97" s="336"/>
      <c r="V97" s="80"/>
      <c r="W97" s="336"/>
      <c r="X97" s="80"/>
      <c r="Y97" s="301" t="e">
        <f t="shared" si="8"/>
        <v>#DIV/0!</v>
      </c>
      <c r="Z97" s="301" t="e">
        <f t="shared" si="9"/>
        <v>#DIV/0!</v>
      </c>
      <c r="AB97" s="130"/>
    </row>
    <row r="98" spans="1:28" x14ac:dyDescent="0.25">
      <c r="A98" s="52"/>
      <c r="B98" s="87"/>
      <c r="C98" s="87"/>
      <c r="D98" s="87"/>
      <c r="E98" s="87"/>
      <c r="F98" s="289"/>
      <c r="H98" s="87"/>
      <c r="I98" s="87"/>
      <c r="J98" s="87"/>
      <c r="K98" s="86"/>
      <c r="L98" s="290"/>
      <c r="M98" s="290"/>
      <c r="N98" s="290"/>
      <c r="O98" s="290"/>
      <c r="P98" s="70"/>
      <c r="Q98" s="334"/>
      <c r="R98" s="80"/>
      <c r="S98" s="81"/>
      <c r="T98" s="80"/>
      <c r="U98" s="336"/>
      <c r="V98" s="80"/>
      <c r="W98" s="336"/>
      <c r="X98" s="80"/>
      <c r="Y98" s="301" t="e">
        <f t="shared" si="8"/>
        <v>#DIV/0!</v>
      </c>
      <c r="Z98" s="301" t="e">
        <f t="shared" si="9"/>
        <v>#DIV/0!</v>
      </c>
      <c r="AB98" s="130"/>
    </row>
    <row r="99" spans="1:28" x14ac:dyDescent="0.25">
      <c r="A99" s="52"/>
      <c r="B99" s="87"/>
      <c r="C99" s="87"/>
      <c r="D99" s="87"/>
      <c r="E99" s="87"/>
      <c r="F99" s="289"/>
      <c r="H99" s="87"/>
      <c r="I99" s="87"/>
      <c r="J99" s="87"/>
      <c r="K99" s="86"/>
      <c r="L99" s="291"/>
      <c r="M99" s="291"/>
      <c r="N99" s="291"/>
      <c r="O99" s="291"/>
      <c r="P99" s="70"/>
      <c r="Q99" s="334"/>
      <c r="R99" s="80"/>
      <c r="S99" s="81"/>
      <c r="T99" s="80"/>
      <c r="U99" s="336"/>
      <c r="V99" s="80"/>
      <c r="W99" s="336"/>
      <c r="X99" s="80"/>
      <c r="Y99" s="301" t="e">
        <f t="shared" si="8"/>
        <v>#DIV/0!</v>
      </c>
      <c r="Z99" s="301" t="e">
        <f t="shared" si="9"/>
        <v>#DIV/0!</v>
      </c>
      <c r="AB99" s="130"/>
    </row>
    <row r="100" spans="1:28" x14ac:dyDescent="0.25">
      <c r="A100" s="52"/>
      <c r="B100" s="87"/>
      <c r="C100" s="87"/>
      <c r="D100" s="87"/>
      <c r="E100" s="87"/>
      <c r="F100" s="289"/>
      <c r="H100" s="87"/>
      <c r="I100" s="87"/>
      <c r="J100" s="87"/>
      <c r="K100" s="86"/>
      <c r="L100" s="290"/>
      <c r="M100" s="290"/>
      <c r="N100" s="290"/>
      <c r="O100" s="290"/>
      <c r="P100" s="70"/>
      <c r="Q100" s="334"/>
      <c r="R100" s="80"/>
      <c r="S100" s="81"/>
      <c r="T100" s="80"/>
      <c r="U100" s="336"/>
      <c r="V100" s="80"/>
      <c r="W100" s="336"/>
      <c r="X100" s="80"/>
      <c r="Y100" s="301" t="e">
        <f t="shared" si="8"/>
        <v>#DIV/0!</v>
      </c>
      <c r="Z100" s="301" t="e">
        <f t="shared" si="9"/>
        <v>#DIV/0!</v>
      </c>
      <c r="AB100" s="130"/>
    </row>
    <row r="101" spans="1:28" x14ac:dyDescent="0.25">
      <c r="A101" s="52"/>
      <c r="B101" s="87"/>
      <c r="C101" s="87"/>
      <c r="D101" s="87"/>
      <c r="E101" s="87"/>
      <c r="F101" s="289"/>
      <c r="H101" s="87"/>
      <c r="I101" s="87"/>
      <c r="J101" s="87"/>
      <c r="K101" s="86"/>
      <c r="L101" s="291"/>
      <c r="M101" s="291"/>
      <c r="N101" s="291"/>
      <c r="O101" s="291"/>
      <c r="P101" s="70"/>
      <c r="Q101" s="334"/>
      <c r="R101" s="80"/>
      <c r="S101" s="81"/>
      <c r="T101" s="80"/>
      <c r="U101" s="336"/>
      <c r="V101" s="80"/>
      <c r="W101" s="336"/>
      <c r="X101" s="80"/>
      <c r="Y101" s="301" t="e">
        <f t="shared" si="8"/>
        <v>#DIV/0!</v>
      </c>
      <c r="Z101" s="301" t="e">
        <f t="shared" si="9"/>
        <v>#DIV/0!</v>
      </c>
      <c r="AB101" s="130"/>
    </row>
    <row r="102" spans="1:28" x14ac:dyDescent="0.25">
      <c r="A102" s="52"/>
      <c r="B102" s="87"/>
      <c r="C102" s="87"/>
      <c r="D102" s="87"/>
      <c r="E102" s="87"/>
      <c r="F102" s="289"/>
      <c r="H102" s="87"/>
      <c r="I102" s="87"/>
      <c r="J102" s="87"/>
      <c r="K102" s="86"/>
      <c r="L102" s="290"/>
      <c r="M102" s="290"/>
      <c r="N102" s="290"/>
      <c r="O102" s="290"/>
      <c r="P102" s="70"/>
      <c r="Q102" s="334"/>
      <c r="R102" s="80"/>
      <c r="S102" s="81"/>
      <c r="T102" s="336"/>
      <c r="U102" s="336"/>
      <c r="V102" s="336"/>
      <c r="W102" s="336"/>
      <c r="X102" s="336"/>
      <c r="Y102" s="301" t="e">
        <f t="shared" si="8"/>
        <v>#DIV/0!</v>
      </c>
      <c r="Z102" s="301" t="e">
        <f t="shared" si="9"/>
        <v>#DIV/0!</v>
      </c>
      <c r="AB102" s="130"/>
    </row>
    <row r="103" spans="1:28" x14ac:dyDescent="0.25">
      <c r="A103" s="52"/>
      <c r="B103" s="87"/>
      <c r="C103" s="87"/>
      <c r="D103" s="87"/>
      <c r="E103" s="87"/>
      <c r="F103" s="289"/>
      <c r="H103" s="87"/>
      <c r="I103" s="87"/>
      <c r="J103" s="87"/>
      <c r="K103" s="86"/>
      <c r="L103" s="291"/>
      <c r="M103" s="291"/>
      <c r="N103" s="291"/>
      <c r="O103" s="291"/>
      <c r="P103" s="70"/>
      <c r="Q103" s="334"/>
      <c r="R103" s="80"/>
      <c r="S103" s="81"/>
      <c r="T103" s="80"/>
      <c r="U103" s="336"/>
      <c r="V103" s="80"/>
      <c r="W103" s="336"/>
      <c r="X103" s="80"/>
      <c r="Y103" s="301" t="e">
        <f t="shared" si="8"/>
        <v>#DIV/0!</v>
      </c>
      <c r="Z103" s="301" t="e">
        <f t="shared" si="9"/>
        <v>#DIV/0!</v>
      </c>
      <c r="AB103" s="130"/>
    </row>
    <row r="104" spans="1:28" x14ac:dyDescent="0.25">
      <c r="A104" s="52"/>
      <c r="B104" s="87"/>
      <c r="C104" s="87"/>
      <c r="D104" s="87"/>
      <c r="E104" s="87"/>
      <c r="F104" s="289"/>
      <c r="H104" s="87"/>
      <c r="I104" s="87"/>
      <c r="J104" s="87"/>
      <c r="K104" s="86"/>
      <c r="L104" s="290"/>
      <c r="M104" s="290"/>
      <c r="N104" s="290"/>
      <c r="O104" s="290"/>
      <c r="P104" s="70"/>
      <c r="Q104" s="334"/>
      <c r="R104" s="80"/>
      <c r="S104" s="81"/>
      <c r="T104" s="80"/>
      <c r="U104" s="336"/>
      <c r="V104" s="80"/>
      <c r="W104" s="336"/>
      <c r="X104" s="80"/>
      <c r="Y104" s="301" t="e">
        <f t="shared" si="8"/>
        <v>#DIV/0!</v>
      </c>
      <c r="Z104" s="301" t="e">
        <f t="shared" si="9"/>
        <v>#DIV/0!</v>
      </c>
      <c r="AB104" s="130"/>
    </row>
    <row r="105" spans="1:28" x14ac:dyDescent="0.25">
      <c r="A105" s="52"/>
      <c r="B105" s="87"/>
      <c r="C105" s="87"/>
      <c r="D105" s="87"/>
      <c r="E105" s="87"/>
      <c r="F105" s="289"/>
      <c r="H105" s="87"/>
      <c r="I105" s="87"/>
      <c r="J105" s="87"/>
      <c r="K105" s="86"/>
      <c r="L105" s="291"/>
      <c r="M105" s="291"/>
      <c r="N105" s="291"/>
      <c r="O105" s="291"/>
      <c r="P105" s="70"/>
      <c r="Q105" s="334"/>
      <c r="R105" s="80"/>
      <c r="S105" s="81"/>
      <c r="T105" s="80"/>
      <c r="U105" s="336"/>
      <c r="V105" s="80"/>
      <c r="W105" s="336"/>
      <c r="X105" s="80"/>
      <c r="Y105" s="301" t="e">
        <f t="shared" si="8"/>
        <v>#DIV/0!</v>
      </c>
      <c r="Z105" s="301" t="e">
        <f t="shared" si="9"/>
        <v>#DIV/0!</v>
      </c>
      <c r="AB105" s="130"/>
    </row>
    <row r="106" spans="1:28" x14ac:dyDescent="0.25">
      <c r="A106" s="52"/>
      <c r="B106" s="87"/>
      <c r="C106" s="87"/>
      <c r="D106" s="87"/>
      <c r="E106" s="87"/>
      <c r="F106" s="289"/>
      <c r="H106" s="87"/>
      <c r="I106" s="87"/>
      <c r="J106" s="87"/>
      <c r="K106" s="86"/>
      <c r="L106" s="290"/>
      <c r="M106" s="290"/>
      <c r="N106" s="290"/>
      <c r="O106" s="290"/>
      <c r="P106" s="70"/>
      <c r="Q106" s="334"/>
      <c r="R106" s="80"/>
      <c r="S106" s="81"/>
      <c r="T106" s="336"/>
      <c r="U106" s="336"/>
      <c r="V106" s="336"/>
      <c r="W106" s="336"/>
      <c r="X106" s="336"/>
      <c r="Y106" s="301" t="e">
        <f t="shared" si="8"/>
        <v>#DIV/0!</v>
      </c>
      <c r="Z106" s="301" t="e">
        <f t="shared" si="9"/>
        <v>#DIV/0!</v>
      </c>
      <c r="AB106" s="130"/>
    </row>
    <row r="107" spans="1:28" x14ac:dyDescent="0.25">
      <c r="A107" s="52"/>
      <c r="B107" s="87"/>
      <c r="C107" s="87"/>
      <c r="D107" s="87"/>
      <c r="E107" s="87"/>
      <c r="F107" s="289"/>
      <c r="H107" s="87"/>
      <c r="I107" s="87"/>
      <c r="J107" s="87"/>
      <c r="K107" s="86"/>
      <c r="L107" s="291"/>
      <c r="M107" s="291"/>
      <c r="N107" s="291"/>
      <c r="O107" s="291"/>
      <c r="P107" s="43"/>
      <c r="Q107" s="335"/>
      <c r="R107" s="80"/>
      <c r="S107" s="81"/>
      <c r="T107" s="80"/>
      <c r="U107" s="80"/>
      <c r="V107" s="80"/>
      <c r="W107" s="80"/>
      <c r="X107" s="80"/>
      <c r="Y107" s="301" t="e">
        <f t="shared" si="8"/>
        <v>#DIV/0!</v>
      </c>
      <c r="Z107" s="301" t="e">
        <f t="shared" si="9"/>
        <v>#DIV/0!</v>
      </c>
      <c r="AB107" s="130"/>
    </row>
    <row r="108" spans="1:28" x14ac:dyDescent="0.25">
      <c r="A108" s="52"/>
      <c r="B108" s="87"/>
      <c r="C108" s="87"/>
      <c r="D108" s="87"/>
      <c r="E108" s="87"/>
      <c r="F108" s="289"/>
      <c r="H108" s="87"/>
      <c r="I108" s="87"/>
      <c r="J108" s="87"/>
      <c r="K108" s="86"/>
      <c r="L108" s="290"/>
      <c r="M108" s="290"/>
      <c r="N108" s="290"/>
      <c r="O108" s="290"/>
      <c r="P108" s="43"/>
      <c r="Q108" s="335"/>
      <c r="R108" s="80"/>
      <c r="S108" s="81"/>
      <c r="T108" s="80"/>
      <c r="U108" s="80"/>
      <c r="V108" s="80"/>
      <c r="W108" s="80"/>
      <c r="X108" s="80"/>
      <c r="Y108" s="301" t="e">
        <f t="shared" si="8"/>
        <v>#DIV/0!</v>
      </c>
      <c r="Z108" s="301" t="e">
        <f t="shared" si="9"/>
        <v>#DIV/0!</v>
      </c>
      <c r="AB108" s="130"/>
    </row>
    <row r="109" spans="1:28" x14ac:dyDescent="0.25">
      <c r="A109" s="52"/>
      <c r="B109" s="87"/>
      <c r="C109" s="87"/>
      <c r="D109" s="87"/>
      <c r="E109" s="87"/>
      <c r="F109" s="289"/>
      <c r="H109" s="87"/>
      <c r="I109" s="87"/>
      <c r="J109" s="87"/>
      <c r="K109" s="86"/>
      <c r="L109" s="291"/>
      <c r="M109" s="291"/>
      <c r="N109" s="291"/>
      <c r="O109" s="291"/>
      <c r="P109" s="43"/>
      <c r="Q109" s="335"/>
      <c r="R109" s="80"/>
      <c r="S109" s="81"/>
      <c r="T109" s="80"/>
      <c r="U109" s="80"/>
      <c r="V109" s="80"/>
      <c r="W109" s="80"/>
      <c r="X109" s="80"/>
      <c r="Y109" s="301" t="e">
        <f t="shared" si="8"/>
        <v>#DIV/0!</v>
      </c>
      <c r="Z109" s="301" t="e">
        <f t="shared" si="9"/>
        <v>#DIV/0!</v>
      </c>
      <c r="AB109" s="130"/>
    </row>
    <row r="110" spans="1:28" x14ac:dyDescent="0.25">
      <c r="A110" s="52"/>
      <c r="B110" s="87"/>
      <c r="C110" s="87"/>
      <c r="D110" s="87"/>
      <c r="E110" s="87"/>
      <c r="F110" s="289"/>
      <c r="H110" s="87"/>
      <c r="I110" s="87"/>
      <c r="J110" s="87"/>
      <c r="K110" s="86"/>
      <c r="L110" s="290"/>
      <c r="M110" s="290"/>
      <c r="N110" s="290"/>
      <c r="O110" s="290"/>
      <c r="P110" s="43"/>
      <c r="Q110" s="335"/>
      <c r="R110" s="80"/>
      <c r="S110" s="81"/>
      <c r="T110" s="80"/>
      <c r="U110" s="80"/>
      <c r="V110" s="80"/>
      <c r="W110" s="80"/>
      <c r="X110" s="80"/>
      <c r="Y110" s="301" t="e">
        <f t="shared" si="8"/>
        <v>#DIV/0!</v>
      </c>
      <c r="Z110" s="301" t="e">
        <f t="shared" si="9"/>
        <v>#DIV/0!</v>
      </c>
      <c r="AB110" s="130"/>
    </row>
    <row r="111" spans="1:28" x14ac:dyDescent="0.25">
      <c r="A111" s="52"/>
      <c r="B111" s="87"/>
      <c r="C111" s="87"/>
      <c r="D111" s="87"/>
      <c r="E111" s="87"/>
      <c r="F111" s="289"/>
      <c r="H111" s="87"/>
      <c r="I111" s="87"/>
      <c r="J111" s="87"/>
      <c r="K111" s="86"/>
      <c r="L111" s="291"/>
      <c r="M111" s="291"/>
      <c r="N111" s="291"/>
      <c r="O111" s="291"/>
      <c r="P111" s="43"/>
      <c r="Q111" s="335"/>
      <c r="R111" s="80"/>
      <c r="S111" s="81"/>
      <c r="T111" s="80"/>
      <c r="U111" s="80"/>
      <c r="V111" s="80"/>
      <c r="W111" s="80"/>
      <c r="X111" s="80"/>
      <c r="Y111" s="301" t="e">
        <f t="shared" si="8"/>
        <v>#DIV/0!</v>
      </c>
      <c r="Z111" s="301" t="e">
        <f t="shared" si="9"/>
        <v>#DIV/0!</v>
      </c>
      <c r="AB111" s="130"/>
    </row>
    <row r="112" spans="1:28" x14ac:dyDescent="0.25">
      <c r="A112" s="52"/>
      <c r="B112" s="87"/>
      <c r="C112" s="87"/>
      <c r="D112" s="87"/>
      <c r="E112" s="87"/>
      <c r="F112" s="289"/>
      <c r="H112" s="87"/>
      <c r="I112" s="87"/>
      <c r="J112" s="87"/>
      <c r="K112" s="86"/>
      <c r="L112" s="290"/>
      <c r="M112" s="290"/>
      <c r="N112" s="290"/>
      <c r="O112" s="290"/>
      <c r="P112" s="43"/>
      <c r="Q112" s="335"/>
      <c r="R112" s="80"/>
      <c r="S112" s="81"/>
      <c r="T112" s="80"/>
      <c r="U112" s="80"/>
      <c r="V112" s="80"/>
      <c r="W112" s="80"/>
      <c r="X112" s="80"/>
      <c r="Y112" s="301" t="e">
        <f t="shared" si="8"/>
        <v>#DIV/0!</v>
      </c>
      <c r="Z112" s="301" t="e">
        <f t="shared" si="9"/>
        <v>#DIV/0!</v>
      </c>
      <c r="AB112" s="130"/>
    </row>
    <row r="113" spans="1:28" x14ac:dyDescent="0.25">
      <c r="A113" s="52"/>
      <c r="B113" s="87"/>
      <c r="C113" s="87"/>
      <c r="D113" s="87"/>
      <c r="E113" s="87"/>
      <c r="F113" s="289"/>
      <c r="H113" s="87"/>
      <c r="I113" s="87"/>
      <c r="J113" s="87"/>
      <c r="K113" s="86"/>
      <c r="L113" s="291"/>
      <c r="M113" s="291"/>
      <c r="N113" s="291"/>
      <c r="O113" s="291"/>
      <c r="P113" s="43"/>
      <c r="Q113" s="335"/>
      <c r="R113" s="80"/>
      <c r="S113" s="81"/>
      <c r="T113" s="80"/>
      <c r="U113" s="80"/>
      <c r="V113" s="80"/>
      <c r="W113" s="80"/>
      <c r="X113" s="80"/>
      <c r="Y113" s="301" t="e">
        <f t="shared" si="8"/>
        <v>#DIV/0!</v>
      </c>
      <c r="Z113" s="301" t="e">
        <f t="shared" si="9"/>
        <v>#DIV/0!</v>
      </c>
      <c r="AB113" s="130"/>
    </row>
    <row r="114" spans="1:28" x14ac:dyDescent="0.25">
      <c r="A114" s="52"/>
      <c r="B114" s="87"/>
      <c r="C114" s="87"/>
      <c r="D114" s="87"/>
      <c r="E114" s="87"/>
      <c r="F114" s="289"/>
      <c r="H114" s="87"/>
      <c r="I114" s="87"/>
      <c r="J114" s="87"/>
      <c r="K114" s="86"/>
      <c r="L114" s="290"/>
      <c r="M114" s="290"/>
      <c r="N114" s="290"/>
      <c r="O114" s="290"/>
      <c r="P114" s="70"/>
      <c r="Q114" s="335"/>
      <c r="R114" s="80"/>
      <c r="S114" s="81"/>
      <c r="T114" s="80"/>
      <c r="U114" s="80"/>
      <c r="V114" s="80"/>
      <c r="W114" s="80"/>
      <c r="X114" s="80"/>
      <c r="Y114" s="301" t="e">
        <f t="shared" si="8"/>
        <v>#DIV/0!</v>
      </c>
      <c r="Z114" s="301" t="e">
        <f t="shared" si="9"/>
        <v>#DIV/0!</v>
      </c>
      <c r="AB114" s="130"/>
    </row>
    <row r="115" spans="1:28" x14ac:dyDescent="0.25">
      <c r="A115" s="52"/>
      <c r="B115" s="87"/>
      <c r="C115" s="87"/>
      <c r="D115" s="87"/>
      <c r="E115" s="87"/>
      <c r="F115" s="289"/>
      <c r="H115" s="87"/>
      <c r="I115" s="87"/>
      <c r="J115" s="87"/>
      <c r="K115" s="86"/>
      <c r="L115" s="291"/>
      <c r="M115" s="291"/>
      <c r="N115" s="291"/>
      <c r="O115" s="291"/>
      <c r="P115" s="43"/>
      <c r="Q115" s="335"/>
      <c r="R115" s="80"/>
      <c r="S115" s="81"/>
      <c r="T115" s="80"/>
      <c r="U115" s="80"/>
      <c r="V115" s="80"/>
      <c r="W115" s="80"/>
      <c r="X115" s="80"/>
      <c r="Y115" s="301" t="e">
        <f t="shared" si="8"/>
        <v>#DIV/0!</v>
      </c>
      <c r="Z115" s="301" t="e">
        <f t="shared" si="9"/>
        <v>#DIV/0!</v>
      </c>
      <c r="AB115" s="130"/>
    </row>
    <row r="116" spans="1:28" x14ac:dyDescent="0.25">
      <c r="A116" s="52"/>
      <c r="B116" s="87"/>
      <c r="C116" s="87"/>
      <c r="D116" s="87"/>
      <c r="E116" s="87"/>
      <c r="F116" s="289"/>
      <c r="H116" s="87"/>
      <c r="I116" s="87"/>
      <c r="J116" s="87"/>
      <c r="K116" s="86"/>
      <c r="L116" s="290"/>
      <c r="M116" s="290"/>
      <c r="N116" s="290"/>
      <c r="O116" s="290"/>
      <c r="P116" s="43"/>
      <c r="Q116" s="335"/>
      <c r="R116" s="80"/>
      <c r="S116" s="81"/>
      <c r="T116" s="80"/>
      <c r="U116" s="80"/>
      <c r="V116" s="80"/>
      <c r="W116" s="80"/>
      <c r="X116" s="80"/>
      <c r="Y116" s="301" t="e">
        <f t="shared" si="8"/>
        <v>#DIV/0!</v>
      </c>
      <c r="Z116" s="301" t="e">
        <f t="shared" si="9"/>
        <v>#DIV/0!</v>
      </c>
      <c r="AB116" s="130"/>
    </row>
    <row r="117" spans="1:28" x14ac:dyDescent="0.25">
      <c r="A117" s="52"/>
      <c r="B117" s="87"/>
      <c r="C117" s="87"/>
      <c r="D117" s="87"/>
      <c r="E117" s="87"/>
      <c r="F117" s="289"/>
      <c r="H117" s="87"/>
      <c r="I117" s="87"/>
      <c r="J117" s="87"/>
      <c r="K117" s="86"/>
      <c r="L117" s="291"/>
      <c r="M117" s="291"/>
      <c r="N117" s="291"/>
      <c r="O117" s="291"/>
      <c r="P117" s="43"/>
      <c r="Q117" s="335"/>
      <c r="R117" s="80"/>
      <c r="S117" s="81"/>
      <c r="T117" s="80"/>
      <c r="U117" s="80"/>
      <c r="V117" s="80"/>
      <c r="W117" s="80"/>
      <c r="X117" s="80"/>
      <c r="Y117" s="301" t="e">
        <f t="shared" si="8"/>
        <v>#DIV/0!</v>
      </c>
      <c r="Z117" s="301" t="e">
        <f t="shared" si="9"/>
        <v>#DIV/0!</v>
      </c>
      <c r="AB117" s="130"/>
    </row>
    <row r="118" spans="1:28" x14ac:dyDescent="0.25">
      <c r="A118" s="52"/>
      <c r="B118" s="87"/>
      <c r="C118" s="87"/>
      <c r="D118" s="87"/>
      <c r="E118" s="87"/>
      <c r="F118" s="289"/>
      <c r="H118" s="87"/>
      <c r="I118" s="87"/>
      <c r="J118" s="87"/>
      <c r="K118" s="86"/>
      <c r="L118" s="290"/>
      <c r="M118" s="290"/>
      <c r="N118" s="290"/>
      <c r="O118" s="290"/>
      <c r="P118" s="43"/>
      <c r="Q118" s="335"/>
      <c r="R118" s="80"/>
      <c r="S118" s="81"/>
      <c r="T118" s="80"/>
      <c r="U118" s="80"/>
      <c r="V118" s="80"/>
      <c r="W118" s="80"/>
      <c r="X118" s="80"/>
      <c r="Y118" s="301" t="e">
        <f t="shared" si="8"/>
        <v>#DIV/0!</v>
      </c>
      <c r="Z118" s="301" t="e">
        <f t="shared" si="9"/>
        <v>#DIV/0!</v>
      </c>
      <c r="AB118" s="130"/>
    </row>
    <row r="119" spans="1:28" x14ac:dyDescent="0.25">
      <c r="A119" s="52"/>
      <c r="B119" s="87"/>
      <c r="C119" s="87"/>
      <c r="D119" s="87"/>
      <c r="E119" s="87"/>
      <c r="F119" s="289"/>
      <c r="H119" s="87"/>
      <c r="I119" s="87"/>
      <c r="J119" s="87"/>
      <c r="K119" s="86"/>
      <c r="L119" s="291"/>
      <c r="M119" s="291"/>
      <c r="N119" s="291"/>
      <c r="O119" s="291"/>
      <c r="P119" s="43"/>
      <c r="Q119" s="335"/>
      <c r="R119" s="80"/>
      <c r="S119" s="81"/>
      <c r="T119" s="80"/>
      <c r="U119" s="80"/>
      <c r="V119" s="80"/>
      <c r="W119" s="80"/>
      <c r="X119" s="80"/>
      <c r="Y119" s="301" t="e">
        <f t="shared" si="8"/>
        <v>#DIV/0!</v>
      </c>
      <c r="Z119" s="301" t="e">
        <f t="shared" si="9"/>
        <v>#DIV/0!</v>
      </c>
      <c r="AB119" s="130"/>
    </row>
    <row r="120" spans="1:28" x14ac:dyDescent="0.25">
      <c r="A120" s="52"/>
      <c r="B120" s="87"/>
      <c r="C120" s="87"/>
      <c r="D120" s="87"/>
      <c r="E120" s="87"/>
      <c r="F120" s="289"/>
      <c r="H120" s="87"/>
      <c r="I120" s="87"/>
      <c r="J120" s="87"/>
      <c r="K120" s="86"/>
      <c r="L120" s="290"/>
      <c r="M120" s="290"/>
      <c r="N120" s="290"/>
      <c r="O120" s="290"/>
      <c r="P120" s="43"/>
      <c r="Q120" s="335"/>
      <c r="R120" s="80"/>
      <c r="S120" s="81"/>
      <c r="T120" s="80"/>
      <c r="U120" s="80"/>
      <c r="V120" s="80"/>
      <c r="W120" s="80"/>
      <c r="X120" s="80"/>
      <c r="Y120" s="301" t="e">
        <f t="shared" si="8"/>
        <v>#DIV/0!</v>
      </c>
      <c r="Z120" s="301" t="e">
        <f t="shared" si="9"/>
        <v>#DIV/0!</v>
      </c>
      <c r="AB120" s="130"/>
    </row>
    <row r="121" spans="1:28" x14ac:dyDescent="0.25">
      <c r="A121" s="52"/>
      <c r="B121" s="87"/>
      <c r="C121" s="87"/>
      <c r="D121" s="87"/>
      <c r="E121" s="87"/>
      <c r="F121" s="289"/>
      <c r="H121" s="87"/>
      <c r="I121" s="87"/>
      <c r="J121" s="87"/>
      <c r="K121" s="86"/>
      <c r="L121" s="291"/>
      <c r="M121" s="291"/>
      <c r="N121" s="291"/>
      <c r="O121" s="291"/>
      <c r="P121" s="43"/>
      <c r="Q121" s="335"/>
      <c r="R121" s="80"/>
      <c r="S121" s="81"/>
      <c r="T121" s="80"/>
      <c r="U121" s="80"/>
      <c r="V121" s="80"/>
      <c r="W121" s="80"/>
      <c r="X121" s="80"/>
      <c r="Y121" s="301" t="e">
        <f t="shared" si="8"/>
        <v>#DIV/0!</v>
      </c>
      <c r="Z121" s="301" t="e">
        <f t="shared" si="9"/>
        <v>#DIV/0!</v>
      </c>
      <c r="AB121" s="130"/>
    </row>
    <row r="122" spans="1:28" x14ac:dyDescent="0.25">
      <c r="A122" s="52"/>
      <c r="B122" s="87"/>
      <c r="C122" s="87"/>
      <c r="D122" s="87"/>
      <c r="E122" s="87"/>
      <c r="F122" s="289"/>
      <c r="H122" s="87"/>
      <c r="I122" s="87"/>
      <c r="J122" s="87"/>
      <c r="K122" s="86"/>
      <c r="L122" s="290"/>
      <c r="M122" s="290"/>
      <c r="N122" s="290"/>
      <c r="O122" s="290"/>
      <c r="P122" s="43"/>
      <c r="Q122" s="335"/>
      <c r="R122" s="80"/>
      <c r="S122" s="81"/>
      <c r="T122" s="80"/>
      <c r="U122" s="80"/>
      <c r="V122" s="80"/>
      <c r="W122" s="80"/>
      <c r="X122" s="80"/>
      <c r="Y122" s="301" t="e">
        <f t="shared" si="8"/>
        <v>#DIV/0!</v>
      </c>
      <c r="Z122" s="301" t="e">
        <f t="shared" si="9"/>
        <v>#DIV/0!</v>
      </c>
      <c r="AB122" s="130"/>
    </row>
    <row r="123" spans="1:28" x14ac:dyDescent="0.25">
      <c r="A123" s="52"/>
      <c r="B123" s="87"/>
      <c r="C123" s="87"/>
      <c r="D123" s="87"/>
      <c r="E123" s="87"/>
      <c r="F123" s="289"/>
      <c r="H123" s="87"/>
      <c r="I123" s="87"/>
      <c r="J123" s="87"/>
      <c r="K123" s="86"/>
      <c r="L123" s="291"/>
      <c r="M123" s="291"/>
      <c r="N123" s="291"/>
      <c r="O123" s="291"/>
      <c r="P123" s="43"/>
      <c r="Q123" s="335"/>
      <c r="R123" s="80"/>
      <c r="S123" s="81"/>
      <c r="T123" s="80"/>
      <c r="U123" s="80"/>
      <c r="V123" s="80"/>
      <c r="W123" s="80"/>
      <c r="X123" s="80"/>
      <c r="Y123" s="301" t="e">
        <f t="shared" si="8"/>
        <v>#DIV/0!</v>
      </c>
      <c r="Z123" s="301" t="e">
        <f t="shared" si="9"/>
        <v>#DIV/0!</v>
      </c>
      <c r="AB123" s="130"/>
    </row>
    <row r="124" spans="1:28" x14ac:dyDescent="0.25">
      <c r="A124" s="52"/>
      <c r="B124" s="87"/>
      <c r="C124" s="87"/>
      <c r="D124" s="87"/>
      <c r="E124" s="87"/>
      <c r="F124" s="289"/>
      <c r="H124" s="87"/>
      <c r="I124" s="87"/>
      <c r="J124" s="87"/>
      <c r="K124" s="86"/>
      <c r="L124" s="290"/>
      <c r="M124" s="290"/>
      <c r="N124" s="290"/>
      <c r="O124" s="290"/>
      <c r="P124" s="43"/>
      <c r="Q124" s="335"/>
      <c r="R124" s="80"/>
      <c r="S124" s="81"/>
      <c r="T124" s="80"/>
      <c r="U124" s="80"/>
      <c r="V124" s="80"/>
      <c r="W124" s="80"/>
      <c r="X124" s="80"/>
      <c r="Y124" s="301" t="e">
        <f t="shared" si="8"/>
        <v>#DIV/0!</v>
      </c>
      <c r="Z124" s="301" t="e">
        <f t="shared" si="9"/>
        <v>#DIV/0!</v>
      </c>
      <c r="AB124" s="130"/>
    </row>
    <row r="125" spans="1:28" x14ac:dyDescent="0.25">
      <c r="A125" s="52"/>
      <c r="B125" s="87"/>
      <c r="C125" s="87"/>
      <c r="D125" s="87"/>
      <c r="E125" s="87"/>
      <c r="F125" s="289"/>
      <c r="H125" s="87"/>
      <c r="I125" s="87"/>
      <c r="J125" s="87"/>
      <c r="K125" s="86"/>
      <c r="L125" s="291"/>
      <c r="M125" s="291"/>
      <c r="N125" s="291"/>
      <c r="O125" s="291"/>
      <c r="P125" s="43"/>
      <c r="Q125" s="335"/>
      <c r="R125" s="80"/>
      <c r="S125" s="81"/>
      <c r="T125" s="80"/>
      <c r="U125" s="80"/>
      <c r="V125" s="80"/>
      <c r="W125" s="80"/>
      <c r="X125" s="80"/>
      <c r="Y125" s="301" t="e">
        <f t="shared" si="8"/>
        <v>#DIV/0!</v>
      </c>
      <c r="Z125" s="301" t="e">
        <f t="shared" si="9"/>
        <v>#DIV/0!</v>
      </c>
      <c r="AB125" s="130"/>
    </row>
    <row r="126" spans="1:28" x14ac:dyDescent="0.25">
      <c r="A126" s="52"/>
      <c r="B126" s="87"/>
      <c r="C126" s="87"/>
      <c r="D126" s="87"/>
      <c r="E126" s="87"/>
      <c r="F126" s="289"/>
      <c r="H126" s="87"/>
      <c r="I126" s="87"/>
      <c r="J126" s="87"/>
      <c r="K126" s="86"/>
      <c r="L126" s="290"/>
      <c r="M126" s="290"/>
      <c r="N126" s="290"/>
      <c r="O126" s="290"/>
      <c r="P126" s="43"/>
      <c r="Q126" s="335"/>
      <c r="R126" s="80"/>
      <c r="S126" s="81"/>
      <c r="T126" s="80"/>
      <c r="U126" s="80"/>
      <c r="V126" s="80"/>
      <c r="W126" s="80"/>
      <c r="X126" s="80"/>
      <c r="Y126" s="301" t="e">
        <f t="shared" si="8"/>
        <v>#DIV/0!</v>
      </c>
      <c r="Z126" s="301" t="e">
        <f t="shared" si="9"/>
        <v>#DIV/0!</v>
      </c>
      <c r="AB126" s="130"/>
    </row>
    <row r="127" spans="1:28" x14ac:dyDescent="0.25">
      <c r="A127" s="52"/>
      <c r="B127" s="87"/>
      <c r="C127" s="87"/>
      <c r="D127" s="87"/>
      <c r="E127" s="87"/>
      <c r="F127" s="289"/>
      <c r="H127" s="87"/>
      <c r="I127" s="87"/>
      <c r="J127" s="87"/>
      <c r="K127" s="86"/>
      <c r="L127" s="291"/>
      <c r="M127" s="291"/>
      <c r="N127" s="291"/>
      <c r="O127" s="291"/>
      <c r="P127" s="43"/>
      <c r="Q127" s="335"/>
      <c r="R127" s="80"/>
      <c r="S127" s="81"/>
      <c r="T127" s="80"/>
      <c r="U127" s="80"/>
      <c r="V127" s="80"/>
      <c r="W127" s="80"/>
      <c r="X127" s="80"/>
      <c r="Y127" s="301" t="e">
        <f t="shared" si="8"/>
        <v>#DIV/0!</v>
      </c>
      <c r="Z127" s="301" t="e">
        <f t="shared" si="9"/>
        <v>#DIV/0!</v>
      </c>
      <c r="AB127" s="130"/>
    </row>
    <row r="128" spans="1:28" x14ac:dyDescent="0.25">
      <c r="A128" s="52"/>
      <c r="B128" s="87"/>
      <c r="C128" s="87"/>
      <c r="D128" s="87"/>
      <c r="E128" s="87"/>
      <c r="F128" s="289"/>
      <c r="H128" s="87"/>
      <c r="I128" s="87"/>
      <c r="J128" s="87"/>
      <c r="K128" s="86"/>
      <c r="L128" s="290"/>
      <c r="M128" s="290"/>
      <c r="N128" s="290"/>
      <c r="O128" s="290"/>
      <c r="P128" s="43"/>
      <c r="Q128" s="335"/>
      <c r="R128" s="80"/>
      <c r="S128" s="81"/>
      <c r="T128" s="80"/>
      <c r="U128" s="80"/>
      <c r="V128" s="80"/>
      <c r="W128" s="80"/>
      <c r="X128" s="80"/>
      <c r="Y128" s="301" t="e">
        <f t="shared" si="8"/>
        <v>#DIV/0!</v>
      </c>
      <c r="Z128" s="301" t="e">
        <f t="shared" si="9"/>
        <v>#DIV/0!</v>
      </c>
      <c r="AB128" s="130"/>
    </row>
    <row r="129" spans="1:28" x14ac:dyDescent="0.25">
      <c r="A129" s="52"/>
      <c r="B129" s="87"/>
      <c r="C129" s="87"/>
      <c r="D129" s="87"/>
      <c r="E129" s="87"/>
      <c r="F129" s="289"/>
      <c r="H129" s="87"/>
      <c r="I129" s="87"/>
      <c r="J129" s="87"/>
      <c r="K129" s="86"/>
      <c r="L129" s="291"/>
      <c r="M129" s="291"/>
      <c r="N129" s="291"/>
      <c r="O129" s="291"/>
      <c r="P129" s="43"/>
      <c r="Q129" s="335"/>
      <c r="R129" s="80"/>
      <c r="S129" s="81"/>
      <c r="T129" s="80"/>
      <c r="U129" s="80"/>
      <c r="V129" s="80"/>
      <c r="W129" s="80"/>
      <c r="X129" s="80"/>
      <c r="Y129" s="301" t="e">
        <f t="shared" si="8"/>
        <v>#DIV/0!</v>
      </c>
      <c r="Z129" s="301" t="e">
        <f t="shared" si="9"/>
        <v>#DIV/0!</v>
      </c>
      <c r="AB129" s="130"/>
    </row>
    <row r="130" spans="1:28" x14ac:dyDescent="0.25">
      <c r="A130" s="52"/>
      <c r="B130" s="87"/>
      <c r="C130" s="87"/>
      <c r="D130" s="87"/>
      <c r="E130" s="87"/>
      <c r="F130" s="289"/>
      <c r="H130" s="87"/>
      <c r="I130" s="87"/>
      <c r="J130" s="87"/>
      <c r="K130" s="86"/>
      <c r="L130" s="290"/>
      <c r="M130" s="290"/>
      <c r="N130" s="290"/>
      <c r="O130" s="290"/>
      <c r="P130" s="43"/>
      <c r="Q130" s="335"/>
      <c r="R130" s="80"/>
      <c r="S130" s="81"/>
      <c r="T130" s="80"/>
      <c r="U130" s="80"/>
      <c r="V130" s="80"/>
      <c r="W130" s="80"/>
      <c r="X130" s="80"/>
      <c r="Y130" s="301" t="e">
        <f t="shared" si="8"/>
        <v>#DIV/0!</v>
      </c>
      <c r="Z130" s="301" t="e">
        <f t="shared" si="9"/>
        <v>#DIV/0!</v>
      </c>
      <c r="AB130" s="130"/>
    </row>
    <row r="131" spans="1:28" x14ac:dyDescent="0.25">
      <c r="A131" s="52"/>
      <c r="B131" s="87"/>
      <c r="C131" s="87"/>
      <c r="D131" s="87"/>
      <c r="E131" s="87"/>
      <c r="F131" s="289"/>
      <c r="H131" s="87"/>
      <c r="I131" s="87"/>
      <c r="J131" s="87"/>
      <c r="K131" s="86"/>
      <c r="L131" s="291"/>
      <c r="M131" s="291"/>
      <c r="N131" s="291"/>
      <c r="O131" s="291"/>
      <c r="P131" s="43"/>
      <c r="Q131" s="335"/>
      <c r="R131" s="80"/>
      <c r="S131" s="81"/>
      <c r="T131" s="80"/>
      <c r="U131" s="80"/>
      <c r="V131" s="80"/>
      <c r="W131" s="80"/>
      <c r="X131" s="80"/>
      <c r="Y131" s="301" t="e">
        <f t="shared" si="8"/>
        <v>#DIV/0!</v>
      </c>
      <c r="Z131" s="301" t="e">
        <f t="shared" si="9"/>
        <v>#DIV/0!</v>
      </c>
      <c r="AB131" s="130"/>
    </row>
    <row r="132" spans="1:28" x14ac:dyDescent="0.25">
      <c r="A132" s="52"/>
      <c r="B132" s="87"/>
      <c r="C132" s="87"/>
      <c r="D132" s="87"/>
      <c r="E132" s="87"/>
      <c r="F132" s="289"/>
      <c r="H132" s="87"/>
      <c r="I132" s="87"/>
      <c r="J132" s="87"/>
      <c r="K132" s="86"/>
      <c r="L132" s="290"/>
      <c r="M132" s="290"/>
      <c r="N132" s="290"/>
      <c r="O132" s="290"/>
      <c r="P132" s="43"/>
      <c r="Q132" s="335"/>
      <c r="R132" s="80"/>
      <c r="S132" s="81"/>
      <c r="T132" s="80"/>
      <c r="U132" s="80"/>
      <c r="V132" s="80"/>
      <c r="W132" s="80"/>
      <c r="X132" s="80"/>
      <c r="Y132" s="301" t="e">
        <f t="shared" si="8"/>
        <v>#DIV/0!</v>
      </c>
      <c r="Z132" s="301" t="e">
        <f t="shared" si="9"/>
        <v>#DIV/0!</v>
      </c>
      <c r="AB132" s="130"/>
    </row>
    <row r="133" spans="1:28" x14ac:dyDescent="0.25">
      <c r="A133" s="52"/>
      <c r="B133" s="87"/>
      <c r="C133" s="87"/>
      <c r="D133" s="87"/>
      <c r="E133" s="87"/>
      <c r="F133" s="289"/>
      <c r="H133" s="87"/>
      <c r="I133" s="87"/>
      <c r="J133" s="87"/>
      <c r="K133" s="86"/>
      <c r="L133" s="291"/>
      <c r="M133" s="291"/>
      <c r="N133" s="291"/>
      <c r="O133" s="291"/>
      <c r="P133" s="43"/>
      <c r="Q133" s="335"/>
      <c r="R133" s="80"/>
      <c r="S133" s="81"/>
      <c r="T133" s="80"/>
      <c r="U133" s="80"/>
      <c r="V133" s="80"/>
      <c r="W133" s="80"/>
      <c r="X133" s="80"/>
      <c r="Y133" s="301" t="e">
        <f t="shared" ref="Y133:Y196" si="10">AVERAGE(U133:X133)</f>
        <v>#DIV/0!</v>
      </c>
      <c r="Z133" s="301" t="e">
        <f t="shared" ref="Z133:Z196" si="11">IF(S133="Afektif","",ROUND(AVERAGE(T133,Y133,W$1),0))</f>
        <v>#DIV/0!</v>
      </c>
      <c r="AB133" s="130"/>
    </row>
    <row r="134" spans="1:28" x14ac:dyDescent="0.25">
      <c r="A134" s="52"/>
      <c r="B134" s="87"/>
      <c r="C134" s="87"/>
      <c r="D134" s="87"/>
      <c r="E134" s="87"/>
      <c r="F134" s="289"/>
      <c r="H134" s="87"/>
      <c r="I134" s="87"/>
      <c r="J134" s="87"/>
      <c r="K134" s="86"/>
      <c r="L134" s="290"/>
      <c r="M134" s="290"/>
      <c r="N134" s="290"/>
      <c r="O134" s="290"/>
      <c r="P134" s="43"/>
      <c r="Q134" s="335"/>
      <c r="R134" s="80"/>
      <c r="S134" s="81"/>
      <c r="T134" s="80"/>
      <c r="U134" s="80"/>
      <c r="V134" s="80"/>
      <c r="W134" s="80"/>
      <c r="X134" s="80"/>
      <c r="Y134" s="301" t="e">
        <f t="shared" si="10"/>
        <v>#DIV/0!</v>
      </c>
      <c r="Z134" s="301" t="e">
        <f t="shared" si="11"/>
        <v>#DIV/0!</v>
      </c>
      <c r="AB134" s="130"/>
    </row>
    <row r="135" spans="1:28" x14ac:dyDescent="0.25">
      <c r="A135" s="52"/>
      <c r="B135" s="87"/>
      <c r="C135" s="87"/>
      <c r="D135" s="87"/>
      <c r="E135" s="87"/>
      <c r="F135" s="289"/>
      <c r="H135" s="87"/>
      <c r="I135" s="87"/>
      <c r="J135" s="87"/>
      <c r="K135" s="86"/>
      <c r="L135" s="291"/>
      <c r="M135" s="291"/>
      <c r="N135" s="291"/>
      <c r="O135" s="291"/>
      <c r="P135" s="43"/>
      <c r="Q135" s="335"/>
      <c r="R135" s="80"/>
      <c r="S135" s="81"/>
      <c r="T135" s="80"/>
      <c r="U135" s="80"/>
      <c r="V135" s="80"/>
      <c r="W135" s="80"/>
      <c r="X135" s="80"/>
      <c r="Y135" s="301" t="e">
        <f t="shared" si="10"/>
        <v>#DIV/0!</v>
      </c>
      <c r="Z135" s="301" t="e">
        <f t="shared" si="11"/>
        <v>#DIV/0!</v>
      </c>
      <c r="AB135" s="130"/>
    </row>
    <row r="136" spans="1:28" x14ac:dyDescent="0.25">
      <c r="A136" s="52"/>
      <c r="B136" s="87"/>
      <c r="C136" s="87"/>
      <c r="D136" s="87"/>
      <c r="E136" s="87"/>
      <c r="F136" s="289"/>
      <c r="H136" s="87"/>
      <c r="I136" s="87"/>
      <c r="J136" s="87"/>
      <c r="K136" s="86"/>
      <c r="L136" s="290"/>
      <c r="M136" s="290"/>
      <c r="N136" s="290"/>
      <c r="O136" s="290"/>
      <c r="P136" s="43"/>
      <c r="Q136" s="335"/>
      <c r="R136" s="80"/>
      <c r="S136" s="81"/>
      <c r="T136" s="80"/>
      <c r="U136" s="80"/>
      <c r="V136" s="80"/>
      <c r="W136" s="80"/>
      <c r="X136" s="80"/>
      <c r="Y136" s="301" t="e">
        <f t="shared" si="10"/>
        <v>#DIV/0!</v>
      </c>
      <c r="Z136" s="301" t="e">
        <f t="shared" si="11"/>
        <v>#DIV/0!</v>
      </c>
      <c r="AB136" s="130"/>
    </row>
    <row r="137" spans="1:28" x14ac:dyDescent="0.25">
      <c r="A137" s="52"/>
      <c r="B137" s="87"/>
      <c r="C137" s="87"/>
      <c r="D137" s="87"/>
      <c r="E137" s="87"/>
      <c r="F137" s="289"/>
      <c r="H137" s="87"/>
      <c r="I137" s="87"/>
      <c r="J137" s="87"/>
      <c r="K137" s="86"/>
      <c r="L137" s="291"/>
      <c r="M137" s="291"/>
      <c r="N137" s="291"/>
      <c r="O137" s="291"/>
      <c r="P137" s="43"/>
      <c r="Q137" s="335"/>
      <c r="R137" s="80"/>
      <c r="S137" s="81"/>
      <c r="T137" s="80"/>
      <c r="U137" s="80"/>
      <c r="V137" s="80"/>
      <c r="W137" s="80"/>
      <c r="X137" s="80"/>
      <c r="Y137" s="301" t="e">
        <f t="shared" si="10"/>
        <v>#DIV/0!</v>
      </c>
      <c r="Z137" s="301" t="e">
        <f t="shared" si="11"/>
        <v>#DIV/0!</v>
      </c>
      <c r="AB137" s="130"/>
    </row>
    <row r="138" spans="1:28" x14ac:dyDescent="0.25">
      <c r="A138" s="52"/>
      <c r="B138" s="87"/>
      <c r="C138" s="87"/>
      <c r="D138" s="87"/>
      <c r="E138" s="87"/>
      <c r="F138" s="289"/>
      <c r="H138" s="87"/>
      <c r="I138" s="87"/>
      <c r="J138" s="87"/>
      <c r="K138" s="86"/>
      <c r="L138" s="290"/>
      <c r="M138" s="290"/>
      <c r="N138" s="290"/>
      <c r="O138" s="290"/>
      <c r="P138" s="43"/>
      <c r="Q138" s="335"/>
      <c r="R138" s="80"/>
      <c r="S138" s="81"/>
      <c r="T138" s="80"/>
      <c r="U138" s="80"/>
      <c r="V138" s="80"/>
      <c r="W138" s="80"/>
      <c r="X138" s="80"/>
      <c r="Y138" s="301" t="e">
        <f t="shared" si="10"/>
        <v>#DIV/0!</v>
      </c>
      <c r="Z138" s="301" t="e">
        <f t="shared" si="11"/>
        <v>#DIV/0!</v>
      </c>
      <c r="AB138" s="130"/>
    </row>
    <row r="139" spans="1:28" x14ac:dyDescent="0.25">
      <c r="A139" s="52"/>
      <c r="B139" s="87"/>
      <c r="C139" s="87"/>
      <c r="D139" s="87"/>
      <c r="E139" s="87"/>
      <c r="F139" s="289"/>
      <c r="H139" s="87"/>
      <c r="I139" s="87"/>
      <c r="J139" s="87"/>
      <c r="K139" s="86"/>
      <c r="L139" s="291"/>
      <c r="M139" s="291"/>
      <c r="N139" s="291"/>
      <c r="O139" s="291"/>
      <c r="P139" s="43"/>
      <c r="Q139" s="335"/>
      <c r="R139" s="80"/>
      <c r="S139" s="81"/>
      <c r="T139" s="80"/>
      <c r="U139" s="80"/>
      <c r="V139" s="80"/>
      <c r="W139" s="80"/>
      <c r="X139" s="80"/>
      <c r="Y139" s="301" t="e">
        <f t="shared" si="10"/>
        <v>#DIV/0!</v>
      </c>
      <c r="Z139" s="301" t="e">
        <f t="shared" si="11"/>
        <v>#DIV/0!</v>
      </c>
      <c r="AB139" s="130"/>
    </row>
    <row r="140" spans="1:28" x14ac:dyDescent="0.25">
      <c r="A140" s="52"/>
      <c r="B140" s="87"/>
      <c r="C140" s="87"/>
      <c r="D140" s="87"/>
      <c r="E140" s="87"/>
      <c r="F140" s="289"/>
      <c r="H140" s="87"/>
      <c r="I140" s="87"/>
      <c r="J140" s="87"/>
      <c r="K140" s="86"/>
      <c r="L140" s="290"/>
      <c r="M140" s="290"/>
      <c r="N140" s="290"/>
      <c r="O140" s="290"/>
      <c r="P140" s="43"/>
      <c r="Q140" s="335"/>
      <c r="R140" s="80"/>
      <c r="S140" s="81"/>
      <c r="T140" s="80"/>
      <c r="U140" s="80"/>
      <c r="V140" s="80"/>
      <c r="W140" s="80"/>
      <c r="X140" s="80"/>
      <c r="Y140" s="301" t="e">
        <f t="shared" si="10"/>
        <v>#DIV/0!</v>
      </c>
      <c r="Z140" s="301" t="e">
        <f t="shared" si="11"/>
        <v>#DIV/0!</v>
      </c>
      <c r="AB140" s="130"/>
    </row>
    <row r="141" spans="1:28" x14ac:dyDescent="0.25">
      <c r="A141" s="52"/>
      <c r="B141" s="87"/>
      <c r="C141" s="87"/>
      <c r="D141" s="87"/>
      <c r="E141" s="87"/>
      <c r="F141" s="289"/>
      <c r="H141" s="87"/>
      <c r="I141" s="87"/>
      <c r="J141" s="87"/>
      <c r="K141" s="86"/>
      <c r="L141" s="291"/>
      <c r="M141" s="291"/>
      <c r="N141" s="291"/>
      <c r="O141" s="291"/>
      <c r="P141" s="43"/>
      <c r="Q141" s="335"/>
      <c r="R141" s="80"/>
      <c r="S141" s="81"/>
      <c r="T141" s="80"/>
      <c r="U141" s="80"/>
      <c r="V141" s="80"/>
      <c r="W141" s="80"/>
      <c r="X141" s="80"/>
      <c r="Y141" s="301" t="e">
        <f t="shared" si="10"/>
        <v>#DIV/0!</v>
      </c>
      <c r="Z141" s="301" t="e">
        <f t="shared" si="11"/>
        <v>#DIV/0!</v>
      </c>
      <c r="AB141" s="130"/>
    </row>
    <row r="142" spans="1:28" x14ac:dyDescent="0.25">
      <c r="A142" s="52"/>
      <c r="B142" s="87"/>
      <c r="C142" s="87"/>
      <c r="D142" s="87"/>
      <c r="E142" s="87"/>
      <c r="F142" s="289"/>
      <c r="H142" s="87"/>
      <c r="I142" s="87"/>
      <c r="J142" s="87"/>
      <c r="K142" s="86"/>
      <c r="L142" s="290"/>
      <c r="M142" s="290"/>
      <c r="N142" s="290"/>
      <c r="O142" s="290"/>
      <c r="P142" s="43"/>
      <c r="Q142" s="335"/>
      <c r="R142" s="80"/>
      <c r="S142" s="81"/>
      <c r="T142" s="80"/>
      <c r="U142" s="80"/>
      <c r="V142" s="80"/>
      <c r="W142" s="80"/>
      <c r="X142" s="80"/>
      <c r="Y142" s="301" t="e">
        <f t="shared" si="10"/>
        <v>#DIV/0!</v>
      </c>
      <c r="Z142" s="301" t="e">
        <f t="shared" si="11"/>
        <v>#DIV/0!</v>
      </c>
      <c r="AB142" s="130"/>
    </row>
    <row r="143" spans="1:28" x14ac:dyDescent="0.25">
      <c r="A143" s="52"/>
      <c r="B143" s="87"/>
      <c r="C143" s="87"/>
      <c r="D143" s="87"/>
      <c r="E143" s="87"/>
      <c r="F143" s="289"/>
      <c r="H143" s="87"/>
      <c r="I143" s="87"/>
      <c r="J143" s="87"/>
      <c r="K143" s="86"/>
      <c r="L143" s="291"/>
      <c r="M143" s="291"/>
      <c r="N143" s="291"/>
      <c r="O143" s="291"/>
      <c r="P143" s="43"/>
      <c r="Q143" s="335"/>
      <c r="R143" s="80"/>
      <c r="S143" s="81"/>
      <c r="T143" s="80"/>
      <c r="U143" s="80"/>
      <c r="V143" s="80"/>
      <c r="W143" s="80"/>
      <c r="X143" s="80"/>
      <c r="Y143" s="301" t="e">
        <f t="shared" si="10"/>
        <v>#DIV/0!</v>
      </c>
      <c r="Z143" s="301" t="e">
        <f t="shared" si="11"/>
        <v>#DIV/0!</v>
      </c>
      <c r="AB143" s="130"/>
    </row>
    <row r="144" spans="1:28" x14ac:dyDescent="0.25">
      <c r="A144" s="52"/>
      <c r="B144" s="87"/>
      <c r="C144" s="87"/>
      <c r="D144" s="87"/>
      <c r="E144" s="87"/>
      <c r="F144" s="289"/>
      <c r="H144" s="87"/>
      <c r="I144" s="87"/>
      <c r="J144" s="87"/>
      <c r="K144" s="86"/>
      <c r="L144" s="290"/>
      <c r="M144" s="290"/>
      <c r="N144" s="290"/>
      <c r="O144" s="290"/>
      <c r="P144" s="43"/>
      <c r="Q144" s="335"/>
      <c r="R144" s="80"/>
      <c r="S144" s="81"/>
      <c r="T144" s="80"/>
      <c r="U144" s="80"/>
      <c r="V144" s="80"/>
      <c r="W144" s="80"/>
      <c r="X144" s="80"/>
      <c r="Y144" s="301" t="e">
        <f t="shared" si="10"/>
        <v>#DIV/0!</v>
      </c>
      <c r="Z144" s="301" t="e">
        <f t="shared" si="11"/>
        <v>#DIV/0!</v>
      </c>
      <c r="AB144" s="130"/>
    </row>
    <row r="145" spans="1:28" x14ac:dyDescent="0.25">
      <c r="A145" s="52"/>
      <c r="B145" s="87"/>
      <c r="C145" s="87"/>
      <c r="D145" s="87"/>
      <c r="E145" s="87"/>
      <c r="F145" s="289"/>
      <c r="H145" s="87"/>
      <c r="I145" s="87"/>
      <c r="J145" s="87"/>
      <c r="K145" s="86"/>
      <c r="L145" s="291"/>
      <c r="M145" s="291"/>
      <c r="N145" s="291"/>
      <c r="O145" s="291"/>
      <c r="P145" s="43"/>
      <c r="Q145" s="335"/>
      <c r="R145" s="80"/>
      <c r="S145" s="81"/>
      <c r="T145" s="80"/>
      <c r="U145" s="80"/>
      <c r="V145" s="80"/>
      <c r="W145" s="80"/>
      <c r="X145" s="80"/>
      <c r="Y145" s="301" t="e">
        <f t="shared" si="10"/>
        <v>#DIV/0!</v>
      </c>
      <c r="Z145" s="301" t="e">
        <f t="shared" si="11"/>
        <v>#DIV/0!</v>
      </c>
      <c r="AB145" s="130"/>
    </row>
    <row r="146" spans="1:28" x14ac:dyDescent="0.25">
      <c r="A146" s="52"/>
      <c r="B146" s="87"/>
      <c r="C146" s="87"/>
      <c r="D146" s="87"/>
      <c r="E146" s="87"/>
      <c r="F146" s="289"/>
      <c r="H146" s="87"/>
      <c r="I146" s="87"/>
      <c r="J146" s="87"/>
      <c r="K146" s="86"/>
      <c r="L146" s="290"/>
      <c r="M146" s="290"/>
      <c r="N146" s="290"/>
      <c r="O146" s="290"/>
      <c r="P146" s="43"/>
      <c r="Q146" s="335"/>
      <c r="R146" s="80"/>
      <c r="S146" s="81"/>
      <c r="T146" s="80"/>
      <c r="U146" s="80"/>
      <c r="V146" s="80"/>
      <c r="W146" s="80"/>
      <c r="X146" s="80"/>
      <c r="Y146" s="301" t="e">
        <f t="shared" si="10"/>
        <v>#DIV/0!</v>
      </c>
      <c r="Z146" s="301" t="e">
        <f t="shared" si="11"/>
        <v>#DIV/0!</v>
      </c>
      <c r="AB146" s="130"/>
    </row>
    <row r="147" spans="1:28" x14ac:dyDescent="0.25">
      <c r="A147" s="52"/>
      <c r="B147" s="87"/>
      <c r="C147" s="87"/>
      <c r="D147" s="87"/>
      <c r="E147" s="87"/>
      <c r="F147" s="289"/>
      <c r="H147" s="87"/>
      <c r="I147" s="87"/>
      <c r="J147" s="87"/>
      <c r="K147" s="86"/>
      <c r="L147" s="291"/>
      <c r="M147" s="291"/>
      <c r="N147" s="291"/>
      <c r="O147" s="291"/>
      <c r="P147" s="43"/>
      <c r="Q147" s="335"/>
      <c r="R147" s="80"/>
      <c r="S147" s="81"/>
      <c r="T147" s="80"/>
      <c r="U147" s="80"/>
      <c r="V147" s="80"/>
      <c r="W147" s="80"/>
      <c r="X147" s="80"/>
      <c r="Y147" s="301" t="e">
        <f t="shared" si="10"/>
        <v>#DIV/0!</v>
      </c>
      <c r="Z147" s="301" t="e">
        <f t="shared" si="11"/>
        <v>#DIV/0!</v>
      </c>
      <c r="AB147" s="130"/>
    </row>
    <row r="148" spans="1:28" x14ac:dyDescent="0.25">
      <c r="A148" s="52"/>
      <c r="B148" s="87"/>
      <c r="C148" s="87"/>
      <c r="D148" s="87"/>
      <c r="E148" s="87"/>
      <c r="F148" s="289"/>
      <c r="H148" s="87"/>
      <c r="I148" s="87"/>
      <c r="J148" s="87"/>
      <c r="K148" s="86"/>
      <c r="L148" s="290"/>
      <c r="M148" s="290"/>
      <c r="N148" s="290"/>
      <c r="O148" s="290"/>
      <c r="P148" s="43"/>
      <c r="Q148" s="335"/>
      <c r="R148" s="80"/>
      <c r="S148" s="81"/>
      <c r="T148" s="80"/>
      <c r="U148" s="80"/>
      <c r="V148" s="80"/>
      <c r="W148" s="80"/>
      <c r="X148" s="80"/>
      <c r="Y148" s="301" t="e">
        <f t="shared" si="10"/>
        <v>#DIV/0!</v>
      </c>
      <c r="Z148" s="301" t="e">
        <f t="shared" si="11"/>
        <v>#DIV/0!</v>
      </c>
      <c r="AB148" s="130"/>
    </row>
    <row r="149" spans="1:28" x14ac:dyDescent="0.25">
      <c r="A149" s="52"/>
      <c r="B149" s="87"/>
      <c r="C149" s="87"/>
      <c r="D149" s="87"/>
      <c r="E149" s="87"/>
      <c r="F149" s="289"/>
      <c r="H149" s="87"/>
      <c r="I149" s="87"/>
      <c r="J149" s="87"/>
      <c r="K149" s="86"/>
      <c r="L149" s="291"/>
      <c r="M149" s="291"/>
      <c r="N149" s="291"/>
      <c r="O149" s="291"/>
      <c r="P149" s="43"/>
      <c r="Q149" s="335"/>
      <c r="R149" s="80"/>
      <c r="S149" s="81"/>
      <c r="T149" s="80"/>
      <c r="U149" s="80"/>
      <c r="V149" s="80"/>
      <c r="W149" s="80"/>
      <c r="X149" s="80"/>
      <c r="Y149" s="301" t="e">
        <f t="shared" si="10"/>
        <v>#DIV/0!</v>
      </c>
      <c r="Z149" s="301" t="e">
        <f t="shared" si="11"/>
        <v>#DIV/0!</v>
      </c>
      <c r="AB149" s="130"/>
    </row>
    <row r="150" spans="1:28" x14ac:dyDescent="0.25">
      <c r="A150" s="52"/>
      <c r="B150" s="87"/>
      <c r="C150" s="87"/>
      <c r="D150" s="87"/>
      <c r="E150" s="87"/>
      <c r="F150" s="289"/>
      <c r="H150" s="87"/>
      <c r="I150" s="87"/>
      <c r="J150" s="87"/>
      <c r="K150" s="86"/>
      <c r="L150" s="290"/>
      <c r="M150" s="290"/>
      <c r="N150" s="290"/>
      <c r="O150" s="290"/>
      <c r="P150" s="43"/>
      <c r="Q150" s="335"/>
      <c r="R150" s="80"/>
      <c r="S150" s="81"/>
      <c r="T150" s="80"/>
      <c r="U150" s="80"/>
      <c r="V150" s="80"/>
      <c r="W150" s="80"/>
      <c r="X150" s="80"/>
      <c r="Y150" s="301" t="e">
        <f t="shared" si="10"/>
        <v>#DIV/0!</v>
      </c>
      <c r="Z150" s="301" t="e">
        <f t="shared" si="11"/>
        <v>#DIV/0!</v>
      </c>
      <c r="AB150" s="130"/>
    </row>
    <row r="151" spans="1:28" x14ac:dyDescent="0.25">
      <c r="A151" s="52"/>
      <c r="B151" s="87"/>
      <c r="C151" s="87"/>
      <c r="D151" s="87"/>
      <c r="E151" s="87"/>
      <c r="F151" s="289"/>
      <c r="H151" s="87"/>
      <c r="I151" s="87"/>
      <c r="J151" s="87"/>
      <c r="K151" s="86"/>
      <c r="L151" s="291"/>
      <c r="M151" s="291"/>
      <c r="N151" s="291"/>
      <c r="O151" s="291"/>
      <c r="P151" s="43"/>
      <c r="Q151" s="335"/>
      <c r="R151" s="80"/>
      <c r="S151" s="81"/>
      <c r="T151" s="80"/>
      <c r="U151" s="80"/>
      <c r="V151" s="80"/>
      <c r="W151" s="80"/>
      <c r="X151" s="80"/>
      <c r="Y151" s="301" t="e">
        <f t="shared" si="10"/>
        <v>#DIV/0!</v>
      </c>
      <c r="Z151" s="301" t="e">
        <f t="shared" si="11"/>
        <v>#DIV/0!</v>
      </c>
      <c r="AB151" s="130"/>
    </row>
    <row r="152" spans="1:28" x14ac:dyDescent="0.25">
      <c r="A152" s="52"/>
      <c r="B152" s="87"/>
      <c r="C152" s="87"/>
      <c r="D152" s="87"/>
      <c r="E152" s="87"/>
      <c r="F152" s="289"/>
      <c r="H152" s="87"/>
      <c r="I152" s="87"/>
      <c r="J152" s="87"/>
      <c r="K152" s="86"/>
      <c r="L152" s="290"/>
      <c r="M152" s="290"/>
      <c r="N152" s="290"/>
      <c r="O152" s="290"/>
      <c r="P152" s="43"/>
      <c r="Q152" s="335"/>
      <c r="R152" s="80"/>
      <c r="S152" s="81"/>
      <c r="T152" s="80"/>
      <c r="U152" s="80"/>
      <c r="V152" s="80"/>
      <c r="W152" s="80"/>
      <c r="X152" s="80"/>
      <c r="Y152" s="301" t="e">
        <f t="shared" si="10"/>
        <v>#DIV/0!</v>
      </c>
      <c r="Z152" s="301" t="e">
        <f t="shared" si="11"/>
        <v>#DIV/0!</v>
      </c>
      <c r="AB152" s="130"/>
    </row>
    <row r="153" spans="1:28" x14ac:dyDescent="0.25">
      <c r="A153" s="52"/>
      <c r="B153" s="87"/>
      <c r="C153" s="87"/>
      <c r="D153" s="87"/>
      <c r="E153" s="87"/>
      <c r="F153" s="289"/>
      <c r="H153" s="87"/>
      <c r="I153" s="87"/>
      <c r="J153" s="87"/>
      <c r="K153" s="86"/>
      <c r="L153" s="291"/>
      <c r="M153" s="291"/>
      <c r="N153" s="291"/>
      <c r="O153" s="291"/>
      <c r="P153" s="43"/>
      <c r="Q153" s="335"/>
      <c r="R153" s="80"/>
      <c r="S153" s="81"/>
      <c r="T153" s="80"/>
      <c r="U153" s="80"/>
      <c r="V153" s="80"/>
      <c r="W153" s="80"/>
      <c r="X153" s="80"/>
      <c r="Y153" s="301" t="e">
        <f t="shared" si="10"/>
        <v>#DIV/0!</v>
      </c>
      <c r="Z153" s="301" t="e">
        <f t="shared" si="11"/>
        <v>#DIV/0!</v>
      </c>
      <c r="AB153" s="130"/>
    </row>
    <row r="154" spans="1:28" x14ac:dyDescent="0.25">
      <c r="A154" s="52"/>
      <c r="B154" s="87"/>
      <c r="C154" s="87"/>
      <c r="D154" s="87"/>
      <c r="E154" s="87"/>
      <c r="F154" s="289"/>
      <c r="H154" s="87"/>
      <c r="I154" s="87"/>
      <c r="J154" s="87"/>
      <c r="K154" s="86"/>
      <c r="L154" s="290"/>
      <c r="M154" s="290"/>
      <c r="N154" s="290"/>
      <c r="O154" s="290"/>
      <c r="P154" s="43"/>
      <c r="Q154" s="335"/>
      <c r="R154" s="80"/>
      <c r="S154" s="81"/>
      <c r="T154" s="80"/>
      <c r="U154" s="80"/>
      <c r="V154" s="80"/>
      <c r="W154" s="80"/>
      <c r="X154" s="80"/>
      <c r="Y154" s="301" t="e">
        <f t="shared" si="10"/>
        <v>#DIV/0!</v>
      </c>
      <c r="Z154" s="301" t="e">
        <f t="shared" si="11"/>
        <v>#DIV/0!</v>
      </c>
      <c r="AB154" s="130"/>
    </row>
    <row r="155" spans="1:28" x14ac:dyDescent="0.25">
      <c r="A155" s="52"/>
      <c r="B155" s="87"/>
      <c r="C155" s="87"/>
      <c r="D155" s="87"/>
      <c r="E155" s="87"/>
      <c r="F155" s="289"/>
      <c r="H155" s="87"/>
      <c r="I155" s="87"/>
      <c r="J155" s="87"/>
      <c r="K155" s="86"/>
      <c r="L155" s="291"/>
      <c r="M155" s="291"/>
      <c r="N155" s="291"/>
      <c r="O155" s="291"/>
      <c r="P155" s="43"/>
      <c r="Q155" s="335"/>
      <c r="R155" s="80"/>
      <c r="S155" s="81"/>
      <c r="T155" s="80"/>
      <c r="U155" s="80"/>
      <c r="V155" s="80"/>
      <c r="W155" s="80"/>
      <c r="X155" s="80"/>
      <c r="Y155" s="301" t="e">
        <f t="shared" si="10"/>
        <v>#DIV/0!</v>
      </c>
      <c r="Z155" s="301" t="e">
        <f t="shared" si="11"/>
        <v>#DIV/0!</v>
      </c>
      <c r="AB155" s="130"/>
    </row>
    <row r="156" spans="1:28" x14ac:dyDescent="0.25">
      <c r="A156" s="52"/>
      <c r="B156" s="87"/>
      <c r="C156" s="87"/>
      <c r="D156" s="87"/>
      <c r="E156" s="87"/>
      <c r="F156" s="289"/>
      <c r="H156" s="87"/>
      <c r="I156" s="87"/>
      <c r="J156" s="87"/>
      <c r="K156" s="86"/>
      <c r="L156" s="290"/>
      <c r="M156" s="290"/>
      <c r="N156" s="290"/>
      <c r="O156" s="290"/>
      <c r="P156" s="43"/>
      <c r="Q156" s="335"/>
      <c r="R156" s="80"/>
      <c r="S156" s="81"/>
      <c r="T156" s="80"/>
      <c r="U156" s="80"/>
      <c r="V156" s="80"/>
      <c r="W156" s="80"/>
      <c r="X156" s="80"/>
      <c r="Y156" s="301" t="e">
        <f t="shared" si="10"/>
        <v>#DIV/0!</v>
      </c>
      <c r="Z156" s="301" t="e">
        <f t="shared" si="11"/>
        <v>#DIV/0!</v>
      </c>
      <c r="AB156" s="130"/>
    </row>
    <row r="157" spans="1:28" x14ac:dyDescent="0.25">
      <c r="A157" s="52"/>
      <c r="B157" s="87"/>
      <c r="C157" s="87"/>
      <c r="D157" s="87"/>
      <c r="E157" s="87"/>
      <c r="F157" s="289"/>
      <c r="H157" s="87"/>
      <c r="I157" s="87"/>
      <c r="J157" s="87"/>
      <c r="K157" s="86"/>
      <c r="L157" s="291"/>
      <c r="M157" s="291"/>
      <c r="N157" s="291"/>
      <c r="O157" s="291"/>
      <c r="P157" s="43"/>
      <c r="Q157" s="335"/>
      <c r="R157" s="80"/>
      <c r="S157" s="81"/>
      <c r="T157" s="80"/>
      <c r="U157" s="80"/>
      <c r="V157" s="80"/>
      <c r="W157" s="80"/>
      <c r="X157" s="80"/>
      <c r="Y157" s="301" t="e">
        <f t="shared" si="10"/>
        <v>#DIV/0!</v>
      </c>
      <c r="Z157" s="301" t="e">
        <f t="shared" si="11"/>
        <v>#DIV/0!</v>
      </c>
      <c r="AB157" s="130"/>
    </row>
    <row r="158" spans="1:28" x14ac:dyDescent="0.25">
      <c r="A158" s="52"/>
      <c r="B158" s="87"/>
      <c r="C158" s="87"/>
      <c r="D158" s="87"/>
      <c r="E158" s="87"/>
      <c r="F158" s="289"/>
      <c r="H158" s="87"/>
      <c r="I158" s="87"/>
      <c r="J158" s="87"/>
      <c r="K158" s="86"/>
      <c r="L158" s="290"/>
      <c r="M158" s="290"/>
      <c r="N158" s="290"/>
      <c r="O158" s="290"/>
      <c r="P158" s="43"/>
      <c r="Q158" s="335"/>
      <c r="R158" s="80"/>
      <c r="S158" s="81"/>
      <c r="T158" s="80"/>
      <c r="U158" s="80"/>
      <c r="V158" s="80"/>
      <c r="W158" s="80"/>
      <c r="X158" s="80"/>
      <c r="Y158" s="301" t="e">
        <f t="shared" si="10"/>
        <v>#DIV/0!</v>
      </c>
      <c r="Z158" s="301" t="e">
        <f t="shared" si="11"/>
        <v>#DIV/0!</v>
      </c>
      <c r="AB158" s="130"/>
    </row>
    <row r="159" spans="1:28" x14ac:dyDescent="0.25">
      <c r="A159" s="52"/>
      <c r="B159" s="87"/>
      <c r="C159" s="87"/>
      <c r="D159" s="87"/>
      <c r="E159" s="87"/>
      <c r="F159" s="289"/>
      <c r="H159" s="87"/>
      <c r="I159" s="87"/>
      <c r="J159" s="87"/>
      <c r="K159" s="86"/>
      <c r="L159" s="291"/>
      <c r="M159" s="291"/>
      <c r="N159" s="291"/>
      <c r="O159" s="291"/>
      <c r="P159" s="43"/>
      <c r="Q159" s="335"/>
      <c r="R159" s="80"/>
      <c r="S159" s="81"/>
      <c r="T159" s="80"/>
      <c r="U159" s="80"/>
      <c r="V159" s="80"/>
      <c r="W159" s="80"/>
      <c r="X159" s="80"/>
      <c r="Y159" s="301" t="e">
        <f t="shared" si="10"/>
        <v>#DIV/0!</v>
      </c>
      <c r="Z159" s="301" t="e">
        <f t="shared" si="11"/>
        <v>#DIV/0!</v>
      </c>
      <c r="AB159" s="130"/>
    </row>
    <row r="160" spans="1:28" x14ac:dyDescent="0.25">
      <c r="A160" s="52"/>
      <c r="B160" s="87"/>
      <c r="C160" s="87"/>
      <c r="D160" s="87"/>
      <c r="E160" s="87"/>
      <c r="F160" s="289"/>
      <c r="H160" s="87"/>
      <c r="I160" s="87"/>
      <c r="J160" s="87"/>
      <c r="K160" s="86"/>
      <c r="L160" s="290"/>
      <c r="M160" s="290"/>
      <c r="N160" s="290"/>
      <c r="O160" s="290"/>
      <c r="P160" s="43"/>
      <c r="Q160" s="335"/>
      <c r="R160" s="80"/>
      <c r="S160" s="81"/>
      <c r="T160" s="80"/>
      <c r="U160" s="80"/>
      <c r="V160" s="80"/>
      <c r="W160" s="80"/>
      <c r="X160" s="80"/>
      <c r="Y160" s="301" t="e">
        <f t="shared" si="10"/>
        <v>#DIV/0!</v>
      </c>
      <c r="Z160" s="301" t="e">
        <f t="shared" si="11"/>
        <v>#DIV/0!</v>
      </c>
      <c r="AB160" s="130"/>
    </row>
    <row r="161" spans="1:28" x14ac:dyDescent="0.25">
      <c r="A161" s="52"/>
      <c r="B161" s="87"/>
      <c r="C161" s="87"/>
      <c r="D161" s="87"/>
      <c r="E161" s="87"/>
      <c r="F161" s="289"/>
      <c r="H161" s="87"/>
      <c r="I161" s="87"/>
      <c r="J161" s="87"/>
      <c r="K161" s="86"/>
      <c r="L161" s="291"/>
      <c r="M161" s="291"/>
      <c r="N161" s="291"/>
      <c r="O161" s="291"/>
      <c r="P161" s="43"/>
      <c r="Q161" s="335"/>
      <c r="R161" s="80"/>
      <c r="S161" s="81"/>
      <c r="T161" s="80"/>
      <c r="U161" s="80"/>
      <c r="V161" s="80"/>
      <c r="W161" s="80"/>
      <c r="X161" s="80"/>
      <c r="Y161" s="301" t="e">
        <f t="shared" si="10"/>
        <v>#DIV/0!</v>
      </c>
      <c r="Z161" s="301" t="e">
        <f t="shared" si="11"/>
        <v>#DIV/0!</v>
      </c>
      <c r="AB161" s="130"/>
    </row>
    <row r="162" spans="1:28" x14ac:dyDescent="0.25">
      <c r="A162" s="52"/>
      <c r="B162" s="87"/>
      <c r="C162" s="87"/>
      <c r="D162" s="87"/>
      <c r="E162" s="87"/>
      <c r="F162" s="289"/>
      <c r="H162" s="87"/>
      <c r="I162" s="87"/>
      <c r="J162" s="87"/>
      <c r="K162" s="86"/>
      <c r="L162" s="290"/>
      <c r="M162" s="290"/>
      <c r="N162" s="290"/>
      <c r="O162" s="290"/>
      <c r="P162" s="43"/>
      <c r="Q162" s="335"/>
      <c r="R162" s="80"/>
      <c r="S162" s="81"/>
      <c r="T162" s="80"/>
      <c r="U162" s="80"/>
      <c r="V162" s="80"/>
      <c r="W162" s="80"/>
      <c r="X162" s="80"/>
      <c r="Y162" s="301" t="e">
        <f t="shared" si="10"/>
        <v>#DIV/0!</v>
      </c>
      <c r="Z162" s="301" t="e">
        <f t="shared" si="11"/>
        <v>#DIV/0!</v>
      </c>
      <c r="AB162" s="130"/>
    </row>
    <row r="163" spans="1:28" x14ac:dyDescent="0.25">
      <c r="A163" s="52"/>
      <c r="B163" s="87"/>
      <c r="C163" s="87"/>
      <c r="D163" s="87"/>
      <c r="E163" s="87"/>
      <c r="F163" s="289"/>
      <c r="H163" s="87"/>
      <c r="I163" s="87"/>
      <c r="J163" s="87"/>
      <c r="K163" s="86"/>
      <c r="L163" s="291"/>
      <c r="M163" s="291"/>
      <c r="N163" s="291"/>
      <c r="O163" s="291"/>
      <c r="P163" s="43"/>
      <c r="Q163" s="335"/>
      <c r="R163" s="80"/>
      <c r="S163" s="81"/>
      <c r="T163" s="80"/>
      <c r="U163" s="80"/>
      <c r="V163" s="80"/>
      <c r="W163" s="80"/>
      <c r="X163" s="80"/>
      <c r="Y163" s="301" t="e">
        <f t="shared" si="10"/>
        <v>#DIV/0!</v>
      </c>
      <c r="Z163" s="301" t="e">
        <f t="shared" si="11"/>
        <v>#DIV/0!</v>
      </c>
      <c r="AB163" s="130"/>
    </row>
    <row r="164" spans="1:28" x14ac:dyDescent="0.25">
      <c r="A164" s="52"/>
      <c r="B164" s="87"/>
      <c r="C164" s="87"/>
      <c r="D164" s="87"/>
      <c r="E164" s="87"/>
      <c r="F164" s="289"/>
      <c r="H164" s="87"/>
      <c r="I164" s="87"/>
      <c r="J164" s="87"/>
      <c r="K164" s="86"/>
      <c r="L164" s="290"/>
      <c r="M164" s="290"/>
      <c r="N164" s="290"/>
      <c r="O164" s="290"/>
      <c r="P164" s="43"/>
      <c r="Q164" s="335"/>
      <c r="R164" s="80"/>
      <c r="S164" s="81"/>
      <c r="T164" s="80"/>
      <c r="U164" s="80"/>
      <c r="V164" s="80"/>
      <c r="W164" s="80"/>
      <c r="X164" s="80"/>
      <c r="Y164" s="301" t="e">
        <f t="shared" si="10"/>
        <v>#DIV/0!</v>
      </c>
      <c r="Z164" s="301" t="e">
        <f t="shared" si="11"/>
        <v>#DIV/0!</v>
      </c>
      <c r="AB164" s="130"/>
    </row>
    <row r="165" spans="1:28" x14ac:dyDescent="0.25">
      <c r="A165" s="52"/>
      <c r="B165" s="87"/>
      <c r="C165" s="87"/>
      <c r="D165" s="87"/>
      <c r="E165" s="87"/>
      <c r="F165" s="289"/>
      <c r="H165" s="87"/>
      <c r="I165" s="87"/>
      <c r="J165" s="87"/>
      <c r="K165" s="86"/>
      <c r="L165" s="291"/>
      <c r="M165" s="291"/>
      <c r="N165" s="291"/>
      <c r="O165" s="291"/>
      <c r="P165" s="43"/>
      <c r="Q165" s="335"/>
      <c r="R165" s="80"/>
      <c r="S165" s="81"/>
      <c r="T165" s="80"/>
      <c r="U165" s="80"/>
      <c r="V165" s="80"/>
      <c r="W165" s="80"/>
      <c r="X165" s="80"/>
      <c r="Y165" s="301" t="e">
        <f t="shared" si="10"/>
        <v>#DIV/0!</v>
      </c>
      <c r="Z165" s="301" t="e">
        <f t="shared" si="11"/>
        <v>#DIV/0!</v>
      </c>
      <c r="AB165" s="130"/>
    </row>
    <row r="166" spans="1:28" x14ac:dyDescent="0.25">
      <c r="A166" s="52"/>
      <c r="B166" s="87"/>
      <c r="C166" s="87"/>
      <c r="D166" s="87"/>
      <c r="E166" s="87"/>
      <c r="F166" s="289"/>
      <c r="H166" s="87"/>
      <c r="I166" s="87"/>
      <c r="J166" s="87"/>
      <c r="K166" s="86"/>
      <c r="L166" s="290"/>
      <c r="M166" s="290"/>
      <c r="N166" s="290"/>
      <c r="O166" s="290"/>
      <c r="P166" s="43"/>
      <c r="Q166" s="335"/>
      <c r="R166" s="80"/>
      <c r="S166" s="81"/>
      <c r="T166" s="80"/>
      <c r="U166" s="80"/>
      <c r="V166" s="80"/>
      <c r="W166" s="80"/>
      <c r="X166" s="80"/>
      <c r="Y166" s="301" t="e">
        <f t="shared" si="10"/>
        <v>#DIV/0!</v>
      </c>
      <c r="Z166" s="301" t="e">
        <f t="shared" si="11"/>
        <v>#DIV/0!</v>
      </c>
      <c r="AB166" s="130"/>
    </row>
    <row r="167" spans="1:28" x14ac:dyDescent="0.25">
      <c r="A167" s="52"/>
      <c r="B167" s="87"/>
      <c r="C167" s="87"/>
      <c r="D167" s="87"/>
      <c r="E167" s="87"/>
      <c r="F167" s="289"/>
      <c r="H167" s="87"/>
      <c r="I167" s="87"/>
      <c r="J167" s="87"/>
      <c r="K167" s="86"/>
      <c r="L167" s="291"/>
      <c r="M167" s="291"/>
      <c r="N167" s="291"/>
      <c r="O167" s="291"/>
      <c r="P167" s="43"/>
      <c r="Q167" s="335"/>
      <c r="R167" s="80"/>
      <c r="S167" s="81"/>
      <c r="T167" s="80"/>
      <c r="U167" s="80"/>
      <c r="V167" s="80"/>
      <c r="W167" s="80"/>
      <c r="X167" s="80"/>
      <c r="Y167" s="301" t="e">
        <f t="shared" si="10"/>
        <v>#DIV/0!</v>
      </c>
      <c r="Z167" s="301" t="e">
        <f t="shared" si="11"/>
        <v>#DIV/0!</v>
      </c>
      <c r="AB167" s="130"/>
    </row>
    <row r="168" spans="1:28" x14ac:dyDescent="0.25">
      <c r="A168" s="52"/>
      <c r="B168" s="87"/>
      <c r="C168" s="87"/>
      <c r="D168" s="87"/>
      <c r="E168" s="87"/>
      <c r="F168" s="289"/>
      <c r="H168" s="87"/>
      <c r="I168" s="87"/>
      <c r="J168" s="87"/>
      <c r="K168" s="86"/>
      <c r="L168" s="290"/>
      <c r="M168" s="290"/>
      <c r="N168" s="290"/>
      <c r="O168" s="290"/>
      <c r="P168" s="43"/>
      <c r="Q168" s="335"/>
      <c r="R168" s="80"/>
      <c r="S168" s="81"/>
      <c r="T168" s="80"/>
      <c r="U168" s="80"/>
      <c r="V168" s="80"/>
      <c r="W168" s="80"/>
      <c r="X168" s="80"/>
      <c r="Y168" s="301" t="e">
        <f t="shared" si="10"/>
        <v>#DIV/0!</v>
      </c>
      <c r="Z168" s="301" t="e">
        <f t="shared" si="11"/>
        <v>#DIV/0!</v>
      </c>
      <c r="AB168" s="130"/>
    </row>
    <row r="169" spans="1:28" x14ac:dyDescent="0.25">
      <c r="A169" s="52"/>
      <c r="B169" s="87"/>
      <c r="C169" s="87"/>
      <c r="D169" s="87"/>
      <c r="E169" s="87"/>
      <c r="F169" s="289"/>
      <c r="H169" s="87"/>
      <c r="I169" s="87"/>
      <c r="J169" s="87"/>
      <c r="K169" s="86"/>
      <c r="L169" s="291"/>
      <c r="M169" s="291"/>
      <c r="N169" s="291"/>
      <c r="O169" s="291"/>
      <c r="P169" s="43"/>
      <c r="Q169" s="335"/>
      <c r="R169" s="80"/>
      <c r="S169" s="81"/>
      <c r="T169" s="80"/>
      <c r="U169" s="80"/>
      <c r="V169" s="80"/>
      <c r="W169" s="80"/>
      <c r="X169" s="80"/>
      <c r="Y169" s="301" t="e">
        <f t="shared" si="10"/>
        <v>#DIV/0!</v>
      </c>
      <c r="Z169" s="301" t="e">
        <f t="shared" si="11"/>
        <v>#DIV/0!</v>
      </c>
      <c r="AB169" s="130"/>
    </row>
    <row r="170" spans="1:28" x14ac:dyDescent="0.25">
      <c r="A170" s="52"/>
      <c r="B170" s="87"/>
      <c r="C170" s="87"/>
      <c r="D170" s="87"/>
      <c r="E170" s="87"/>
      <c r="F170" s="289"/>
      <c r="H170" s="87"/>
      <c r="I170" s="87"/>
      <c r="J170" s="87"/>
      <c r="K170" s="86"/>
      <c r="L170" s="290"/>
      <c r="M170" s="290"/>
      <c r="N170" s="290"/>
      <c r="O170" s="290"/>
      <c r="P170" s="43"/>
      <c r="Q170" s="335"/>
      <c r="R170" s="80"/>
      <c r="S170" s="81"/>
      <c r="T170" s="80"/>
      <c r="U170" s="80"/>
      <c r="V170" s="80"/>
      <c r="W170" s="80"/>
      <c r="X170" s="80"/>
      <c r="Y170" s="301" t="e">
        <f t="shared" si="10"/>
        <v>#DIV/0!</v>
      </c>
      <c r="Z170" s="301" t="e">
        <f t="shared" si="11"/>
        <v>#DIV/0!</v>
      </c>
      <c r="AB170" s="130"/>
    </row>
    <row r="171" spans="1:28" x14ac:dyDescent="0.25">
      <c r="A171" s="52"/>
      <c r="B171" s="87"/>
      <c r="C171" s="87"/>
      <c r="D171" s="87"/>
      <c r="E171" s="87"/>
      <c r="F171" s="289"/>
      <c r="H171" s="87"/>
      <c r="I171" s="87"/>
      <c r="J171" s="87"/>
      <c r="K171" s="86"/>
      <c r="L171" s="291"/>
      <c r="M171" s="291"/>
      <c r="N171" s="291"/>
      <c r="O171" s="291"/>
      <c r="P171" s="43"/>
      <c r="Q171" s="335"/>
      <c r="R171" s="80"/>
      <c r="S171" s="81"/>
      <c r="T171" s="80"/>
      <c r="U171" s="80"/>
      <c r="V171" s="80"/>
      <c r="W171" s="80"/>
      <c r="X171" s="80"/>
      <c r="Y171" s="301" t="e">
        <f t="shared" si="10"/>
        <v>#DIV/0!</v>
      </c>
      <c r="Z171" s="301" t="e">
        <f t="shared" si="11"/>
        <v>#DIV/0!</v>
      </c>
      <c r="AB171" s="130"/>
    </row>
    <row r="172" spans="1:28" x14ac:dyDescent="0.25">
      <c r="A172" s="52"/>
      <c r="B172" s="87"/>
      <c r="C172" s="87"/>
      <c r="D172" s="87"/>
      <c r="E172" s="87"/>
      <c r="F172" s="289"/>
      <c r="H172" s="87"/>
      <c r="I172" s="87"/>
      <c r="J172" s="87"/>
      <c r="K172" s="86"/>
      <c r="L172" s="290"/>
      <c r="M172" s="290"/>
      <c r="N172" s="290"/>
      <c r="O172" s="290"/>
      <c r="P172" s="43"/>
      <c r="Q172" s="335"/>
      <c r="R172" s="80"/>
      <c r="S172" s="81"/>
      <c r="T172" s="80"/>
      <c r="U172" s="80"/>
      <c r="V172" s="80"/>
      <c r="W172" s="80"/>
      <c r="X172" s="80"/>
      <c r="Y172" s="301" t="e">
        <f t="shared" si="10"/>
        <v>#DIV/0!</v>
      </c>
      <c r="Z172" s="301" t="e">
        <f t="shared" si="11"/>
        <v>#DIV/0!</v>
      </c>
      <c r="AB172" s="130"/>
    </row>
    <row r="173" spans="1:28" x14ac:dyDescent="0.25">
      <c r="A173" s="52"/>
      <c r="B173" s="87"/>
      <c r="C173" s="87"/>
      <c r="D173" s="87"/>
      <c r="E173" s="87"/>
      <c r="F173" s="289"/>
      <c r="H173" s="87"/>
      <c r="I173" s="87"/>
      <c r="J173" s="87"/>
      <c r="K173" s="86"/>
      <c r="L173" s="291"/>
      <c r="M173" s="291"/>
      <c r="N173" s="291"/>
      <c r="O173" s="291"/>
      <c r="P173" s="43"/>
      <c r="Q173" s="335"/>
      <c r="R173" s="80"/>
      <c r="S173" s="81"/>
      <c r="T173" s="80"/>
      <c r="U173" s="80"/>
      <c r="V173" s="80"/>
      <c r="W173" s="80"/>
      <c r="X173" s="80"/>
      <c r="Y173" s="301" t="e">
        <f t="shared" si="10"/>
        <v>#DIV/0!</v>
      </c>
      <c r="Z173" s="301" t="e">
        <f t="shared" si="11"/>
        <v>#DIV/0!</v>
      </c>
      <c r="AB173" s="130"/>
    </row>
    <row r="174" spans="1:28" x14ac:dyDescent="0.25">
      <c r="A174" s="52"/>
      <c r="B174" s="87"/>
      <c r="C174" s="87"/>
      <c r="D174" s="87"/>
      <c r="E174" s="87"/>
      <c r="F174" s="289"/>
      <c r="H174" s="87"/>
      <c r="I174" s="87"/>
      <c r="J174" s="87"/>
      <c r="K174" s="86"/>
      <c r="L174" s="290"/>
      <c r="M174" s="290"/>
      <c r="N174" s="290"/>
      <c r="O174" s="290"/>
      <c r="P174" s="43"/>
      <c r="Q174" s="335"/>
      <c r="R174" s="80"/>
      <c r="S174" s="81"/>
      <c r="T174" s="80"/>
      <c r="U174" s="80"/>
      <c r="V174" s="80"/>
      <c r="W174" s="80"/>
      <c r="X174" s="80"/>
      <c r="Y174" s="301" t="e">
        <f t="shared" si="10"/>
        <v>#DIV/0!</v>
      </c>
      <c r="Z174" s="301" t="e">
        <f t="shared" si="11"/>
        <v>#DIV/0!</v>
      </c>
      <c r="AB174" s="130"/>
    </row>
    <row r="175" spans="1:28" x14ac:dyDescent="0.25">
      <c r="A175" s="52"/>
      <c r="B175" s="87"/>
      <c r="C175" s="87"/>
      <c r="D175" s="87"/>
      <c r="E175" s="87"/>
      <c r="F175" s="289"/>
      <c r="H175" s="87"/>
      <c r="I175" s="87"/>
      <c r="J175" s="87"/>
      <c r="K175" s="86"/>
      <c r="L175" s="291"/>
      <c r="M175" s="291"/>
      <c r="N175" s="291"/>
      <c r="O175" s="291"/>
      <c r="P175" s="43"/>
      <c r="Q175" s="335"/>
      <c r="R175" s="80"/>
      <c r="S175" s="81"/>
      <c r="T175" s="80"/>
      <c r="U175" s="80"/>
      <c r="V175" s="80"/>
      <c r="W175" s="80"/>
      <c r="X175" s="80"/>
      <c r="Y175" s="301" t="e">
        <f t="shared" si="10"/>
        <v>#DIV/0!</v>
      </c>
      <c r="Z175" s="301" t="e">
        <f t="shared" si="11"/>
        <v>#DIV/0!</v>
      </c>
      <c r="AB175" s="130"/>
    </row>
    <row r="176" spans="1:28" x14ac:dyDescent="0.25">
      <c r="A176" s="52"/>
      <c r="B176" s="87"/>
      <c r="C176" s="87"/>
      <c r="D176" s="87"/>
      <c r="E176" s="87"/>
      <c r="F176" s="289"/>
      <c r="H176" s="87"/>
      <c r="I176" s="87"/>
      <c r="J176" s="87"/>
      <c r="K176" s="86"/>
      <c r="L176" s="290"/>
      <c r="M176" s="290"/>
      <c r="N176" s="290"/>
      <c r="O176" s="290"/>
      <c r="P176" s="43"/>
      <c r="Q176" s="335"/>
      <c r="R176" s="80"/>
      <c r="S176" s="81"/>
      <c r="T176" s="80"/>
      <c r="U176" s="80"/>
      <c r="V176" s="80"/>
      <c r="W176" s="80"/>
      <c r="X176" s="80"/>
      <c r="Y176" s="301" t="e">
        <f t="shared" si="10"/>
        <v>#DIV/0!</v>
      </c>
      <c r="Z176" s="301" t="e">
        <f t="shared" si="11"/>
        <v>#DIV/0!</v>
      </c>
      <c r="AB176" s="130"/>
    </row>
    <row r="177" spans="1:28" x14ac:dyDescent="0.25">
      <c r="A177" s="52"/>
      <c r="B177" s="87"/>
      <c r="C177" s="87"/>
      <c r="D177" s="87"/>
      <c r="E177" s="87"/>
      <c r="F177" s="289"/>
      <c r="H177" s="87"/>
      <c r="I177" s="87"/>
      <c r="J177" s="87"/>
      <c r="K177" s="86"/>
      <c r="L177" s="291"/>
      <c r="M177" s="291"/>
      <c r="N177" s="291"/>
      <c r="O177" s="291"/>
      <c r="P177" s="43"/>
      <c r="Q177" s="335"/>
      <c r="R177" s="80"/>
      <c r="S177" s="81"/>
      <c r="T177" s="80"/>
      <c r="U177" s="80"/>
      <c r="V177" s="80"/>
      <c r="W177" s="80"/>
      <c r="X177" s="80"/>
      <c r="Y177" s="301" t="e">
        <f t="shared" si="10"/>
        <v>#DIV/0!</v>
      </c>
      <c r="Z177" s="301" t="e">
        <f t="shared" si="11"/>
        <v>#DIV/0!</v>
      </c>
      <c r="AB177" s="130"/>
    </row>
    <row r="178" spans="1:28" x14ac:dyDescent="0.25">
      <c r="A178" s="52"/>
      <c r="B178" s="87"/>
      <c r="C178" s="87"/>
      <c r="D178" s="87"/>
      <c r="E178" s="87"/>
      <c r="F178" s="289"/>
      <c r="H178" s="87"/>
      <c r="I178" s="87"/>
      <c r="J178" s="87"/>
      <c r="K178" s="86"/>
      <c r="L178" s="290"/>
      <c r="M178" s="290"/>
      <c r="N178" s="290"/>
      <c r="O178" s="290"/>
      <c r="P178" s="43"/>
      <c r="Q178" s="335"/>
      <c r="R178" s="80"/>
      <c r="S178" s="81"/>
      <c r="T178" s="80"/>
      <c r="U178" s="80"/>
      <c r="V178" s="80"/>
      <c r="W178" s="80"/>
      <c r="X178" s="80"/>
      <c r="Y178" s="301" t="e">
        <f t="shared" si="10"/>
        <v>#DIV/0!</v>
      </c>
      <c r="Z178" s="301" t="e">
        <f t="shared" si="11"/>
        <v>#DIV/0!</v>
      </c>
      <c r="AB178" s="130"/>
    </row>
    <row r="179" spans="1:28" x14ac:dyDescent="0.25">
      <c r="A179" s="52"/>
      <c r="B179" s="87"/>
      <c r="C179" s="87"/>
      <c r="D179" s="87"/>
      <c r="E179" s="87"/>
      <c r="F179" s="289"/>
      <c r="H179" s="87"/>
      <c r="I179" s="87"/>
      <c r="J179" s="87"/>
      <c r="K179" s="86"/>
      <c r="L179" s="291"/>
      <c r="M179" s="291"/>
      <c r="N179" s="291"/>
      <c r="O179" s="291"/>
      <c r="P179" s="43"/>
      <c r="Q179" s="335"/>
      <c r="R179" s="80"/>
      <c r="S179" s="81"/>
      <c r="T179" s="80"/>
      <c r="U179" s="80"/>
      <c r="V179" s="80"/>
      <c r="W179" s="80"/>
      <c r="X179" s="80"/>
      <c r="Y179" s="301" t="e">
        <f t="shared" si="10"/>
        <v>#DIV/0!</v>
      </c>
      <c r="Z179" s="301" t="e">
        <f t="shared" si="11"/>
        <v>#DIV/0!</v>
      </c>
      <c r="AB179" s="130"/>
    </row>
    <row r="180" spans="1:28" x14ac:dyDescent="0.25">
      <c r="A180" s="52"/>
      <c r="B180" s="87"/>
      <c r="C180" s="87"/>
      <c r="D180" s="87"/>
      <c r="E180" s="87"/>
      <c r="F180" s="289"/>
      <c r="H180" s="87"/>
      <c r="I180" s="87"/>
      <c r="J180" s="87"/>
      <c r="K180" s="86"/>
      <c r="L180" s="290"/>
      <c r="M180" s="290"/>
      <c r="N180" s="290"/>
      <c r="O180" s="290"/>
      <c r="P180" s="43"/>
      <c r="Q180" s="335"/>
      <c r="R180" s="80"/>
      <c r="S180" s="81"/>
      <c r="T180" s="80"/>
      <c r="U180" s="80"/>
      <c r="V180" s="80"/>
      <c r="W180" s="80"/>
      <c r="X180" s="80"/>
      <c r="Y180" s="301" t="e">
        <f t="shared" si="10"/>
        <v>#DIV/0!</v>
      </c>
      <c r="Z180" s="301" t="e">
        <f t="shared" si="11"/>
        <v>#DIV/0!</v>
      </c>
      <c r="AB180" s="130"/>
    </row>
    <row r="181" spans="1:28" x14ac:dyDescent="0.25">
      <c r="A181" s="52"/>
      <c r="B181" s="87"/>
      <c r="C181" s="87"/>
      <c r="D181" s="87"/>
      <c r="E181" s="87"/>
      <c r="F181" s="289"/>
      <c r="H181" s="87"/>
      <c r="I181" s="87"/>
      <c r="J181" s="87"/>
      <c r="K181" s="86"/>
      <c r="L181" s="291"/>
      <c r="M181" s="291"/>
      <c r="N181" s="291"/>
      <c r="O181" s="291"/>
      <c r="P181" s="43"/>
      <c r="Q181" s="335"/>
      <c r="R181" s="80"/>
      <c r="S181" s="81"/>
      <c r="T181" s="80"/>
      <c r="U181" s="80"/>
      <c r="V181" s="80"/>
      <c r="W181" s="80"/>
      <c r="X181" s="80"/>
      <c r="Y181" s="301" t="e">
        <f t="shared" si="10"/>
        <v>#DIV/0!</v>
      </c>
      <c r="Z181" s="301" t="e">
        <f t="shared" si="11"/>
        <v>#DIV/0!</v>
      </c>
      <c r="AB181" s="130"/>
    </row>
    <row r="182" spans="1:28" x14ac:dyDescent="0.25">
      <c r="A182" s="52"/>
      <c r="B182" s="87"/>
      <c r="C182" s="87"/>
      <c r="D182" s="87"/>
      <c r="E182" s="87"/>
      <c r="F182" s="289"/>
      <c r="H182" s="87"/>
      <c r="I182" s="87"/>
      <c r="J182" s="87"/>
      <c r="K182" s="86"/>
      <c r="L182" s="290"/>
      <c r="M182" s="290"/>
      <c r="N182" s="290"/>
      <c r="O182" s="290"/>
      <c r="P182" s="43"/>
      <c r="Q182" s="335"/>
      <c r="R182" s="80"/>
      <c r="S182" s="81"/>
      <c r="T182" s="80"/>
      <c r="U182" s="80"/>
      <c r="V182" s="80"/>
      <c r="W182" s="80"/>
      <c r="X182" s="80"/>
      <c r="Y182" s="301" t="e">
        <f t="shared" si="10"/>
        <v>#DIV/0!</v>
      </c>
      <c r="Z182" s="301" t="e">
        <f t="shared" si="11"/>
        <v>#DIV/0!</v>
      </c>
      <c r="AB182" s="130"/>
    </row>
    <row r="183" spans="1:28" x14ac:dyDescent="0.25">
      <c r="A183" s="52"/>
      <c r="B183" s="87"/>
      <c r="C183" s="87"/>
      <c r="D183" s="87"/>
      <c r="E183" s="87"/>
      <c r="F183" s="289"/>
      <c r="H183" s="87"/>
      <c r="I183" s="87"/>
      <c r="J183" s="87"/>
      <c r="K183" s="86"/>
      <c r="L183" s="291"/>
      <c r="M183" s="291"/>
      <c r="N183" s="291"/>
      <c r="O183" s="291"/>
      <c r="P183" s="43"/>
      <c r="Q183" s="335"/>
      <c r="R183" s="80"/>
      <c r="S183" s="81"/>
      <c r="T183" s="80"/>
      <c r="U183" s="80"/>
      <c r="V183" s="80"/>
      <c r="W183" s="80"/>
      <c r="X183" s="80"/>
      <c r="Y183" s="301" t="e">
        <f t="shared" si="10"/>
        <v>#DIV/0!</v>
      </c>
      <c r="Z183" s="301" t="e">
        <f t="shared" si="11"/>
        <v>#DIV/0!</v>
      </c>
      <c r="AB183" s="130"/>
    </row>
    <row r="184" spans="1:28" x14ac:dyDescent="0.25">
      <c r="A184" s="52"/>
      <c r="B184" s="87"/>
      <c r="C184" s="87"/>
      <c r="D184" s="87"/>
      <c r="E184" s="87"/>
      <c r="F184" s="289"/>
      <c r="H184" s="87"/>
      <c r="I184" s="87"/>
      <c r="J184" s="87"/>
      <c r="K184" s="86"/>
      <c r="L184" s="290"/>
      <c r="M184" s="290"/>
      <c r="N184" s="290"/>
      <c r="O184" s="290"/>
      <c r="P184" s="43"/>
      <c r="Q184" s="335"/>
      <c r="R184" s="80"/>
      <c r="S184" s="81"/>
      <c r="T184" s="80"/>
      <c r="U184" s="80"/>
      <c r="V184" s="80"/>
      <c r="W184" s="80"/>
      <c r="X184" s="80"/>
      <c r="Y184" s="301" t="e">
        <f t="shared" si="10"/>
        <v>#DIV/0!</v>
      </c>
      <c r="Z184" s="301" t="e">
        <f t="shared" si="11"/>
        <v>#DIV/0!</v>
      </c>
      <c r="AB184" s="130"/>
    </row>
    <row r="185" spans="1:28" x14ac:dyDescent="0.25">
      <c r="A185" s="52"/>
      <c r="B185" s="87"/>
      <c r="C185" s="87"/>
      <c r="D185" s="87"/>
      <c r="E185" s="87"/>
      <c r="F185" s="289"/>
      <c r="H185" s="87"/>
      <c r="I185" s="87"/>
      <c r="J185" s="87"/>
      <c r="K185" s="86"/>
      <c r="L185" s="291"/>
      <c r="M185" s="291"/>
      <c r="N185" s="291"/>
      <c r="O185" s="291"/>
      <c r="P185" s="43"/>
      <c r="Q185" s="335"/>
      <c r="R185" s="80"/>
      <c r="S185" s="81"/>
      <c r="T185" s="80"/>
      <c r="U185" s="80"/>
      <c r="V185" s="80"/>
      <c r="W185" s="80"/>
      <c r="X185" s="80"/>
      <c r="Y185" s="301" t="e">
        <f t="shared" si="10"/>
        <v>#DIV/0!</v>
      </c>
      <c r="Z185" s="301" t="e">
        <f t="shared" si="11"/>
        <v>#DIV/0!</v>
      </c>
      <c r="AB185" s="130"/>
    </row>
    <row r="186" spans="1:28" x14ac:dyDescent="0.25">
      <c r="A186" s="52"/>
      <c r="B186" s="87"/>
      <c r="C186" s="87"/>
      <c r="D186" s="87"/>
      <c r="E186" s="87"/>
      <c r="F186" s="289"/>
      <c r="H186" s="87"/>
      <c r="I186" s="87"/>
      <c r="J186" s="87"/>
      <c r="K186" s="86"/>
      <c r="L186" s="290"/>
      <c r="M186" s="290"/>
      <c r="N186" s="290"/>
      <c r="O186" s="290"/>
      <c r="P186" s="43"/>
      <c r="Q186" s="335"/>
      <c r="R186" s="80"/>
      <c r="S186" s="81"/>
      <c r="T186" s="80"/>
      <c r="U186" s="80"/>
      <c r="V186" s="80"/>
      <c r="W186" s="80"/>
      <c r="X186" s="80"/>
      <c r="Y186" s="301" t="e">
        <f t="shared" si="10"/>
        <v>#DIV/0!</v>
      </c>
      <c r="Z186" s="301" t="e">
        <f t="shared" si="11"/>
        <v>#DIV/0!</v>
      </c>
      <c r="AB186" s="130"/>
    </row>
    <row r="187" spans="1:28" x14ac:dyDescent="0.25">
      <c r="A187" s="52"/>
      <c r="B187" s="87"/>
      <c r="C187" s="87"/>
      <c r="D187" s="87"/>
      <c r="E187" s="87"/>
      <c r="F187" s="289"/>
      <c r="H187" s="87"/>
      <c r="I187" s="87"/>
      <c r="J187" s="87"/>
      <c r="K187" s="86"/>
      <c r="L187" s="291"/>
      <c r="M187" s="291"/>
      <c r="N187" s="291"/>
      <c r="O187" s="291"/>
      <c r="P187" s="43"/>
      <c r="Q187" s="335"/>
      <c r="R187" s="80"/>
      <c r="S187" s="81"/>
      <c r="T187" s="80"/>
      <c r="U187" s="80"/>
      <c r="V187" s="80"/>
      <c r="W187" s="80"/>
      <c r="X187" s="80"/>
      <c r="Y187" s="301" t="e">
        <f t="shared" si="10"/>
        <v>#DIV/0!</v>
      </c>
      <c r="Z187" s="301" t="e">
        <f t="shared" si="11"/>
        <v>#DIV/0!</v>
      </c>
      <c r="AB187" s="130"/>
    </row>
    <row r="188" spans="1:28" x14ac:dyDescent="0.25">
      <c r="A188" s="52"/>
      <c r="B188" s="87"/>
      <c r="C188" s="87"/>
      <c r="D188" s="87"/>
      <c r="E188" s="87"/>
      <c r="F188" s="289"/>
      <c r="H188" s="87"/>
      <c r="I188" s="87"/>
      <c r="J188" s="87"/>
      <c r="K188" s="86"/>
      <c r="L188" s="290"/>
      <c r="M188" s="290"/>
      <c r="N188" s="290"/>
      <c r="O188" s="290"/>
      <c r="P188" s="43"/>
      <c r="Q188" s="335"/>
      <c r="R188" s="80"/>
      <c r="S188" s="81"/>
      <c r="T188" s="80"/>
      <c r="U188" s="80"/>
      <c r="V188" s="80"/>
      <c r="W188" s="80"/>
      <c r="X188" s="80"/>
      <c r="Y188" s="301" t="e">
        <f t="shared" si="10"/>
        <v>#DIV/0!</v>
      </c>
      <c r="Z188" s="301" t="e">
        <f t="shared" si="11"/>
        <v>#DIV/0!</v>
      </c>
      <c r="AB188" s="130"/>
    </row>
    <row r="189" spans="1:28" x14ac:dyDescent="0.25">
      <c r="A189" s="52"/>
      <c r="B189" s="87"/>
      <c r="C189" s="87"/>
      <c r="D189" s="87"/>
      <c r="E189" s="87"/>
      <c r="F189" s="289"/>
      <c r="H189" s="87"/>
      <c r="I189" s="87"/>
      <c r="J189" s="87"/>
      <c r="K189" s="86"/>
      <c r="L189" s="291"/>
      <c r="M189" s="291"/>
      <c r="N189" s="291"/>
      <c r="O189" s="291"/>
      <c r="P189" s="43"/>
      <c r="Q189" s="335"/>
      <c r="R189" s="80"/>
      <c r="S189" s="81"/>
      <c r="T189" s="80"/>
      <c r="U189" s="80"/>
      <c r="V189" s="80"/>
      <c r="W189" s="80"/>
      <c r="X189" s="80"/>
      <c r="Y189" s="301" t="e">
        <f t="shared" si="10"/>
        <v>#DIV/0!</v>
      </c>
      <c r="Z189" s="301" t="e">
        <f t="shared" si="11"/>
        <v>#DIV/0!</v>
      </c>
      <c r="AB189" s="130"/>
    </row>
    <row r="190" spans="1:28" x14ac:dyDescent="0.25">
      <c r="A190" s="52"/>
      <c r="B190" s="87"/>
      <c r="C190" s="87"/>
      <c r="D190" s="87"/>
      <c r="E190" s="87"/>
      <c r="F190" s="289"/>
      <c r="H190" s="87"/>
      <c r="I190" s="87"/>
      <c r="J190" s="87"/>
      <c r="K190" s="86"/>
      <c r="L190" s="290"/>
      <c r="M190" s="290"/>
      <c r="N190" s="290"/>
      <c r="O190" s="290"/>
      <c r="P190" s="43"/>
      <c r="Q190" s="335"/>
      <c r="R190" s="80"/>
      <c r="S190" s="81"/>
      <c r="T190" s="80"/>
      <c r="U190" s="80"/>
      <c r="V190" s="80"/>
      <c r="W190" s="80"/>
      <c r="X190" s="80"/>
      <c r="Y190" s="301" t="e">
        <f t="shared" si="10"/>
        <v>#DIV/0!</v>
      </c>
      <c r="Z190" s="301" t="e">
        <f t="shared" si="11"/>
        <v>#DIV/0!</v>
      </c>
      <c r="AB190" s="130"/>
    </row>
    <row r="191" spans="1:28" x14ac:dyDescent="0.25">
      <c r="A191" s="52"/>
      <c r="B191" s="87"/>
      <c r="C191" s="87"/>
      <c r="D191" s="87"/>
      <c r="E191" s="87"/>
      <c r="F191" s="289"/>
      <c r="H191" s="87"/>
      <c r="I191" s="87"/>
      <c r="J191" s="87"/>
      <c r="K191" s="86"/>
      <c r="L191" s="291"/>
      <c r="M191" s="291"/>
      <c r="N191" s="291"/>
      <c r="O191" s="291"/>
      <c r="P191" s="43"/>
      <c r="Q191" s="335"/>
      <c r="R191" s="80"/>
      <c r="S191" s="81"/>
      <c r="T191" s="80"/>
      <c r="U191" s="80"/>
      <c r="V191" s="80"/>
      <c r="W191" s="80"/>
      <c r="X191" s="80"/>
      <c r="Y191" s="301" t="e">
        <f t="shared" si="10"/>
        <v>#DIV/0!</v>
      </c>
      <c r="Z191" s="301" t="e">
        <f t="shared" si="11"/>
        <v>#DIV/0!</v>
      </c>
      <c r="AB191" s="130"/>
    </row>
    <row r="192" spans="1:28" x14ac:dyDescent="0.25">
      <c r="A192" s="52"/>
      <c r="B192" s="87"/>
      <c r="C192" s="87"/>
      <c r="D192" s="87"/>
      <c r="E192" s="87"/>
      <c r="F192" s="289"/>
      <c r="H192" s="87"/>
      <c r="I192" s="87"/>
      <c r="J192" s="87"/>
      <c r="K192" s="86"/>
      <c r="L192" s="290"/>
      <c r="M192" s="290"/>
      <c r="N192" s="290"/>
      <c r="O192" s="290"/>
      <c r="P192" s="43"/>
      <c r="Q192" s="335"/>
      <c r="R192" s="80"/>
      <c r="S192" s="81"/>
      <c r="T192" s="80"/>
      <c r="U192" s="80"/>
      <c r="V192" s="80"/>
      <c r="W192" s="80"/>
      <c r="X192" s="80"/>
      <c r="Y192" s="301" t="e">
        <f t="shared" si="10"/>
        <v>#DIV/0!</v>
      </c>
      <c r="Z192" s="301" t="e">
        <f t="shared" si="11"/>
        <v>#DIV/0!</v>
      </c>
      <c r="AB192" s="130"/>
    </row>
    <row r="193" spans="1:28" x14ac:dyDescent="0.25">
      <c r="A193" s="52"/>
      <c r="B193" s="87"/>
      <c r="C193" s="87"/>
      <c r="D193" s="87"/>
      <c r="E193" s="87"/>
      <c r="F193" s="289"/>
      <c r="H193" s="87"/>
      <c r="I193" s="87"/>
      <c r="J193" s="87"/>
      <c r="K193" s="86"/>
      <c r="L193" s="291"/>
      <c r="M193" s="291"/>
      <c r="N193" s="291"/>
      <c r="O193" s="291"/>
      <c r="P193" s="43"/>
      <c r="Q193" s="335"/>
      <c r="R193" s="80"/>
      <c r="S193" s="81"/>
      <c r="T193" s="80"/>
      <c r="U193" s="80"/>
      <c r="V193" s="80"/>
      <c r="W193" s="80"/>
      <c r="X193" s="80"/>
      <c r="Y193" s="301" t="e">
        <f t="shared" si="10"/>
        <v>#DIV/0!</v>
      </c>
      <c r="Z193" s="301" t="e">
        <f t="shared" si="11"/>
        <v>#DIV/0!</v>
      </c>
      <c r="AB193" s="130"/>
    </row>
    <row r="194" spans="1:28" x14ac:dyDescent="0.25">
      <c r="A194" s="52"/>
      <c r="B194" s="87"/>
      <c r="C194" s="87"/>
      <c r="D194" s="87"/>
      <c r="E194" s="87"/>
      <c r="F194" s="289"/>
      <c r="H194" s="87"/>
      <c r="I194" s="87"/>
      <c r="J194" s="87"/>
      <c r="K194" s="86"/>
      <c r="L194" s="290"/>
      <c r="M194" s="290"/>
      <c r="N194" s="290"/>
      <c r="O194" s="290"/>
      <c r="P194" s="43"/>
      <c r="Q194" s="335"/>
      <c r="R194" s="80"/>
      <c r="S194" s="81"/>
      <c r="T194" s="80"/>
      <c r="U194" s="80"/>
      <c r="V194" s="80"/>
      <c r="W194" s="80"/>
      <c r="X194" s="80"/>
      <c r="Y194" s="301" t="e">
        <f t="shared" si="10"/>
        <v>#DIV/0!</v>
      </c>
      <c r="Z194" s="301" t="e">
        <f t="shared" si="11"/>
        <v>#DIV/0!</v>
      </c>
      <c r="AB194" s="130"/>
    </row>
    <row r="195" spans="1:28" x14ac:dyDescent="0.25">
      <c r="A195" s="52"/>
      <c r="B195" s="87"/>
      <c r="C195" s="87"/>
      <c r="D195" s="87"/>
      <c r="E195" s="87"/>
      <c r="F195" s="289"/>
      <c r="H195" s="87"/>
      <c r="I195" s="87"/>
      <c r="J195" s="87"/>
      <c r="K195" s="86"/>
      <c r="L195" s="291"/>
      <c r="M195" s="291"/>
      <c r="N195" s="291"/>
      <c r="O195" s="291"/>
      <c r="P195" s="43"/>
      <c r="Q195" s="335"/>
      <c r="R195" s="80"/>
      <c r="S195" s="81"/>
      <c r="T195" s="80"/>
      <c r="U195" s="80"/>
      <c r="V195" s="80"/>
      <c r="W195" s="80"/>
      <c r="X195" s="80"/>
      <c r="Y195" s="301" t="e">
        <f t="shared" si="10"/>
        <v>#DIV/0!</v>
      </c>
      <c r="Z195" s="301" t="e">
        <f t="shared" si="11"/>
        <v>#DIV/0!</v>
      </c>
      <c r="AB195" s="130"/>
    </row>
    <row r="196" spans="1:28" x14ac:dyDescent="0.25">
      <c r="A196" s="52"/>
      <c r="B196" s="87"/>
      <c r="C196" s="87"/>
      <c r="D196" s="87"/>
      <c r="E196" s="87"/>
      <c r="F196" s="289"/>
      <c r="H196" s="87"/>
      <c r="I196" s="87"/>
      <c r="J196" s="87"/>
      <c r="K196" s="86"/>
      <c r="L196" s="290"/>
      <c r="M196" s="290"/>
      <c r="N196" s="290"/>
      <c r="O196" s="290"/>
      <c r="P196" s="43"/>
      <c r="Q196" s="335"/>
      <c r="R196" s="80"/>
      <c r="S196" s="81"/>
      <c r="T196" s="80"/>
      <c r="U196" s="80"/>
      <c r="V196" s="80"/>
      <c r="W196" s="80"/>
      <c r="X196" s="80"/>
      <c r="Y196" s="301" t="e">
        <f t="shared" si="10"/>
        <v>#DIV/0!</v>
      </c>
      <c r="Z196" s="301" t="e">
        <f t="shared" si="11"/>
        <v>#DIV/0!</v>
      </c>
      <c r="AB196" s="130"/>
    </row>
    <row r="197" spans="1:28" x14ac:dyDescent="0.25">
      <c r="A197" s="52"/>
      <c r="B197" s="87"/>
      <c r="C197" s="87"/>
      <c r="D197" s="87"/>
      <c r="E197" s="87"/>
      <c r="F197" s="289"/>
      <c r="H197" s="87"/>
      <c r="I197" s="87"/>
      <c r="J197" s="87"/>
      <c r="K197" s="86"/>
      <c r="L197" s="291"/>
      <c r="M197" s="291"/>
      <c r="N197" s="291"/>
      <c r="O197" s="291"/>
      <c r="P197" s="43"/>
      <c r="Q197" s="335"/>
      <c r="R197" s="80"/>
      <c r="S197" s="81"/>
      <c r="T197" s="80"/>
      <c r="U197" s="80"/>
      <c r="V197" s="80"/>
      <c r="W197" s="80"/>
      <c r="X197" s="80"/>
      <c r="Y197" s="301" t="e">
        <f t="shared" ref="Y197:Y260" si="12">AVERAGE(U197:X197)</f>
        <v>#DIV/0!</v>
      </c>
      <c r="Z197" s="301" t="e">
        <f t="shared" ref="Z197:Z260" si="13">IF(S197="Afektif","",ROUND(AVERAGE(T197,Y197,W$1),0))</f>
        <v>#DIV/0!</v>
      </c>
      <c r="AB197" s="130"/>
    </row>
    <row r="198" spans="1:28" x14ac:dyDescent="0.25">
      <c r="A198" s="52"/>
      <c r="B198" s="87"/>
      <c r="C198" s="87"/>
      <c r="D198" s="87"/>
      <c r="E198" s="87"/>
      <c r="F198" s="289"/>
      <c r="H198" s="87"/>
      <c r="I198" s="87"/>
      <c r="J198" s="87"/>
      <c r="K198" s="86"/>
      <c r="L198" s="290"/>
      <c r="M198" s="290"/>
      <c r="N198" s="290"/>
      <c r="O198" s="290"/>
      <c r="P198" s="43"/>
      <c r="Q198" s="335"/>
      <c r="R198" s="80"/>
      <c r="S198" s="81"/>
      <c r="T198" s="80"/>
      <c r="U198" s="80"/>
      <c r="V198" s="80"/>
      <c r="W198" s="80"/>
      <c r="X198" s="80"/>
      <c r="Y198" s="301" t="e">
        <f t="shared" si="12"/>
        <v>#DIV/0!</v>
      </c>
      <c r="Z198" s="301" t="e">
        <f t="shared" si="13"/>
        <v>#DIV/0!</v>
      </c>
      <c r="AB198" s="130"/>
    </row>
    <row r="199" spans="1:28" x14ac:dyDescent="0.25">
      <c r="A199" s="52"/>
      <c r="B199" s="87"/>
      <c r="C199" s="87"/>
      <c r="D199" s="87"/>
      <c r="E199" s="87"/>
      <c r="F199" s="289"/>
      <c r="H199" s="87"/>
      <c r="I199" s="87"/>
      <c r="J199" s="87"/>
      <c r="K199" s="86"/>
      <c r="L199" s="291"/>
      <c r="M199" s="291"/>
      <c r="N199" s="291"/>
      <c r="O199" s="291"/>
      <c r="P199" s="43"/>
      <c r="Q199" s="335"/>
      <c r="R199" s="80"/>
      <c r="S199" s="81"/>
      <c r="T199" s="80"/>
      <c r="U199" s="80"/>
      <c r="V199" s="80"/>
      <c r="W199" s="80"/>
      <c r="X199" s="80"/>
      <c r="Y199" s="301" t="e">
        <f t="shared" si="12"/>
        <v>#DIV/0!</v>
      </c>
      <c r="Z199" s="301" t="e">
        <f t="shared" si="13"/>
        <v>#DIV/0!</v>
      </c>
      <c r="AB199" s="130"/>
    </row>
    <row r="200" spans="1:28" x14ac:dyDescent="0.25">
      <c r="A200" s="52"/>
      <c r="B200" s="87"/>
      <c r="C200" s="87"/>
      <c r="D200" s="87"/>
      <c r="E200" s="87"/>
      <c r="F200" s="289"/>
      <c r="H200" s="87"/>
      <c r="I200" s="87"/>
      <c r="J200" s="87"/>
      <c r="K200" s="86"/>
      <c r="L200" s="290"/>
      <c r="M200" s="290"/>
      <c r="N200" s="290"/>
      <c r="O200" s="290"/>
      <c r="P200" s="43"/>
      <c r="Q200" s="335"/>
      <c r="R200" s="80"/>
      <c r="S200" s="81"/>
      <c r="T200" s="80"/>
      <c r="U200" s="80"/>
      <c r="V200" s="80"/>
      <c r="W200" s="80"/>
      <c r="X200" s="80"/>
      <c r="Y200" s="301" t="e">
        <f t="shared" si="12"/>
        <v>#DIV/0!</v>
      </c>
      <c r="Z200" s="301" t="e">
        <f t="shared" si="13"/>
        <v>#DIV/0!</v>
      </c>
      <c r="AB200" s="130"/>
    </row>
    <row r="201" spans="1:28" x14ac:dyDescent="0.25">
      <c r="A201" s="52"/>
      <c r="B201" s="87"/>
      <c r="C201" s="87"/>
      <c r="D201" s="87"/>
      <c r="E201" s="87"/>
      <c r="F201" s="289"/>
      <c r="H201" s="87"/>
      <c r="I201" s="87"/>
      <c r="J201" s="87"/>
      <c r="K201" s="86"/>
      <c r="L201" s="291"/>
      <c r="M201" s="291"/>
      <c r="N201" s="291"/>
      <c r="O201" s="291"/>
      <c r="P201" s="43"/>
      <c r="Q201" s="335"/>
      <c r="R201" s="80"/>
      <c r="S201" s="81"/>
      <c r="T201" s="80"/>
      <c r="U201" s="80"/>
      <c r="V201" s="80"/>
      <c r="W201" s="80"/>
      <c r="X201" s="80"/>
      <c r="Y201" s="301" t="e">
        <f t="shared" si="12"/>
        <v>#DIV/0!</v>
      </c>
      <c r="Z201" s="301" t="e">
        <f t="shared" si="13"/>
        <v>#DIV/0!</v>
      </c>
      <c r="AB201" s="130"/>
    </row>
    <row r="202" spans="1:28" x14ac:dyDescent="0.25">
      <c r="A202" s="52"/>
      <c r="B202" s="87"/>
      <c r="C202" s="87"/>
      <c r="D202" s="87"/>
      <c r="E202" s="87"/>
      <c r="F202" s="289"/>
      <c r="H202" s="87"/>
      <c r="I202" s="87"/>
      <c r="J202" s="87"/>
      <c r="K202" s="86"/>
      <c r="L202" s="290"/>
      <c r="M202" s="290"/>
      <c r="N202" s="290"/>
      <c r="O202" s="290"/>
      <c r="P202" s="43"/>
      <c r="Q202" s="335"/>
      <c r="R202" s="80"/>
      <c r="S202" s="81"/>
      <c r="T202" s="80"/>
      <c r="U202" s="80"/>
      <c r="V202" s="80"/>
      <c r="W202" s="80"/>
      <c r="X202" s="80"/>
      <c r="Y202" s="301" t="e">
        <f t="shared" si="12"/>
        <v>#DIV/0!</v>
      </c>
      <c r="Z202" s="301" t="e">
        <f t="shared" si="13"/>
        <v>#DIV/0!</v>
      </c>
      <c r="AB202" s="130"/>
    </row>
    <row r="203" spans="1:28" x14ac:dyDescent="0.25">
      <c r="A203" s="52"/>
      <c r="B203" s="87"/>
      <c r="C203" s="87"/>
      <c r="D203" s="87"/>
      <c r="E203" s="87"/>
      <c r="F203" s="289"/>
      <c r="H203" s="87"/>
      <c r="I203" s="87"/>
      <c r="J203" s="87"/>
      <c r="K203" s="86"/>
      <c r="L203" s="291"/>
      <c r="M203" s="291"/>
      <c r="N203" s="291"/>
      <c r="O203" s="291"/>
      <c r="P203" s="43"/>
      <c r="Q203" s="335"/>
      <c r="R203" s="80"/>
      <c r="S203" s="81"/>
      <c r="T203" s="80"/>
      <c r="U203" s="80"/>
      <c r="V203" s="80"/>
      <c r="W203" s="80"/>
      <c r="X203" s="80"/>
      <c r="Y203" s="301" t="e">
        <f t="shared" si="12"/>
        <v>#DIV/0!</v>
      </c>
      <c r="Z203" s="301" t="e">
        <f t="shared" si="13"/>
        <v>#DIV/0!</v>
      </c>
      <c r="AB203" s="130"/>
    </row>
    <row r="204" spans="1:28" x14ac:dyDescent="0.25">
      <c r="A204" s="52"/>
      <c r="B204" s="87"/>
      <c r="C204" s="87"/>
      <c r="D204" s="87"/>
      <c r="E204" s="87"/>
      <c r="F204" s="289"/>
      <c r="H204" s="87"/>
      <c r="I204" s="87"/>
      <c r="J204" s="87"/>
      <c r="K204" s="86"/>
      <c r="L204" s="290"/>
      <c r="M204" s="290"/>
      <c r="N204" s="290"/>
      <c r="O204" s="290"/>
      <c r="P204" s="43"/>
      <c r="Q204" s="335"/>
      <c r="R204" s="80"/>
      <c r="S204" s="81"/>
      <c r="T204" s="80"/>
      <c r="U204" s="80"/>
      <c r="V204" s="80"/>
      <c r="W204" s="80"/>
      <c r="X204" s="80"/>
      <c r="Y204" s="301" t="e">
        <f t="shared" si="12"/>
        <v>#DIV/0!</v>
      </c>
      <c r="Z204" s="301" t="e">
        <f t="shared" si="13"/>
        <v>#DIV/0!</v>
      </c>
      <c r="AB204" s="130"/>
    </row>
    <row r="205" spans="1:28" x14ac:dyDescent="0.25">
      <c r="A205" s="52"/>
      <c r="B205" s="87"/>
      <c r="C205" s="87"/>
      <c r="D205" s="87"/>
      <c r="E205" s="87"/>
      <c r="F205" s="289"/>
      <c r="H205" s="87"/>
      <c r="I205" s="87"/>
      <c r="J205" s="87"/>
      <c r="K205" s="86"/>
      <c r="L205" s="291"/>
      <c r="M205" s="291"/>
      <c r="N205" s="291"/>
      <c r="O205" s="291"/>
      <c r="P205" s="43"/>
      <c r="Q205" s="335"/>
      <c r="R205" s="80"/>
      <c r="S205" s="81"/>
      <c r="T205" s="80"/>
      <c r="U205" s="80"/>
      <c r="V205" s="80"/>
      <c r="W205" s="80"/>
      <c r="X205" s="80"/>
      <c r="Y205" s="301" t="e">
        <f t="shared" si="12"/>
        <v>#DIV/0!</v>
      </c>
      <c r="Z205" s="301" t="e">
        <f t="shared" si="13"/>
        <v>#DIV/0!</v>
      </c>
      <c r="AB205" s="130"/>
    </row>
    <row r="206" spans="1:28" x14ac:dyDescent="0.25">
      <c r="A206" s="52"/>
      <c r="B206" s="87"/>
      <c r="C206" s="87"/>
      <c r="D206" s="87"/>
      <c r="E206" s="87"/>
      <c r="F206" s="289"/>
      <c r="H206" s="87"/>
      <c r="I206" s="87"/>
      <c r="J206" s="87"/>
      <c r="K206" s="86"/>
      <c r="L206" s="290"/>
      <c r="M206" s="290"/>
      <c r="N206" s="290"/>
      <c r="O206" s="290"/>
      <c r="P206" s="43"/>
      <c r="Q206" s="335"/>
      <c r="R206" s="80"/>
      <c r="S206" s="81"/>
      <c r="T206" s="80"/>
      <c r="U206" s="80"/>
      <c r="V206" s="80"/>
      <c r="W206" s="80"/>
      <c r="X206" s="80"/>
      <c r="Y206" s="301" t="e">
        <f t="shared" si="12"/>
        <v>#DIV/0!</v>
      </c>
      <c r="Z206" s="301" t="e">
        <f t="shared" si="13"/>
        <v>#DIV/0!</v>
      </c>
      <c r="AB206" s="130"/>
    </row>
    <row r="207" spans="1:28" x14ac:dyDescent="0.25">
      <c r="A207" s="52"/>
      <c r="B207" s="87"/>
      <c r="C207" s="87"/>
      <c r="D207" s="87"/>
      <c r="E207" s="87"/>
      <c r="F207" s="289"/>
      <c r="H207" s="87"/>
      <c r="I207" s="87"/>
      <c r="J207" s="87"/>
      <c r="K207" s="86"/>
      <c r="L207" s="291"/>
      <c r="M207" s="291"/>
      <c r="N207" s="291"/>
      <c r="O207" s="291"/>
      <c r="P207" s="43"/>
      <c r="Q207" s="335"/>
      <c r="R207" s="80"/>
      <c r="S207" s="81"/>
      <c r="T207" s="80"/>
      <c r="U207" s="80"/>
      <c r="V207" s="80"/>
      <c r="W207" s="80"/>
      <c r="X207" s="80"/>
      <c r="Y207" s="301" t="e">
        <f t="shared" si="12"/>
        <v>#DIV/0!</v>
      </c>
      <c r="Z207" s="301" t="e">
        <f t="shared" si="13"/>
        <v>#DIV/0!</v>
      </c>
      <c r="AB207" s="130"/>
    </row>
    <row r="208" spans="1:28" x14ac:dyDescent="0.25">
      <c r="A208" s="52"/>
      <c r="B208" s="87"/>
      <c r="C208" s="87"/>
      <c r="D208" s="87"/>
      <c r="E208" s="87"/>
      <c r="F208" s="289"/>
      <c r="H208" s="87"/>
      <c r="I208" s="87"/>
      <c r="J208" s="87"/>
      <c r="K208" s="86"/>
      <c r="L208" s="290"/>
      <c r="M208" s="290"/>
      <c r="N208" s="290"/>
      <c r="O208" s="290"/>
      <c r="P208" s="43"/>
      <c r="Q208" s="335"/>
      <c r="R208" s="80"/>
      <c r="S208" s="81"/>
      <c r="T208" s="80"/>
      <c r="U208" s="80"/>
      <c r="V208" s="80"/>
      <c r="W208" s="80"/>
      <c r="X208" s="80"/>
      <c r="Y208" s="301" t="e">
        <f t="shared" si="12"/>
        <v>#DIV/0!</v>
      </c>
      <c r="Z208" s="301" t="e">
        <f t="shared" si="13"/>
        <v>#DIV/0!</v>
      </c>
      <c r="AB208" s="130"/>
    </row>
    <row r="209" spans="1:28" x14ac:dyDescent="0.25">
      <c r="A209" s="52"/>
      <c r="B209" s="87"/>
      <c r="C209" s="87"/>
      <c r="D209" s="87"/>
      <c r="E209" s="87"/>
      <c r="F209" s="289"/>
      <c r="H209" s="87"/>
      <c r="I209" s="87"/>
      <c r="J209" s="87"/>
      <c r="K209" s="86"/>
      <c r="L209" s="291"/>
      <c r="M209" s="291"/>
      <c r="N209" s="291"/>
      <c r="O209" s="291"/>
      <c r="P209" s="43"/>
      <c r="Q209" s="335"/>
      <c r="R209" s="80"/>
      <c r="S209" s="81"/>
      <c r="T209" s="80"/>
      <c r="U209" s="80"/>
      <c r="V209" s="80"/>
      <c r="W209" s="80"/>
      <c r="X209" s="80"/>
      <c r="Y209" s="301" t="e">
        <f t="shared" si="12"/>
        <v>#DIV/0!</v>
      </c>
      <c r="Z209" s="301" t="e">
        <f t="shared" si="13"/>
        <v>#DIV/0!</v>
      </c>
      <c r="AB209" s="130"/>
    </row>
    <row r="210" spans="1:28" x14ac:dyDescent="0.25">
      <c r="A210" s="52"/>
      <c r="B210" s="87"/>
      <c r="C210" s="87"/>
      <c r="D210" s="87"/>
      <c r="E210" s="87"/>
      <c r="F210" s="289"/>
      <c r="H210" s="87"/>
      <c r="I210" s="87"/>
      <c r="J210" s="87"/>
      <c r="K210" s="86"/>
      <c r="L210" s="290"/>
      <c r="M210" s="290"/>
      <c r="N210" s="290"/>
      <c r="O210" s="290"/>
      <c r="P210" s="43"/>
      <c r="Q210" s="335"/>
      <c r="R210" s="80"/>
      <c r="S210" s="81"/>
      <c r="T210" s="80"/>
      <c r="U210" s="80"/>
      <c r="V210" s="80"/>
      <c r="W210" s="80"/>
      <c r="X210" s="80"/>
      <c r="Y210" s="301" t="e">
        <f t="shared" si="12"/>
        <v>#DIV/0!</v>
      </c>
      <c r="Z210" s="301" t="e">
        <f t="shared" si="13"/>
        <v>#DIV/0!</v>
      </c>
      <c r="AB210" s="130"/>
    </row>
    <row r="211" spans="1:28" x14ac:dyDescent="0.25">
      <c r="A211" s="52"/>
      <c r="B211" s="87"/>
      <c r="C211" s="87"/>
      <c r="D211" s="87"/>
      <c r="E211" s="87"/>
      <c r="F211" s="289"/>
      <c r="H211" s="87"/>
      <c r="I211" s="87"/>
      <c r="J211" s="87"/>
      <c r="K211" s="86"/>
      <c r="L211" s="291"/>
      <c r="M211" s="291"/>
      <c r="N211" s="291"/>
      <c r="O211" s="291"/>
      <c r="P211" s="43"/>
      <c r="Q211" s="335"/>
      <c r="R211" s="80"/>
      <c r="S211" s="81"/>
      <c r="T211" s="80"/>
      <c r="U211" s="80"/>
      <c r="V211" s="80"/>
      <c r="W211" s="80"/>
      <c r="X211" s="80"/>
      <c r="Y211" s="301" t="e">
        <f t="shared" si="12"/>
        <v>#DIV/0!</v>
      </c>
      <c r="Z211" s="301" t="e">
        <f t="shared" si="13"/>
        <v>#DIV/0!</v>
      </c>
      <c r="AB211" s="130"/>
    </row>
    <row r="212" spans="1:28" x14ac:dyDescent="0.25">
      <c r="A212" s="52"/>
      <c r="B212" s="87"/>
      <c r="C212" s="87"/>
      <c r="D212" s="87"/>
      <c r="E212" s="87"/>
      <c r="F212" s="289"/>
      <c r="H212" s="87"/>
      <c r="I212" s="87"/>
      <c r="J212" s="87"/>
      <c r="K212" s="86"/>
      <c r="L212" s="290"/>
      <c r="M212" s="290"/>
      <c r="N212" s="290"/>
      <c r="O212" s="290"/>
      <c r="P212" s="43"/>
      <c r="Q212" s="335"/>
      <c r="R212" s="80"/>
      <c r="S212" s="81"/>
      <c r="T212" s="80"/>
      <c r="U212" s="80"/>
      <c r="V212" s="80"/>
      <c r="W212" s="80"/>
      <c r="X212" s="80"/>
      <c r="Y212" s="301" t="e">
        <f t="shared" si="12"/>
        <v>#DIV/0!</v>
      </c>
      <c r="Z212" s="301" t="e">
        <f t="shared" si="13"/>
        <v>#DIV/0!</v>
      </c>
      <c r="AB212" s="130"/>
    </row>
    <row r="213" spans="1:28" x14ac:dyDescent="0.25">
      <c r="A213" s="52"/>
      <c r="B213" s="87"/>
      <c r="C213" s="87"/>
      <c r="D213" s="87"/>
      <c r="E213" s="87"/>
      <c r="F213" s="289"/>
      <c r="H213" s="87"/>
      <c r="I213" s="87"/>
      <c r="J213" s="87"/>
      <c r="K213" s="86"/>
      <c r="L213" s="291"/>
      <c r="M213" s="291"/>
      <c r="N213" s="291"/>
      <c r="O213" s="291"/>
      <c r="P213" s="43"/>
      <c r="Q213" s="335"/>
      <c r="R213" s="80"/>
      <c r="S213" s="81"/>
      <c r="T213" s="80"/>
      <c r="U213" s="80"/>
      <c r="V213" s="80"/>
      <c r="W213" s="80"/>
      <c r="X213" s="80"/>
      <c r="Y213" s="301" t="e">
        <f t="shared" si="12"/>
        <v>#DIV/0!</v>
      </c>
      <c r="Z213" s="301" t="e">
        <f t="shared" si="13"/>
        <v>#DIV/0!</v>
      </c>
      <c r="AB213" s="130"/>
    </row>
    <row r="214" spans="1:28" x14ac:dyDescent="0.25">
      <c r="A214" s="52"/>
      <c r="B214" s="87"/>
      <c r="C214" s="87"/>
      <c r="D214" s="87"/>
      <c r="E214" s="87"/>
      <c r="F214" s="289"/>
      <c r="H214" s="87"/>
      <c r="I214" s="87"/>
      <c r="J214" s="87"/>
      <c r="K214" s="86"/>
      <c r="L214" s="290"/>
      <c r="M214" s="290"/>
      <c r="N214" s="290"/>
      <c r="O214" s="290"/>
      <c r="P214" s="43"/>
      <c r="Q214" s="335"/>
      <c r="R214" s="80"/>
      <c r="S214" s="81"/>
      <c r="T214" s="80"/>
      <c r="U214" s="80"/>
      <c r="V214" s="80"/>
      <c r="W214" s="80"/>
      <c r="X214" s="80"/>
      <c r="Y214" s="301" t="e">
        <f t="shared" si="12"/>
        <v>#DIV/0!</v>
      </c>
      <c r="Z214" s="301" t="e">
        <f t="shared" si="13"/>
        <v>#DIV/0!</v>
      </c>
      <c r="AB214" s="130"/>
    </row>
    <row r="215" spans="1:28" x14ac:dyDescent="0.25">
      <c r="A215" s="52"/>
      <c r="B215" s="87"/>
      <c r="C215" s="87"/>
      <c r="D215" s="87"/>
      <c r="E215" s="87"/>
      <c r="F215" s="289"/>
      <c r="H215" s="87"/>
      <c r="I215" s="87"/>
      <c r="J215" s="87"/>
      <c r="K215" s="86"/>
      <c r="L215" s="291"/>
      <c r="M215" s="291"/>
      <c r="N215" s="291"/>
      <c r="O215" s="291"/>
      <c r="P215" s="43"/>
      <c r="Q215" s="335"/>
      <c r="R215" s="80"/>
      <c r="S215" s="81"/>
      <c r="T215" s="80"/>
      <c r="U215" s="80"/>
      <c r="V215" s="80"/>
      <c r="W215" s="80"/>
      <c r="X215" s="80"/>
      <c r="Y215" s="301" t="e">
        <f t="shared" si="12"/>
        <v>#DIV/0!</v>
      </c>
      <c r="Z215" s="301" t="e">
        <f t="shared" si="13"/>
        <v>#DIV/0!</v>
      </c>
      <c r="AB215" s="130"/>
    </row>
    <row r="216" spans="1:28" x14ac:dyDescent="0.25">
      <c r="A216" s="52"/>
      <c r="B216" s="87"/>
      <c r="C216" s="87"/>
      <c r="D216" s="87"/>
      <c r="E216" s="87"/>
      <c r="F216" s="289"/>
      <c r="H216" s="87"/>
      <c r="I216" s="87"/>
      <c r="J216" s="87"/>
      <c r="K216" s="86"/>
      <c r="L216" s="290"/>
      <c r="M216" s="290"/>
      <c r="N216" s="290"/>
      <c r="O216" s="290"/>
      <c r="P216" s="43"/>
      <c r="Q216" s="335"/>
      <c r="R216" s="80"/>
      <c r="S216" s="81"/>
      <c r="T216" s="80"/>
      <c r="U216" s="80"/>
      <c r="V216" s="80"/>
      <c r="W216" s="80"/>
      <c r="X216" s="80"/>
      <c r="Y216" s="301" t="e">
        <f t="shared" si="12"/>
        <v>#DIV/0!</v>
      </c>
      <c r="Z216" s="301" t="e">
        <f t="shared" si="13"/>
        <v>#DIV/0!</v>
      </c>
      <c r="AB216" s="130"/>
    </row>
    <row r="217" spans="1:28" x14ac:dyDescent="0.25">
      <c r="A217" s="52"/>
      <c r="B217" s="87"/>
      <c r="C217" s="87"/>
      <c r="D217" s="87"/>
      <c r="E217" s="87"/>
      <c r="F217" s="289"/>
      <c r="H217" s="87"/>
      <c r="I217" s="87"/>
      <c r="J217" s="87"/>
      <c r="K217" s="86"/>
      <c r="L217" s="291"/>
      <c r="M217" s="291"/>
      <c r="N217" s="291"/>
      <c r="O217" s="291"/>
      <c r="P217" s="43"/>
      <c r="Q217" s="335"/>
      <c r="R217" s="80"/>
      <c r="S217" s="81"/>
      <c r="T217" s="80"/>
      <c r="U217" s="80"/>
      <c r="V217" s="80"/>
      <c r="W217" s="80"/>
      <c r="X217" s="80"/>
      <c r="Y217" s="301" t="e">
        <f t="shared" si="12"/>
        <v>#DIV/0!</v>
      </c>
      <c r="Z217" s="301" t="e">
        <f t="shared" si="13"/>
        <v>#DIV/0!</v>
      </c>
      <c r="AB217" s="130"/>
    </row>
    <row r="218" spans="1:28" x14ac:dyDescent="0.25">
      <c r="A218" s="52"/>
      <c r="B218" s="87"/>
      <c r="C218" s="87"/>
      <c r="D218" s="87"/>
      <c r="E218" s="87"/>
      <c r="F218" s="289"/>
      <c r="H218" s="87"/>
      <c r="I218" s="87"/>
      <c r="J218" s="87"/>
      <c r="K218" s="86"/>
      <c r="L218" s="290"/>
      <c r="M218" s="290"/>
      <c r="N218" s="290"/>
      <c r="O218" s="290"/>
      <c r="P218" s="43"/>
      <c r="Q218" s="335"/>
      <c r="R218" s="80"/>
      <c r="S218" s="81"/>
      <c r="T218" s="80"/>
      <c r="U218" s="80"/>
      <c r="V218" s="80"/>
      <c r="W218" s="80"/>
      <c r="X218" s="80"/>
      <c r="Y218" s="301" t="e">
        <f t="shared" si="12"/>
        <v>#DIV/0!</v>
      </c>
      <c r="Z218" s="301" t="e">
        <f t="shared" si="13"/>
        <v>#DIV/0!</v>
      </c>
      <c r="AB218" s="130"/>
    </row>
    <row r="219" spans="1:28" x14ac:dyDescent="0.25">
      <c r="A219" s="52"/>
      <c r="B219" s="87"/>
      <c r="C219" s="87"/>
      <c r="D219" s="87"/>
      <c r="E219" s="87"/>
      <c r="F219" s="289"/>
      <c r="H219" s="87"/>
      <c r="I219" s="87"/>
      <c r="J219" s="87"/>
      <c r="K219" s="86"/>
      <c r="L219" s="291"/>
      <c r="M219" s="291"/>
      <c r="N219" s="291"/>
      <c r="O219" s="291"/>
      <c r="P219" s="43"/>
      <c r="Q219" s="335"/>
      <c r="R219" s="80"/>
      <c r="S219" s="81"/>
      <c r="T219" s="80"/>
      <c r="U219" s="80"/>
      <c r="V219" s="80"/>
      <c r="W219" s="80"/>
      <c r="X219" s="80"/>
      <c r="Y219" s="301" t="e">
        <f t="shared" si="12"/>
        <v>#DIV/0!</v>
      </c>
      <c r="Z219" s="301" t="e">
        <f t="shared" si="13"/>
        <v>#DIV/0!</v>
      </c>
      <c r="AB219" s="130"/>
    </row>
    <row r="220" spans="1:28" x14ac:dyDescent="0.25">
      <c r="A220" s="52"/>
      <c r="B220" s="87"/>
      <c r="C220" s="87"/>
      <c r="D220" s="87"/>
      <c r="E220" s="87"/>
      <c r="F220" s="289"/>
      <c r="H220" s="87"/>
      <c r="I220" s="87"/>
      <c r="J220" s="87"/>
      <c r="K220" s="86"/>
      <c r="L220" s="290"/>
      <c r="M220" s="290"/>
      <c r="N220" s="290"/>
      <c r="O220" s="290"/>
      <c r="P220" s="43"/>
      <c r="Q220" s="335"/>
      <c r="R220" s="80"/>
      <c r="S220" s="81"/>
      <c r="T220" s="80"/>
      <c r="U220" s="80"/>
      <c r="V220" s="80"/>
      <c r="W220" s="80"/>
      <c r="X220" s="80"/>
      <c r="Y220" s="301" t="e">
        <f t="shared" si="12"/>
        <v>#DIV/0!</v>
      </c>
      <c r="Z220" s="301" t="e">
        <f t="shared" si="13"/>
        <v>#DIV/0!</v>
      </c>
      <c r="AB220" s="130"/>
    </row>
    <row r="221" spans="1:28" x14ac:dyDescent="0.25">
      <c r="A221" s="52"/>
      <c r="B221" s="87"/>
      <c r="C221" s="87"/>
      <c r="D221" s="87"/>
      <c r="E221" s="87"/>
      <c r="F221" s="289"/>
      <c r="H221" s="87"/>
      <c r="I221" s="87"/>
      <c r="J221" s="87"/>
      <c r="K221" s="86"/>
      <c r="L221" s="291"/>
      <c r="M221" s="291"/>
      <c r="N221" s="291"/>
      <c r="O221" s="291"/>
      <c r="P221" s="43"/>
      <c r="Q221" s="335"/>
      <c r="R221" s="80"/>
      <c r="S221" s="81"/>
      <c r="T221" s="80"/>
      <c r="U221" s="80"/>
      <c r="V221" s="80"/>
      <c r="W221" s="80"/>
      <c r="X221" s="80"/>
      <c r="Y221" s="301" t="e">
        <f t="shared" si="12"/>
        <v>#DIV/0!</v>
      </c>
      <c r="Z221" s="301" t="e">
        <f t="shared" si="13"/>
        <v>#DIV/0!</v>
      </c>
      <c r="AB221" s="130"/>
    </row>
    <row r="222" spans="1:28" x14ac:dyDescent="0.25">
      <c r="A222" s="52"/>
      <c r="B222" s="87"/>
      <c r="C222" s="87"/>
      <c r="D222" s="87"/>
      <c r="E222" s="87"/>
      <c r="F222" s="289"/>
      <c r="H222" s="87"/>
      <c r="I222" s="87"/>
      <c r="J222" s="87"/>
      <c r="K222" s="86"/>
      <c r="L222" s="290"/>
      <c r="M222" s="290"/>
      <c r="N222" s="290"/>
      <c r="O222" s="290"/>
      <c r="P222" s="43"/>
      <c r="Q222" s="335"/>
      <c r="R222" s="80"/>
      <c r="S222" s="81"/>
      <c r="T222" s="80"/>
      <c r="U222" s="80"/>
      <c r="V222" s="80"/>
      <c r="W222" s="80"/>
      <c r="X222" s="80"/>
      <c r="Y222" s="301" t="e">
        <f t="shared" si="12"/>
        <v>#DIV/0!</v>
      </c>
      <c r="Z222" s="301" t="e">
        <f t="shared" si="13"/>
        <v>#DIV/0!</v>
      </c>
      <c r="AB222" s="130"/>
    </row>
    <row r="223" spans="1:28" x14ac:dyDescent="0.25">
      <c r="A223" s="52"/>
      <c r="B223" s="87"/>
      <c r="C223" s="87"/>
      <c r="D223" s="87"/>
      <c r="E223" s="87"/>
      <c r="F223" s="289"/>
      <c r="H223" s="87"/>
      <c r="I223" s="87"/>
      <c r="J223" s="87"/>
      <c r="K223" s="86"/>
      <c r="L223" s="291"/>
      <c r="M223" s="291"/>
      <c r="N223" s="291"/>
      <c r="O223" s="291"/>
      <c r="P223" s="43"/>
      <c r="Q223" s="335"/>
      <c r="R223" s="80"/>
      <c r="S223" s="81"/>
      <c r="T223" s="80"/>
      <c r="U223" s="80"/>
      <c r="V223" s="80"/>
      <c r="W223" s="80"/>
      <c r="X223" s="80"/>
      <c r="Y223" s="301" t="e">
        <f t="shared" si="12"/>
        <v>#DIV/0!</v>
      </c>
      <c r="Z223" s="301" t="e">
        <f t="shared" si="13"/>
        <v>#DIV/0!</v>
      </c>
      <c r="AB223" s="130"/>
    </row>
    <row r="224" spans="1:28" x14ac:dyDescent="0.25">
      <c r="A224" s="52"/>
      <c r="B224" s="87"/>
      <c r="C224" s="87"/>
      <c r="D224" s="87"/>
      <c r="E224" s="87"/>
      <c r="F224" s="289"/>
      <c r="H224" s="87"/>
      <c r="I224" s="87"/>
      <c r="J224" s="87"/>
      <c r="K224" s="86"/>
      <c r="L224" s="290"/>
      <c r="M224" s="290"/>
      <c r="N224" s="290"/>
      <c r="O224" s="290"/>
      <c r="P224" s="43"/>
      <c r="Q224" s="335"/>
      <c r="R224" s="80"/>
      <c r="S224" s="81"/>
      <c r="T224" s="80"/>
      <c r="U224" s="80"/>
      <c r="V224" s="80"/>
      <c r="W224" s="80"/>
      <c r="X224" s="80"/>
      <c r="Y224" s="301" t="e">
        <f t="shared" si="12"/>
        <v>#DIV/0!</v>
      </c>
      <c r="Z224" s="301" t="e">
        <f t="shared" si="13"/>
        <v>#DIV/0!</v>
      </c>
      <c r="AB224" s="130"/>
    </row>
    <row r="225" spans="1:28" x14ac:dyDescent="0.25">
      <c r="A225" s="52"/>
      <c r="B225" s="87"/>
      <c r="C225" s="87"/>
      <c r="D225" s="87"/>
      <c r="E225" s="87"/>
      <c r="F225" s="289"/>
      <c r="H225" s="87"/>
      <c r="I225" s="87"/>
      <c r="J225" s="87"/>
      <c r="K225" s="86"/>
      <c r="L225" s="291"/>
      <c r="M225" s="291"/>
      <c r="N225" s="291"/>
      <c r="O225" s="291"/>
      <c r="P225" s="43"/>
      <c r="Q225" s="335"/>
      <c r="R225" s="80"/>
      <c r="S225" s="81"/>
      <c r="T225" s="80"/>
      <c r="U225" s="80"/>
      <c r="V225" s="80"/>
      <c r="W225" s="80"/>
      <c r="X225" s="80"/>
      <c r="Y225" s="301" t="e">
        <f t="shared" si="12"/>
        <v>#DIV/0!</v>
      </c>
      <c r="Z225" s="301" t="e">
        <f t="shared" si="13"/>
        <v>#DIV/0!</v>
      </c>
      <c r="AB225" s="130"/>
    </row>
    <row r="226" spans="1:28" x14ac:dyDescent="0.25">
      <c r="A226" s="52"/>
      <c r="B226" s="87"/>
      <c r="C226" s="87"/>
      <c r="D226" s="87"/>
      <c r="E226" s="87"/>
      <c r="F226" s="289"/>
      <c r="H226" s="87"/>
      <c r="I226" s="87"/>
      <c r="J226" s="87"/>
      <c r="K226" s="86"/>
      <c r="L226" s="290"/>
      <c r="M226" s="290"/>
      <c r="N226" s="290"/>
      <c r="O226" s="290"/>
      <c r="P226" s="43"/>
      <c r="Q226" s="335"/>
      <c r="R226" s="80"/>
      <c r="S226" s="81"/>
      <c r="T226" s="80"/>
      <c r="U226" s="80"/>
      <c r="V226" s="80"/>
      <c r="W226" s="80"/>
      <c r="X226" s="80"/>
      <c r="Y226" s="301" t="e">
        <f t="shared" si="12"/>
        <v>#DIV/0!</v>
      </c>
      <c r="Z226" s="301" t="e">
        <f t="shared" si="13"/>
        <v>#DIV/0!</v>
      </c>
      <c r="AB226" s="130"/>
    </row>
    <row r="227" spans="1:28" x14ac:dyDescent="0.25">
      <c r="A227" s="52"/>
      <c r="B227" s="87"/>
      <c r="C227" s="87"/>
      <c r="D227" s="87"/>
      <c r="E227" s="87"/>
      <c r="F227" s="289"/>
      <c r="H227" s="87"/>
      <c r="I227" s="87"/>
      <c r="J227" s="87"/>
      <c r="K227" s="86"/>
      <c r="L227" s="291"/>
      <c r="M227" s="291"/>
      <c r="N227" s="291"/>
      <c r="O227" s="291"/>
      <c r="P227" s="43"/>
      <c r="Q227" s="335"/>
      <c r="R227" s="80"/>
      <c r="S227" s="81"/>
      <c r="T227" s="80"/>
      <c r="U227" s="80"/>
      <c r="V227" s="80"/>
      <c r="W227" s="80"/>
      <c r="X227" s="80"/>
      <c r="Y227" s="301" t="e">
        <f t="shared" si="12"/>
        <v>#DIV/0!</v>
      </c>
      <c r="Z227" s="301" t="e">
        <f t="shared" si="13"/>
        <v>#DIV/0!</v>
      </c>
      <c r="AB227" s="130"/>
    </row>
    <row r="228" spans="1:28" x14ac:dyDescent="0.25">
      <c r="A228" s="52"/>
      <c r="B228" s="87"/>
      <c r="C228" s="87"/>
      <c r="D228" s="87"/>
      <c r="E228" s="87"/>
      <c r="F228" s="289"/>
      <c r="H228" s="87"/>
      <c r="I228" s="87"/>
      <c r="J228" s="87"/>
      <c r="K228" s="86"/>
      <c r="L228" s="290"/>
      <c r="M228" s="290"/>
      <c r="N228" s="290"/>
      <c r="O228" s="290"/>
      <c r="P228" s="43"/>
      <c r="Q228" s="335"/>
      <c r="R228" s="80"/>
      <c r="S228" s="81"/>
      <c r="T228" s="80"/>
      <c r="U228" s="80"/>
      <c r="V228" s="80"/>
      <c r="W228" s="80"/>
      <c r="X228" s="80"/>
      <c r="Y228" s="301" t="e">
        <f t="shared" si="12"/>
        <v>#DIV/0!</v>
      </c>
      <c r="Z228" s="301" t="e">
        <f t="shared" si="13"/>
        <v>#DIV/0!</v>
      </c>
      <c r="AB228" s="130"/>
    </row>
    <row r="229" spans="1:28" x14ac:dyDescent="0.25">
      <c r="A229" s="52"/>
      <c r="B229" s="87"/>
      <c r="C229" s="87"/>
      <c r="D229" s="87"/>
      <c r="E229" s="87"/>
      <c r="F229" s="289"/>
      <c r="H229" s="87"/>
      <c r="I229" s="87"/>
      <c r="J229" s="87"/>
      <c r="K229" s="86"/>
      <c r="L229" s="291"/>
      <c r="M229" s="291"/>
      <c r="N229" s="291"/>
      <c r="O229" s="291"/>
      <c r="P229" s="43"/>
      <c r="Q229" s="335"/>
      <c r="R229" s="80"/>
      <c r="S229" s="81"/>
      <c r="T229" s="80"/>
      <c r="U229" s="80"/>
      <c r="V229" s="80"/>
      <c r="W229" s="80"/>
      <c r="X229" s="80"/>
      <c r="Y229" s="301" t="e">
        <f t="shared" si="12"/>
        <v>#DIV/0!</v>
      </c>
      <c r="Z229" s="301" t="e">
        <f t="shared" si="13"/>
        <v>#DIV/0!</v>
      </c>
      <c r="AB229" s="130"/>
    </row>
    <row r="230" spans="1:28" x14ac:dyDescent="0.25">
      <c r="A230" s="52"/>
      <c r="B230" s="87"/>
      <c r="C230" s="87"/>
      <c r="D230" s="87"/>
      <c r="E230" s="87"/>
      <c r="F230" s="289"/>
      <c r="H230" s="87"/>
      <c r="I230" s="87"/>
      <c r="J230" s="87"/>
      <c r="K230" s="86"/>
      <c r="L230" s="290"/>
      <c r="M230" s="290"/>
      <c r="N230" s="290"/>
      <c r="O230" s="290"/>
      <c r="P230" s="43"/>
      <c r="Q230" s="335"/>
      <c r="R230" s="80"/>
      <c r="S230" s="81"/>
      <c r="T230" s="80"/>
      <c r="U230" s="80"/>
      <c r="V230" s="80"/>
      <c r="W230" s="80"/>
      <c r="X230" s="80"/>
      <c r="Y230" s="301" t="e">
        <f t="shared" si="12"/>
        <v>#DIV/0!</v>
      </c>
      <c r="Z230" s="301" t="e">
        <f t="shared" si="13"/>
        <v>#DIV/0!</v>
      </c>
      <c r="AB230" s="130"/>
    </row>
    <row r="231" spans="1:28" x14ac:dyDescent="0.25">
      <c r="A231" s="52"/>
      <c r="B231" s="87"/>
      <c r="C231" s="87"/>
      <c r="D231" s="87"/>
      <c r="E231" s="87"/>
      <c r="F231" s="289"/>
      <c r="H231" s="87"/>
      <c r="I231" s="87"/>
      <c r="J231" s="87"/>
      <c r="K231" s="86"/>
      <c r="L231" s="291"/>
      <c r="M231" s="291"/>
      <c r="N231" s="291"/>
      <c r="O231" s="291"/>
      <c r="P231" s="43"/>
      <c r="Q231" s="335"/>
      <c r="R231" s="80"/>
      <c r="S231" s="81"/>
      <c r="T231" s="80"/>
      <c r="U231" s="80"/>
      <c r="V231" s="80"/>
      <c r="W231" s="80"/>
      <c r="X231" s="80"/>
      <c r="Y231" s="301" t="e">
        <f t="shared" si="12"/>
        <v>#DIV/0!</v>
      </c>
      <c r="Z231" s="301" t="e">
        <f t="shared" si="13"/>
        <v>#DIV/0!</v>
      </c>
      <c r="AB231" s="130"/>
    </row>
    <row r="232" spans="1:28" x14ac:dyDescent="0.25">
      <c r="A232" s="52"/>
      <c r="B232" s="87"/>
      <c r="C232" s="87"/>
      <c r="D232" s="87"/>
      <c r="E232" s="87"/>
      <c r="F232" s="289"/>
      <c r="H232" s="87"/>
      <c r="I232" s="87"/>
      <c r="J232" s="87"/>
      <c r="K232" s="86"/>
      <c r="L232" s="290"/>
      <c r="M232" s="290"/>
      <c r="N232" s="290"/>
      <c r="O232" s="290"/>
      <c r="P232" s="43"/>
      <c r="Q232" s="335"/>
      <c r="R232" s="80"/>
      <c r="S232" s="81"/>
      <c r="T232" s="80"/>
      <c r="U232" s="80"/>
      <c r="V232" s="80"/>
      <c r="W232" s="80"/>
      <c r="X232" s="80"/>
      <c r="Y232" s="301" t="e">
        <f t="shared" si="12"/>
        <v>#DIV/0!</v>
      </c>
      <c r="Z232" s="301" t="e">
        <f t="shared" si="13"/>
        <v>#DIV/0!</v>
      </c>
      <c r="AB232" s="130"/>
    </row>
    <row r="233" spans="1:28" x14ac:dyDescent="0.25">
      <c r="A233" s="52"/>
      <c r="B233" s="87"/>
      <c r="C233" s="87"/>
      <c r="D233" s="87"/>
      <c r="E233" s="87"/>
      <c r="F233" s="289"/>
      <c r="H233" s="87"/>
      <c r="I233" s="87"/>
      <c r="J233" s="87"/>
      <c r="K233" s="86"/>
      <c r="L233" s="291"/>
      <c r="M233" s="291"/>
      <c r="N233" s="291"/>
      <c r="O233" s="291"/>
      <c r="P233" s="43"/>
      <c r="Q233" s="335"/>
      <c r="R233" s="80"/>
      <c r="S233" s="81"/>
      <c r="T233" s="80"/>
      <c r="U233" s="80"/>
      <c r="V233" s="80"/>
      <c r="W233" s="80"/>
      <c r="X233" s="80"/>
      <c r="Y233" s="301" t="e">
        <f t="shared" si="12"/>
        <v>#DIV/0!</v>
      </c>
      <c r="Z233" s="301" t="e">
        <f t="shared" si="13"/>
        <v>#DIV/0!</v>
      </c>
      <c r="AB233" s="130"/>
    </row>
    <row r="234" spans="1:28" x14ac:dyDescent="0.25">
      <c r="A234" s="52"/>
      <c r="B234" s="87"/>
      <c r="C234" s="87"/>
      <c r="D234" s="87"/>
      <c r="E234" s="87"/>
      <c r="F234" s="289"/>
      <c r="H234" s="87"/>
      <c r="I234" s="87"/>
      <c r="J234" s="87"/>
      <c r="K234" s="86"/>
      <c r="L234" s="290"/>
      <c r="M234" s="290"/>
      <c r="N234" s="290"/>
      <c r="O234" s="290"/>
      <c r="P234" s="43"/>
      <c r="Q234" s="335"/>
      <c r="R234" s="80"/>
      <c r="S234" s="81"/>
      <c r="T234" s="80"/>
      <c r="U234" s="80"/>
      <c r="V234" s="80"/>
      <c r="W234" s="80"/>
      <c r="X234" s="80"/>
      <c r="Y234" s="301" t="e">
        <f t="shared" si="12"/>
        <v>#DIV/0!</v>
      </c>
      <c r="Z234" s="301" t="e">
        <f t="shared" si="13"/>
        <v>#DIV/0!</v>
      </c>
      <c r="AB234" s="130"/>
    </row>
    <row r="235" spans="1:28" x14ac:dyDescent="0.25">
      <c r="A235" s="52"/>
      <c r="B235" s="87"/>
      <c r="C235" s="87"/>
      <c r="D235" s="87"/>
      <c r="E235" s="87"/>
      <c r="F235" s="289"/>
      <c r="H235" s="87"/>
      <c r="I235" s="87"/>
      <c r="J235" s="87"/>
      <c r="K235" s="86"/>
      <c r="L235" s="291"/>
      <c r="M235" s="291"/>
      <c r="N235" s="291"/>
      <c r="O235" s="291"/>
      <c r="P235" s="43"/>
      <c r="Q235" s="335"/>
      <c r="R235" s="80"/>
      <c r="S235" s="81"/>
      <c r="T235" s="80"/>
      <c r="U235" s="80"/>
      <c r="V235" s="80"/>
      <c r="W235" s="80"/>
      <c r="X235" s="80"/>
      <c r="Y235" s="301" t="e">
        <f t="shared" si="12"/>
        <v>#DIV/0!</v>
      </c>
      <c r="Z235" s="301" t="e">
        <f t="shared" si="13"/>
        <v>#DIV/0!</v>
      </c>
      <c r="AB235" s="130"/>
    </row>
    <row r="236" spans="1:28" x14ac:dyDescent="0.25">
      <c r="A236" s="52"/>
      <c r="B236" s="87"/>
      <c r="C236" s="87"/>
      <c r="D236" s="87"/>
      <c r="E236" s="87"/>
      <c r="F236" s="289"/>
      <c r="H236" s="87"/>
      <c r="I236" s="87"/>
      <c r="J236" s="87"/>
      <c r="K236" s="86"/>
      <c r="L236" s="290"/>
      <c r="M236" s="290"/>
      <c r="N236" s="290"/>
      <c r="O236" s="290"/>
      <c r="P236" s="43"/>
      <c r="Q236" s="335"/>
      <c r="R236" s="80"/>
      <c r="S236" s="81"/>
      <c r="T236" s="80"/>
      <c r="U236" s="80"/>
      <c r="V236" s="80"/>
      <c r="W236" s="80"/>
      <c r="X236" s="80"/>
      <c r="Y236" s="301" t="e">
        <f t="shared" si="12"/>
        <v>#DIV/0!</v>
      </c>
      <c r="Z236" s="301" t="e">
        <f t="shared" si="13"/>
        <v>#DIV/0!</v>
      </c>
      <c r="AB236" s="130"/>
    </row>
    <row r="237" spans="1:28" x14ac:dyDescent="0.25">
      <c r="A237" s="52"/>
      <c r="B237" s="87"/>
      <c r="C237" s="87"/>
      <c r="D237" s="87"/>
      <c r="E237" s="87"/>
      <c r="F237" s="289"/>
      <c r="H237" s="87"/>
      <c r="I237" s="87"/>
      <c r="J237" s="87"/>
      <c r="K237" s="86"/>
      <c r="L237" s="291"/>
      <c r="M237" s="291"/>
      <c r="N237" s="291"/>
      <c r="O237" s="291"/>
      <c r="P237" s="43"/>
      <c r="Q237" s="335"/>
      <c r="R237" s="80"/>
      <c r="S237" s="81"/>
      <c r="T237" s="80"/>
      <c r="U237" s="80"/>
      <c r="V237" s="80"/>
      <c r="W237" s="80"/>
      <c r="X237" s="80"/>
      <c r="Y237" s="301" t="e">
        <f t="shared" si="12"/>
        <v>#DIV/0!</v>
      </c>
      <c r="Z237" s="301" t="e">
        <f t="shared" si="13"/>
        <v>#DIV/0!</v>
      </c>
      <c r="AB237" s="130"/>
    </row>
    <row r="238" spans="1:28" x14ac:dyDescent="0.25">
      <c r="A238" s="52"/>
      <c r="B238" s="87"/>
      <c r="C238" s="87"/>
      <c r="D238" s="87"/>
      <c r="E238" s="87"/>
      <c r="F238" s="289"/>
      <c r="H238" s="87"/>
      <c r="I238" s="87"/>
      <c r="J238" s="87"/>
      <c r="K238" s="86"/>
      <c r="L238" s="290"/>
      <c r="M238" s="290"/>
      <c r="N238" s="290"/>
      <c r="O238" s="290"/>
      <c r="P238" s="43"/>
      <c r="Q238" s="335"/>
      <c r="R238" s="80"/>
      <c r="S238" s="81"/>
      <c r="T238" s="80"/>
      <c r="U238" s="80"/>
      <c r="V238" s="80"/>
      <c r="W238" s="80"/>
      <c r="X238" s="80"/>
      <c r="Y238" s="301" t="e">
        <f t="shared" si="12"/>
        <v>#DIV/0!</v>
      </c>
      <c r="Z238" s="301" t="e">
        <f t="shared" si="13"/>
        <v>#DIV/0!</v>
      </c>
      <c r="AB238" s="130"/>
    </row>
    <row r="239" spans="1:28" x14ac:dyDescent="0.25">
      <c r="A239" s="52"/>
      <c r="B239" s="87"/>
      <c r="C239" s="87"/>
      <c r="D239" s="87"/>
      <c r="E239" s="87"/>
      <c r="F239" s="289"/>
      <c r="H239" s="87"/>
      <c r="I239" s="87"/>
      <c r="J239" s="87"/>
      <c r="K239" s="86"/>
      <c r="L239" s="291"/>
      <c r="M239" s="291"/>
      <c r="N239" s="291"/>
      <c r="O239" s="291"/>
      <c r="P239" s="43"/>
      <c r="Q239" s="335"/>
      <c r="R239" s="80"/>
      <c r="S239" s="81"/>
      <c r="T239" s="80"/>
      <c r="U239" s="80"/>
      <c r="V239" s="80"/>
      <c r="W239" s="80"/>
      <c r="X239" s="80"/>
      <c r="Y239" s="301" t="e">
        <f t="shared" si="12"/>
        <v>#DIV/0!</v>
      </c>
      <c r="Z239" s="301" t="e">
        <f t="shared" si="13"/>
        <v>#DIV/0!</v>
      </c>
      <c r="AB239" s="130"/>
    </row>
    <row r="240" spans="1:28" x14ac:dyDescent="0.25">
      <c r="A240" s="52"/>
      <c r="B240" s="87"/>
      <c r="C240" s="87"/>
      <c r="D240" s="87"/>
      <c r="E240" s="87"/>
      <c r="F240" s="289"/>
      <c r="H240" s="87"/>
      <c r="I240" s="87"/>
      <c r="J240" s="87"/>
      <c r="K240" s="86"/>
      <c r="L240" s="290"/>
      <c r="M240" s="290"/>
      <c r="N240" s="290"/>
      <c r="O240" s="290"/>
      <c r="P240" s="43"/>
      <c r="Q240" s="335"/>
      <c r="R240" s="80"/>
      <c r="S240" s="81"/>
      <c r="T240" s="80"/>
      <c r="U240" s="80"/>
      <c r="V240" s="80"/>
      <c r="W240" s="80"/>
      <c r="X240" s="80"/>
      <c r="Y240" s="301" t="e">
        <f t="shared" si="12"/>
        <v>#DIV/0!</v>
      </c>
      <c r="Z240" s="301" t="e">
        <f t="shared" si="13"/>
        <v>#DIV/0!</v>
      </c>
      <c r="AB240" s="130"/>
    </row>
    <row r="241" spans="1:28" x14ac:dyDescent="0.25">
      <c r="A241" s="52"/>
      <c r="B241" s="87"/>
      <c r="C241" s="87"/>
      <c r="D241" s="87"/>
      <c r="E241" s="87"/>
      <c r="F241" s="289"/>
      <c r="H241" s="87"/>
      <c r="I241" s="87"/>
      <c r="J241" s="87"/>
      <c r="K241" s="86"/>
      <c r="L241" s="291"/>
      <c r="M241" s="291"/>
      <c r="N241" s="291"/>
      <c r="O241" s="291"/>
      <c r="P241" s="43"/>
      <c r="Q241" s="335"/>
      <c r="R241" s="80"/>
      <c r="S241" s="81"/>
      <c r="T241" s="80"/>
      <c r="U241" s="80"/>
      <c r="V241" s="80"/>
      <c r="W241" s="80"/>
      <c r="X241" s="80"/>
      <c r="Y241" s="301" t="e">
        <f t="shared" si="12"/>
        <v>#DIV/0!</v>
      </c>
      <c r="Z241" s="301" t="e">
        <f t="shared" si="13"/>
        <v>#DIV/0!</v>
      </c>
      <c r="AB241" s="130"/>
    </row>
    <row r="242" spans="1:28" x14ac:dyDescent="0.25">
      <c r="A242" s="52"/>
      <c r="B242" s="87"/>
      <c r="C242" s="87"/>
      <c r="D242" s="87"/>
      <c r="E242" s="87"/>
      <c r="F242" s="289"/>
      <c r="H242" s="87"/>
      <c r="I242" s="87"/>
      <c r="J242" s="87"/>
      <c r="K242" s="86"/>
      <c r="L242" s="290"/>
      <c r="M242" s="290"/>
      <c r="N242" s="290"/>
      <c r="O242" s="290"/>
      <c r="P242" s="43"/>
      <c r="Q242" s="335"/>
      <c r="R242" s="80"/>
      <c r="S242" s="81"/>
      <c r="T242" s="80"/>
      <c r="U242" s="80"/>
      <c r="V242" s="80"/>
      <c r="W242" s="80"/>
      <c r="X242" s="80"/>
      <c r="Y242" s="301" t="e">
        <f t="shared" si="12"/>
        <v>#DIV/0!</v>
      </c>
      <c r="Z242" s="301" t="e">
        <f t="shared" si="13"/>
        <v>#DIV/0!</v>
      </c>
      <c r="AB242" s="130"/>
    </row>
    <row r="243" spans="1:28" x14ac:dyDescent="0.25">
      <c r="A243" s="52"/>
      <c r="B243" s="87"/>
      <c r="C243" s="87"/>
      <c r="D243" s="87"/>
      <c r="E243" s="87"/>
      <c r="F243" s="289"/>
      <c r="H243" s="87"/>
      <c r="I243" s="87"/>
      <c r="J243" s="87"/>
      <c r="K243" s="86"/>
      <c r="L243" s="291"/>
      <c r="M243" s="291"/>
      <c r="N243" s="291"/>
      <c r="O243" s="291"/>
      <c r="P243" s="43"/>
      <c r="Q243" s="335"/>
      <c r="R243" s="80"/>
      <c r="S243" s="81"/>
      <c r="T243" s="80"/>
      <c r="U243" s="80"/>
      <c r="V243" s="80"/>
      <c r="W243" s="80"/>
      <c r="X243" s="80"/>
      <c r="Y243" s="301" t="e">
        <f t="shared" si="12"/>
        <v>#DIV/0!</v>
      </c>
      <c r="Z243" s="301" t="e">
        <f t="shared" si="13"/>
        <v>#DIV/0!</v>
      </c>
      <c r="AB243" s="130"/>
    </row>
    <row r="244" spans="1:28" x14ac:dyDescent="0.25">
      <c r="A244" s="52"/>
      <c r="B244" s="87"/>
      <c r="C244" s="87"/>
      <c r="D244" s="87"/>
      <c r="E244" s="87"/>
      <c r="F244" s="289"/>
      <c r="H244" s="87"/>
      <c r="I244" s="87"/>
      <c r="J244" s="87"/>
      <c r="K244" s="86"/>
      <c r="L244" s="290"/>
      <c r="M244" s="290"/>
      <c r="N244" s="290"/>
      <c r="O244" s="290"/>
      <c r="P244" s="43"/>
      <c r="Q244" s="335"/>
      <c r="R244" s="80"/>
      <c r="S244" s="81"/>
      <c r="T244" s="80"/>
      <c r="U244" s="80"/>
      <c r="V244" s="80"/>
      <c r="W244" s="80"/>
      <c r="X244" s="80"/>
      <c r="Y244" s="301" t="e">
        <f t="shared" si="12"/>
        <v>#DIV/0!</v>
      </c>
      <c r="Z244" s="301" t="e">
        <f t="shared" si="13"/>
        <v>#DIV/0!</v>
      </c>
      <c r="AB244" s="130"/>
    </row>
    <row r="245" spans="1:28" x14ac:dyDescent="0.25">
      <c r="A245" s="52"/>
      <c r="B245" s="87"/>
      <c r="C245" s="87"/>
      <c r="D245" s="87"/>
      <c r="E245" s="87"/>
      <c r="F245" s="289"/>
      <c r="H245" s="87"/>
      <c r="I245" s="87"/>
      <c r="J245" s="87"/>
      <c r="K245" s="86"/>
      <c r="L245" s="290"/>
      <c r="M245" s="290"/>
      <c r="N245" s="290"/>
      <c r="O245" s="290"/>
      <c r="P245" s="43"/>
      <c r="Q245" s="335"/>
      <c r="R245" s="80"/>
      <c r="S245" s="81"/>
      <c r="T245" s="80"/>
      <c r="U245" s="80"/>
      <c r="V245" s="80"/>
      <c r="W245" s="80"/>
      <c r="X245" s="80"/>
      <c r="Y245" s="301" t="e">
        <f t="shared" si="12"/>
        <v>#DIV/0!</v>
      </c>
      <c r="Z245" s="301" t="e">
        <f t="shared" si="13"/>
        <v>#DIV/0!</v>
      </c>
      <c r="AB245" s="130"/>
    </row>
    <row r="246" spans="1:28" x14ac:dyDescent="0.25">
      <c r="A246" s="52"/>
      <c r="B246" s="87"/>
      <c r="C246" s="87"/>
      <c r="D246" s="87"/>
      <c r="E246" s="87"/>
      <c r="F246" s="289"/>
      <c r="H246" s="87"/>
      <c r="I246" s="87"/>
      <c r="J246" s="87"/>
      <c r="K246" s="86"/>
      <c r="L246" s="291"/>
      <c r="M246" s="291"/>
      <c r="N246" s="291"/>
      <c r="O246" s="291"/>
      <c r="P246" s="43"/>
      <c r="Q246" s="335"/>
      <c r="R246" s="80"/>
      <c r="S246" s="81"/>
      <c r="T246" s="80"/>
      <c r="U246" s="80"/>
      <c r="V246" s="80"/>
      <c r="W246" s="80"/>
      <c r="X246" s="80"/>
      <c r="Y246" s="301" t="e">
        <f t="shared" si="12"/>
        <v>#DIV/0!</v>
      </c>
      <c r="Z246" s="301" t="e">
        <f t="shared" si="13"/>
        <v>#DIV/0!</v>
      </c>
      <c r="AB246" s="130"/>
    </row>
    <row r="247" spans="1:28" x14ac:dyDescent="0.25">
      <c r="A247" s="52"/>
      <c r="B247" s="87"/>
      <c r="C247" s="87"/>
      <c r="D247" s="87"/>
      <c r="E247" s="87"/>
      <c r="F247" s="289"/>
      <c r="H247" s="87"/>
      <c r="I247" s="87"/>
      <c r="J247" s="87"/>
      <c r="K247" s="86"/>
      <c r="L247" s="290"/>
      <c r="M247" s="290"/>
      <c r="N247" s="290"/>
      <c r="O247" s="290"/>
      <c r="P247" s="43"/>
      <c r="Q247" s="335"/>
      <c r="R247" s="80"/>
      <c r="S247" s="81"/>
      <c r="T247" s="80"/>
      <c r="U247" s="80"/>
      <c r="V247" s="80"/>
      <c r="W247" s="80"/>
      <c r="X247" s="80"/>
      <c r="Y247" s="301" t="e">
        <f t="shared" si="12"/>
        <v>#DIV/0!</v>
      </c>
      <c r="Z247" s="301" t="e">
        <f t="shared" si="13"/>
        <v>#DIV/0!</v>
      </c>
      <c r="AB247" s="130"/>
    </row>
    <row r="248" spans="1:28" x14ac:dyDescent="0.25">
      <c r="A248" s="52"/>
      <c r="B248" s="87"/>
      <c r="C248" s="87"/>
      <c r="D248" s="87"/>
      <c r="E248" s="87"/>
      <c r="F248" s="289"/>
      <c r="H248" s="87"/>
      <c r="I248" s="87"/>
      <c r="J248" s="87"/>
      <c r="K248" s="86"/>
      <c r="L248" s="291"/>
      <c r="M248" s="291"/>
      <c r="N248" s="291"/>
      <c r="O248" s="291"/>
      <c r="P248" s="43"/>
      <c r="Q248" s="335"/>
      <c r="R248" s="80"/>
      <c r="S248" s="81"/>
      <c r="T248" s="80"/>
      <c r="U248" s="80"/>
      <c r="V248" s="80"/>
      <c r="W248" s="80"/>
      <c r="X248" s="80"/>
      <c r="Y248" s="301" t="e">
        <f t="shared" si="12"/>
        <v>#DIV/0!</v>
      </c>
      <c r="Z248" s="301" t="e">
        <f t="shared" si="13"/>
        <v>#DIV/0!</v>
      </c>
      <c r="AB248" s="130"/>
    </row>
    <row r="249" spans="1:28" x14ac:dyDescent="0.25">
      <c r="A249" s="52"/>
      <c r="B249" s="87"/>
      <c r="C249" s="87"/>
      <c r="D249" s="87"/>
      <c r="E249" s="87"/>
      <c r="F249" s="289"/>
      <c r="H249" s="87"/>
      <c r="I249" s="87"/>
      <c r="J249" s="87"/>
      <c r="K249" s="86"/>
      <c r="L249" s="290"/>
      <c r="M249" s="290"/>
      <c r="N249" s="290"/>
      <c r="O249" s="290"/>
      <c r="P249" s="43"/>
      <c r="Q249" s="335"/>
      <c r="R249" s="80"/>
      <c r="S249" s="81"/>
      <c r="T249" s="80"/>
      <c r="U249" s="80"/>
      <c r="V249" s="80"/>
      <c r="W249" s="80"/>
      <c r="X249" s="80"/>
      <c r="Y249" s="301" t="e">
        <f t="shared" si="12"/>
        <v>#DIV/0!</v>
      </c>
      <c r="Z249" s="301" t="e">
        <f t="shared" si="13"/>
        <v>#DIV/0!</v>
      </c>
      <c r="AB249" s="130"/>
    </row>
    <row r="250" spans="1:28" x14ac:dyDescent="0.25">
      <c r="A250" s="52"/>
      <c r="B250" s="87"/>
      <c r="C250" s="87"/>
      <c r="D250" s="87"/>
      <c r="E250" s="87"/>
      <c r="F250" s="289"/>
      <c r="H250" s="87"/>
      <c r="I250" s="87"/>
      <c r="J250" s="87"/>
      <c r="K250" s="86"/>
      <c r="L250" s="291"/>
      <c r="M250" s="291"/>
      <c r="N250" s="291"/>
      <c r="O250" s="291"/>
      <c r="P250" s="43"/>
      <c r="Q250" s="335"/>
      <c r="R250" s="80"/>
      <c r="S250" s="81"/>
      <c r="T250" s="80"/>
      <c r="U250" s="80"/>
      <c r="V250" s="80"/>
      <c r="W250" s="80"/>
      <c r="X250" s="80"/>
      <c r="Y250" s="301" t="e">
        <f t="shared" si="12"/>
        <v>#DIV/0!</v>
      </c>
      <c r="Z250" s="301" t="e">
        <f t="shared" si="13"/>
        <v>#DIV/0!</v>
      </c>
      <c r="AB250" s="130"/>
    </row>
    <row r="251" spans="1:28" x14ac:dyDescent="0.25">
      <c r="A251" s="52"/>
      <c r="B251" s="87"/>
      <c r="C251" s="87"/>
      <c r="D251" s="87"/>
      <c r="E251" s="87"/>
      <c r="F251" s="289"/>
      <c r="H251" s="87"/>
      <c r="I251" s="87"/>
      <c r="J251" s="87"/>
      <c r="K251" s="86"/>
      <c r="L251" s="290"/>
      <c r="M251" s="290"/>
      <c r="N251" s="290"/>
      <c r="O251" s="290"/>
      <c r="P251" s="43"/>
      <c r="Q251" s="335"/>
      <c r="R251" s="80"/>
      <c r="S251" s="81"/>
      <c r="T251" s="80"/>
      <c r="U251" s="80"/>
      <c r="V251" s="80"/>
      <c r="W251" s="80"/>
      <c r="X251" s="80"/>
      <c r="Y251" s="301" t="e">
        <f t="shared" si="12"/>
        <v>#DIV/0!</v>
      </c>
      <c r="Z251" s="301" t="e">
        <f t="shared" si="13"/>
        <v>#DIV/0!</v>
      </c>
      <c r="AB251" s="130"/>
    </row>
    <row r="252" spans="1:28" x14ac:dyDescent="0.25">
      <c r="A252" s="52"/>
      <c r="B252" s="87"/>
      <c r="C252" s="87"/>
      <c r="D252" s="87"/>
      <c r="E252" s="87"/>
      <c r="F252" s="289"/>
      <c r="H252" s="87"/>
      <c r="I252" s="87"/>
      <c r="J252" s="87"/>
      <c r="K252" s="86"/>
      <c r="L252" s="291"/>
      <c r="M252" s="291"/>
      <c r="N252" s="291"/>
      <c r="O252" s="291"/>
      <c r="P252" s="43"/>
      <c r="Q252" s="335"/>
      <c r="R252" s="80"/>
      <c r="S252" s="81"/>
      <c r="T252" s="80"/>
      <c r="U252" s="80"/>
      <c r="V252" s="80"/>
      <c r="W252" s="80"/>
      <c r="X252" s="80"/>
      <c r="Y252" s="301" t="e">
        <f t="shared" si="12"/>
        <v>#DIV/0!</v>
      </c>
      <c r="Z252" s="301" t="e">
        <f t="shared" si="13"/>
        <v>#DIV/0!</v>
      </c>
      <c r="AB252" s="130"/>
    </row>
    <row r="253" spans="1:28" x14ac:dyDescent="0.25">
      <c r="A253" s="52"/>
      <c r="B253" s="87"/>
      <c r="C253" s="87"/>
      <c r="D253" s="87"/>
      <c r="E253" s="87"/>
      <c r="F253" s="289"/>
      <c r="H253" s="87"/>
      <c r="I253" s="87"/>
      <c r="J253" s="87"/>
      <c r="K253" s="86"/>
      <c r="L253" s="290"/>
      <c r="M253" s="290"/>
      <c r="N253" s="290"/>
      <c r="O253" s="290"/>
      <c r="P253" s="43"/>
      <c r="Q253" s="335"/>
      <c r="R253" s="80"/>
      <c r="S253" s="81"/>
      <c r="T253" s="80"/>
      <c r="U253" s="80"/>
      <c r="V253" s="80"/>
      <c r="W253" s="80"/>
      <c r="X253" s="80"/>
      <c r="Y253" s="301" t="e">
        <f t="shared" si="12"/>
        <v>#DIV/0!</v>
      </c>
      <c r="Z253" s="301" t="e">
        <f t="shared" si="13"/>
        <v>#DIV/0!</v>
      </c>
      <c r="AB253" s="130"/>
    </row>
    <row r="254" spans="1:28" x14ac:dyDescent="0.25">
      <c r="A254" s="52"/>
      <c r="B254" s="87"/>
      <c r="C254" s="87"/>
      <c r="D254" s="87"/>
      <c r="E254" s="87"/>
      <c r="F254" s="289"/>
      <c r="H254" s="87"/>
      <c r="I254" s="87"/>
      <c r="J254" s="87"/>
      <c r="K254" s="86"/>
      <c r="L254" s="291"/>
      <c r="M254" s="291"/>
      <c r="N254" s="291"/>
      <c r="O254" s="291"/>
      <c r="P254" s="43"/>
      <c r="Q254" s="335"/>
      <c r="R254" s="80"/>
      <c r="S254" s="81"/>
      <c r="T254" s="80"/>
      <c r="U254" s="80"/>
      <c r="V254" s="80"/>
      <c r="W254" s="80"/>
      <c r="X254" s="80"/>
      <c r="Y254" s="301" t="e">
        <f t="shared" si="12"/>
        <v>#DIV/0!</v>
      </c>
      <c r="Z254" s="301" t="e">
        <f t="shared" si="13"/>
        <v>#DIV/0!</v>
      </c>
      <c r="AB254" s="130"/>
    </row>
    <row r="255" spans="1:28" x14ac:dyDescent="0.25">
      <c r="A255" s="52"/>
      <c r="B255" s="87"/>
      <c r="C255" s="87"/>
      <c r="D255" s="87"/>
      <c r="E255" s="87"/>
      <c r="F255" s="289"/>
      <c r="H255" s="87"/>
      <c r="I255" s="87"/>
      <c r="J255" s="87"/>
      <c r="K255" s="86"/>
      <c r="L255" s="290"/>
      <c r="M255" s="290"/>
      <c r="N255" s="290"/>
      <c r="O255" s="290"/>
      <c r="P255" s="43"/>
      <c r="Q255" s="335"/>
      <c r="R255" s="80"/>
      <c r="S255" s="81"/>
      <c r="T255" s="80"/>
      <c r="U255" s="80"/>
      <c r="V255" s="80"/>
      <c r="W255" s="80"/>
      <c r="X255" s="80"/>
      <c r="Y255" s="301" t="e">
        <f t="shared" si="12"/>
        <v>#DIV/0!</v>
      </c>
      <c r="Z255" s="301" t="e">
        <f t="shared" si="13"/>
        <v>#DIV/0!</v>
      </c>
      <c r="AB255" s="130"/>
    </row>
    <row r="256" spans="1:28" x14ac:dyDescent="0.25">
      <c r="A256" s="52"/>
      <c r="B256" s="87"/>
      <c r="C256" s="87"/>
      <c r="D256" s="87"/>
      <c r="E256" s="87"/>
      <c r="F256" s="289"/>
      <c r="H256" s="87"/>
      <c r="I256" s="87"/>
      <c r="J256" s="87"/>
      <c r="K256" s="86"/>
      <c r="L256" s="291"/>
      <c r="M256" s="291"/>
      <c r="N256" s="291"/>
      <c r="O256" s="291"/>
      <c r="P256" s="43"/>
      <c r="Q256" s="335"/>
      <c r="R256" s="80"/>
      <c r="S256" s="81"/>
      <c r="T256" s="80"/>
      <c r="U256" s="80"/>
      <c r="V256" s="80"/>
      <c r="W256" s="80"/>
      <c r="X256" s="80"/>
      <c r="Y256" s="301" t="e">
        <f t="shared" si="12"/>
        <v>#DIV/0!</v>
      </c>
      <c r="Z256" s="301" t="e">
        <f t="shared" si="13"/>
        <v>#DIV/0!</v>
      </c>
      <c r="AB256" s="130"/>
    </row>
    <row r="257" spans="1:28" x14ac:dyDescent="0.25">
      <c r="A257" s="52"/>
      <c r="B257" s="87"/>
      <c r="C257" s="87"/>
      <c r="D257" s="87"/>
      <c r="E257" s="87"/>
      <c r="F257" s="289"/>
      <c r="H257" s="87"/>
      <c r="I257" s="87"/>
      <c r="J257" s="87"/>
      <c r="K257" s="86"/>
      <c r="L257" s="290"/>
      <c r="M257" s="290"/>
      <c r="N257" s="290"/>
      <c r="O257" s="290"/>
      <c r="P257" s="43"/>
      <c r="Q257" s="335"/>
      <c r="R257" s="80"/>
      <c r="S257" s="81"/>
      <c r="T257" s="80"/>
      <c r="U257" s="80"/>
      <c r="V257" s="80"/>
      <c r="W257" s="80"/>
      <c r="X257" s="80"/>
      <c r="Y257" s="301" t="e">
        <f t="shared" si="12"/>
        <v>#DIV/0!</v>
      </c>
      <c r="Z257" s="301" t="e">
        <f t="shared" si="13"/>
        <v>#DIV/0!</v>
      </c>
      <c r="AB257" s="130"/>
    </row>
    <row r="258" spans="1:28" x14ac:dyDescent="0.25">
      <c r="A258" s="52"/>
      <c r="B258" s="87"/>
      <c r="C258" s="87"/>
      <c r="D258" s="87"/>
      <c r="E258" s="87"/>
      <c r="F258" s="289"/>
      <c r="H258" s="87"/>
      <c r="I258" s="87"/>
      <c r="J258" s="87"/>
      <c r="K258" s="86"/>
      <c r="L258" s="291"/>
      <c r="M258" s="291"/>
      <c r="N258" s="291"/>
      <c r="O258" s="291"/>
      <c r="P258" s="43"/>
      <c r="Q258" s="335"/>
      <c r="R258" s="80"/>
      <c r="S258" s="81"/>
      <c r="T258" s="80"/>
      <c r="U258" s="80"/>
      <c r="V258" s="80"/>
      <c r="W258" s="80"/>
      <c r="X258" s="80"/>
      <c r="Y258" s="301" t="e">
        <f t="shared" si="12"/>
        <v>#DIV/0!</v>
      </c>
      <c r="Z258" s="301" t="e">
        <f t="shared" si="13"/>
        <v>#DIV/0!</v>
      </c>
      <c r="AB258" s="130"/>
    </row>
    <row r="259" spans="1:28" x14ac:dyDescent="0.25">
      <c r="A259" s="52"/>
      <c r="B259" s="87"/>
      <c r="C259" s="87"/>
      <c r="D259" s="87"/>
      <c r="E259" s="87"/>
      <c r="F259" s="289"/>
      <c r="H259" s="87"/>
      <c r="I259" s="87"/>
      <c r="J259" s="87"/>
      <c r="K259" s="86"/>
      <c r="L259" s="290"/>
      <c r="M259" s="290"/>
      <c r="N259" s="290"/>
      <c r="O259" s="290"/>
      <c r="P259" s="43"/>
      <c r="Q259" s="335"/>
      <c r="R259" s="80"/>
      <c r="S259" s="81"/>
      <c r="T259" s="80"/>
      <c r="U259" s="80"/>
      <c r="V259" s="80"/>
      <c r="W259" s="80"/>
      <c r="X259" s="80"/>
      <c r="Y259" s="301" t="e">
        <f t="shared" si="12"/>
        <v>#DIV/0!</v>
      </c>
      <c r="Z259" s="301" t="e">
        <f t="shared" si="13"/>
        <v>#DIV/0!</v>
      </c>
      <c r="AB259" s="130"/>
    </row>
    <row r="260" spans="1:28" x14ac:dyDescent="0.25">
      <c r="A260" s="52"/>
      <c r="B260" s="87"/>
      <c r="C260" s="87"/>
      <c r="D260" s="87"/>
      <c r="E260" s="87"/>
      <c r="F260" s="289"/>
      <c r="H260" s="87"/>
      <c r="I260" s="87"/>
      <c r="J260" s="87"/>
      <c r="K260" s="86"/>
      <c r="L260" s="291"/>
      <c r="M260" s="291"/>
      <c r="N260" s="291"/>
      <c r="O260" s="291"/>
      <c r="P260" s="43"/>
      <c r="Q260" s="335"/>
      <c r="R260" s="80"/>
      <c r="S260" s="81"/>
      <c r="T260" s="80"/>
      <c r="U260" s="80"/>
      <c r="V260" s="80"/>
      <c r="W260" s="80"/>
      <c r="X260" s="80"/>
      <c r="Y260" s="301" t="e">
        <f t="shared" si="12"/>
        <v>#DIV/0!</v>
      </c>
      <c r="Z260" s="301" t="e">
        <f t="shared" si="13"/>
        <v>#DIV/0!</v>
      </c>
      <c r="AB260" s="130"/>
    </row>
    <row r="261" spans="1:28" x14ac:dyDescent="0.25">
      <c r="A261" s="52"/>
      <c r="B261" s="87"/>
      <c r="C261" s="87"/>
      <c r="D261" s="87"/>
      <c r="E261" s="87"/>
      <c r="F261" s="289"/>
      <c r="H261" s="87"/>
      <c r="I261" s="87"/>
      <c r="J261" s="87"/>
      <c r="K261" s="86"/>
      <c r="L261" s="290"/>
      <c r="M261" s="290"/>
      <c r="N261" s="290"/>
      <c r="O261" s="290"/>
      <c r="P261" s="43"/>
      <c r="Q261" s="335"/>
      <c r="R261" s="80"/>
      <c r="S261" s="81"/>
      <c r="T261" s="80"/>
      <c r="U261" s="80"/>
      <c r="V261" s="80"/>
      <c r="W261" s="80"/>
      <c r="X261" s="80"/>
      <c r="Y261" s="301" t="e">
        <f t="shared" ref="Y261:Y303" si="14">AVERAGE(U261:X261)</f>
        <v>#DIV/0!</v>
      </c>
      <c r="Z261" s="301" t="e">
        <f t="shared" ref="Z261:Z302" si="15">IF(S261="Afektif","",ROUND(AVERAGE(T261,Y261,W$1),0))</f>
        <v>#DIV/0!</v>
      </c>
      <c r="AB261" s="130"/>
    </row>
    <row r="262" spans="1:28" x14ac:dyDescent="0.25">
      <c r="A262" s="52"/>
      <c r="B262" s="87"/>
      <c r="C262" s="87"/>
      <c r="D262" s="87"/>
      <c r="E262" s="87"/>
      <c r="F262" s="289"/>
      <c r="H262" s="87"/>
      <c r="I262" s="87"/>
      <c r="J262" s="87"/>
      <c r="K262" s="86"/>
      <c r="L262" s="291"/>
      <c r="M262" s="291"/>
      <c r="N262" s="291"/>
      <c r="O262" s="291"/>
      <c r="P262" s="43"/>
      <c r="Q262" s="335"/>
      <c r="R262" s="80"/>
      <c r="S262" s="81"/>
      <c r="T262" s="80"/>
      <c r="U262" s="80"/>
      <c r="V262" s="80"/>
      <c r="W262" s="80"/>
      <c r="X262" s="80"/>
      <c r="Y262" s="301" t="e">
        <f t="shared" si="14"/>
        <v>#DIV/0!</v>
      </c>
      <c r="Z262" s="301" t="e">
        <f t="shared" si="15"/>
        <v>#DIV/0!</v>
      </c>
      <c r="AB262" s="130"/>
    </row>
    <row r="263" spans="1:28" x14ac:dyDescent="0.25">
      <c r="A263" s="52"/>
      <c r="B263" s="87"/>
      <c r="C263" s="87"/>
      <c r="D263" s="87"/>
      <c r="E263" s="87"/>
      <c r="F263" s="289"/>
      <c r="H263" s="87"/>
      <c r="I263" s="87"/>
      <c r="J263" s="87"/>
      <c r="K263" s="86"/>
      <c r="L263" s="290"/>
      <c r="M263" s="290"/>
      <c r="N263" s="290"/>
      <c r="O263" s="290"/>
      <c r="P263" s="43"/>
      <c r="Q263" s="335"/>
      <c r="R263" s="80"/>
      <c r="S263" s="81"/>
      <c r="T263" s="80"/>
      <c r="U263" s="80"/>
      <c r="V263" s="80"/>
      <c r="W263" s="80"/>
      <c r="X263" s="80"/>
      <c r="Y263" s="301" t="e">
        <f t="shared" si="14"/>
        <v>#DIV/0!</v>
      </c>
      <c r="Z263" s="301" t="e">
        <f t="shared" si="15"/>
        <v>#DIV/0!</v>
      </c>
      <c r="AB263" s="130"/>
    </row>
    <row r="264" spans="1:28" x14ac:dyDescent="0.25">
      <c r="A264" s="52"/>
      <c r="B264" s="87"/>
      <c r="C264" s="87"/>
      <c r="D264" s="87"/>
      <c r="E264" s="87"/>
      <c r="F264" s="289"/>
      <c r="H264" s="87"/>
      <c r="I264" s="87"/>
      <c r="J264" s="87"/>
      <c r="K264" s="86"/>
      <c r="L264" s="291"/>
      <c r="M264" s="291"/>
      <c r="N264" s="291"/>
      <c r="O264" s="291"/>
      <c r="P264" s="43"/>
      <c r="Q264" s="335"/>
      <c r="R264" s="80"/>
      <c r="S264" s="81"/>
      <c r="T264" s="80"/>
      <c r="U264" s="80"/>
      <c r="V264" s="80"/>
      <c r="W264" s="80"/>
      <c r="X264" s="80"/>
      <c r="Y264" s="301" t="e">
        <f t="shared" si="14"/>
        <v>#DIV/0!</v>
      </c>
      <c r="Z264" s="301" t="e">
        <f t="shared" si="15"/>
        <v>#DIV/0!</v>
      </c>
      <c r="AB264" s="130"/>
    </row>
    <row r="265" spans="1:28" x14ac:dyDescent="0.25">
      <c r="A265" s="52"/>
      <c r="B265" s="87"/>
      <c r="C265" s="87"/>
      <c r="D265" s="87"/>
      <c r="E265" s="87"/>
      <c r="F265" s="289"/>
      <c r="H265" s="87"/>
      <c r="I265" s="87"/>
      <c r="J265" s="87"/>
      <c r="K265" s="86"/>
      <c r="L265" s="290"/>
      <c r="M265" s="290"/>
      <c r="N265" s="290"/>
      <c r="O265" s="290"/>
      <c r="P265" s="43"/>
      <c r="Q265" s="335"/>
      <c r="R265" s="80"/>
      <c r="S265" s="81"/>
      <c r="T265" s="80"/>
      <c r="U265" s="80"/>
      <c r="V265" s="80"/>
      <c r="W265" s="80"/>
      <c r="X265" s="80"/>
      <c r="Y265" s="301" t="e">
        <f t="shared" si="14"/>
        <v>#DIV/0!</v>
      </c>
      <c r="Z265" s="301" t="e">
        <f t="shared" si="15"/>
        <v>#DIV/0!</v>
      </c>
      <c r="AB265" s="130"/>
    </row>
    <row r="266" spans="1:28" x14ac:dyDescent="0.25">
      <c r="A266" s="52"/>
      <c r="B266" s="87"/>
      <c r="C266" s="87"/>
      <c r="D266" s="87"/>
      <c r="E266" s="87"/>
      <c r="F266" s="289"/>
      <c r="H266" s="87"/>
      <c r="I266" s="87"/>
      <c r="J266" s="87"/>
      <c r="K266" s="86"/>
      <c r="L266" s="291"/>
      <c r="M266" s="291"/>
      <c r="N266" s="291"/>
      <c r="O266" s="291"/>
      <c r="P266" s="43"/>
      <c r="Q266" s="335"/>
      <c r="R266" s="80"/>
      <c r="S266" s="81"/>
      <c r="T266" s="80"/>
      <c r="U266" s="80"/>
      <c r="V266" s="80"/>
      <c r="W266" s="80"/>
      <c r="X266" s="80"/>
      <c r="Y266" s="301" t="e">
        <f t="shared" si="14"/>
        <v>#DIV/0!</v>
      </c>
      <c r="Z266" s="301" t="e">
        <f t="shared" si="15"/>
        <v>#DIV/0!</v>
      </c>
      <c r="AB266" s="130"/>
    </row>
    <row r="267" spans="1:28" x14ac:dyDescent="0.25">
      <c r="A267" s="52"/>
      <c r="B267" s="87"/>
      <c r="C267" s="87"/>
      <c r="D267" s="87"/>
      <c r="E267" s="87"/>
      <c r="F267" s="289"/>
      <c r="H267" s="87"/>
      <c r="I267" s="87"/>
      <c r="J267" s="87"/>
      <c r="K267" s="86"/>
      <c r="L267" s="290"/>
      <c r="M267" s="290"/>
      <c r="N267" s="290"/>
      <c r="O267" s="290"/>
      <c r="P267" s="43"/>
      <c r="Q267" s="335"/>
      <c r="R267" s="80"/>
      <c r="S267" s="81"/>
      <c r="T267" s="80"/>
      <c r="U267" s="80"/>
      <c r="V267" s="80"/>
      <c r="W267" s="80"/>
      <c r="X267" s="80"/>
      <c r="Y267" s="301" t="e">
        <f t="shared" si="14"/>
        <v>#DIV/0!</v>
      </c>
      <c r="Z267" s="301" t="e">
        <f t="shared" si="15"/>
        <v>#DIV/0!</v>
      </c>
      <c r="AB267" s="130"/>
    </row>
    <row r="268" spans="1:28" x14ac:dyDescent="0.25">
      <c r="A268" s="52"/>
      <c r="B268" s="87"/>
      <c r="C268" s="87"/>
      <c r="D268" s="87"/>
      <c r="E268" s="87"/>
      <c r="F268" s="289"/>
      <c r="H268" s="87"/>
      <c r="I268" s="87"/>
      <c r="J268" s="87"/>
      <c r="K268" s="86"/>
      <c r="L268" s="291"/>
      <c r="M268" s="291"/>
      <c r="N268" s="291"/>
      <c r="O268" s="291"/>
      <c r="P268" s="43"/>
      <c r="Q268" s="335"/>
      <c r="R268" s="80"/>
      <c r="S268" s="81"/>
      <c r="T268" s="80"/>
      <c r="U268" s="80"/>
      <c r="V268" s="80"/>
      <c r="W268" s="80"/>
      <c r="X268" s="80"/>
      <c r="Y268" s="301" t="e">
        <f t="shared" si="14"/>
        <v>#DIV/0!</v>
      </c>
      <c r="Z268" s="301" t="e">
        <f t="shared" si="15"/>
        <v>#DIV/0!</v>
      </c>
      <c r="AB268" s="130"/>
    </row>
    <row r="269" spans="1:28" x14ac:dyDescent="0.25">
      <c r="A269" s="52"/>
      <c r="B269" s="87"/>
      <c r="C269" s="87"/>
      <c r="D269" s="87"/>
      <c r="E269" s="87"/>
      <c r="F269" s="289"/>
      <c r="H269" s="87"/>
      <c r="I269" s="87"/>
      <c r="J269" s="87"/>
      <c r="K269" s="86"/>
      <c r="L269" s="290"/>
      <c r="M269" s="290"/>
      <c r="N269" s="290"/>
      <c r="O269" s="290"/>
      <c r="P269" s="43"/>
      <c r="Q269" s="335"/>
      <c r="R269" s="80"/>
      <c r="S269" s="81"/>
      <c r="T269" s="80"/>
      <c r="U269" s="80"/>
      <c r="V269" s="80"/>
      <c r="W269" s="80"/>
      <c r="X269" s="80"/>
      <c r="Y269" s="301" t="e">
        <f t="shared" si="14"/>
        <v>#DIV/0!</v>
      </c>
      <c r="Z269" s="301" t="e">
        <f t="shared" si="15"/>
        <v>#DIV/0!</v>
      </c>
      <c r="AB269" s="130"/>
    </row>
    <row r="270" spans="1:28" x14ac:dyDescent="0.25">
      <c r="A270" s="52"/>
      <c r="B270" s="87"/>
      <c r="C270" s="87"/>
      <c r="D270" s="87"/>
      <c r="E270" s="87"/>
      <c r="F270" s="289"/>
      <c r="H270" s="87"/>
      <c r="I270" s="87"/>
      <c r="J270" s="87"/>
      <c r="K270" s="86"/>
      <c r="L270" s="291"/>
      <c r="M270" s="291"/>
      <c r="N270" s="291"/>
      <c r="O270" s="291"/>
      <c r="P270" s="43"/>
      <c r="Q270" s="335"/>
      <c r="R270" s="80"/>
      <c r="S270" s="81"/>
      <c r="T270" s="80"/>
      <c r="U270" s="80"/>
      <c r="V270" s="80"/>
      <c r="W270" s="80"/>
      <c r="X270" s="80"/>
      <c r="Y270" s="301" t="e">
        <f t="shared" si="14"/>
        <v>#DIV/0!</v>
      </c>
      <c r="Z270" s="301" t="e">
        <f t="shared" si="15"/>
        <v>#DIV/0!</v>
      </c>
      <c r="AB270" s="130"/>
    </row>
    <row r="271" spans="1:28" x14ac:dyDescent="0.25">
      <c r="A271" s="52"/>
      <c r="B271" s="87"/>
      <c r="C271" s="87"/>
      <c r="D271" s="87"/>
      <c r="E271" s="87"/>
      <c r="F271" s="289"/>
      <c r="H271" s="87"/>
      <c r="I271" s="87"/>
      <c r="J271" s="87"/>
      <c r="K271" s="86"/>
      <c r="L271" s="290"/>
      <c r="M271" s="290"/>
      <c r="N271" s="290"/>
      <c r="O271" s="290"/>
      <c r="P271" s="43"/>
      <c r="Q271" s="335"/>
      <c r="R271" s="80"/>
      <c r="S271" s="81"/>
      <c r="T271" s="80"/>
      <c r="U271" s="80"/>
      <c r="V271" s="80"/>
      <c r="W271" s="80"/>
      <c r="X271" s="80"/>
      <c r="Y271" s="301" t="e">
        <f t="shared" si="14"/>
        <v>#DIV/0!</v>
      </c>
      <c r="Z271" s="301" t="e">
        <f t="shared" si="15"/>
        <v>#DIV/0!</v>
      </c>
      <c r="AB271" s="130"/>
    </row>
    <row r="272" spans="1:28" x14ac:dyDescent="0.25">
      <c r="A272" s="52"/>
      <c r="B272" s="87"/>
      <c r="C272" s="87"/>
      <c r="D272" s="87"/>
      <c r="E272" s="87"/>
      <c r="F272" s="289"/>
      <c r="H272" s="87"/>
      <c r="I272" s="87"/>
      <c r="J272" s="87"/>
      <c r="K272" s="86"/>
      <c r="L272" s="291"/>
      <c r="M272" s="291"/>
      <c r="N272" s="291"/>
      <c r="O272" s="291"/>
      <c r="P272" s="43"/>
      <c r="Q272" s="335"/>
      <c r="R272" s="80"/>
      <c r="S272" s="81"/>
      <c r="T272" s="80"/>
      <c r="U272" s="80"/>
      <c r="V272" s="80"/>
      <c r="W272" s="80"/>
      <c r="X272" s="80"/>
      <c r="Y272" s="301" t="e">
        <f t="shared" si="14"/>
        <v>#DIV/0!</v>
      </c>
      <c r="Z272" s="301" t="e">
        <f t="shared" si="15"/>
        <v>#DIV/0!</v>
      </c>
      <c r="AB272" s="130"/>
    </row>
    <row r="273" spans="1:28" x14ac:dyDescent="0.25">
      <c r="A273" s="52"/>
      <c r="B273" s="87"/>
      <c r="C273" s="87"/>
      <c r="D273" s="87"/>
      <c r="E273" s="87"/>
      <c r="F273" s="289"/>
      <c r="H273" s="87"/>
      <c r="I273" s="87"/>
      <c r="J273" s="87"/>
      <c r="K273" s="86"/>
      <c r="L273" s="290"/>
      <c r="M273" s="290"/>
      <c r="N273" s="290"/>
      <c r="O273" s="290"/>
      <c r="P273" s="43"/>
      <c r="Q273" s="335"/>
      <c r="R273" s="80"/>
      <c r="S273" s="81"/>
      <c r="T273" s="80"/>
      <c r="U273" s="80"/>
      <c r="V273" s="80"/>
      <c r="W273" s="80"/>
      <c r="X273" s="80"/>
      <c r="Y273" s="301" t="e">
        <f t="shared" si="14"/>
        <v>#DIV/0!</v>
      </c>
      <c r="Z273" s="301" t="e">
        <f t="shared" si="15"/>
        <v>#DIV/0!</v>
      </c>
      <c r="AB273" s="130"/>
    </row>
    <row r="274" spans="1:28" x14ac:dyDescent="0.25">
      <c r="A274" s="52"/>
      <c r="B274" s="87"/>
      <c r="C274" s="87"/>
      <c r="D274" s="87"/>
      <c r="E274" s="87"/>
      <c r="F274" s="289"/>
      <c r="H274" s="87"/>
      <c r="I274" s="87"/>
      <c r="J274" s="87"/>
      <c r="K274" s="86"/>
      <c r="L274" s="291"/>
      <c r="M274" s="291"/>
      <c r="N274" s="291"/>
      <c r="O274" s="291"/>
      <c r="P274" s="43"/>
      <c r="Q274" s="335"/>
      <c r="R274" s="80"/>
      <c r="S274" s="81"/>
      <c r="T274" s="80"/>
      <c r="U274" s="80"/>
      <c r="V274" s="80"/>
      <c r="W274" s="80"/>
      <c r="X274" s="80"/>
      <c r="Y274" s="301" t="e">
        <f t="shared" si="14"/>
        <v>#DIV/0!</v>
      </c>
      <c r="Z274" s="301" t="e">
        <f t="shared" si="15"/>
        <v>#DIV/0!</v>
      </c>
      <c r="AB274" s="130"/>
    </row>
    <row r="275" spans="1:28" x14ac:dyDescent="0.25">
      <c r="A275" s="52"/>
      <c r="B275" s="87"/>
      <c r="C275" s="87"/>
      <c r="D275" s="87"/>
      <c r="E275" s="87"/>
      <c r="F275" s="289"/>
      <c r="H275" s="87"/>
      <c r="I275" s="87"/>
      <c r="J275" s="87"/>
      <c r="K275" s="86"/>
      <c r="L275" s="290"/>
      <c r="M275" s="290"/>
      <c r="N275" s="290"/>
      <c r="O275" s="290"/>
      <c r="P275" s="43"/>
      <c r="Q275" s="335"/>
      <c r="R275" s="80"/>
      <c r="S275" s="81"/>
      <c r="T275" s="80"/>
      <c r="U275" s="80"/>
      <c r="V275" s="80"/>
      <c r="W275" s="80"/>
      <c r="X275" s="80"/>
      <c r="Y275" s="301" t="e">
        <f t="shared" si="14"/>
        <v>#DIV/0!</v>
      </c>
      <c r="Z275" s="301" t="e">
        <f t="shared" si="15"/>
        <v>#DIV/0!</v>
      </c>
      <c r="AB275" s="130"/>
    </row>
    <row r="276" spans="1:28" x14ac:dyDescent="0.25">
      <c r="A276" s="52"/>
      <c r="B276" s="87"/>
      <c r="C276" s="87"/>
      <c r="D276" s="87"/>
      <c r="E276" s="87"/>
      <c r="F276" s="289"/>
      <c r="H276" s="87"/>
      <c r="I276" s="87"/>
      <c r="J276" s="87"/>
      <c r="K276" s="86"/>
      <c r="L276" s="291"/>
      <c r="M276" s="291"/>
      <c r="N276" s="291"/>
      <c r="O276" s="291"/>
      <c r="P276" s="43"/>
      <c r="Q276" s="335"/>
      <c r="R276" s="80"/>
      <c r="S276" s="81"/>
      <c r="T276" s="80"/>
      <c r="U276" s="80"/>
      <c r="V276" s="80"/>
      <c r="W276" s="80"/>
      <c r="X276" s="80"/>
      <c r="Y276" s="301" t="e">
        <f t="shared" si="14"/>
        <v>#DIV/0!</v>
      </c>
      <c r="Z276" s="301" t="e">
        <f t="shared" si="15"/>
        <v>#DIV/0!</v>
      </c>
      <c r="AB276" s="130"/>
    </row>
    <row r="277" spans="1:28" x14ac:dyDescent="0.25">
      <c r="A277" s="52"/>
      <c r="B277" s="87"/>
      <c r="C277" s="87"/>
      <c r="D277" s="87"/>
      <c r="E277" s="87"/>
      <c r="F277" s="289"/>
      <c r="H277" s="87"/>
      <c r="I277" s="87"/>
      <c r="J277" s="87"/>
      <c r="K277" s="86"/>
      <c r="L277" s="290"/>
      <c r="M277" s="290"/>
      <c r="N277" s="290"/>
      <c r="O277" s="290"/>
      <c r="P277" s="43"/>
      <c r="Q277" s="335"/>
      <c r="R277" s="80"/>
      <c r="S277" s="81"/>
      <c r="T277" s="80"/>
      <c r="U277" s="80"/>
      <c r="V277" s="80"/>
      <c r="W277" s="80"/>
      <c r="X277" s="80"/>
      <c r="Y277" s="301" t="e">
        <f t="shared" si="14"/>
        <v>#DIV/0!</v>
      </c>
      <c r="Z277" s="301" t="e">
        <f t="shared" si="15"/>
        <v>#DIV/0!</v>
      </c>
      <c r="AB277" s="130"/>
    </row>
    <row r="278" spans="1:28" x14ac:dyDescent="0.25">
      <c r="A278" s="52"/>
      <c r="B278" s="87"/>
      <c r="C278" s="87"/>
      <c r="D278" s="87"/>
      <c r="E278" s="87"/>
      <c r="F278" s="289"/>
      <c r="H278" s="87"/>
      <c r="I278" s="87"/>
      <c r="J278" s="87"/>
      <c r="K278" s="86"/>
      <c r="L278" s="291"/>
      <c r="M278" s="291"/>
      <c r="N278" s="291"/>
      <c r="O278" s="291"/>
      <c r="P278" s="43"/>
      <c r="Q278" s="335"/>
      <c r="R278" s="80"/>
      <c r="S278" s="81"/>
      <c r="T278" s="80"/>
      <c r="U278" s="80"/>
      <c r="V278" s="80"/>
      <c r="W278" s="80"/>
      <c r="X278" s="80"/>
      <c r="Y278" s="301" t="e">
        <f t="shared" si="14"/>
        <v>#DIV/0!</v>
      </c>
      <c r="Z278" s="301" t="e">
        <f t="shared" si="15"/>
        <v>#DIV/0!</v>
      </c>
      <c r="AB278" s="130"/>
    </row>
    <row r="279" spans="1:28" x14ac:dyDescent="0.25">
      <c r="A279" s="52"/>
      <c r="B279" s="87"/>
      <c r="C279" s="87"/>
      <c r="D279" s="87"/>
      <c r="E279" s="87"/>
      <c r="F279" s="289"/>
      <c r="H279" s="87"/>
      <c r="I279" s="87"/>
      <c r="J279" s="87"/>
      <c r="K279" s="86"/>
      <c r="L279" s="290"/>
      <c r="M279" s="290"/>
      <c r="N279" s="290"/>
      <c r="O279" s="290"/>
      <c r="P279" s="43"/>
      <c r="Q279" s="335"/>
      <c r="R279" s="80"/>
      <c r="S279" s="81"/>
      <c r="T279" s="80"/>
      <c r="U279" s="80"/>
      <c r="V279" s="80"/>
      <c r="W279" s="80"/>
      <c r="X279" s="80"/>
      <c r="Y279" s="301" t="e">
        <f t="shared" si="14"/>
        <v>#DIV/0!</v>
      </c>
      <c r="Z279" s="301" t="e">
        <f t="shared" si="15"/>
        <v>#DIV/0!</v>
      </c>
      <c r="AB279" s="130"/>
    </row>
    <row r="280" spans="1:28" x14ac:dyDescent="0.25">
      <c r="A280" s="52"/>
      <c r="B280" s="87"/>
      <c r="C280" s="87"/>
      <c r="D280" s="87"/>
      <c r="E280" s="87"/>
      <c r="F280" s="289"/>
      <c r="H280" s="87"/>
      <c r="I280" s="87"/>
      <c r="J280" s="87"/>
      <c r="K280" s="86"/>
      <c r="L280" s="291"/>
      <c r="M280" s="291"/>
      <c r="N280" s="291"/>
      <c r="O280" s="291"/>
      <c r="P280" s="43"/>
      <c r="Q280" s="335"/>
      <c r="R280" s="80"/>
      <c r="S280" s="81"/>
      <c r="T280" s="80"/>
      <c r="U280" s="80"/>
      <c r="V280" s="80"/>
      <c r="W280" s="80"/>
      <c r="X280" s="80"/>
      <c r="Y280" s="301" t="e">
        <f t="shared" si="14"/>
        <v>#DIV/0!</v>
      </c>
      <c r="Z280" s="301" t="e">
        <f t="shared" si="15"/>
        <v>#DIV/0!</v>
      </c>
      <c r="AB280" s="130"/>
    </row>
    <row r="281" spans="1:28" x14ac:dyDescent="0.25">
      <c r="A281" s="52"/>
      <c r="B281" s="87"/>
      <c r="C281" s="87"/>
      <c r="D281" s="87"/>
      <c r="E281" s="87"/>
      <c r="F281" s="289"/>
      <c r="H281" s="87"/>
      <c r="I281" s="87"/>
      <c r="J281" s="87"/>
      <c r="K281" s="86"/>
      <c r="L281" s="290"/>
      <c r="M281" s="290"/>
      <c r="N281" s="290"/>
      <c r="O281" s="290"/>
      <c r="P281" s="43"/>
      <c r="Q281" s="335"/>
      <c r="R281" s="80"/>
      <c r="S281" s="81"/>
      <c r="T281" s="80"/>
      <c r="U281" s="80"/>
      <c r="V281" s="80"/>
      <c r="W281" s="80"/>
      <c r="X281" s="80"/>
      <c r="Y281" s="301" t="e">
        <f t="shared" si="14"/>
        <v>#DIV/0!</v>
      </c>
      <c r="Z281" s="301" t="e">
        <f t="shared" si="15"/>
        <v>#DIV/0!</v>
      </c>
      <c r="AB281" s="130"/>
    </row>
    <row r="282" spans="1:28" x14ac:dyDescent="0.25">
      <c r="A282" s="52"/>
      <c r="B282" s="87"/>
      <c r="C282" s="87"/>
      <c r="D282" s="87"/>
      <c r="E282" s="87"/>
      <c r="F282" s="289"/>
      <c r="H282" s="87"/>
      <c r="I282" s="87"/>
      <c r="J282" s="87"/>
      <c r="K282" s="86"/>
      <c r="L282" s="291"/>
      <c r="M282" s="291"/>
      <c r="N282" s="291"/>
      <c r="O282" s="291"/>
      <c r="P282" s="43"/>
      <c r="Q282" s="335"/>
      <c r="R282" s="80"/>
      <c r="S282" s="81"/>
      <c r="T282" s="80"/>
      <c r="U282" s="80"/>
      <c r="V282" s="80"/>
      <c r="W282" s="80"/>
      <c r="X282" s="80"/>
      <c r="Y282" s="301" t="e">
        <f t="shared" si="14"/>
        <v>#DIV/0!</v>
      </c>
      <c r="Z282" s="301" t="e">
        <f t="shared" si="15"/>
        <v>#DIV/0!</v>
      </c>
      <c r="AB282" s="130"/>
    </row>
    <row r="283" spans="1:28" x14ac:dyDescent="0.25">
      <c r="A283" s="52"/>
      <c r="B283" s="87"/>
      <c r="C283" s="87"/>
      <c r="D283" s="87"/>
      <c r="E283" s="87"/>
      <c r="F283" s="289"/>
      <c r="H283" s="87"/>
      <c r="I283" s="87"/>
      <c r="J283" s="87"/>
      <c r="K283" s="86"/>
      <c r="L283" s="290"/>
      <c r="M283" s="290"/>
      <c r="N283" s="290"/>
      <c r="O283" s="290"/>
      <c r="P283" s="43"/>
      <c r="Q283" s="335"/>
      <c r="R283" s="80"/>
      <c r="S283" s="81"/>
      <c r="T283" s="80"/>
      <c r="U283" s="80"/>
      <c r="V283" s="80"/>
      <c r="W283" s="80"/>
      <c r="X283" s="80"/>
      <c r="Y283" s="301" t="e">
        <f t="shared" si="14"/>
        <v>#DIV/0!</v>
      </c>
      <c r="Z283" s="301" t="e">
        <f t="shared" si="15"/>
        <v>#DIV/0!</v>
      </c>
      <c r="AB283" s="130"/>
    </row>
    <row r="284" spans="1:28" x14ac:dyDescent="0.25">
      <c r="A284" s="52"/>
      <c r="B284" s="87"/>
      <c r="C284" s="87"/>
      <c r="D284" s="87"/>
      <c r="E284" s="87"/>
      <c r="F284" s="289"/>
      <c r="H284" s="87"/>
      <c r="I284" s="87"/>
      <c r="J284" s="87"/>
      <c r="K284" s="86"/>
      <c r="L284" s="291"/>
      <c r="M284" s="291"/>
      <c r="N284" s="291"/>
      <c r="O284" s="291"/>
      <c r="P284" s="43"/>
      <c r="Q284" s="335"/>
      <c r="R284" s="80"/>
      <c r="S284" s="81"/>
      <c r="T284" s="80"/>
      <c r="U284" s="80"/>
      <c r="V284" s="80"/>
      <c r="W284" s="80"/>
      <c r="X284" s="80"/>
      <c r="Y284" s="301" t="e">
        <f t="shared" si="14"/>
        <v>#DIV/0!</v>
      </c>
      <c r="Z284" s="301" t="e">
        <f t="shared" si="15"/>
        <v>#DIV/0!</v>
      </c>
      <c r="AB284" s="130"/>
    </row>
    <row r="285" spans="1:28" x14ac:dyDescent="0.25">
      <c r="A285" s="52"/>
      <c r="B285" s="87"/>
      <c r="C285" s="87"/>
      <c r="D285" s="87"/>
      <c r="E285" s="87"/>
      <c r="F285" s="289"/>
      <c r="H285" s="87"/>
      <c r="I285" s="87"/>
      <c r="J285" s="87"/>
      <c r="K285" s="86"/>
      <c r="L285" s="290"/>
      <c r="M285" s="290"/>
      <c r="N285" s="290"/>
      <c r="O285" s="290"/>
      <c r="P285" s="43"/>
      <c r="Q285" s="335"/>
      <c r="R285" s="80"/>
      <c r="S285" s="81"/>
      <c r="T285" s="80"/>
      <c r="U285" s="80"/>
      <c r="V285" s="80"/>
      <c r="W285" s="80"/>
      <c r="X285" s="80"/>
      <c r="Y285" s="301" t="e">
        <f t="shared" si="14"/>
        <v>#DIV/0!</v>
      </c>
      <c r="Z285" s="301" t="e">
        <f t="shared" si="15"/>
        <v>#DIV/0!</v>
      </c>
      <c r="AB285" s="130"/>
    </row>
    <row r="286" spans="1:28" x14ac:dyDescent="0.25">
      <c r="A286" s="52"/>
      <c r="B286" s="87"/>
      <c r="C286" s="87"/>
      <c r="D286" s="87"/>
      <c r="E286" s="87"/>
      <c r="F286" s="289"/>
      <c r="H286" s="87"/>
      <c r="I286" s="87"/>
      <c r="J286" s="87"/>
      <c r="K286" s="86"/>
      <c r="L286" s="291"/>
      <c r="M286" s="291"/>
      <c r="N286" s="291"/>
      <c r="O286" s="291"/>
      <c r="P286" s="43"/>
      <c r="Q286" s="335"/>
      <c r="R286" s="80"/>
      <c r="S286" s="81"/>
      <c r="T286" s="80"/>
      <c r="U286" s="80"/>
      <c r="V286" s="80"/>
      <c r="W286" s="80"/>
      <c r="X286" s="80"/>
      <c r="Y286" s="301" t="e">
        <f t="shared" si="14"/>
        <v>#DIV/0!</v>
      </c>
      <c r="Z286" s="301" t="e">
        <f t="shared" si="15"/>
        <v>#DIV/0!</v>
      </c>
      <c r="AB286" s="130"/>
    </row>
    <row r="287" spans="1:28" x14ac:dyDescent="0.25">
      <c r="A287" s="52"/>
      <c r="B287" s="87"/>
      <c r="C287" s="87"/>
      <c r="D287" s="87"/>
      <c r="E287" s="87"/>
      <c r="F287" s="289"/>
      <c r="H287" s="87"/>
      <c r="I287" s="87"/>
      <c r="J287" s="87"/>
      <c r="K287" s="86"/>
      <c r="L287" s="290"/>
      <c r="M287" s="290"/>
      <c r="N287" s="290"/>
      <c r="O287" s="290"/>
      <c r="P287" s="43"/>
      <c r="Q287" s="335"/>
      <c r="R287" s="80"/>
      <c r="S287" s="81"/>
      <c r="T287" s="80"/>
      <c r="U287" s="80"/>
      <c r="V287" s="80"/>
      <c r="W287" s="80"/>
      <c r="X287" s="80"/>
      <c r="Y287" s="301" t="e">
        <f t="shared" si="14"/>
        <v>#DIV/0!</v>
      </c>
      <c r="Z287" s="301" t="e">
        <f t="shared" si="15"/>
        <v>#DIV/0!</v>
      </c>
      <c r="AB287" s="130"/>
    </row>
    <row r="288" spans="1:28" x14ac:dyDescent="0.25">
      <c r="A288" s="52"/>
      <c r="B288" s="87"/>
      <c r="C288" s="87"/>
      <c r="D288" s="87"/>
      <c r="E288" s="87"/>
      <c r="F288" s="289"/>
      <c r="H288" s="87"/>
      <c r="I288" s="87"/>
      <c r="J288" s="87"/>
      <c r="K288" s="86"/>
      <c r="L288" s="291"/>
      <c r="M288" s="291"/>
      <c r="N288" s="291"/>
      <c r="O288" s="291"/>
      <c r="P288" s="43"/>
      <c r="Q288" s="335"/>
      <c r="R288" s="80"/>
      <c r="S288" s="81"/>
      <c r="T288" s="80"/>
      <c r="U288" s="80"/>
      <c r="V288" s="80"/>
      <c r="W288" s="80"/>
      <c r="X288" s="80"/>
      <c r="Y288" s="301" t="e">
        <f t="shared" si="14"/>
        <v>#DIV/0!</v>
      </c>
      <c r="Z288" s="301" t="e">
        <f t="shared" si="15"/>
        <v>#DIV/0!</v>
      </c>
      <c r="AB288" s="130"/>
    </row>
    <row r="289" spans="1:28" x14ac:dyDescent="0.25">
      <c r="A289" s="52"/>
      <c r="B289" s="87"/>
      <c r="C289" s="87"/>
      <c r="D289" s="87"/>
      <c r="E289" s="87"/>
      <c r="F289" s="289"/>
      <c r="H289" s="87"/>
      <c r="I289" s="87"/>
      <c r="J289" s="87"/>
      <c r="K289" s="86"/>
      <c r="L289" s="290"/>
      <c r="M289" s="290"/>
      <c r="N289" s="290"/>
      <c r="O289" s="290"/>
      <c r="P289" s="43"/>
      <c r="Q289" s="335"/>
      <c r="R289" s="80"/>
      <c r="S289" s="81"/>
      <c r="T289" s="80"/>
      <c r="U289" s="80"/>
      <c r="V289" s="80"/>
      <c r="W289" s="80"/>
      <c r="X289" s="80"/>
      <c r="Y289" s="301" t="e">
        <f t="shared" si="14"/>
        <v>#DIV/0!</v>
      </c>
      <c r="Z289" s="301" t="e">
        <f t="shared" si="15"/>
        <v>#DIV/0!</v>
      </c>
      <c r="AB289" s="130"/>
    </row>
    <row r="290" spans="1:28" x14ac:dyDescent="0.25">
      <c r="A290" s="52"/>
      <c r="B290" s="87"/>
      <c r="C290" s="87"/>
      <c r="D290" s="87"/>
      <c r="E290" s="87"/>
      <c r="F290" s="289"/>
      <c r="H290" s="87"/>
      <c r="I290" s="87"/>
      <c r="J290" s="87"/>
      <c r="K290" s="86"/>
      <c r="L290" s="291"/>
      <c r="M290" s="291"/>
      <c r="N290" s="291"/>
      <c r="O290" s="291"/>
      <c r="P290" s="43"/>
      <c r="Q290" s="335"/>
      <c r="R290" s="80"/>
      <c r="S290" s="81"/>
      <c r="T290" s="80"/>
      <c r="U290" s="80"/>
      <c r="V290" s="80"/>
      <c r="W290" s="80"/>
      <c r="X290" s="80"/>
      <c r="Y290" s="301" t="e">
        <f t="shared" si="14"/>
        <v>#DIV/0!</v>
      </c>
      <c r="Z290" s="301" t="e">
        <f t="shared" si="15"/>
        <v>#DIV/0!</v>
      </c>
      <c r="AB290" s="130"/>
    </row>
    <row r="291" spans="1:28" x14ac:dyDescent="0.25">
      <c r="A291" s="52"/>
      <c r="B291" s="87"/>
      <c r="C291" s="87"/>
      <c r="D291" s="87"/>
      <c r="E291" s="87"/>
      <c r="F291" s="289"/>
      <c r="H291" s="87"/>
      <c r="I291" s="87"/>
      <c r="J291" s="87"/>
      <c r="K291" s="86"/>
      <c r="L291" s="290"/>
      <c r="M291" s="290"/>
      <c r="N291" s="290"/>
      <c r="O291" s="290"/>
      <c r="P291" s="43"/>
      <c r="Q291" s="335"/>
      <c r="R291" s="80"/>
      <c r="S291" s="81"/>
      <c r="T291" s="80"/>
      <c r="U291" s="80"/>
      <c r="V291" s="80"/>
      <c r="W291" s="80"/>
      <c r="X291" s="80"/>
      <c r="Y291" s="301" t="e">
        <f t="shared" si="14"/>
        <v>#DIV/0!</v>
      </c>
      <c r="Z291" s="301" t="e">
        <f t="shared" si="15"/>
        <v>#DIV/0!</v>
      </c>
      <c r="AB291" s="130"/>
    </row>
    <row r="292" spans="1:28" x14ac:dyDescent="0.25">
      <c r="A292" s="52"/>
      <c r="B292" s="87"/>
      <c r="C292" s="87"/>
      <c r="D292" s="87"/>
      <c r="E292" s="87"/>
      <c r="F292" s="289"/>
      <c r="H292" s="87"/>
      <c r="I292" s="87"/>
      <c r="J292" s="87"/>
      <c r="K292" s="86"/>
      <c r="L292" s="291"/>
      <c r="M292" s="291"/>
      <c r="N292" s="291"/>
      <c r="O292" s="291"/>
      <c r="P292" s="43"/>
      <c r="Q292" s="335"/>
      <c r="R292" s="80"/>
      <c r="S292" s="81"/>
      <c r="T292" s="80"/>
      <c r="U292" s="80"/>
      <c r="V292" s="80"/>
      <c r="W292" s="80"/>
      <c r="X292" s="80"/>
      <c r="Y292" s="301" t="e">
        <f t="shared" si="14"/>
        <v>#DIV/0!</v>
      </c>
      <c r="Z292" s="301" t="e">
        <f t="shared" si="15"/>
        <v>#DIV/0!</v>
      </c>
      <c r="AB292" s="130"/>
    </row>
    <row r="293" spans="1:28" x14ac:dyDescent="0.25">
      <c r="A293" s="52"/>
      <c r="B293" s="87"/>
      <c r="C293" s="87"/>
      <c r="D293" s="87"/>
      <c r="E293" s="87"/>
      <c r="F293" s="289"/>
      <c r="H293" s="87"/>
      <c r="I293" s="87"/>
      <c r="J293" s="87"/>
      <c r="K293" s="86"/>
      <c r="L293" s="290"/>
      <c r="M293" s="290"/>
      <c r="N293" s="290"/>
      <c r="O293" s="290"/>
      <c r="P293" s="43"/>
      <c r="Q293" s="335"/>
      <c r="R293" s="80"/>
      <c r="S293" s="81"/>
      <c r="T293" s="80"/>
      <c r="U293" s="80"/>
      <c r="V293" s="80"/>
      <c r="W293" s="80"/>
      <c r="X293" s="80"/>
      <c r="Y293" s="301" t="e">
        <f t="shared" si="14"/>
        <v>#DIV/0!</v>
      </c>
      <c r="Z293" s="301" t="e">
        <f t="shared" si="15"/>
        <v>#DIV/0!</v>
      </c>
      <c r="AB293" s="130"/>
    </row>
    <row r="294" spans="1:28" x14ac:dyDescent="0.25">
      <c r="A294" s="52"/>
      <c r="B294" s="87"/>
      <c r="C294" s="87"/>
      <c r="D294" s="87"/>
      <c r="E294" s="87"/>
      <c r="F294" s="289"/>
      <c r="H294" s="87"/>
      <c r="I294" s="87"/>
      <c r="J294" s="87"/>
      <c r="K294" s="86"/>
      <c r="L294" s="291"/>
      <c r="M294" s="291"/>
      <c r="N294" s="291"/>
      <c r="O294" s="291"/>
      <c r="P294" s="43"/>
      <c r="Q294" s="335"/>
      <c r="R294" s="80"/>
      <c r="S294" s="81"/>
      <c r="T294" s="80"/>
      <c r="U294" s="80"/>
      <c r="V294" s="80"/>
      <c r="W294" s="80"/>
      <c r="X294" s="80"/>
      <c r="Y294" s="301" t="e">
        <f t="shared" si="14"/>
        <v>#DIV/0!</v>
      </c>
      <c r="Z294" s="301" t="e">
        <f t="shared" si="15"/>
        <v>#DIV/0!</v>
      </c>
      <c r="AB294" s="130"/>
    </row>
    <row r="295" spans="1:28" x14ac:dyDescent="0.25">
      <c r="A295" s="52"/>
      <c r="B295" s="87"/>
      <c r="C295" s="87"/>
      <c r="D295" s="87"/>
      <c r="E295" s="87"/>
      <c r="F295" s="289"/>
      <c r="H295" s="87"/>
      <c r="I295" s="87"/>
      <c r="J295" s="87"/>
      <c r="K295" s="86"/>
      <c r="L295" s="290"/>
      <c r="M295" s="290"/>
      <c r="N295" s="290"/>
      <c r="O295" s="290"/>
      <c r="P295" s="43"/>
      <c r="Q295" s="335"/>
      <c r="R295" s="80"/>
      <c r="S295" s="81"/>
      <c r="T295" s="80"/>
      <c r="U295" s="80"/>
      <c r="V295" s="80"/>
      <c r="W295" s="80"/>
      <c r="X295" s="80"/>
      <c r="Y295" s="301" t="e">
        <f t="shared" si="14"/>
        <v>#DIV/0!</v>
      </c>
      <c r="Z295" s="301" t="e">
        <f t="shared" si="15"/>
        <v>#DIV/0!</v>
      </c>
      <c r="AB295" s="130"/>
    </row>
    <row r="296" spans="1:28" x14ac:dyDescent="0.25">
      <c r="A296" s="52"/>
      <c r="B296" s="87"/>
      <c r="C296" s="87"/>
      <c r="D296" s="87"/>
      <c r="E296" s="87"/>
      <c r="F296" s="289"/>
      <c r="H296" s="87"/>
      <c r="I296" s="87"/>
      <c r="J296" s="87"/>
      <c r="K296" s="86"/>
      <c r="L296" s="291"/>
      <c r="M296" s="291"/>
      <c r="N296" s="291"/>
      <c r="O296" s="291"/>
      <c r="P296" s="43"/>
      <c r="Q296" s="335"/>
      <c r="R296" s="80"/>
      <c r="S296" s="81"/>
      <c r="T296" s="80"/>
      <c r="U296" s="80"/>
      <c r="V296" s="80"/>
      <c r="W296" s="80"/>
      <c r="X296" s="80"/>
      <c r="Y296" s="301" t="e">
        <f t="shared" si="14"/>
        <v>#DIV/0!</v>
      </c>
      <c r="Z296" s="301" t="e">
        <f t="shared" si="15"/>
        <v>#DIV/0!</v>
      </c>
      <c r="AB296" s="130"/>
    </row>
    <row r="297" spans="1:28" x14ac:dyDescent="0.25">
      <c r="A297" s="52"/>
      <c r="B297" s="87"/>
      <c r="C297" s="87"/>
      <c r="D297" s="87"/>
      <c r="E297" s="87"/>
      <c r="F297" s="289"/>
      <c r="H297" s="87"/>
      <c r="I297" s="87"/>
      <c r="J297" s="87"/>
      <c r="K297" s="86"/>
      <c r="L297" s="290"/>
      <c r="M297" s="290"/>
      <c r="N297" s="290"/>
      <c r="O297" s="290"/>
      <c r="P297" s="43"/>
      <c r="Q297" s="335"/>
      <c r="R297" s="80"/>
      <c r="S297" s="81"/>
      <c r="T297" s="80"/>
      <c r="U297" s="80"/>
      <c r="V297" s="80"/>
      <c r="W297" s="80"/>
      <c r="X297" s="80"/>
      <c r="Y297" s="301" t="e">
        <f t="shared" si="14"/>
        <v>#DIV/0!</v>
      </c>
      <c r="Z297" s="301" t="e">
        <f t="shared" si="15"/>
        <v>#DIV/0!</v>
      </c>
      <c r="AB297" s="130"/>
    </row>
    <row r="298" spans="1:28" x14ac:dyDescent="0.25">
      <c r="A298" s="52"/>
      <c r="B298" s="87"/>
      <c r="C298" s="87"/>
      <c r="D298" s="87"/>
      <c r="E298" s="87"/>
      <c r="F298" s="289"/>
      <c r="H298" s="87"/>
      <c r="I298" s="87"/>
      <c r="J298" s="87"/>
      <c r="K298" s="86"/>
      <c r="L298" s="291"/>
      <c r="M298" s="291"/>
      <c r="N298" s="291"/>
      <c r="O298" s="291"/>
      <c r="P298" s="43"/>
      <c r="Q298" s="335"/>
      <c r="R298" s="80"/>
      <c r="S298" s="81"/>
      <c r="T298" s="80"/>
      <c r="U298" s="80"/>
      <c r="V298" s="80"/>
      <c r="W298" s="80"/>
      <c r="X298" s="80"/>
      <c r="Y298" s="301" t="e">
        <f t="shared" si="14"/>
        <v>#DIV/0!</v>
      </c>
      <c r="Z298" s="301" t="e">
        <f t="shared" si="15"/>
        <v>#DIV/0!</v>
      </c>
      <c r="AB298" s="130"/>
    </row>
    <row r="299" spans="1:28" x14ac:dyDescent="0.25">
      <c r="A299" s="52"/>
      <c r="B299" s="87"/>
      <c r="C299" s="87"/>
      <c r="D299" s="87"/>
      <c r="E299" s="87"/>
      <c r="F299" s="289"/>
      <c r="H299" s="87"/>
      <c r="I299" s="87"/>
      <c r="J299" s="87"/>
      <c r="K299" s="86"/>
      <c r="L299" s="290"/>
      <c r="M299" s="290"/>
      <c r="N299" s="290"/>
      <c r="O299" s="290"/>
      <c r="P299" s="43"/>
      <c r="Q299" s="335"/>
      <c r="R299" s="80"/>
      <c r="S299" s="81"/>
      <c r="T299" s="80"/>
      <c r="U299" s="80"/>
      <c r="V299" s="80"/>
      <c r="W299" s="80"/>
      <c r="X299" s="80"/>
      <c r="Y299" s="301" t="e">
        <f t="shared" si="14"/>
        <v>#DIV/0!</v>
      </c>
      <c r="Z299" s="301" t="e">
        <f t="shared" si="15"/>
        <v>#DIV/0!</v>
      </c>
      <c r="AB299" s="130"/>
    </row>
    <row r="300" spans="1:28" x14ac:dyDescent="0.25">
      <c r="A300" s="52" t="s">
        <v>199</v>
      </c>
      <c r="B300" s="87"/>
      <c r="C300" s="87"/>
      <c r="D300" s="87"/>
      <c r="E300" s="87"/>
      <c r="F300" s="289"/>
      <c r="H300" s="87"/>
      <c r="I300" s="87"/>
      <c r="J300" s="87"/>
      <c r="K300" s="86"/>
      <c r="L300" s="291"/>
      <c r="M300" s="291"/>
      <c r="N300" s="291"/>
      <c r="O300" s="291"/>
      <c r="P300" s="43"/>
      <c r="Q300" s="335"/>
      <c r="R300" s="80"/>
      <c r="S300" s="81"/>
      <c r="T300" s="80"/>
      <c r="U300" s="80"/>
      <c r="V300" s="80"/>
      <c r="W300" s="80"/>
      <c r="X300" s="80"/>
      <c r="Y300" s="301" t="e">
        <f t="shared" si="14"/>
        <v>#DIV/0!</v>
      </c>
      <c r="Z300" s="301" t="e">
        <f t="shared" si="15"/>
        <v>#DIV/0!</v>
      </c>
      <c r="AB300" s="130"/>
    </row>
    <row r="301" spans="1:28" x14ac:dyDescent="0.25">
      <c r="A301" s="52"/>
      <c r="B301" s="87"/>
      <c r="C301" s="87"/>
      <c r="D301" s="87"/>
      <c r="E301" s="87"/>
      <c r="F301" s="289"/>
      <c r="H301" s="87"/>
      <c r="I301" s="87"/>
      <c r="J301" s="87"/>
      <c r="K301" s="86"/>
      <c r="L301" s="290"/>
      <c r="M301" s="290"/>
      <c r="N301" s="290"/>
      <c r="O301" s="290"/>
      <c r="P301" s="43"/>
      <c r="Q301" s="335"/>
      <c r="R301" s="80"/>
      <c r="S301" s="81"/>
      <c r="T301" s="80"/>
      <c r="U301" s="80"/>
      <c r="V301" s="80"/>
      <c r="W301" s="80"/>
      <c r="X301" s="80"/>
      <c r="Y301" s="301" t="e">
        <f t="shared" si="14"/>
        <v>#DIV/0!</v>
      </c>
      <c r="Z301" s="301" t="e">
        <f t="shared" si="15"/>
        <v>#DIV/0!</v>
      </c>
    </row>
    <row r="302" spans="1:28" x14ac:dyDescent="0.25">
      <c r="A302" s="52" t="s">
        <v>185</v>
      </c>
      <c r="B302" s="87"/>
      <c r="C302" s="87"/>
      <c r="D302" s="87"/>
      <c r="E302" s="87"/>
      <c r="F302" s="289"/>
      <c r="H302" s="87"/>
      <c r="I302" s="87"/>
      <c r="J302" s="87"/>
      <c r="K302" s="86"/>
      <c r="L302" s="291"/>
      <c r="M302" s="291"/>
      <c r="N302" s="291"/>
      <c r="O302" s="291"/>
      <c r="P302" s="43"/>
      <c r="Q302" s="335"/>
      <c r="R302" s="80"/>
      <c r="S302" s="81"/>
      <c r="T302" s="80"/>
      <c r="U302" s="80"/>
      <c r="V302" s="80"/>
      <c r="W302" s="80"/>
      <c r="X302" s="80"/>
      <c r="Y302" s="301" t="e">
        <f t="shared" si="14"/>
        <v>#DIV/0!</v>
      </c>
      <c r="Z302" s="301" t="e">
        <f t="shared" si="15"/>
        <v>#DIV/0!</v>
      </c>
    </row>
    <row r="303" spans="1:28" x14ac:dyDescent="0.25">
      <c r="A303" s="52"/>
      <c r="B303" s="141" t="e">
        <f>ROUND(AVERAGEIF(E307:E386,"&gt;0"),0)</f>
        <v>#DIV/0!</v>
      </c>
      <c r="C303" s="87"/>
      <c r="D303" s="87"/>
      <c r="E303" s="87"/>
      <c r="F303" s="289"/>
      <c r="H303" s="87"/>
      <c r="I303" s="87"/>
      <c r="J303" s="87"/>
      <c r="K303" s="86"/>
      <c r="L303" s="290"/>
      <c r="M303" s="290"/>
      <c r="N303" s="290"/>
      <c r="O303" s="290"/>
      <c r="P303" s="43"/>
      <c r="Q303" s="335"/>
      <c r="R303" s="80"/>
      <c r="S303" s="81"/>
      <c r="T303" s="80"/>
      <c r="U303" s="80"/>
      <c r="V303" s="80"/>
      <c r="W303" s="80"/>
      <c r="X303" s="80"/>
      <c r="Y303" s="301" t="e">
        <f t="shared" si="14"/>
        <v>#DIV/0!</v>
      </c>
      <c r="Z303" s="301" t="e">
        <f>IF(S303="Afektif","",ROUND(AVERAGE(T303,Y303,W$1),0))</f>
        <v>#DIV/0!</v>
      </c>
    </row>
    <row r="304" spans="1:28" ht="18.75" hidden="1" x14ac:dyDescent="0.25">
      <c r="A304" s="83"/>
      <c r="B304" s="84"/>
      <c r="E304" s="137" t="s">
        <v>156</v>
      </c>
      <c r="F304" s="275"/>
      <c r="J304" s="30" t="s">
        <v>194</v>
      </c>
      <c r="L304" s="131" t="s">
        <v>142</v>
      </c>
      <c r="M304" s="131"/>
      <c r="N304" s="131"/>
      <c r="O304" s="275"/>
    </row>
    <row r="305" spans="1:30" ht="15" hidden="1" customHeight="1" x14ac:dyDescent="0.25">
      <c r="A305" s="431" t="s">
        <v>145</v>
      </c>
      <c r="B305" s="432" t="s">
        <v>146</v>
      </c>
      <c r="C305" s="133"/>
      <c r="D305" s="133"/>
      <c r="E305" s="279"/>
      <c r="F305" s="287"/>
      <c r="G305" s="433" t="s">
        <v>147</v>
      </c>
      <c r="H305" s="432" t="s">
        <v>148</v>
      </c>
      <c r="I305" s="435" t="s">
        <v>136</v>
      </c>
      <c r="J305" s="74"/>
      <c r="K305" s="415" t="s">
        <v>47</v>
      </c>
      <c r="L305" s="295"/>
      <c r="M305" s="446" t="s">
        <v>238</v>
      </c>
      <c r="N305" s="446" t="s">
        <v>239</v>
      </c>
      <c r="O305" s="279"/>
      <c r="P305" s="437" t="s">
        <v>149</v>
      </c>
      <c r="Q305" s="431" t="s">
        <v>130</v>
      </c>
      <c r="R305" s="435" t="s">
        <v>136</v>
      </c>
      <c r="S305" s="415" t="s">
        <v>131</v>
      </c>
      <c r="T305" s="417" t="s">
        <v>150</v>
      </c>
      <c r="U305" s="419" t="s">
        <v>137</v>
      </c>
      <c r="V305" s="420"/>
      <c r="W305" s="420"/>
      <c r="X305" s="420"/>
      <c r="Y305" s="421"/>
      <c r="Z305" s="422" t="s">
        <v>151</v>
      </c>
    </row>
    <row r="306" spans="1:30" ht="56.25" hidden="1" customHeight="1" x14ac:dyDescent="0.25">
      <c r="A306" s="431"/>
      <c r="B306" s="432"/>
      <c r="C306" s="134" t="s">
        <v>136</v>
      </c>
      <c r="D306" s="316" t="s">
        <v>214</v>
      </c>
      <c r="E306" s="280"/>
      <c r="F306" s="287" t="s">
        <v>215</v>
      </c>
      <c r="G306" s="434"/>
      <c r="H306" s="432"/>
      <c r="I306" s="436"/>
      <c r="J306" s="77"/>
      <c r="K306" s="416"/>
      <c r="L306" s="296"/>
      <c r="M306" s="447"/>
      <c r="N306" s="447"/>
      <c r="O306" s="287"/>
      <c r="P306" s="438"/>
      <c r="Q306" s="431"/>
      <c r="R306" s="436"/>
      <c r="S306" s="416"/>
      <c r="T306" s="418"/>
      <c r="U306" s="75" t="s">
        <v>138</v>
      </c>
      <c r="V306" s="75" t="s">
        <v>139</v>
      </c>
      <c r="W306" s="75" t="s">
        <v>140</v>
      </c>
      <c r="X306" s="75" t="s">
        <v>141</v>
      </c>
      <c r="Y306" s="75" t="s">
        <v>152</v>
      </c>
      <c r="Z306" s="422"/>
      <c r="AD306" s="78"/>
    </row>
    <row r="307" spans="1:30" ht="90" hidden="1" x14ac:dyDescent="0.25">
      <c r="A307" s="46">
        <f t="shared" ref="A307:D326" si="16">A4</f>
        <v>0</v>
      </c>
      <c r="B307" s="85" t="str">
        <f t="shared" si="16"/>
        <v/>
      </c>
      <c r="C307" s="135">
        <f t="shared" si="16"/>
        <v>0</v>
      </c>
      <c r="D307" s="135">
        <f t="shared" si="16"/>
        <v>0</v>
      </c>
      <c r="E307" s="132" t="str">
        <f t="shared" ref="E307:E338" si="17">IF(A307=0,"",ROUND(AVERAGEIFS(L$307:L$386,G$307:G$386,"="&amp;A307&amp;"*"),1))</f>
        <v/>
      </c>
      <c r="F307" s="317">
        <f>SUMIF(G$307:G$386,"="&amp;A307&amp;"*",J$307:J$386)</f>
        <v>0</v>
      </c>
      <c r="G307" s="136">
        <f t="shared" ref="G307:N316" si="18">G4</f>
        <v>0</v>
      </c>
      <c r="H307" s="85" t="str">
        <f t="shared" si="18"/>
        <v/>
      </c>
      <c r="I307" s="46">
        <f t="shared" si="18"/>
        <v>0</v>
      </c>
      <c r="J307" s="46" t="str">
        <f t="shared" si="18"/>
        <v/>
      </c>
      <c r="K307" s="85">
        <f t="shared" si="18"/>
        <v>0</v>
      </c>
      <c r="L307" s="46" t="str">
        <f t="shared" si="18"/>
        <v/>
      </c>
      <c r="M307" s="85">
        <f t="shared" si="18"/>
        <v>0</v>
      </c>
      <c r="N307" s="85">
        <f t="shared" si="18"/>
        <v>0</v>
      </c>
      <c r="O307" s="317"/>
      <c r="P307" s="136">
        <f t="shared" ref="P307:Z307" si="19">P4</f>
        <v>0</v>
      </c>
      <c r="Q307" s="85">
        <f t="shared" si="19"/>
        <v>0</v>
      </c>
      <c r="R307" s="85">
        <f t="shared" si="19"/>
        <v>0</v>
      </c>
      <c r="S307" s="85">
        <f t="shared" si="19"/>
        <v>0</v>
      </c>
      <c r="T307" s="85">
        <f t="shared" si="19"/>
        <v>0</v>
      </c>
      <c r="U307" s="85">
        <f t="shared" si="19"/>
        <v>0</v>
      </c>
      <c r="V307" s="85">
        <f t="shared" si="19"/>
        <v>0</v>
      </c>
      <c r="W307" s="85">
        <f t="shared" si="19"/>
        <v>0</v>
      </c>
      <c r="X307" s="85">
        <f t="shared" si="19"/>
        <v>0</v>
      </c>
      <c r="Y307" s="85" t="e">
        <f t="shared" si="19"/>
        <v>#DIV/0!</v>
      </c>
      <c r="Z307" s="85" t="e">
        <f t="shared" si="19"/>
        <v>#DIV/0!</v>
      </c>
      <c r="AD307" s="82"/>
    </row>
    <row r="308" spans="1:30" ht="105" hidden="1" x14ac:dyDescent="0.25">
      <c r="A308" s="46">
        <f t="shared" si="16"/>
        <v>0</v>
      </c>
      <c r="B308" s="85" t="str">
        <f t="shared" si="16"/>
        <v/>
      </c>
      <c r="C308" s="46">
        <f t="shared" si="16"/>
        <v>0</v>
      </c>
      <c r="D308" s="135">
        <f t="shared" si="16"/>
        <v>0</v>
      </c>
      <c r="E308" s="132" t="str">
        <f t="shared" si="17"/>
        <v/>
      </c>
      <c r="F308" s="317">
        <f t="shared" ref="F308:F371" si="20">SUMIF(G$307:G$386,"="&amp;A308&amp;"*",J$307:J$386)</f>
        <v>0</v>
      </c>
      <c r="G308" s="136">
        <f t="shared" si="18"/>
        <v>0</v>
      </c>
      <c r="H308" s="85" t="str">
        <f t="shared" si="18"/>
        <v/>
      </c>
      <c r="I308" s="46">
        <f t="shared" si="18"/>
        <v>0</v>
      </c>
      <c r="J308" s="46" t="str">
        <f t="shared" si="18"/>
        <v/>
      </c>
      <c r="K308" s="85">
        <f t="shared" si="18"/>
        <v>0</v>
      </c>
      <c r="L308" s="46" t="str">
        <f t="shared" si="18"/>
        <v/>
      </c>
      <c r="M308" s="85">
        <f t="shared" si="18"/>
        <v>0</v>
      </c>
      <c r="N308" s="85">
        <f t="shared" si="18"/>
        <v>0</v>
      </c>
      <c r="O308" s="317"/>
      <c r="P308" s="136">
        <f t="shared" ref="P308:Z308" si="21">P5</f>
        <v>0</v>
      </c>
      <c r="Q308" s="85">
        <f t="shared" si="21"/>
        <v>0</v>
      </c>
      <c r="R308" s="85">
        <f t="shared" si="21"/>
        <v>0</v>
      </c>
      <c r="S308" s="85">
        <f t="shared" si="21"/>
        <v>0</v>
      </c>
      <c r="T308" s="85">
        <f t="shared" si="21"/>
        <v>0</v>
      </c>
      <c r="U308" s="85">
        <f t="shared" si="21"/>
        <v>0</v>
      </c>
      <c r="V308" s="85">
        <f t="shared" si="21"/>
        <v>0</v>
      </c>
      <c r="W308" s="85">
        <f t="shared" si="21"/>
        <v>0</v>
      </c>
      <c r="X308" s="85">
        <f t="shared" si="21"/>
        <v>0</v>
      </c>
      <c r="Y308" s="85" t="e">
        <f t="shared" si="21"/>
        <v>#DIV/0!</v>
      </c>
      <c r="Z308" s="85" t="e">
        <f t="shared" si="21"/>
        <v>#DIV/0!</v>
      </c>
      <c r="AD308" s="78"/>
    </row>
    <row r="309" spans="1:30" ht="135" hidden="1" x14ac:dyDescent="0.25">
      <c r="A309" s="46">
        <f t="shared" si="16"/>
        <v>0</v>
      </c>
      <c r="B309" s="85" t="str">
        <f t="shared" si="16"/>
        <v/>
      </c>
      <c r="C309" s="46">
        <f t="shared" si="16"/>
        <v>0</v>
      </c>
      <c r="D309" s="135">
        <f t="shared" si="16"/>
        <v>0</v>
      </c>
      <c r="E309" s="132" t="str">
        <f t="shared" si="17"/>
        <v/>
      </c>
      <c r="F309" s="317">
        <f t="shared" si="20"/>
        <v>0</v>
      </c>
      <c r="G309" s="136">
        <f t="shared" si="18"/>
        <v>0</v>
      </c>
      <c r="H309" s="85" t="str">
        <f t="shared" si="18"/>
        <v/>
      </c>
      <c r="I309" s="46">
        <f t="shared" si="18"/>
        <v>0</v>
      </c>
      <c r="J309" s="46" t="str">
        <f t="shared" si="18"/>
        <v/>
      </c>
      <c r="K309" s="85">
        <f t="shared" si="18"/>
        <v>0</v>
      </c>
      <c r="L309" s="46" t="str">
        <f t="shared" ref="L309:N309" si="22">L6</f>
        <v/>
      </c>
      <c r="M309" s="85">
        <f t="shared" si="22"/>
        <v>0</v>
      </c>
      <c r="N309" s="85">
        <f t="shared" si="22"/>
        <v>0</v>
      </c>
      <c r="O309" s="317"/>
      <c r="P309" s="136">
        <f t="shared" ref="P309:Z309" si="23">P6</f>
        <v>0</v>
      </c>
      <c r="Q309" s="85">
        <f t="shared" si="23"/>
        <v>0</v>
      </c>
      <c r="R309" s="85">
        <f t="shared" si="23"/>
        <v>0</v>
      </c>
      <c r="S309" s="85">
        <f t="shared" si="23"/>
        <v>0</v>
      </c>
      <c r="T309" s="85">
        <f t="shared" si="23"/>
        <v>0</v>
      </c>
      <c r="U309" s="85">
        <f t="shared" si="23"/>
        <v>0</v>
      </c>
      <c r="V309" s="85">
        <f t="shared" si="23"/>
        <v>0</v>
      </c>
      <c r="W309" s="85">
        <f t="shared" si="23"/>
        <v>0</v>
      </c>
      <c r="X309" s="85">
        <f t="shared" si="23"/>
        <v>0</v>
      </c>
      <c r="Y309" s="85" t="e">
        <f t="shared" si="23"/>
        <v>#DIV/0!</v>
      </c>
      <c r="Z309" s="85" t="e">
        <f t="shared" si="23"/>
        <v>#DIV/0!</v>
      </c>
    </row>
    <row r="310" spans="1:30" ht="285" hidden="1" x14ac:dyDescent="0.25">
      <c r="A310" s="46">
        <f t="shared" si="16"/>
        <v>0</v>
      </c>
      <c r="B310" s="85" t="str">
        <f t="shared" si="16"/>
        <v/>
      </c>
      <c r="C310" s="46">
        <f t="shared" si="16"/>
        <v>0</v>
      </c>
      <c r="D310" s="135">
        <f t="shared" si="16"/>
        <v>0</v>
      </c>
      <c r="E310" s="132" t="str">
        <f t="shared" si="17"/>
        <v/>
      </c>
      <c r="F310" s="317">
        <f t="shared" si="20"/>
        <v>0</v>
      </c>
      <c r="G310" s="136">
        <f t="shared" si="18"/>
        <v>0</v>
      </c>
      <c r="H310" s="85" t="str">
        <f t="shared" si="18"/>
        <v/>
      </c>
      <c r="I310" s="46">
        <f t="shared" si="18"/>
        <v>0</v>
      </c>
      <c r="J310" s="46" t="str">
        <f t="shared" si="18"/>
        <v/>
      </c>
      <c r="K310" s="85">
        <f t="shared" si="18"/>
        <v>0</v>
      </c>
      <c r="L310" s="46" t="str">
        <f t="shared" ref="L310:N314" si="24">L7</f>
        <v/>
      </c>
      <c r="M310" s="85">
        <f t="shared" si="24"/>
        <v>0</v>
      </c>
      <c r="N310" s="85">
        <f t="shared" si="24"/>
        <v>0</v>
      </c>
      <c r="O310" s="317"/>
      <c r="P310" s="136">
        <f t="shared" ref="P310:Z310" si="25">P7</f>
        <v>0</v>
      </c>
      <c r="Q310" s="85">
        <f t="shared" si="25"/>
        <v>0</v>
      </c>
      <c r="R310" s="85">
        <f t="shared" si="25"/>
        <v>0</v>
      </c>
      <c r="S310" s="85">
        <f t="shared" si="25"/>
        <v>0</v>
      </c>
      <c r="T310" s="85">
        <f t="shared" si="25"/>
        <v>0</v>
      </c>
      <c r="U310" s="85">
        <f t="shared" si="25"/>
        <v>0</v>
      </c>
      <c r="V310" s="85">
        <f t="shared" si="25"/>
        <v>0</v>
      </c>
      <c r="W310" s="85">
        <f t="shared" si="25"/>
        <v>0</v>
      </c>
      <c r="X310" s="85">
        <f t="shared" si="25"/>
        <v>0</v>
      </c>
      <c r="Y310" s="85" t="e">
        <f t="shared" si="25"/>
        <v>#DIV/0!</v>
      </c>
      <c r="Z310" s="85" t="e">
        <f t="shared" si="25"/>
        <v>#DIV/0!</v>
      </c>
    </row>
    <row r="311" spans="1:30" ht="210" hidden="1" x14ac:dyDescent="0.25">
      <c r="A311" s="46">
        <f t="shared" si="16"/>
        <v>0</v>
      </c>
      <c r="B311" s="85" t="str">
        <f t="shared" si="16"/>
        <v/>
      </c>
      <c r="C311" s="46">
        <f t="shared" si="16"/>
        <v>0</v>
      </c>
      <c r="D311" s="135">
        <f t="shared" si="16"/>
        <v>0</v>
      </c>
      <c r="E311" s="132" t="str">
        <f t="shared" si="17"/>
        <v/>
      </c>
      <c r="F311" s="317">
        <f t="shared" si="20"/>
        <v>0</v>
      </c>
      <c r="G311" s="136">
        <f t="shared" si="18"/>
        <v>0</v>
      </c>
      <c r="H311" s="85" t="str">
        <f t="shared" si="18"/>
        <v/>
      </c>
      <c r="I311" s="46">
        <f t="shared" si="18"/>
        <v>0</v>
      </c>
      <c r="J311" s="46" t="str">
        <f t="shared" si="18"/>
        <v/>
      </c>
      <c r="K311" s="85">
        <f t="shared" si="18"/>
        <v>0</v>
      </c>
      <c r="L311" s="46" t="str">
        <f t="shared" si="24"/>
        <v/>
      </c>
      <c r="M311" s="85">
        <f t="shared" si="24"/>
        <v>0</v>
      </c>
      <c r="N311" s="85">
        <f t="shared" si="24"/>
        <v>0</v>
      </c>
      <c r="O311" s="317"/>
      <c r="P311" s="136">
        <f t="shared" ref="P311:Z311" si="26">P8</f>
        <v>0</v>
      </c>
      <c r="Q311" s="85">
        <f t="shared" si="26"/>
        <v>0</v>
      </c>
      <c r="R311" s="85">
        <f t="shared" si="26"/>
        <v>0</v>
      </c>
      <c r="S311" s="85">
        <f t="shared" si="26"/>
        <v>0</v>
      </c>
      <c r="T311" s="85">
        <f t="shared" si="26"/>
        <v>0</v>
      </c>
      <c r="U311" s="85">
        <f t="shared" si="26"/>
        <v>0</v>
      </c>
      <c r="V311" s="85">
        <f t="shared" si="26"/>
        <v>0</v>
      </c>
      <c r="W311" s="85">
        <f t="shared" si="26"/>
        <v>0</v>
      </c>
      <c r="X311" s="85">
        <f t="shared" si="26"/>
        <v>0</v>
      </c>
      <c r="Y311" s="85" t="e">
        <f t="shared" si="26"/>
        <v>#DIV/0!</v>
      </c>
      <c r="Z311" s="85" t="e">
        <f t="shared" si="26"/>
        <v>#DIV/0!</v>
      </c>
      <c r="AD311" s="78"/>
    </row>
    <row r="312" spans="1:30" ht="345" hidden="1" x14ac:dyDescent="0.25">
      <c r="A312" s="46">
        <f t="shared" si="16"/>
        <v>0</v>
      </c>
      <c r="B312" s="85" t="str">
        <f t="shared" si="16"/>
        <v/>
      </c>
      <c r="C312" s="46">
        <f t="shared" si="16"/>
        <v>0</v>
      </c>
      <c r="D312" s="135">
        <f t="shared" si="16"/>
        <v>0</v>
      </c>
      <c r="E312" s="132" t="str">
        <f t="shared" si="17"/>
        <v/>
      </c>
      <c r="F312" s="317">
        <f t="shared" si="20"/>
        <v>0</v>
      </c>
      <c r="G312" s="136">
        <f t="shared" si="18"/>
        <v>0</v>
      </c>
      <c r="H312" s="85" t="str">
        <f t="shared" si="18"/>
        <v/>
      </c>
      <c r="I312" s="46">
        <f t="shared" si="18"/>
        <v>0</v>
      </c>
      <c r="J312" s="46" t="str">
        <f t="shared" si="18"/>
        <v/>
      </c>
      <c r="K312" s="85">
        <f t="shared" si="18"/>
        <v>0</v>
      </c>
      <c r="L312" s="46" t="str">
        <f t="shared" si="24"/>
        <v/>
      </c>
      <c r="M312" s="85">
        <f t="shared" si="24"/>
        <v>0</v>
      </c>
      <c r="N312" s="85">
        <f t="shared" si="24"/>
        <v>0</v>
      </c>
      <c r="O312" s="317"/>
      <c r="P312" s="136">
        <f t="shared" ref="P312:Z312" si="27">P9</f>
        <v>0</v>
      </c>
      <c r="Q312" s="85">
        <f t="shared" si="27"/>
        <v>0</v>
      </c>
      <c r="R312" s="85">
        <f t="shared" si="27"/>
        <v>0</v>
      </c>
      <c r="S312" s="85">
        <f t="shared" si="27"/>
        <v>0</v>
      </c>
      <c r="T312" s="85">
        <f t="shared" si="27"/>
        <v>0</v>
      </c>
      <c r="U312" s="85">
        <f t="shared" si="27"/>
        <v>0</v>
      </c>
      <c r="V312" s="85">
        <f t="shared" si="27"/>
        <v>0</v>
      </c>
      <c r="W312" s="85">
        <f t="shared" si="27"/>
        <v>0</v>
      </c>
      <c r="X312" s="85">
        <f t="shared" si="27"/>
        <v>0</v>
      </c>
      <c r="Y312" s="85" t="e">
        <f t="shared" si="27"/>
        <v>#DIV/0!</v>
      </c>
      <c r="Z312" s="85" t="e">
        <f t="shared" si="27"/>
        <v>#DIV/0!</v>
      </c>
    </row>
    <row r="313" spans="1:30" ht="90" hidden="1" x14ac:dyDescent="0.25">
      <c r="A313" s="46">
        <f t="shared" si="16"/>
        <v>0</v>
      </c>
      <c r="B313" s="85" t="str">
        <f t="shared" si="16"/>
        <v/>
      </c>
      <c r="C313" s="46">
        <f t="shared" si="16"/>
        <v>0</v>
      </c>
      <c r="D313" s="135">
        <f t="shared" si="16"/>
        <v>0</v>
      </c>
      <c r="E313" s="132" t="str">
        <f t="shared" si="17"/>
        <v/>
      </c>
      <c r="F313" s="317">
        <f t="shared" si="20"/>
        <v>0</v>
      </c>
      <c r="G313" s="136">
        <f t="shared" si="18"/>
        <v>0</v>
      </c>
      <c r="H313" s="85" t="str">
        <f t="shared" si="18"/>
        <v/>
      </c>
      <c r="I313" s="46">
        <f t="shared" si="18"/>
        <v>0</v>
      </c>
      <c r="J313" s="46" t="str">
        <f t="shared" si="18"/>
        <v/>
      </c>
      <c r="K313" s="85">
        <f t="shared" si="18"/>
        <v>0</v>
      </c>
      <c r="L313" s="46" t="str">
        <f t="shared" si="24"/>
        <v/>
      </c>
      <c r="M313" s="85">
        <f t="shared" si="24"/>
        <v>0</v>
      </c>
      <c r="N313" s="85">
        <f t="shared" si="24"/>
        <v>0</v>
      </c>
      <c r="O313" s="317"/>
      <c r="P313" s="136">
        <f t="shared" ref="P313:Z313" si="28">P10</f>
        <v>0</v>
      </c>
      <c r="Q313" s="85">
        <f t="shared" si="28"/>
        <v>0</v>
      </c>
      <c r="R313" s="85">
        <f t="shared" si="28"/>
        <v>0</v>
      </c>
      <c r="S313" s="85">
        <f t="shared" si="28"/>
        <v>0</v>
      </c>
      <c r="T313" s="85">
        <f t="shared" si="28"/>
        <v>0</v>
      </c>
      <c r="U313" s="85">
        <f t="shared" si="28"/>
        <v>0</v>
      </c>
      <c r="V313" s="85">
        <f t="shared" si="28"/>
        <v>0</v>
      </c>
      <c r="W313" s="85">
        <f t="shared" si="28"/>
        <v>0</v>
      </c>
      <c r="X313" s="85">
        <f t="shared" si="28"/>
        <v>0</v>
      </c>
      <c r="Y313" s="85" t="e">
        <f t="shared" si="28"/>
        <v>#DIV/0!</v>
      </c>
      <c r="Z313" s="85" t="e">
        <f t="shared" si="28"/>
        <v>#DIV/0!</v>
      </c>
    </row>
    <row r="314" spans="1:30" ht="180" hidden="1" x14ac:dyDescent="0.25">
      <c r="A314" s="46">
        <f t="shared" si="16"/>
        <v>0</v>
      </c>
      <c r="B314" s="85" t="str">
        <f t="shared" si="16"/>
        <v/>
      </c>
      <c r="C314" s="46">
        <f t="shared" si="16"/>
        <v>0</v>
      </c>
      <c r="D314" s="135">
        <f t="shared" si="16"/>
        <v>0</v>
      </c>
      <c r="E314" s="132" t="str">
        <f t="shared" si="17"/>
        <v/>
      </c>
      <c r="F314" s="317">
        <f t="shared" si="20"/>
        <v>0</v>
      </c>
      <c r="G314" s="136">
        <f t="shared" si="18"/>
        <v>0</v>
      </c>
      <c r="H314" s="85" t="str">
        <f t="shared" si="18"/>
        <v/>
      </c>
      <c r="I314" s="46">
        <f t="shared" si="18"/>
        <v>0</v>
      </c>
      <c r="J314" s="46" t="str">
        <f t="shared" si="18"/>
        <v/>
      </c>
      <c r="K314" s="85">
        <f t="shared" si="18"/>
        <v>0</v>
      </c>
      <c r="L314" s="46" t="str">
        <f t="shared" si="24"/>
        <v/>
      </c>
      <c r="M314" s="85">
        <f t="shared" ref="M314:N314" si="29">M11</f>
        <v>0</v>
      </c>
      <c r="N314" s="85">
        <f t="shared" si="29"/>
        <v>0</v>
      </c>
      <c r="O314" s="317"/>
      <c r="P314" s="136">
        <f t="shared" ref="P314:Z314" si="30">P11</f>
        <v>0</v>
      </c>
      <c r="Q314" s="85">
        <f t="shared" si="30"/>
        <v>0</v>
      </c>
      <c r="R314" s="85">
        <f t="shared" si="30"/>
        <v>0</v>
      </c>
      <c r="S314" s="85">
        <f t="shared" si="30"/>
        <v>0</v>
      </c>
      <c r="T314" s="85">
        <f t="shared" si="30"/>
        <v>0</v>
      </c>
      <c r="U314" s="85">
        <f t="shared" si="30"/>
        <v>0</v>
      </c>
      <c r="V314" s="85">
        <f t="shared" si="30"/>
        <v>0</v>
      </c>
      <c r="W314" s="85">
        <f t="shared" si="30"/>
        <v>0</v>
      </c>
      <c r="X314" s="85">
        <f t="shared" si="30"/>
        <v>0</v>
      </c>
      <c r="Y314" s="85" t="e">
        <f t="shared" si="30"/>
        <v>#DIV/0!</v>
      </c>
      <c r="Z314" s="85" t="e">
        <f t="shared" si="30"/>
        <v>#DIV/0!</v>
      </c>
    </row>
    <row r="315" spans="1:30" ht="90" hidden="1" x14ac:dyDescent="0.25">
      <c r="A315" s="46">
        <f t="shared" si="16"/>
        <v>0</v>
      </c>
      <c r="B315" s="85" t="str">
        <f t="shared" si="16"/>
        <v/>
      </c>
      <c r="C315" s="46">
        <f t="shared" si="16"/>
        <v>0</v>
      </c>
      <c r="D315" s="135">
        <f t="shared" si="16"/>
        <v>0</v>
      </c>
      <c r="E315" s="132" t="str">
        <f t="shared" si="17"/>
        <v/>
      </c>
      <c r="F315" s="317">
        <f t="shared" si="20"/>
        <v>0</v>
      </c>
      <c r="G315" s="136">
        <f t="shared" si="18"/>
        <v>0</v>
      </c>
      <c r="H315" s="85" t="str">
        <f t="shared" si="18"/>
        <v/>
      </c>
      <c r="I315" s="46">
        <f t="shared" si="18"/>
        <v>0</v>
      </c>
      <c r="J315" s="46" t="str">
        <f t="shared" si="18"/>
        <v/>
      </c>
      <c r="K315" s="85">
        <f t="shared" si="18"/>
        <v>0</v>
      </c>
      <c r="L315" s="46" t="str">
        <f t="shared" si="18"/>
        <v/>
      </c>
      <c r="M315" s="85">
        <f t="shared" ref="M315:N315" si="31">M12</f>
        <v>0</v>
      </c>
      <c r="N315" s="85">
        <f t="shared" si="31"/>
        <v>0</v>
      </c>
      <c r="O315" s="317"/>
      <c r="P315" s="136">
        <f t="shared" ref="P315:Z315" si="32">P12</f>
        <v>0</v>
      </c>
      <c r="Q315" s="85">
        <f t="shared" si="32"/>
        <v>0</v>
      </c>
      <c r="R315" s="85">
        <f t="shared" si="32"/>
        <v>0</v>
      </c>
      <c r="S315" s="85">
        <f t="shared" si="32"/>
        <v>0</v>
      </c>
      <c r="T315" s="85">
        <f t="shared" si="32"/>
        <v>0</v>
      </c>
      <c r="U315" s="85">
        <f t="shared" si="32"/>
        <v>0</v>
      </c>
      <c r="V315" s="85">
        <f t="shared" si="32"/>
        <v>0</v>
      </c>
      <c r="W315" s="85">
        <f t="shared" si="32"/>
        <v>0</v>
      </c>
      <c r="X315" s="85">
        <f t="shared" si="32"/>
        <v>0</v>
      </c>
      <c r="Y315" s="85" t="e">
        <f t="shared" si="32"/>
        <v>#DIV/0!</v>
      </c>
      <c r="Z315" s="85" t="e">
        <f t="shared" si="32"/>
        <v>#DIV/0!</v>
      </c>
    </row>
    <row r="316" spans="1:30" ht="90" hidden="1" x14ac:dyDescent="0.25">
      <c r="A316" s="46">
        <f t="shared" si="16"/>
        <v>0</v>
      </c>
      <c r="B316" s="85" t="str">
        <f t="shared" si="16"/>
        <v/>
      </c>
      <c r="C316" s="46">
        <f t="shared" si="16"/>
        <v>0</v>
      </c>
      <c r="D316" s="135">
        <f t="shared" si="16"/>
        <v>0</v>
      </c>
      <c r="E316" s="132" t="str">
        <f t="shared" si="17"/>
        <v/>
      </c>
      <c r="F316" s="317">
        <f t="shared" si="20"/>
        <v>0</v>
      </c>
      <c r="G316" s="136">
        <f t="shared" si="18"/>
        <v>0</v>
      </c>
      <c r="H316" s="85" t="str">
        <f t="shared" si="18"/>
        <v/>
      </c>
      <c r="I316" s="46">
        <f t="shared" si="18"/>
        <v>0</v>
      </c>
      <c r="J316" s="46" t="str">
        <f t="shared" si="18"/>
        <v/>
      </c>
      <c r="K316" s="85">
        <f t="shared" si="18"/>
        <v>0</v>
      </c>
      <c r="L316" s="46" t="str">
        <f t="shared" si="18"/>
        <v/>
      </c>
      <c r="M316" s="85">
        <f t="shared" ref="M316:N316" si="33">M13</f>
        <v>0</v>
      </c>
      <c r="N316" s="85">
        <f t="shared" si="33"/>
        <v>0</v>
      </c>
      <c r="O316" s="317"/>
      <c r="P316" s="136">
        <f t="shared" ref="P316:Z316" si="34">P13</f>
        <v>0</v>
      </c>
      <c r="Q316" s="85">
        <f t="shared" si="34"/>
        <v>0</v>
      </c>
      <c r="R316" s="85">
        <f t="shared" si="34"/>
        <v>0</v>
      </c>
      <c r="S316" s="85">
        <f t="shared" si="34"/>
        <v>0</v>
      </c>
      <c r="T316" s="85">
        <f t="shared" si="34"/>
        <v>0</v>
      </c>
      <c r="U316" s="85">
        <f t="shared" si="34"/>
        <v>0</v>
      </c>
      <c r="V316" s="85">
        <f t="shared" si="34"/>
        <v>0</v>
      </c>
      <c r="W316" s="85">
        <f t="shared" si="34"/>
        <v>0</v>
      </c>
      <c r="X316" s="85">
        <f t="shared" si="34"/>
        <v>0</v>
      </c>
      <c r="Y316" s="85" t="e">
        <f t="shared" si="34"/>
        <v>#DIV/0!</v>
      </c>
      <c r="Z316" s="85" t="e">
        <f t="shared" si="34"/>
        <v>#DIV/0!</v>
      </c>
    </row>
    <row r="317" spans="1:30" ht="120" hidden="1" x14ac:dyDescent="0.25">
      <c r="A317" s="46">
        <f t="shared" si="16"/>
        <v>0</v>
      </c>
      <c r="B317" s="85" t="str">
        <f t="shared" si="16"/>
        <v/>
      </c>
      <c r="C317" s="46">
        <f t="shared" si="16"/>
        <v>0</v>
      </c>
      <c r="D317" s="135">
        <f t="shared" si="16"/>
        <v>0</v>
      </c>
      <c r="E317" s="132" t="str">
        <f t="shared" si="17"/>
        <v/>
      </c>
      <c r="F317" s="317">
        <f t="shared" si="20"/>
        <v>0</v>
      </c>
      <c r="G317" s="136">
        <f t="shared" ref="G317:L326" si="35">G14</f>
        <v>0</v>
      </c>
      <c r="H317" s="85" t="str">
        <f t="shared" si="35"/>
        <v/>
      </c>
      <c r="I317" s="46">
        <f t="shared" si="35"/>
        <v>0</v>
      </c>
      <c r="J317" s="46" t="str">
        <f t="shared" si="35"/>
        <v/>
      </c>
      <c r="K317" s="85">
        <f t="shared" si="35"/>
        <v>0</v>
      </c>
      <c r="L317" s="46" t="str">
        <f t="shared" si="35"/>
        <v/>
      </c>
      <c r="M317" s="85">
        <f t="shared" ref="M317:N317" si="36">M14</f>
        <v>0</v>
      </c>
      <c r="N317" s="85">
        <f t="shared" si="36"/>
        <v>0</v>
      </c>
      <c r="O317" s="317"/>
      <c r="P317" s="136">
        <f t="shared" ref="P317:Z317" si="37">P14</f>
        <v>0</v>
      </c>
      <c r="Q317" s="85">
        <f t="shared" si="37"/>
        <v>0</v>
      </c>
      <c r="R317" s="85">
        <f t="shared" si="37"/>
        <v>0</v>
      </c>
      <c r="S317" s="85">
        <f t="shared" si="37"/>
        <v>0</v>
      </c>
      <c r="T317" s="85">
        <f t="shared" si="37"/>
        <v>0</v>
      </c>
      <c r="U317" s="85">
        <f t="shared" si="37"/>
        <v>0</v>
      </c>
      <c r="V317" s="85">
        <f t="shared" si="37"/>
        <v>0</v>
      </c>
      <c r="W317" s="85">
        <f t="shared" si="37"/>
        <v>0</v>
      </c>
      <c r="X317" s="85">
        <f t="shared" si="37"/>
        <v>0</v>
      </c>
      <c r="Y317" s="85" t="e">
        <f t="shared" si="37"/>
        <v>#DIV/0!</v>
      </c>
      <c r="Z317" s="85" t="e">
        <f t="shared" si="37"/>
        <v>#DIV/0!</v>
      </c>
    </row>
    <row r="318" spans="1:30" ht="150" hidden="1" x14ac:dyDescent="0.25">
      <c r="A318" s="46">
        <f t="shared" si="16"/>
        <v>0</v>
      </c>
      <c r="B318" s="85" t="str">
        <f t="shared" si="16"/>
        <v/>
      </c>
      <c r="C318" s="46">
        <f t="shared" si="16"/>
        <v>0</v>
      </c>
      <c r="D318" s="135">
        <f t="shared" si="16"/>
        <v>0</v>
      </c>
      <c r="E318" s="132" t="str">
        <f t="shared" si="17"/>
        <v/>
      </c>
      <c r="F318" s="317">
        <f t="shared" si="20"/>
        <v>0</v>
      </c>
      <c r="G318" s="136">
        <f t="shared" si="35"/>
        <v>0</v>
      </c>
      <c r="H318" s="85" t="str">
        <f t="shared" si="35"/>
        <v/>
      </c>
      <c r="I318" s="46">
        <f t="shared" si="35"/>
        <v>0</v>
      </c>
      <c r="J318" s="46" t="str">
        <f t="shared" si="35"/>
        <v/>
      </c>
      <c r="K318" s="85">
        <f t="shared" si="35"/>
        <v>0</v>
      </c>
      <c r="L318" s="46" t="str">
        <f t="shared" si="35"/>
        <v/>
      </c>
      <c r="M318" s="85">
        <f t="shared" ref="M318:N318" si="38">M15</f>
        <v>0</v>
      </c>
      <c r="N318" s="85">
        <f t="shared" si="38"/>
        <v>0</v>
      </c>
      <c r="O318" s="317"/>
      <c r="P318" s="136">
        <f t="shared" ref="P318:Z318" si="39">P15</f>
        <v>0</v>
      </c>
      <c r="Q318" s="85">
        <f t="shared" si="39"/>
        <v>0</v>
      </c>
      <c r="R318" s="85">
        <f t="shared" si="39"/>
        <v>0</v>
      </c>
      <c r="S318" s="85">
        <f t="shared" si="39"/>
        <v>0</v>
      </c>
      <c r="T318" s="85">
        <f t="shared" si="39"/>
        <v>0</v>
      </c>
      <c r="U318" s="85">
        <f t="shared" si="39"/>
        <v>0</v>
      </c>
      <c r="V318" s="85">
        <f t="shared" si="39"/>
        <v>0</v>
      </c>
      <c r="W318" s="85">
        <f t="shared" si="39"/>
        <v>0</v>
      </c>
      <c r="X318" s="85">
        <f t="shared" si="39"/>
        <v>0</v>
      </c>
      <c r="Y318" s="85" t="e">
        <f t="shared" si="39"/>
        <v>#DIV/0!</v>
      </c>
      <c r="Z318" s="85" t="e">
        <f t="shared" si="39"/>
        <v>#DIV/0!</v>
      </c>
    </row>
    <row r="319" spans="1:30" ht="90" hidden="1" x14ac:dyDescent="0.25">
      <c r="A319" s="46">
        <f t="shared" si="16"/>
        <v>0</v>
      </c>
      <c r="B319" s="85" t="str">
        <f t="shared" si="16"/>
        <v/>
      </c>
      <c r="C319" s="46">
        <f t="shared" si="16"/>
        <v>0</v>
      </c>
      <c r="D319" s="135">
        <f t="shared" si="16"/>
        <v>0</v>
      </c>
      <c r="E319" s="132" t="str">
        <f t="shared" si="17"/>
        <v/>
      </c>
      <c r="F319" s="317">
        <f t="shared" si="20"/>
        <v>0</v>
      </c>
      <c r="G319" s="136">
        <f t="shared" si="35"/>
        <v>0</v>
      </c>
      <c r="H319" s="85" t="str">
        <f t="shared" si="35"/>
        <v/>
      </c>
      <c r="I319" s="46">
        <f t="shared" si="35"/>
        <v>0</v>
      </c>
      <c r="J319" s="46" t="str">
        <f t="shared" si="35"/>
        <v/>
      </c>
      <c r="K319" s="85">
        <f t="shared" si="35"/>
        <v>0</v>
      </c>
      <c r="L319" s="46" t="str">
        <f t="shared" si="35"/>
        <v/>
      </c>
      <c r="M319" s="85">
        <f t="shared" ref="M319:N319" si="40">M16</f>
        <v>0</v>
      </c>
      <c r="N319" s="85">
        <f t="shared" si="40"/>
        <v>0</v>
      </c>
      <c r="O319" s="317"/>
      <c r="P319" s="136">
        <f t="shared" ref="P319:Z319" si="41">P16</f>
        <v>0</v>
      </c>
      <c r="Q319" s="85">
        <f t="shared" si="41"/>
        <v>0</v>
      </c>
      <c r="R319" s="85">
        <f t="shared" si="41"/>
        <v>0</v>
      </c>
      <c r="S319" s="85">
        <f t="shared" si="41"/>
        <v>0</v>
      </c>
      <c r="T319" s="85">
        <f t="shared" si="41"/>
        <v>0</v>
      </c>
      <c r="U319" s="85">
        <f t="shared" si="41"/>
        <v>0</v>
      </c>
      <c r="V319" s="85">
        <f t="shared" si="41"/>
        <v>0</v>
      </c>
      <c r="W319" s="85">
        <f t="shared" si="41"/>
        <v>0</v>
      </c>
      <c r="X319" s="85">
        <f t="shared" si="41"/>
        <v>0</v>
      </c>
      <c r="Y319" s="85" t="e">
        <f t="shared" si="41"/>
        <v>#DIV/0!</v>
      </c>
      <c r="Z319" s="85" t="e">
        <f t="shared" si="41"/>
        <v>#DIV/0!</v>
      </c>
    </row>
    <row r="320" spans="1:30" ht="120" hidden="1" x14ac:dyDescent="0.25">
      <c r="A320" s="46">
        <f t="shared" si="16"/>
        <v>0</v>
      </c>
      <c r="B320" s="85" t="str">
        <f t="shared" si="16"/>
        <v/>
      </c>
      <c r="C320" s="46">
        <f t="shared" si="16"/>
        <v>0</v>
      </c>
      <c r="D320" s="135">
        <f t="shared" si="16"/>
        <v>0</v>
      </c>
      <c r="E320" s="132" t="str">
        <f t="shared" si="17"/>
        <v/>
      </c>
      <c r="F320" s="317">
        <f t="shared" si="20"/>
        <v>0</v>
      </c>
      <c r="G320" s="136">
        <f t="shared" si="35"/>
        <v>0</v>
      </c>
      <c r="H320" s="85" t="str">
        <f t="shared" si="35"/>
        <v/>
      </c>
      <c r="I320" s="46">
        <f t="shared" si="35"/>
        <v>0</v>
      </c>
      <c r="J320" s="46" t="str">
        <f t="shared" si="35"/>
        <v/>
      </c>
      <c r="K320" s="85">
        <f t="shared" si="35"/>
        <v>0</v>
      </c>
      <c r="L320" s="46" t="str">
        <f t="shared" si="35"/>
        <v/>
      </c>
      <c r="M320" s="85">
        <f t="shared" ref="M320:N320" si="42">M17</f>
        <v>0</v>
      </c>
      <c r="N320" s="85">
        <f t="shared" si="42"/>
        <v>0</v>
      </c>
      <c r="O320" s="317"/>
      <c r="P320" s="136">
        <f t="shared" ref="P320:Z320" si="43">P17</f>
        <v>0</v>
      </c>
      <c r="Q320" s="85">
        <f t="shared" si="43"/>
        <v>0</v>
      </c>
      <c r="R320" s="85">
        <f t="shared" si="43"/>
        <v>0</v>
      </c>
      <c r="S320" s="85">
        <f t="shared" si="43"/>
        <v>0</v>
      </c>
      <c r="T320" s="85">
        <f t="shared" si="43"/>
        <v>0</v>
      </c>
      <c r="U320" s="85">
        <f t="shared" si="43"/>
        <v>0</v>
      </c>
      <c r="V320" s="85">
        <f t="shared" si="43"/>
        <v>0</v>
      </c>
      <c r="W320" s="85">
        <f t="shared" si="43"/>
        <v>0</v>
      </c>
      <c r="X320" s="85">
        <f t="shared" si="43"/>
        <v>0</v>
      </c>
      <c r="Y320" s="85" t="e">
        <f t="shared" si="43"/>
        <v>#DIV/0!</v>
      </c>
      <c r="Z320" s="85" t="e">
        <f t="shared" si="43"/>
        <v>#DIV/0!</v>
      </c>
    </row>
    <row r="321" spans="1:26" ht="90" hidden="1" x14ac:dyDescent="0.25">
      <c r="A321" s="46">
        <f t="shared" si="16"/>
        <v>0</v>
      </c>
      <c r="B321" s="85" t="str">
        <f t="shared" si="16"/>
        <v/>
      </c>
      <c r="C321" s="46">
        <f t="shared" si="16"/>
        <v>0</v>
      </c>
      <c r="D321" s="135">
        <f t="shared" si="16"/>
        <v>0</v>
      </c>
      <c r="E321" s="132" t="str">
        <f t="shared" si="17"/>
        <v/>
      </c>
      <c r="F321" s="317">
        <f t="shared" si="20"/>
        <v>0</v>
      </c>
      <c r="G321" s="136">
        <f t="shared" si="35"/>
        <v>0</v>
      </c>
      <c r="H321" s="85" t="str">
        <f t="shared" si="35"/>
        <v/>
      </c>
      <c r="I321" s="46">
        <f t="shared" si="35"/>
        <v>0</v>
      </c>
      <c r="J321" s="46" t="str">
        <f t="shared" si="35"/>
        <v/>
      </c>
      <c r="K321" s="85">
        <f t="shared" si="35"/>
        <v>0</v>
      </c>
      <c r="L321" s="46" t="str">
        <f t="shared" ref="L321:N321" si="44">L18</f>
        <v/>
      </c>
      <c r="M321" s="85">
        <f t="shared" si="44"/>
        <v>0</v>
      </c>
      <c r="N321" s="85">
        <f t="shared" si="44"/>
        <v>0</v>
      </c>
      <c r="O321" s="317"/>
      <c r="P321" s="136">
        <f t="shared" ref="P321:Z321" si="45">P18</f>
        <v>0</v>
      </c>
      <c r="Q321" s="85">
        <f t="shared" si="45"/>
        <v>0</v>
      </c>
      <c r="R321" s="85">
        <f t="shared" si="45"/>
        <v>0</v>
      </c>
      <c r="S321" s="85">
        <f t="shared" si="45"/>
        <v>0</v>
      </c>
      <c r="T321" s="85">
        <f t="shared" si="45"/>
        <v>0</v>
      </c>
      <c r="U321" s="85">
        <f t="shared" si="45"/>
        <v>0</v>
      </c>
      <c r="V321" s="85">
        <f t="shared" si="45"/>
        <v>0</v>
      </c>
      <c r="W321" s="85">
        <f t="shared" si="45"/>
        <v>0</v>
      </c>
      <c r="X321" s="85">
        <f t="shared" si="45"/>
        <v>0</v>
      </c>
      <c r="Y321" s="85" t="e">
        <f t="shared" si="45"/>
        <v>#DIV/0!</v>
      </c>
      <c r="Z321" s="85" t="e">
        <f t="shared" si="45"/>
        <v>#DIV/0!</v>
      </c>
    </row>
    <row r="322" spans="1:26" ht="225" hidden="1" x14ac:dyDescent="0.25">
      <c r="A322" s="46">
        <f t="shared" si="16"/>
        <v>0</v>
      </c>
      <c r="B322" s="85" t="str">
        <f t="shared" si="16"/>
        <v/>
      </c>
      <c r="C322" s="46">
        <f t="shared" si="16"/>
        <v>0</v>
      </c>
      <c r="D322" s="135">
        <f t="shared" si="16"/>
        <v>0</v>
      </c>
      <c r="E322" s="132" t="str">
        <f t="shared" si="17"/>
        <v/>
      </c>
      <c r="F322" s="317">
        <f t="shared" si="20"/>
        <v>0</v>
      </c>
      <c r="G322" s="136">
        <f t="shared" si="35"/>
        <v>0</v>
      </c>
      <c r="H322" s="85" t="str">
        <f t="shared" si="35"/>
        <v/>
      </c>
      <c r="I322" s="46">
        <f t="shared" si="35"/>
        <v>0</v>
      </c>
      <c r="J322" s="46" t="str">
        <f t="shared" si="35"/>
        <v/>
      </c>
      <c r="K322" s="85">
        <f t="shared" si="35"/>
        <v>0</v>
      </c>
      <c r="L322" s="46" t="str">
        <f t="shared" ref="L322:N322" si="46">L19</f>
        <v/>
      </c>
      <c r="M322" s="85">
        <f t="shared" si="46"/>
        <v>0</v>
      </c>
      <c r="N322" s="85">
        <f t="shared" si="46"/>
        <v>0</v>
      </c>
      <c r="O322" s="317"/>
      <c r="P322" s="136">
        <f t="shared" ref="P322:Z322" si="47">P19</f>
        <v>0</v>
      </c>
      <c r="Q322" s="85">
        <f t="shared" si="47"/>
        <v>0</v>
      </c>
      <c r="R322" s="85">
        <f t="shared" si="47"/>
        <v>0</v>
      </c>
      <c r="S322" s="85">
        <f t="shared" si="47"/>
        <v>0</v>
      </c>
      <c r="T322" s="85">
        <f t="shared" si="47"/>
        <v>0</v>
      </c>
      <c r="U322" s="85">
        <f t="shared" si="47"/>
        <v>0</v>
      </c>
      <c r="V322" s="85">
        <f t="shared" si="47"/>
        <v>0</v>
      </c>
      <c r="W322" s="85">
        <f t="shared" si="47"/>
        <v>0</v>
      </c>
      <c r="X322" s="85">
        <f t="shared" si="47"/>
        <v>0</v>
      </c>
      <c r="Y322" s="85" t="e">
        <f t="shared" si="47"/>
        <v>#DIV/0!</v>
      </c>
      <c r="Z322" s="85" t="e">
        <f t="shared" si="47"/>
        <v>#DIV/0!</v>
      </c>
    </row>
    <row r="323" spans="1:26" ht="210" hidden="1" x14ac:dyDescent="0.25">
      <c r="A323" s="46">
        <f t="shared" si="16"/>
        <v>0</v>
      </c>
      <c r="B323" s="85" t="str">
        <f t="shared" si="16"/>
        <v/>
      </c>
      <c r="C323" s="46">
        <f t="shared" si="16"/>
        <v>0</v>
      </c>
      <c r="D323" s="135">
        <f t="shared" si="16"/>
        <v>0</v>
      </c>
      <c r="E323" s="132" t="str">
        <f t="shared" si="17"/>
        <v/>
      </c>
      <c r="F323" s="317">
        <f t="shared" si="20"/>
        <v>0</v>
      </c>
      <c r="G323" s="136">
        <f t="shared" si="35"/>
        <v>0</v>
      </c>
      <c r="H323" s="85" t="str">
        <f t="shared" si="35"/>
        <v/>
      </c>
      <c r="I323" s="46">
        <f t="shared" si="35"/>
        <v>0</v>
      </c>
      <c r="J323" s="46" t="str">
        <f t="shared" si="35"/>
        <v/>
      </c>
      <c r="K323" s="85">
        <f t="shared" si="35"/>
        <v>0</v>
      </c>
      <c r="L323" s="46" t="str">
        <f t="shared" ref="L323:N323" si="48">L20</f>
        <v/>
      </c>
      <c r="M323" s="85">
        <f t="shared" si="48"/>
        <v>0</v>
      </c>
      <c r="N323" s="85">
        <f t="shared" si="48"/>
        <v>0</v>
      </c>
      <c r="O323" s="317"/>
      <c r="P323" s="136">
        <f t="shared" ref="P323:Z323" si="49">P20</f>
        <v>0</v>
      </c>
      <c r="Q323" s="85">
        <f t="shared" si="49"/>
        <v>0</v>
      </c>
      <c r="R323" s="85">
        <f t="shared" si="49"/>
        <v>0</v>
      </c>
      <c r="S323" s="85">
        <f t="shared" si="49"/>
        <v>0</v>
      </c>
      <c r="T323" s="85">
        <f t="shared" si="49"/>
        <v>0</v>
      </c>
      <c r="U323" s="85">
        <f t="shared" si="49"/>
        <v>0</v>
      </c>
      <c r="V323" s="85">
        <f t="shared" si="49"/>
        <v>0</v>
      </c>
      <c r="W323" s="85">
        <f t="shared" si="49"/>
        <v>0</v>
      </c>
      <c r="X323" s="85">
        <f t="shared" si="49"/>
        <v>0</v>
      </c>
      <c r="Y323" s="85" t="e">
        <f t="shared" si="49"/>
        <v>#DIV/0!</v>
      </c>
      <c r="Z323" s="85" t="e">
        <f t="shared" si="49"/>
        <v>#DIV/0!</v>
      </c>
    </row>
    <row r="324" spans="1:26" ht="150" hidden="1" x14ac:dyDescent="0.25">
      <c r="A324" s="46">
        <f t="shared" si="16"/>
        <v>0</v>
      </c>
      <c r="B324" s="85" t="str">
        <f t="shared" si="16"/>
        <v/>
      </c>
      <c r="C324" s="46">
        <f t="shared" si="16"/>
        <v>0</v>
      </c>
      <c r="D324" s="135">
        <f t="shared" si="16"/>
        <v>0</v>
      </c>
      <c r="E324" s="132" t="str">
        <f t="shared" si="17"/>
        <v/>
      </c>
      <c r="F324" s="317">
        <f t="shared" si="20"/>
        <v>0</v>
      </c>
      <c r="G324" s="136">
        <f t="shared" si="35"/>
        <v>0</v>
      </c>
      <c r="H324" s="85" t="str">
        <f t="shared" si="35"/>
        <v/>
      </c>
      <c r="I324" s="46">
        <f t="shared" si="35"/>
        <v>0</v>
      </c>
      <c r="J324" s="46" t="str">
        <f t="shared" si="35"/>
        <v/>
      </c>
      <c r="K324" s="85">
        <f t="shared" si="35"/>
        <v>0</v>
      </c>
      <c r="L324" s="46" t="str">
        <f t="shared" ref="L324:N324" si="50">L21</f>
        <v/>
      </c>
      <c r="M324" s="85">
        <f t="shared" si="50"/>
        <v>0</v>
      </c>
      <c r="N324" s="85">
        <f t="shared" si="50"/>
        <v>0</v>
      </c>
      <c r="O324" s="317"/>
      <c r="P324" s="136">
        <f t="shared" ref="P324:Z324" si="51">P21</f>
        <v>0</v>
      </c>
      <c r="Q324" s="85">
        <f t="shared" si="51"/>
        <v>0</v>
      </c>
      <c r="R324" s="85">
        <f t="shared" si="51"/>
        <v>0</v>
      </c>
      <c r="S324" s="85">
        <f t="shared" si="51"/>
        <v>0</v>
      </c>
      <c r="T324" s="85">
        <f t="shared" si="51"/>
        <v>0</v>
      </c>
      <c r="U324" s="85">
        <f t="shared" si="51"/>
        <v>0</v>
      </c>
      <c r="V324" s="85">
        <f t="shared" si="51"/>
        <v>0</v>
      </c>
      <c r="W324" s="85">
        <f t="shared" si="51"/>
        <v>0</v>
      </c>
      <c r="X324" s="85">
        <f t="shared" si="51"/>
        <v>0</v>
      </c>
      <c r="Y324" s="85" t="e">
        <f t="shared" si="51"/>
        <v>#DIV/0!</v>
      </c>
      <c r="Z324" s="85" t="e">
        <f t="shared" si="51"/>
        <v>#DIV/0!</v>
      </c>
    </row>
    <row r="325" spans="1:26" ht="285" hidden="1" x14ac:dyDescent="0.25">
      <c r="A325" s="46">
        <f t="shared" si="16"/>
        <v>0</v>
      </c>
      <c r="B325" s="85" t="str">
        <f t="shared" si="16"/>
        <v/>
      </c>
      <c r="C325" s="46">
        <f t="shared" si="16"/>
        <v>0</v>
      </c>
      <c r="D325" s="135">
        <f t="shared" si="16"/>
        <v>0</v>
      </c>
      <c r="E325" s="132" t="str">
        <f t="shared" si="17"/>
        <v/>
      </c>
      <c r="F325" s="317">
        <f t="shared" si="20"/>
        <v>0</v>
      </c>
      <c r="G325" s="136">
        <f t="shared" si="35"/>
        <v>0</v>
      </c>
      <c r="H325" s="85" t="str">
        <f t="shared" si="35"/>
        <v/>
      </c>
      <c r="I325" s="46">
        <f t="shared" si="35"/>
        <v>0</v>
      </c>
      <c r="J325" s="46" t="str">
        <f t="shared" si="35"/>
        <v/>
      </c>
      <c r="K325" s="85">
        <f t="shared" si="35"/>
        <v>0</v>
      </c>
      <c r="L325" s="46" t="str">
        <f t="shared" ref="L325:N325" si="52">L22</f>
        <v/>
      </c>
      <c r="M325" s="85">
        <f t="shared" si="52"/>
        <v>0</v>
      </c>
      <c r="N325" s="85">
        <f t="shared" si="52"/>
        <v>0</v>
      </c>
      <c r="O325" s="317"/>
      <c r="P325" s="136">
        <f t="shared" ref="P325:Z325" si="53">P22</f>
        <v>0</v>
      </c>
      <c r="Q325" s="85">
        <f t="shared" si="53"/>
        <v>0</v>
      </c>
      <c r="R325" s="85">
        <f t="shared" si="53"/>
        <v>0</v>
      </c>
      <c r="S325" s="85">
        <f t="shared" si="53"/>
        <v>0</v>
      </c>
      <c r="T325" s="85">
        <f t="shared" si="53"/>
        <v>0</v>
      </c>
      <c r="U325" s="85">
        <f t="shared" si="53"/>
        <v>0</v>
      </c>
      <c r="V325" s="85">
        <f t="shared" si="53"/>
        <v>0</v>
      </c>
      <c r="W325" s="85">
        <f t="shared" si="53"/>
        <v>0</v>
      </c>
      <c r="X325" s="85">
        <f t="shared" si="53"/>
        <v>0</v>
      </c>
      <c r="Y325" s="85" t="e">
        <f t="shared" si="53"/>
        <v>#DIV/0!</v>
      </c>
      <c r="Z325" s="85" t="e">
        <f t="shared" si="53"/>
        <v>#DIV/0!</v>
      </c>
    </row>
    <row r="326" spans="1:26" ht="180" hidden="1" x14ac:dyDescent="0.25">
      <c r="A326" s="46">
        <f t="shared" si="16"/>
        <v>0</v>
      </c>
      <c r="B326" s="85" t="str">
        <f t="shared" si="16"/>
        <v/>
      </c>
      <c r="C326" s="46">
        <f t="shared" si="16"/>
        <v>0</v>
      </c>
      <c r="D326" s="135">
        <f t="shared" si="16"/>
        <v>0</v>
      </c>
      <c r="E326" s="132" t="str">
        <f t="shared" si="17"/>
        <v/>
      </c>
      <c r="F326" s="317">
        <f t="shared" si="20"/>
        <v>0</v>
      </c>
      <c r="G326" s="136">
        <f t="shared" si="35"/>
        <v>0</v>
      </c>
      <c r="H326" s="85" t="str">
        <f t="shared" si="35"/>
        <v/>
      </c>
      <c r="I326" s="46">
        <f t="shared" si="35"/>
        <v>0</v>
      </c>
      <c r="J326" s="46" t="str">
        <f t="shared" si="35"/>
        <v/>
      </c>
      <c r="K326" s="85">
        <f t="shared" si="35"/>
        <v>0</v>
      </c>
      <c r="L326" s="46" t="str">
        <f t="shared" ref="L326:N326" si="54">L23</f>
        <v/>
      </c>
      <c r="M326" s="85">
        <f t="shared" si="54"/>
        <v>0</v>
      </c>
      <c r="N326" s="85">
        <f t="shared" si="54"/>
        <v>0</v>
      </c>
      <c r="O326" s="317"/>
      <c r="P326" s="136">
        <f t="shared" ref="P326:Z326" si="55">P23</f>
        <v>0</v>
      </c>
      <c r="Q326" s="85">
        <f t="shared" si="55"/>
        <v>0</v>
      </c>
      <c r="R326" s="85">
        <f t="shared" si="55"/>
        <v>0</v>
      </c>
      <c r="S326" s="85">
        <f t="shared" si="55"/>
        <v>0</v>
      </c>
      <c r="T326" s="85">
        <f t="shared" si="55"/>
        <v>0</v>
      </c>
      <c r="U326" s="85">
        <f t="shared" si="55"/>
        <v>0</v>
      </c>
      <c r="V326" s="85">
        <f t="shared" si="55"/>
        <v>0</v>
      </c>
      <c r="W326" s="85">
        <f t="shared" si="55"/>
        <v>0</v>
      </c>
      <c r="X326" s="85">
        <f t="shared" si="55"/>
        <v>0</v>
      </c>
      <c r="Y326" s="85" t="e">
        <f t="shared" si="55"/>
        <v>#DIV/0!</v>
      </c>
      <c r="Z326" s="85" t="e">
        <f t="shared" si="55"/>
        <v>#DIV/0!</v>
      </c>
    </row>
    <row r="327" spans="1:26" ht="315" hidden="1" x14ac:dyDescent="0.25">
      <c r="A327" s="46">
        <f t="shared" ref="A327:D346" si="56">A24</f>
        <v>0</v>
      </c>
      <c r="B327" s="85" t="str">
        <f t="shared" si="56"/>
        <v/>
      </c>
      <c r="C327" s="46">
        <f t="shared" si="56"/>
        <v>0</v>
      </c>
      <c r="D327" s="135">
        <f t="shared" si="56"/>
        <v>0</v>
      </c>
      <c r="E327" s="132" t="str">
        <f t="shared" si="17"/>
        <v/>
      </c>
      <c r="F327" s="317">
        <f t="shared" si="20"/>
        <v>0</v>
      </c>
      <c r="G327" s="136">
        <f t="shared" ref="G327:N336" si="57">G24</f>
        <v>0</v>
      </c>
      <c r="H327" s="85" t="str">
        <f t="shared" si="57"/>
        <v/>
      </c>
      <c r="I327" s="46">
        <f t="shared" si="57"/>
        <v>0</v>
      </c>
      <c r="J327" s="46" t="str">
        <f t="shared" si="57"/>
        <v/>
      </c>
      <c r="K327" s="85">
        <f t="shared" si="57"/>
        <v>0</v>
      </c>
      <c r="L327" s="46" t="str">
        <f t="shared" si="57"/>
        <v/>
      </c>
      <c r="M327" s="85">
        <f t="shared" si="57"/>
        <v>0</v>
      </c>
      <c r="N327" s="85">
        <f t="shared" si="57"/>
        <v>0</v>
      </c>
      <c r="O327" s="317"/>
      <c r="P327" s="136">
        <f t="shared" ref="P327:Z327" si="58">P24</f>
        <v>0</v>
      </c>
      <c r="Q327" s="85">
        <f t="shared" si="58"/>
        <v>0</v>
      </c>
      <c r="R327" s="85">
        <f t="shared" si="58"/>
        <v>0</v>
      </c>
      <c r="S327" s="85">
        <f t="shared" si="58"/>
        <v>0</v>
      </c>
      <c r="T327" s="85">
        <f t="shared" si="58"/>
        <v>0</v>
      </c>
      <c r="U327" s="85">
        <f t="shared" si="58"/>
        <v>0</v>
      </c>
      <c r="V327" s="85">
        <f t="shared" si="58"/>
        <v>0</v>
      </c>
      <c r="W327" s="85">
        <f t="shared" si="58"/>
        <v>0</v>
      </c>
      <c r="X327" s="85">
        <f t="shared" si="58"/>
        <v>0</v>
      </c>
      <c r="Y327" s="85" t="e">
        <f t="shared" si="58"/>
        <v>#DIV/0!</v>
      </c>
      <c r="Z327" s="85" t="e">
        <f t="shared" si="58"/>
        <v>#DIV/0!</v>
      </c>
    </row>
    <row r="328" spans="1:26" ht="105" hidden="1" x14ac:dyDescent="0.25">
      <c r="A328" s="46">
        <f t="shared" si="56"/>
        <v>0</v>
      </c>
      <c r="B328" s="85" t="str">
        <f t="shared" si="56"/>
        <v/>
      </c>
      <c r="C328" s="46">
        <f t="shared" si="56"/>
        <v>0</v>
      </c>
      <c r="D328" s="135">
        <f t="shared" si="56"/>
        <v>0</v>
      </c>
      <c r="E328" s="132" t="str">
        <f t="shared" si="17"/>
        <v/>
      </c>
      <c r="F328" s="317">
        <f t="shared" si="20"/>
        <v>0</v>
      </c>
      <c r="G328" s="136">
        <f t="shared" si="57"/>
        <v>0</v>
      </c>
      <c r="H328" s="85" t="str">
        <f t="shared" si="57"/>
        <v/>
      </c>
      <c r="I328" s="46">
        <f t="shared" si="57"/>
        <v>0</v>
      </c>
      <c r="J328" s="46" t="str">
        <f t="shared" si="57"/>
        <v/>
      </c>
      <c r="K328" s="85">
        <f t="shared" si="57"/>
        <v>0</v>
      </c>
      <c r="L328" s="46" t="str">
        <f t="shared" ref="L328:N328" si="59">L25</f>
        <v/>
      </c>
      <c r="M328" s="85">
        <f t="shared" si="59"/>
        <v>0</v>
      </c>
      <c r="N328" s="85">
        <f t="shared" si="59"/>
        <v>0</v>
      </c>
      <c r="O328" s="317"/>
      <c r="P328" s="136">
        <f t="shared" ref="P328:Z328" si="60">P25</f>
        <v>0</v>
      </c>
      <c r="Q328" s="85">
        <f t="shared" si="60"/>
        <v>0</v>
      </c>
      <c r="R328" s="85">
        <f t="shared" si="60"/>
        <v>0</v>
      </c>
      <c r="S328" s="85">
        <f t="shared" si="60"/>
        <v>0</v>
      </c>
      <c r="T328" s="85">
        <f t="shared" si="60"/>
        <v>0</v>
      </c>
      <c r="U328" s="85">
        <f t="shared" si="60"/>
        <v>0</v>
      </c>
      <c r="V328" s="85">
        <f t="shared" si="60"/>
        <v>0</v>
      </c>
      <c r="W328" s="85">
        <f t="shared" si="60"/>
        <v>0</v>
      </c>
      <c r="X328" s="85">
        <f t="shared" si="60"/>
        <v>0</v>
      </c>
      <c r="Y328" s="85" t="e">
        <f t="shared" si="60"/>
        <v>#DIV/0!</v>
      </c>
      <c r="Z328" s="85" t="e">
        <f t="shared" si="60"/>
        <v>#DIV/0!</v>
      </c>
    </row>
    <row r="329" spans="1:26" ht="120" hidden="1" x14ac:dyDescent="0.25">
      <c r="A329" s="46">
        <f t="shared" si="56"/>
        <v>0</v>
      </c>
      <c r="B329" s="85" t="str">
        <f t="shared" si="56"/>
        <v/>
      </c>
      <c r="C329" s="46">
        <f t="shared" si="56"/>
        <v>0</v>
      </c>
      <c r="D329" s="135">
        <f t="shared" si="56"/>
        <v>0</v>
      </c>
      <c r="E329" s="132" t="str">
        <f t="shared" si="17"/>
        <v/>
      </c>
      <c r="F329" s="317">
        <f t="shared" si="20"/>
        <v>0</v>
      </c>
      <c r="G329" s="136">
        <f t="shared" si="57"/>
        <v>0</v>
      </c>
      <c r="H329" s="85" t="str">
        <f t="shared" si="57"/>
        <v/>
      </c>
      <c r="I329" s="46">
        <f t="shared" si="57"/>
        <v>0</v>
      </c>
      <c r="J329" s="46" t="str">
        <f t="shared" si="57"/>
        <v/>
      </c>
      <c r="K329" s="85">
        <f t="shared" si="57"/>
        <v>0</v>
      </c>
      <c r="L329" s="46" t="str">
        <f t="shared" ref="L329:N329" si="61">L26</f>
        <v/>
      </c>
      <c r="M329" s="85">
        <f t="shared" si="61"/>
        <v>0</v>
      </c>
      <c r="N329" s="85">
        <f t="shared" si="61"/>
        <v>0</v>
      </c>
      <c r="O329" s="317"/>
      <c r="P329" s="136">
        <f t="shared" ref="P329:Z329" si="62">P26</f>
        <v>0</v>
      </c>
      <c r="Q329" s="85">
        <f t="shared" si="62"/>
        <v>0</v>
      </c>
      <c r="R329" s="85">
        <f t="shared" si="62"/>
        <v>0</v>
      </c>
      <c r="S329" s="85">
        <f t="shared" si="62"/>
        <v>0</v>
      </c>
      <c r="T329" s="85">
        <f t="shared" si="62"/>
        <v>0</v>
      </c>
      <c r="U329" s="85">
        <f t="shared" si="62"/>
        <v>0</v>
      </c>
      <c r="V329" s="85">
        <f t="shared" si="62"/>
        <v>0</v>
      </c>
      <c r="W329" s="85">
        <f t="shared" si="62"/>
        <v>0</v>
      </c>
      <c r="X329" s="85">
        <f t="shared" si="62"/>
        <v>0</v>
      </c>
      <c r="Y329" s="85" t="e">
        <f t="shared" si="62"/>
        <v>#DIV/0!</v>
      </c>
      <c r="Z329" s="85" t="e">
        <f t="shared" si="62"/>
        <v>#DIV/0!</v>
      </c>
    </row>
    <row r="330" spans="1:26" ht="210" hidden="1" x14ac:dyDescent="0.25">
      <c r="A330" s="46">
        <f t="shared" si="56"/>
        <v>0</v>
      </c>
      <c r="B330" s="85" t="str">
        <f t="shared" si="56"/>
        <v/>
      </c>
      <c r="C330" s="46">
        <f t="shared" si="56"/>
        <v>0</v>
      </c>
      <c r="D330" s="135">
        <f t="shared" si="56"/>
        <v>0</v>
      </c>
      <c r="E330" s="132" t="str">
        <f t="shared" si="17"/>
        <v/>
      </c>
      <c r="F330" s="317">
        <f t="shared" si="20"/>
        <v>0</v>
      </c>
      <c r="G330" s="136">
        <f t="shared" si="57"/>
        <v>0</v>
      </c>
      <c r="H330" s="85" t="str">
        <f t="shared" si="57"/>
        <v/>
      </c>
      <c r="I330" s="46">
        <f t="shared" si="57"/>
        <v>0</v>
      </c>
      <c r="J330" s="46" t="str">
        <f t="shared" si="57"/>
        <v/>
      </c>
      <c r="K330" s="85">
        <f t="shared" si="57"/>
        <v>0</v>
      </c>
      <c r="L330" s="46" t="str">
        <f t="shared" ref="L330:N330" si="63">L27</f>
        <v/>
      </c>
      <c r="M330" s="85">
        <f t="shared" si="63"/>
        <v>0</v>
      </c>
      <c r="N330" s="85">
        <f t="shared" si="63"/>
        <v>0</v>
      </c>
      <c r="O330" s="317"/>
      <c r="P330" s="136">
        <f t="shared" ref="P330:Z330" si="64">P27</f>
        <v>0</v>
      </c>
      <c r="Q330" s="85">
        <f t="shared" si="64"/>
        <v>0</v>
      </c>
      <c r="R330" s="85">
        <f t="shared" si="64"/>
        <v>0</v>
      </c>
      <c r="S330" s="85">
        <f t="shared" si="64"/>
        <v>0</v>
      </c>
      <c r="T330" s="85">
        <f t="shared" si="64"/>
        <v>0</v>
      </c>
      <c r="U330" s="85">
        <f t="shared" si="64"/>
        <v>0</v>
      </c>
      <c r="V330" s="85">
        <f t="shared" si="64"/>
        <v>0</v>
      </c>
      <c r="W330" s="85">
        <f t="shared" si="64"/>
        <v>0</v>
      </c>
      <c r="X330" s="85">
        <f t="shared" si="64"/>
        <v>0</v>
      </c>
      <c r="Y330" s="85" t="e">
        <f t="shared" si="64"/>
        <v>#DIV/0!</v>
      </c>
      <c r="Z330" s="85" t="e">
        <f t="shared" si="64"/>
        <v>#DIV/0!</v>
      </c>
    </row>
    <row r="331" spans="1:26" ht="30" hidden="1" x14ac:dyDescent="0.25">
      <c r="A331" s="46">
        <f t="shared" si="56"/>
        <v>0</v>
      </c>
      <c r="B331" s="85" t="str">
        <f t="shared" si="56"/>
        <v/>
      </c>
      <c r="C331" s="46">
        <f t="shared" si="56"/>
        <v>0</v>
      </c>
      <c r="D331" s="135">
        <f t="shared" si="56"/>
        <v>0</v>
      </c>
      <c r="E331" s="132" t="str">
        <f t="shared" si="17"/>
        <v/>
      </c>
      <c r="F331" s="317">
        <f t="shared" si="20"/>
        <v>0</v>
      </c>
      <c r="G331" s="136">
        <f t="shared" si="57"/>
        <v>0</v>
      </c>
      <c r="H331" s="85" t="str">
        <f t="shared" si="57"/>
        <v/>
      </c>
      <c r="I331" s="46">
        <f t="shared" si="57"/>
        <v>0</v>
      </c>
      <c r="J331" s="46" t="str">
        <f t="shared" si="57"/>
        <v/>
      </c>
      <c r="K331" s="85">
        <f t="shared" si="57"/>
        <v>0</v>
      </c>
      <c r="L331" s="46" t="str">
        <f t="shared" ref="L331:N331" si="65">L28</f>
        <v/>
      </c>
      <c r="M331" s="85">
        <f t="shared" si="65"/>
        <v>0</v>
      </c>
      <c r="N331" s="85">
        <f t="shared" si="65"/>
        <v>0</v>
      </c>
      <c r="O331" s="317"/>
      <c r="P331" s="136">
        <f t="shared" ref="P331:Z331" si="66">P28</f>
        <v>0</v>
      </c>
      <c r="Q331" s="85">
        <f t="shared" si="66"/>
        <v>0</v>
      </c>
      <c r="R331" s="85">
        <f t="shared" si="66"/>
        <v>0</v>
      </c>
      <c r="S331" s="85">
        <f t="shared" si="66"/>
        <v>0</v>
      </c>
      <c r="T331" s="85">
        <f t="shared" si="66"/>
        <v>0</v>
      </c>
      <c r="U331" s="85">
        <f t="shared" si="66"/>
        <v>0</v>
      </c>
      <c r="V331" s="85">
        <f t="shared" si="66"/>
        <v>0</v>
      </c>
      <c r="W331" s="85">
        <f t="shared" si="66"/>
        <v>0</v>
      </c>
      <c r="X331" s="85">
        <f t="shared" si="66"/>
        <v>0</v>
      </c>
      <c r="Y331" s="85" t="e">
        <f t="shared" si="66"/>
        <v>#DIV/0!</v>
      </c>
      <c r="Z331" s="85" t="e">
        <f t="shared" si="66"/>
        <v>#DIV/0!</v>
      </c>
    </row>
    <row r="332" spans="1:26" ht="30" hidden="1" x14ac:dyDescent="0.25">
      <c r="A332" s="46">
        <f t="shared" si="56"/>
        <v>0</v>
      </c>
      <c r="B332" s="85" t="str">
        <f t="shared" si="56"/>
        <v/>
      </c>
      <c r="C332" s="46">
        <f t="shared" si="56"/>
        <v>0</v>
      </c>
      <c r="D332" s="135">
        <f t="shared" si="56"/>
        <v>0</v>
      </c>
      <c r="E332" s="132" t="str">
        <f t="shared" si="17"/>
        <v/>
      </c>
      <c r="F332" s="317">
        <f t="shared" si="20"/>
        <v>0</v>
      </c>
      <c r="G332" s="136">
        <f t="shared" si="57"/>
        <v>0</v>
      </c>
      <c r="H332" s="85" t="str">
        <f t="shared" si="57"/>
        <v/>
      </c>
      <c r="I332" s="46">
        <f t="shared" si="57"/>
        <v>0</v>
      </c>
      <c r="J332" s="46" t="str">
        <f t="shared" si="57"/>
        <v/>
      </c>
      <c r="K332" s="85">
        <f t="shared" si="57"/>
        <v>0</v>
      </c>
      <c r="L332" s="46" t="str">
        <f t="shared" ref="L332:N332" si="67">L29</f>
        <v/>
      </c>
      <c r="M332" s="85">
        <f t="shared" si="67"/>
        <v>0</v>
      </c>
      <c r="N332" s="85">
        <f t="shared" si="67"/>
        <v>0</v>
      </c>
      <c r="O332" s="317"/>
      <c r="P332" s="136">
        <f t="shared" ref="P332:Z332" si="68">P29</f>
        <v>0</v>
      </c>
      <c r="Q332" s="85">
        <f t="shared" si="68"/>
        <v>0</v>
      </c>
      <c r="R332" s="85">
        <f t="shared" si="68"/>
        <v>0</v>
      </c>
      <c r="S332" s="85">
        <f t="shared" si="68"/>
        <v>0</v>
      </c>
      <c r="T332" s="85">
        <f t="shared" si="68"/>
        <v>0</v>
      </c>
      <c r="U332" s="85">
        <f t="shared" si="68"/>
        <v>0</v>
      </c>
      <c r="V332" s="85">
        <f t="shared" si="68"/>
        <v>0</v>
      </c>
      <c r="W332" s="85">
        <f t="shared" si="68"/>
        <v>0</v>
      </c>
      <c r="X332" s="85">
        <f t="shared" si="68"/>
        <v>0</v>
      </c>
      <c r="Y332" s="85" t="e">
        <f t="shared" si="68"/>
        <v>#DIV/0!</v>
      </c>
      <c r="Z332" s="85" t="e">
        <f t="shared" si="68"/>
        <v>#DIV/0!</v>
      </c>
    </row>
    <row r="333" spans="1:26" ht="45" hidden="1" x14ac:dyDescent="0.25">
      <c r="A333" s="46">
        <f t="shared" si="56"/>
        <v>0</v>
      </c>
      <c r="B333" s="85" t="str">
        <f t="shared" si="56"/>
        <v/>
      </c>
      <c r="C333" s="46">
        <f t="shared" si="56"/>
        <v>0</v>
      </c>
      <c r="D333" s="135">
        <f t="shared" si="56"/>
        <v>0</v>
      </c>
      <c r="E333" s="132" t="str">
        <f t="shared" si="17"/>
        <v/>
      </c>
      <c r="F333" s="317">
        <f t="shared" si="20"/>
        <v>0</v>
      </c>
      <c r="G333" s="136">
        <f t="shared" si="57"/>
        <v>0</v>
      </c>
      <c r="H333" s="85" t="str">
        <f t="shared" si="57"/>
        <v/>
      </c>
      <c r="I333" s="46">
        <f t="shared" si="57"/>
        <v>0</v>
      </c>
      <c r="J333" s="46" t="str">
        <f t="shared" si="57"/>
        <v/>
      </c>
      <c r="K333" s="85">
        <f t="shared" si="57"/>
        <v>0</v>
      </c>
      <c r="L333" s="46" t="str">
        <f t="shared" ref="L333:N333" si="69">L30</f>
        <v/>
      </c>
      <c r="M333" s="85">
        <f t="shared" si="69"/>
        <v>0</v>
      </c>
      <c r="N333" s="85">
        <f t="shared" si="69"/>
        <v>0</v>
      </c>
      <c r="O333" s="317"/>
      <c r="P333" s="136">
        <f t="shared" ref="P333:Z333" si="70">P30</f>
        <v>0</v>
      </c>
      <c r="Q333" s="85">
        <f t="shared" si="70"/>
        <v>0</v>
      </c>
      <c r="R333" s="85">
        <f t="shared" si="70"/>
        <v>0</v>
      </c>
      <c r="S333" s="85">
        <f t="shared" si="70"/>
        <v>0</v>
      </c>
      <c r="T333" s="85">
        <f t="shared" si="70"/>
        <v>0</v>
      </c>
      <c r="U333" s="85">
        <f t="shared" si="70"/>
        <v>0</v>
      </c>
      <c r="V333" s="85">
        <f t="shared" si="70"/>
        <v>0</v>
      </c>
      <c r="W333" s="85">
        <f t="shared" si="70"/>
        <v>0</v>
      </c>
      <c r="X333" s="85">
        <f t="shared" si="70"/>
        <v>0</v>
      </c>
      <c r="Y333" s="85" t="e">
        <f t="shared" si="70"/>
        <v>#DIV/0!</v>
      </c>
      <c r="Z333" s="85" t="e">
        <f t="shared" si="70"/>
        <v>#DIV/0!</v>
      </c>
    </row>
    <row r="334" spans="1:26" ht="45" hidden="1" x14ac:dyDescent="0.25">
      <c r="A334" s="46">
        <f t="shared" si="56"/>
        <v>0</v>
      </c>
      <c r="B334" s="85" t="str">
        <f t="shared" si="56"/>
        <v/>
      </c>
      <c r="C334" s="46">
        <f t="shared" si="56"/>
        <v>0</v>
      </c>
      <c r="D334" s="135">
        <f t="shared" si="56"/>
        <v>0</v>
      </c>
      <c r="E334" s="132" t="str">
        <f t="shared" si="17"/>
        <v/>
      </c>
      <c r="F334" s="317">
        <f t="shared" si="20"/>
        <v>0</v>
      </c>
      <c r="G334" s="136">
        <f t="shared" si="57"/>
        <v>0</v>
      </c>
      <c r="H334" s="85" t="str">
        <f t="shared" si="57"/>
        <v/>
      </c>
      <c r="I334" s="46">
        <f t="shared" si="57"/>
        <v>0</v>
      </c>
      <c r="J334" s="46" t="str">
        <f t="shared" si="57"/>
        <v/>
      </c>
      <c r="K334" s="85">
        <f t="shared" si="57"/>
        <v>0</v>
      </c>
      <c r="L334" s="46" t="str">
        <f t="shared" ref="L334:N334" si="71">L31</f>
        <v/>
      </c>
      <c r="M334" s="85">
        <f t="shared" si="71"/>
        <v>0</v>
      </c>
      <c r="N334" s="85">
        <f t="shared" si="71"/>
        <v>0</v>
      </c>
      <c r="O334" s="317"/>
      <c r="P334" s="136">
        <f t="shared" ref="P334:Z334" si="72">P31</f>
        <v>0</v>
      </c>
      <c r="Q334" s="85">
        <f t="shared" si="72"/>
        <v>0</v>
      </c>
      <c r="R334" s="85">
        <f t="shared" si="72"/>
        <v>0</v>
      </c>
      <c r="S334" s="85">
        <f t="shared" si="72"/>
        <v>0</v>
      </c>
      <c r="T334" s="85">
        <f t="shared" si="72"/>
        <v>0</v>
      </c>
      <c r="U334" s="85">
        <f t="shared" si="72"/>
        <v>0</v>
      </c>
      <c r="V334" s="85">
        <f t="shared" si="72"/>
        <v>0</v>
      </c>
      <c r="W334" s="85">
        <f t="shared" si="72"/>
        <v>0</v>
      </c>
      <c r="X334" s="85">
        <f t="shared" si="72"/>
        <v>0</v>
      </c>
      <c r="Y334" s="85" t="e">
        <f t="shared" si="72"/>
        <v>#DIV/0!</v>
      </c>
      <c r="Z334" s="85" t="e">
        <f t="shared" si="72"/>
        <v>#DIV/0!</v>
      </c>
    </row>
    <row r="335" spans="1:26" ht="30" hidden="1" x14ac:dyDescent="0.25">
      <c r="A335" s="46">
        <f t="shared" si="56"/>
        <v>0</v>
      </c>
      <c r="B335" s="85" t="str">
        <f t="shared" si="56"/>
        <v/>
      </c>
      <c r="C335" s="46">
        <f t="shared" si="56"/>
        <v>0</v>
      </c>
      <c r="D335" s="135">
        <f t="shared" si="56"/>
        <v>0</v>
      </c>
      <c r="E335" s="132" t="str">
        <f t="shared" si="17"/>
        <v/>
      </c>
      <c r="F335" s="317">
        <f t="shared" si="20"/>
        <v>0</v>
      </c>
      <c r="G335" s="136">
        <f t="shared" si="57"/>
        <v>0</v>
      </c>
      <c r="H335" s="85" t="str">
        <f t="shared" si="57"/>
        <v/>
      </c>
      <c r="I335" s="46">
        <f t="shared" si="57"/>
        <v>0</v>
      </c>
      <c r="J335" s="46" t="str">
        <f t="shared" si="57"/>
        <v/>
      </c>
      <c r="K335" s="85">
        <f t="shared" si="57"/>
        <v>0</v>
      </c>
      <c r="L335" s="46" t="str">
        <f t="shared" ref="L335:N335" si="73">L32</f>
        <v/>
      </c>
      <c r="M335" s="85">
        <f t="shared" si="73"/>
        <v>0</v>
      </c>
      <c r="N335" s="85">
        <f t="shared" si="73"/>
        <v>0</v>
      </c>
      <c r="O335" s="317"/>
      <c r="P335" s="136">
        <f t="shared" ref="P335:Z335" si="74">P32</f>
        <v>0</v>
      </c>
      <c r="Q335" s="85">
        <f t="shared" si="74"/>
        <v>0</v>
      </c>
      <c r="R335" s="85">
        <f t="shared" si="74"/>
        <v>0</v>
      </c>
      <c r="S335" s="85">
        <f t="shared" si="74"/>
        <v>0</v>
      </c>
      <c r="T335" s="85">
        <f t="shared" si="74"/>
        <v>0</v>
      </c>
      <c r="U335" s="85">
        <f t="shared" si="74"/>
        <v>0</v>
      </c>
      <c r="V335" s="85">
        <f t="shared" si="74"/>
        <v>0</v>
      </c>
      <c r="W335" s="85">
        <f t="shared" si="74"/>
        <v>0</v>
      </c>
      <c r="X335" s="85">
        <f t="shared" si="74"/>
        <v>0</v>
      </c>
      <c r="Y335" s="85" t="e">
        <f t="shared" si="74"/>
        <v>#DIV/0!</v>
      </c>
      <c r="Z335" s="85" t="e">
        <f t="shared" si="74"/>
        <v>#DIV/0!</v>
      </c>
    </row>
    <row r="336" spans="1:26" ht="45" hidden="1" x14ac:dyDescent="0.25">
      <c r="A336" s="46">
        <f t="shared" si="56"/>
        <v>0</v>
      </c>
      <c r="B336" s="85" t="str">
        <f t="shared" si="56"/>
        <v/>
      </c>
      <c r="C336" s="46">
        <f t="shared" si="56"/>
        <v>0</v>
      </c>
      <c r="D336" s="135">
        <f t="shared" si="56"/>
        <v>0</v>
      </c>
      <c r="E336" s="132" t="str">
        <f t="shared" si="17"/>
        <v/>
      </c>
      <c r="F336" s="317">
        <f t="shared" si="20"/>
        <v>0</v>
      </c>
      <c r="G336" s="136">
        <f t="shared" si="57"/>
        <v>0</v>
      </c>
      <c r="H336" s="85" t="str">
        <f t="shared" si="57"/>
        <v/>
      </c>
      <c r="I336" s="46">
        <f t="shared" si="57"/>
        <v>0</v>
      </c>
      <c r="J336" s="46" t="str">
        <f t="shared" si="57"/>
        <v/>
      </c>
      <c r="K336" s="85">
        <f t="shared" si="57"/>
        <v>0</v>
      </c>
      <c r="L336" s="46" t="str">
        <f t="shared" ref="L336:N336" si="75">L33</f>
        <v/>
      </c>
      <c r="M336" s="85">
        <f t="shared" si="75"/>
        <v>0</v>
      </c>
      <c r="N336" s="85">
        <f t="shared" si="75"/>
        <v>0</v>
      </c>
      <c r="O336" s="317"/>
      <c r="P336" s="136">
        <f t="shared" ref="P336:Z336" si="76">P33</f>
        <v>0</v>
      </c>
      <c r="Q336" s="85">
        <f t="shared" si="76"/>
        <v>0</v>
      </c>
      <c r="R336" s="85">
        <f t="shared" si="76"/>
        <v>0</v>
      </c>
      <c r="S336" s="85">
        <f t="shared" si="76"/>
        <v>0</v>
      </c>
      <c r="T336" s="85">
        <f t="shared" si="76"/>
        <v>0</v>
      </c>
      <c r="U336" s="85">
        <f t="shared" si="76"/>
        <v>0</v>
      </c>
      <c r="V336" s="85">
        <f t="shared" si="76"/>
        <v>0</v>
      </c>
      <c r="W336" s="85">
        <f t="shared" si="76"/>
        <v>0</v>
      </c>
      <c r="X336" s="85">
        <f t="shared" si="76"/>
        <v>0</v>
      </c>
      <c r="Y336" s="85" t="e">
        <f t="shared" si="76"/>
        <v>#DIV/0!</v>
      </c>
      <c r="Z336" s="85" t="e">
        <f t="shared" si="76"/>
        <v>#DIV/0!</v>
      </c>
    </row>
    <row r="337" spans="1:26" ht="30" hidden="1" x14ac:dyDescent="0.25">
      <c r="A337" s="46">
        <f t="shared" si="56"/>
        <v>0</v>
      </c>
      <c r="B337" s="85" t="str">
        <f t="shared" si="56"/>
        <v/>
      </c>
      <c r="C337" s="46">
        <f t="shared" si="56"/>
        <v>0</v>
      </c>
      <c r="D337" s="135">
        <f t="shared" si="56"/>
        <v>0</v>
      </c>
      <c r="E337" s="132" t="str">
        <f t="shared" si="17"/>
        <v/>
      </c>
      <c r="F337" s="317">
        <f t="shared" si="20"/>
        <v>0</v>
      </c>
      <c r="G337" s="136">
        <f t="shared" ref="G337:N346" si="77">G34</f>
        <v>0</v>
      </c>
      <c r="H337" s="85" t="str">
        <f t="shared" si="77"/>
        <v/>
      </c>
      <c r="I337" s="46">
        <f t="shared" si="77"/>
        <v>0</v>
      </c>
      <c r="J337" s="46" t="str">
        <f t="shared" si="77"/>
        <v/>
      </c>
      <c r="K337" s="85">
        <f t="shared" si="77"/>
        <v>0</v>
      </c>
      <c r="L337" s="46" t="str">
        <f t="shared" si="77"/>
        <v/>
      </c>
      <c r="M337" s="85">
        <f t="shared" si="77"/>
        <v>0</v>
      </c>
      <c r="N337" s="85">
        <f t="shared" si="77"/>
        <v>0</v>
      </c>
      <c r="O337" s="317"/>
      <c r="P337" s="136">
        <f t="shared" ref="P337:Z337" si="78">P34</f>
        <v>0</v>
      </c>
      <c r="Q337" s="85">
        <f t="shared" si="78"/>
        <v>0</v>
      </c>
      <c r="R337" s="85">
        <f t="shared" si="78"/>
        <v>0</v>
      </c>
      <c r="S337" s="85">
        <f t="shared" si="78"/>
        <v>0</v>
      </c>
      <c r="T337" s="85">
        <f t="shared" si="78"/>
        <v>0</v>
      </c>
      <c r="U337" s="85">
        <f t="shared" si="78"/>
        <v>0</v>
      </c>
      <c r="V337" s="85">
        <f t="shared" si="78"/>
        <v>0</v>
      </c>
      <c r="W337" s="85">
        <f t="shared" si="78"/>
        <v>0</v>
      </c>
      <c r="X337" s="85">
        <f t="shared" si="78"/>
        <v>0</v>
      </c>
      <c r="Y337" s="85" t="e">
        <f t="shared" si="78"/>
        <v>#DIV/0!</v>
      </c>
      <c r="Z337" s="85" t="e">
        <f t="shared" si="78"/>
        <v>#DIV/0!</v>
      </c>
    </row>
    <row r="338" spans="1:26" ht="30" hidden="1" x14ac:dyDescent="0.25">
      <c r="A338" s="46">
        <f t="shared" si="56"/>
        <v>0</v>
      </c>
      <c r="B338" s="85" t="str">
        <f t="shared" si="56"/>
        <v/>
      </c>
      <c r="C338" s="46">
        <f t="shared" si="56"/>
        <v>0</v>
      </c>
      <c r="D338" s="135">
        <f t="shared" si="56"/>
        <v>0</v>
      </c>
      <c r="E338" s="132" t="str">
        <f t="shared" si="17"/>
        <v/>
      </c>
      <c r="F338" s="317">
        <f t="shared" si="20"/>
        <v>0</v>
      </c>
      <c r="G338" s="136">
        <f t="shared" si="77"/>
        <v>0</v>
      </c>
      <c r="H338" s="85" t="str">
        <f t="shared" si="77"/>
        <v/>
      </c>
      <c r="I338" s="46">
        <f t="shared" si="77"/>
        <v>0</v>
      </c>
      <c r="J338" s="46" t="str">
        <f t="shared" si="77"/>
        <v/>
      </c>
      <c r="K338" s="85">
        <f t="shared" si="77"/>
        <v>0</v>
      </c>
      <c r="L338" s="46" t="str">
        <f t="shared" si="77"/>
        <v/>
      </c>
      <c r="M338" s="85">
        <f t="shared" si="77"/>
        <v>0</v>
      </c>
      <c r="N338" s="85">
        <f t="shared" si="77"/>
        <v>0</v>
      </c>
      <c r="O338" s="317"/>
      <c r="P338" s="136">
        <f t="shared" ref="P338:Z338" si="79">P35</f>
        <v>0</v>
      </c>
      <c r="Q338" s="85">
        <f t="shared" si="79"/>
        <v>0</v>
      </c>
      <c r="R338" s="85">
        <f t="shared" si="79"/>
        <v>0</v>
      </c>
      <c r="S338" s="85">
        <f t="shared" si="79"/>
        <v>0</v>
      </c>
      <c r="T338" s="85">
        <f t="shared" si="79"/>
        <v>0</v>
      </c>
      <c r="U338" s="85">
        <f t="shared" si="79"/>
        <v>0</v>
      </c>
      <c r="V338" s="85">
        <f t="shared" si="79"/>
        <v>0</v>
      </c>
      <c r="W338" s="85">
        <f t="shared" si="79"/>
        <v>0</v>
      </c>
      <c r="X338" s="85">
        <f t="shared" si="79"/>
        <v>0</v>
      </c>
      <c r="Y338" s="85" t="e">
        <f t="shared" si="79"/>
        <v>#DIV/0!</v>
      </c>
      <c r="Z338" s="85" t="e">
        <f t="shared" si="79"/>
        <v>#DIV/0!</v>
      </c>
    </row>
    <row r="339" spans="1:26" ht="45" hidden="1" x14ac:dyDescent="0.25">
      <c r="A339" s="46">
        <f t="shared" si="56"/>
        <v>0</v>
      </c>
      <c r="B339" s="85" t="str">
        <f t="shared" si="56"/>
        <v/>
      </c>
      <c r="C339" s="46">
        <f t="shared" si="56"/>
        <v>0</v>
      </c>
      <c r="D339" s="135">
        <f t="shared" si="56"/>
        <v>0</v>
      </c>
      <c r="E339" s="132" t="str">
        <f t="shared" ref="E339:E370" si="80">IF(A339=0,"",ROUND(AVERAGEIFS(L$307:L$386,G$307:G$386,"="&amp;A339&amp;"*"),1))</f>
        <v/>
      </c>
      <c r="F339" s="317">
        <f t="shared" si="20"/>
        <v>0</v>
      </c>
      <c r="G339" s="136">
        <f t="shared" si="77"/>
        <v>0</v>
      </c>
      <c r="H339" s="85" t="str">
        <f t="shared" si="77"/>
        <v/>
      </c>
      <c r="I339" s="46">
        <f t="shared" si="77"/>
        <v>0</v>
      </c>
      <c r="J339" s="46" t="str">
        <f t="shared" si="77"/>
        <v/>
      </c>
      <c r="K339" s="85">
        <f t="shared" si="77"/>
        <v>0</v>
      </c>
      <c r="L339" s="46" t="str">
        <f t="shared" si="77"/>
        <v/>
      </c>
      <c r="M339" s="85">
        <f t="shared" si="77"/>
        <v>0</v>
      </c>
      <c r="N339" s="85">
        <f t="shared" si="77"/>
        <v>0</v>
      </c>
      <c r="O339" s="317"/>
      <c r="P339" s="136">
        <f t="shared" ref="P339:Z339" si="81">P36</f>
        <v>0</v>
      </c>
      <c r="Q339" s="85">
        <f t="shared" si="81"/>
        <v>0</v>
      </c>
      <c r="R339" s="85">
        <f t="shared" si="81"/>
        <v>0</v>
      </c>
      <c r="S339" s="85">
        <f t="shared" si="81"/>
        <v>0</v>
      </c>
      <c r="T339" s="85">
        <f t="shared" si="81"/>
        <v>0</v>
      </c>
      <c r="U339" s="85">
        <f t="shared" si="81"/>
        <v>0</v>
      </c>
      <c r="V339" s="85">
        <f t="shared" si="81"/>
        <v>0</v>
      </c>
      <c r="W339" s="85">
        <f t="shared" si="81"/>
        <v>0</v>
      </c>
      <c r="X339" s="85">
        <f t="shared" si="81"/>
        <v>0</v>
      </c>
      <c r="Y339" s="85" t="e">
        <f t="shared" si="81"/>
        <v>#DIV/0!</v>
      </c>
      <c r="Z339" s="85" t="e">
        <f t="shared" si="81"/>
        <v>#DIV/0!</v>
      </c>
    </row>
    <row r="340" spans="1:26" ht="30" hidden="1" x14ac:dyDescent="0.25">
      <c r="A340" s="46">
        <f t="shared" si="56"/>
        <v>0</v>
      </c>
      <c r="B340" s="85" t="str">
        <f t="shared" si="56"/>
        <v/>
      </c>
      <c r="C340" s="46">
        <f t="shared" si="56"/>
        <v>0</v>
      </c>
      <c r="D340" s="135">
        <f t="shared" si="56"/>
        <v>0</v>
      </c>
      <c r="E340" s="132" t="str">
        <f t="shared" si="80"/>
        <v/>
      </c>
      <c r="F340" s="317">
        <f t="shared" si="20"/>
        <v>0</v>
      </c>
      <c r="G340" s="136">
        <f t="shared" si="77"/>
        <v>0</v>
      </c>
      <c r="H340" s="85" t="str">
        <f t="shared" si="77"/>
        <v/>
      </c>
      <c r="I340" s="46">
        <f t="shared" si="77"/>
        <v>0</v>
      </c>
      <c r="J340" s="46" t="str">
        <f t="shared" si="77"/>
        <v/>
      </c>
      <c r="K340" s="85">
        <f t="shared" si="77"/>
        <v>0</v>
      </c>
      <c r="L340" s="46" t="str">
        <f t="shared" si="77"/>
        <v/>
      </c>
      <c r="M340" s="85">
        <f t="shared" si="77"/>
        <v>0</v>
      </c>
      <c r="N340" s="85">
        <f t="shared" si="77"/>
        <v>0</v>
      </c>
      <c r="O340" s="317"/>
      <c r="P340" s="136">
        <f t="shared" ref="P340:Z340" si="82">P37</f>
        <v>0</v>
      </c>
      <c r="Q340" s="85">
        <f t="shared" si="82"/>
        <v>0</v>
      </c>
      <c r="R340" s="85">
        <f t="shared" si="82"/>
        <v>0</v>
      </c>
      <c r="S340" s="85">
        <f t="shared" si="82"/>
        <v>0</v>
      </c>
      <c r="T340" s="85">
        <f t="shared" si="82"/>
        <v>0</v>
      </c>
      <c r="U340" s="85">
        <f t="shared" si="82"/>
        <v>0</v>
      </c>
      <c r="V340" s="85">
        <f t="shared" si="82"/>
        <v>0</v>
      </c>
      <c r="W340" s="85">
        <f t="shared" si="82"/>
        <v>0</v>
      </c>
      <c r="X340" s="85">
        <f t="shared" si="82"/>
        <v>0</v>
      </c>
      <c r="Y340" s="85" t="e">
        <f t="shared" si="82"/>
        <v>#DIV/0!</v>
      </c>
      <c r="Z340" s="85" t="e">
        <f t="shared" si="82"/>
        <v>#DIV/0!</v>
      </c>
    </row>
    <row r="341" spans="1:26" ht="30" hidden="1" x14ac:dyDescent="0.25">
      <c r="A341" s="46">
        <f t="shared" si="56"/>
        <v>0</v>
      </c>
      <c r="B341" s="85" t="str">
        <f t="shared" si="56"/>
        <v/>
      </c>
      <c r="C341" s="46">
        <f t="shared" si="56"/>
        <v>0</v>
      </c>
      <c r="D341" s="135">
        <f t="shared" si="56"/>
        <v>0</v>
      </c>
      <c r="E341" s="132" t="str">
        <f t="shared" si="80"/>
        <v/>
      </c>
      <c r="F341" s="317">
        <f t="shared" si="20"/>
        <v>0</v>
      </c>
      <c r="G341" s="136">
        <f t="shared" si="77"/>
        <v>0</v>
      </c>
      <c r="H341" s="85" t="str">
        <f t="shared" si="77"/>
        <v/>
      </c>
      <c r="I341" s="46">
        <f t="shared" si="77"/>
        <v>0</v>
      </c>
      <c r="J341" s="46" t="str">
        <f t="shared" si="77"/>
        <v/>
      </c>
      <c r="K341" s="85">
        <f t="shared" si="77"/>
        <v>0</v>
      </c>
      <c r="L341" s="46" t="str">
        <f t="shared" si="77"/>
        <v/>
      </c>
      <c r="M341" s="85">
        <f t="shared" si="77"/>
        <v>0</v>
      </c>
      <c r="N341" s="85">
        <f t="shared" si="77"/>
        <v>0</v>
      </c>
      <c r="O341" s="317"/>
      <c r="P341" s="136">
        <f t="shared" ref="P341:Z341" si="83">P38</f>
        <v>0</v>
      </c>
      <c r="Q341" s="85">
        <f t="shared" si="83"/>
        <v>0</v>
      </c>
      <c r="R341" s="85">
        <f t="shared" si="83"/>
        <v>0</v>
      </c>
      <c r="S341" s="85">
        <f t="shared" si="83"/>
        <v>0</v>
      </c>
      <c r="T341" s="85">
        <f t="shared" si="83"/>
        <v>0</v>
      </c>
      <c r="U341" s="85">
        <f t="shared" si="83"/>
        <v>0</v>
      </c>
      <c r="V341" s="85">
        <f t="shared" si="83"/>
        <v>0</v>
      </c>
      <c r="W341" s="85">
        <f t="shared" si="83"/>
        <v>0</v>
      </c>
      <c r="X341" s="85">
        <f t="shared" si="83"/>
        <v>0</v>
      </c>
      <c r="Y341" s="85" t="e">
        <f t="shared" si="83"/>
        <v>#DIV/0!</v>
      </c>
      <c r="Z341" s="85" t="e">
        <f t="shared" si="83"/>
        <v>#DIV/0!</v>
      </c>
    </row>
    <row r="342" spans="1:26" ht="30" hidden="1" x14ac:dyDescent="0.25">
      <c r="A342" s="46">
        <f t="shared" si="56"/>
        <v>0</v>
      </c>
      <c r="B342" s="85" t="str">
        <f t="shared" si="56"/>
        <v/>
      </c>
      <c r="C342" s="46">
        <f t="shared" si="56"/>
        <v>0</v>
      </c>
      <c r="D342" s="135">
        <f t="shared" si="56"/>
        <v>0</v>
      </c>
      <c r="E342" s="132" t="str">
        <f t="shared" si="80"/>
        <v/>
      </c>
      <c r="F342" s="317">
        <f t="shared" si="20"/>
        <v>0</v>
      </c>
      <c r="G342" s="136">
        <f t="shared" si="77"/>
        <v>0</v>
      </c>
      <c r="H342" s="85" t="str">
        <f t="shared" si="77"/>
        <v/>
      </c>
      <c r="I342" s="46">
        <f t="shared" si="77"/>
        <v>0</v>
      </c>
      <c r="J342" s="46" t="str">
        <f t="shared" si="77"/>
        <v/>
      </c>
      <c r="K342" s="85">
        <f t="shared" si="77"/>
        <v>0</v>
      </c>
      <c r="L342" s="46" t="str">
        <f t="shared" si="77"/>
        <v/>
      </c>
      <c r="M342" s="85">
        <f t="shared" si="77"/>
        <v>0</v>
      </c>
      <c r="N342" s="85">
        <f t="shared" si="77"/>
        <v>0</v>
      </c>
      <c r="O342" s="317"/>
      <c r="P342" s="136">
        <f t="shared" ref="P342:Z342" si="84">P39</f>
        <v>0</v>
      </c>
      <c r="Q342" s="85">
        <f t="shared" si="84"/>
        <v>0</v>
      </c>
      <c r="R342" s="85">
        <f t="shared" si="84"/>
        <v>0</v>
      </c>
      <c r="S342" s="85">
        <f t="shared" si="84"/>
        <v>0</v>
      </c>
      <c r="T342" s="85">
        <f t="shared" si="84"/>
        <v>0</v>
      </c>
      <c r="U342" s="85">
        <f t="shared" si="84"/>
        <v>0</v>
      </c>
      <c r="V342" s="85">
        <f t="shared" si="84"/>
        <v>0</v>
      </c>
      <c r="W342" s="85">
        <f t="shared" si="84"/>
        <v>0</v>
      </c>
      <c r="X342" s="85">
        <f t="shared" si="84"/>
        <v>0</v>
      </c>
      <c r="Y342" s="85" t="e">
        <f t="shared" si="84"/>
        <v>#DIV/0!</v>
      </c>
      <c r="Z342" s="85" t="e">
        <f t="shared" si="84"/>
        <v>#DIV/0!</v>
      </c>
    </row>
    <row r="343" spans="1:26" ht="45" hidden="1" x14ac:dyDescent="0.25">
      <c r="A343" s="46">
        <f t="shared" si="56"/>
        <v>0</v>
      </c>
      <c r="B343" s="85" t="str">
        <f t="shared" si="56"/>
        <v/>
      </c>
      <c r="C343" s="46">
        <f t="shared" si="56"/>
        <v>0</v>
      </c>
      <c r="D343" s="135">
        <f t="shared" si="56"/>
        <v>0</v>
      </c>
      <c r="E343" s="132" t="str">
        <f t="shared" si="80"/>
        <v/>
      </c>
      <c r="F343" s="317">
        <f t="shared" si="20"/>
        <v>0</v>
      </c>
      <c r="G343" s="136">
        <f t="shared" si="77"/>
        <v>0</v>
      </c>
      <c r="H343" s="85" t="str">
        <f t="shared" si="77"/>
        <v/>
      </c>
      <c r="I343" s="46">
        <f t="shared" si="77"/>
        <v>0</v>
      </c>
      <c r="J343" s="46" t="str">
        <f t="shared" si="77"/>
        <v/>
      </c>
      <c r="K343" s="85">
        <f t="shared" si="77"/>
        <v>0</v>
      </c>
      <c r="L343" s="46" t="str">
        <f t="shared" si="77"/>
        <v/>
      </c>
      <c r="M343" s="85">
        <f t="shared" si="77"/>
        <v>0</v>
      </c>
      <c r="N343" s="85">
        <f t="shared" si="77"/>
        <v>0</v>
      </c>
      <c r="O343" s="317"/>
      <c r="P343" s="136">
        <f t="shared" ref="P343:Z343" si="85">P40</f>
        <v>0</v>
      </c>
      <c r="Q343" s="85">
        <f t="shared" si="85"/>
        <v>0</v>
      </c>
      <c r="R343" s="85">
        <f t="shared" si="85"/>
        <v>0</v>
      </c>
      <c r="S343" s="85">
        <f t="shared" si="85"/>
        <v>0</v>
      </c>
      <c r="T343" s="85">
        <f t="shared" si="85"/>
        <v>0</v>
      </c>
      <c r="U343" s="85">
        <f t="shared" si="85"/>
        <v>0</v>
      </c>
      <c r="V343" s="85">
        <f t="shared" si="85"/>
        <v>0</v>
      </c>
      <c r="W343" s="85">
        <f t="shared" si="85"/>
        <v>0</v>
      </c>
      <c r="X343" s="85">
        <f t="shared" si="85"/>
        <v>0</v>
      </c>
      <c r="Y343" s="85" t="e">
        <f t="shared" si="85"/>
        <v>#DIV/0!</v>
      </c>
      <c r="Z343" s="85" t="e">
        <f t="shared" si="85"/>
        <v>#DIV/0!</v>
      </c>
    </row>
    <row r="344" spans="1:26" ht="30" hidden="1" x14ac:dyDescent="0.25">
      <c r="A344" s="46">
        <f t="shared" si="56"/>
        <v>0</v>
      </c>
      <c r="B344" s="85" t="str">
        <f t="shared" si="56"/>
        <v/>
      </c>
      <c r="C344" s="46">
        <f t="shared" si="56"/>
        <v>0</v>
      </c>
      <c r="D344" s="135">
        <f t="shared" si="56"/>
        <v>0</v>
      </c>
      <c r="E344" s="132" t="str">
        <f t="shared" si="80"/>
        <v/>
      </c>
      <c r="F344" s="317">
        <f t="shared" si="20"/>
        <v>0</v>
      </c>
      <c r="G344" s="136">
        <f t="shared" si="77"/>
        <v>0</v>
      </c>
      <c r="H344" s="85" t="str">
        <f t="shared" si="77"/>
        <v/>
      </c>
      <c r="I344" s="46">
        <f t="shared" si="77"/>
        <v>0</v>
      </c>
      <c r="J344" s="46" t="str">
        <f t="shared" si="77"/>
        <v/>
      </c>
      <c r="K344" s="85">
        <f t="shared" si="77"/>
        <v>0</v>
      </c>
      <c r="L344" s="46" t="str">
        <f t="shared" si="77"/>
        <v/>
      </c>
      <c r="M344" s="85">
        <f t="shared" si="77"/>
        <v>0</v>
      </c>
      <c r="N344" s="85">
        <f t="shared" si="77"/>
        <v>0</v>
      </c>
      <c r="O344" s="317"/>
      <c r="P344" s="136">
        <f t="shared" ref="P344:Z344" si="86">P41</f>
        <v>0</v>
      </c>
      <c r="Q344" s="85">
        <f t="shared" si="86"/>
        <v>0</v>
      </c>
      <c r="R344" s="85">
        <f t="shared" si="86"/>
        <v>0</v>
      </c>
      <c r="S344" s="85">
        <f t="shared" si="86"/>
        <v>0</v>
      </c>
      <c r="T344" s="85">
        <f t="shared" si="86"/>
        <v>0</v>
      </c>
      <c r="U344" s="85">
        <f t="shared" si="86"/>
        <v>0</v>
      </c>
      <c r="V344" s="85">
        <f t="shared" si="86"/>
        <v>0</v>
      </c>
      <c r="W344" s="85">
        <f t="shared" si="86"/>
        <v>0</v>
      </c>
      <c r="X344" s="85">
        <f t="shared" si="86"/>
        <v>0</v>
      </c>
      <c r="Y344" s="85" t="e">
        <f t="shared" si="86"/>
        <v>#DIV/0!</v>
      </c>
      <c r="Z344" s="85" t="e">
        <f t="shared" si="86"/>
        <v>#DIV/0!</v>
      </c>
    </row>
    <row r="345" spans="1:26" ht="45" hidden="1" x14ac:dyDescent="0.25">
      <c r="A345" s="46">
        <f t="shared" si="56"/>
        <v>0</v>
      </c>
      <c r="B345" s="85" t="str">
        <f t="shared" si="56"/>
        <v/>
      </c>
      <c r="C345" s="46">
        <f t="shared" si="56"/>
        <v>0</v>
      </c>
      <c r="D345" s="135">
        <f t="shared" si="56"/>
        <v>0</v>
      </c>
      <c r="E345" s="132" t="str">
        <f t="shared" si="80"/>
        <v/>
      </c>
      <c r="F345" s="317">
        <f t="shared" si="20"/>
        <v>0</v>
      </c>
      <c r="G345" s="136">
        <f t="shared" si="77"/>
        <v>0</v>
      </c>
      <c r="H345" s="85" t="str">
        <f t="shared" si="77"/>
        <v/>
      </c>
      <c r="I345" s="46">
        <f t="shared" si="77"/>
        <v>0</v>
      </c>
      <c r="J345" s="46" t="str">
        <f t="shared" si="77"/>
        <v/>
      </c>
      <c r="K345" s="85">
        <f t="shared" si="77"/>
        <v>0</v>
      </c>
      <c r="L345" s="46" t="str">
        <f t="shared" si="77"/>
        <v/>
      </c>
      <c r="M345" s="85">
        <f t="shared" si="77"/>
        <v>0</v>
      </c>
      <c r="N345" s="85">
        <f t="shared" si="77"/>
        <v>0</v>
      </c>
      <c r="O345" s="317"/>
      <c r="P345" s="136">
        <f t="shared" ref="P345:Z345" si="87">P42</f>
        <v>0</v>
      </c>
      <c r="Q345" s="85">
        <f t="shared" si="87"/>
        <v>0</v>
      </c>
      <c r="R345" s="85">
        <f t="shared" si="87"/>
        <v>0</v>
      </c>
      <c r="S345" s="85">
        <f t="shared" si="87"/>
        <v>0</v>
      </c>
      <c r="T345" s="85">
        <f t="shared" si="87"/>
        <v>0</v>
      </c>
      <c r="U345" s="85">
        <f t="shared" si="87"/>
        <v>0</v>
      </c>
      <c r="V345" s="85">
        <f t="shared" si="87"/>
        <v>0</v>
      </c>
      <c r="W345" s="85">
        <f t="shared" si="87"/>
        <v>0</v>
      </c>
      <c r="X345" s="85">
        <f t="shared" si="87"/>
        <v>0</v>
      </c>
      <c r="Y345" s="85" t="e">
        <f t="shared" si="87"/>
        <v>#DIV/0!</v>
      </c>
      <c r="Z345" s="85" t="e">
        <f t="shared" si="87"/>
        <v>#DIV/0!</v>
      </c>
    </row>
    <row r="346" spans="1:26" ht="30" hidden="1" x14ac:dyDescent="0.25">
      <c r="A346" s="46">
        <f t="shared" si="56"/>
        <v>0</v>
      </c>
      <c r="B346" s="85" t="str">
        <f t="shared" si="56"/>
        <v/>
      </c>
      <c r="C346" s="46">
        <f t="shared" si="56"/>
        <v>0</v>
      </c>
      <c r="D346" s="135">
        <f t="shared" si="56"/>
        <v>0</v>
      </c>
      <c r="E346" s="132" t="str">
        <f t="shared" si="80"/>
        <v/>
      </c>
      <c r="F346" s="317">
        <f t="shared" si="20"/>
        <v>0</v>
      </c>
      <c r="G346" s="136">
        <f t="shared" si="77"/>
        <v>0</v>
      </c>
      <c r="H346" s="85" t="str">
        <f t="shared" si="77"/>
        <v/>
      </c>
      <c r="I346" s="46">
        <f t="shared" si="77"/>
        <v>0</v>
      </c>
      <c r="J346" s="46" t="str">
        <f t="shared" si="77"/>
        <v/>
      </c>
      <c r="K346" s="85">
        <f t="shared" si="77"/>
        <v>0</v>
      </c>
      <c r="L346" s="46" t="str">
        <f t="shared" si="77"/>
        <v/>
      </c>
      <c r="M346" s="85">
        <f t="shared" si="77"/>
        <v>0</v>
      </c>
      <c r="N346" s="85">
        <f t="shared" si="77"/>
        <v>0</v>
      </c>
      <c r="O346" s="317"/>
      <c r="P346" s="136">
        <f t="shared" ref="P346:Z346" si="88">P43</f>
        <v>0</v>
      </c>
      <c r="Q346" s="85">
        <f t="shared" si="88"/>
        <v>0</v>
      </c>
      <c r="R346" s="85">
        <f t="shared" si="88"/>
        <v>0</v>
      </c>
      <c r="S346" s="85">
        <f t="shared" si="88"/>
        <v>0</v>
      </c>
      <c r="T346" s="85">
        <f t="shared" si="88"/>
        <v>0</v>
      </c>
      <c r="U346" s="85">
        <f t="shared" si="88"/>
        <v>0</v>
      </c>
      <c r="V346" s="85">
        <f t="shared" si="88"/>
        <v>0</v>
      </c>
      <c r="W346" s="85">
        <f t="shared" si="88"/>
        <v>0</v>
      </c>
      <c r="X346" s="85">
        <f t="shared" si="88"/>
        <v>0</v>
      </c>
      <c r="Y346" s="85" t="e">
        <f t="shared" si="88"/>
        <v>#DIV/0!</v>
      </c>
      <c r="Z346" s="85" t="e">
        <f t="shared" si="88"/>
        <v>#DIV/0!</v>
      </c>
    </row>
    <row r="347" spans="1:26" ht="45" hidden="1" x14ac:dyDescent="0.25">
      <c r="A347" s="46">
        <f t="shared" ref="A347:D366" si="89">A44</f>
        <v>0</v>
      </c>
      <c r="B347" s="85" t="str">
        <f t="shared" si="89"/>
        <v/>
      </c>
      <c r="C347" s="46">
        <f t="shared" si="89"/>
        <v>0</v>
      </c>
      <c r="D347" s="135">
        <f t="shared" si="89"/>
        <v>0</v>
      </c>
      <c r="E347" s="132" t="str">
        <f t="shared" si="80"/>
        <v/>
      </c>
      <c r="F347" s="317">
        <f t="shared" si="20"/>
        <v>0</v>
      </c>
      <c r="G347" s="136">
        <f t="shared" ref="G347:N356" si="90">G44</f>
        <v>0</v>
      </c>
      <c r="H347" s="85" t="str">
        <f t="shared" si="90"/>
        <v/>
      </c>
      <c r="I347" s="46">
        <f t="shared" si="90"/>
        <v>0</v>
      </c>
      <c r="J347" s="46" t="str">
        <f t="shared" si="90"/>
        <v/>
      </c>
      <c r="K347" s="85">
        <f t="shared" si="90"/>
        <v>0</v>
      </c>
      <c r="L347" s="46" t="str">
        <f t="shared" si="90"/>
        <v/>
      </c>
      <c r="M347" s="85">
        <f t="shared" si="90"/>
        <v>0</v>
      </c>
      <c r="N347" s="85">
        <f t="shared" si="90"/>
        <v>0</v>
      </c>
      <c r="O347" s="317"/>
      <c r="P347" s="136">
        <f t="shared" ref="P347:Z347" si="91">P44</f>
        <v>0</v>
      </c>
      <c r="Q347" s="85">
        <f t="shared" si="91"/>
        <v>0</v>
      </c>
      <c r="R347" s="85">
        <f t="shared" si="91"/>
        <v>0</v>
      </c>
      <c r="S347" s="85">
        <f t="shared" si="91"/>
        <v>0</v>
      </c>
      <c r="T347" s="85">
        <f t="shared" si="91"/>
        <v>0</v>
      </c>
      <c r="U347" s="85">
        <f t="shared" si="91"/>
        <v>0</v>
      </c>
      <c r="V347" s="85">
        <f t="shared" si="91"/>
        <v>0</v>
      </c>
      <c r="W347" s="85">
        <f t="shared" si="91"/>
        <v>0</v>
      </c>
      <c r="X347" s="85">
        <f t="shared" si="91"/>
        <v>0</v>
      </c>
      <c r="Y347" s="85" t="e">
        <f t="shared" si="91"/>
        <v>#DIV/0!</v>
      </c>
      <c r="Z347" s="85" t="e">
        <f t="shared" si="91"/>
        <v>#DIV/0!</v>
      </c>
    </row>
    <row r="348" spans="1:26" ht="45" hidden="1" x14ac:dyDescent="0.25">
      <c r="A348" s="46">
        <f t="shared" si="89"/>
        <v>0</v>
      </c>
      <c r="B348" s="85" t="str">
        <f t="shared" si="89"/>
        <v/>
      </c>
      <c r="C348" s="46">
        <f t="shared" si="89"/>
        <v>0</v>
      </c>
      <c r="D348" s="135">
        <f t="shared" si="89"/>
        <v>0</v>
      </c>
      <c r="E348" s="132" t="str">
        <f t="shared" si="80"/>
        <v/>
      </c>
      <c r="F348" s="317">
        <f t="shared" si="20"/>
        <v>0</v>
      </c>
      <c r="G348" s="136">
        <f t="shared" si="90"/>
        <v>0</v>
      </c>
      <c r="H348" s="85" t="str">
        <f t="shared" si="90"/>
        <v/>
      </c>
      <c r="I348" s="46">
        <f t="shared" si="90"/>
        <v>0</v>
      </c>
      <c r="J348" s="46" t="str">
        <f t="shared" si="90"/>
        <v/>
      </c>
      <c r="K348" s="85">
        <f t="shared" si="90"/>
        <v>0</v>
      </c>
      <c r="L348" s="46" t="str">
        <f t="shared" si="90"/>
        <v/>
      </c>
      <c r="M348" s="85">
        <f t="shared" si="90"/>
        <v>0</v>
      </c>
      <c r="N348" s="85">
        <f t="shared" si="90"/>
        <v>0</v>
      </c>
      <c r="O348" s="317"/>
      <c r="P348" s="136">
        <f t="shared" ref="P348:Z348" si="92">P45</f>
        <v>0</v>
      </c>
      <c r="Q348" s="85">
        <f t="shared" si="92"/>
        <v>0</v>
      </c>
      <c r="R348" s="85">
        <f t="shared" si="92"/>
        <v>0</v>
      </c>
      <c r="S348" s="85">
        <f t="shared" si="92"/>
        <v>0</v>
      </c>
      <c r="T348" s="85">
        <f t="shared" si="92"/>
        <v>0</v>
      </c>
      <c r="U348" s="85">
        <f t="shared" si="92"/>
        <v>0</v>
      </c>
      <c r="V348" s="85">
        <f t="shared" si="92"/>
        <v>0</v>
      </c>
      <c r="W348" s="85">
        <f t="shared" si="92"/>
        <v>0</v>
      </c>
      <c r="X348" s="85">
        <f t="shared" si="92"/>
        <v>0</v>
      </c>
      <c r="Y348" s="85" t="e">
        <f t="shared" si="92"/>
        <v>#DIV/0!</v>
      </c>
      <c r="Z348" s="85" t="e">
        <f t="shared" si="92"/>
        <v>#DIV/0!</v>
      </c>
    </row>
    <row r="349" spans="1:26" ht="45" hidden="1" x14ac:dyDescent="0.25">
      <c r="A349" s="46">
        <f t="shared" si="89"/>
        <v>0</v>
      </c>
      <c r="B349" s="85" t="str">
        <f t="shared" si="89"/>
        <v/>
      </c>
      <c r="C349" s="46">
        <f t="shared" si="89"/>
        <v>0</v>
      </c>
      <c r="D349" s="135">
        <f t="shared" si="89"/>
        <v>0</v>
      </c>
      <c r="E349" s="132" t="str">
        <f t="shared" si="80"/>
        <v/>
      </c>
      <c r="F349" s="317">
        <f t="shared" si="20"/>
        <v>0</v>
      </c>
      <c r="G349" s="136">
        <f t="shared" si="90"/>
        <v>0</v>
      </c>
      <c r="H349" s="85" t="str">
        <f t="shared" si="90"/>
        <v/>
      </c>
      <c r="I349" s="46">
        <f t="shared" si="90"/>
        <v>0</v>
      </c>
      <c r="J349" s="46" t="str">
        <f t="shared" si="90"/>
        <v/>
      </c>
      <c r="K349" s="85">
        <f t="shared" si="90"/>
        <v>0</v>
      </c>
      <c r="L349" s="46" t="str">
        <f t="shared" si="90"/>
        <v/>
      </c>
      <c r="M349" s="85">
        <f t="shared" si="90"/>
        <v>0</v>
      </c>
      <c r="N349" s="85">
        <f t="shared" si="90"/>
        <v>0</v>
      </c>
      <c r="O349" s="317"/>
      <c r="P349" s="136">
        <f t="shared" ref="P349:Z349" si="93">P46</f>
        <v>0</v>
      </c>
      <c r="Q349" s="85">
        <f t="shared" si="93"/>
        <v>0</v>
      </c>
      <c r="R349" s="85">
        <f t="shared" si="93"/>
        <v>0</v>
      </c>
      <c r="S349" s="85">
        <f t="shared" si="93"/>
        <v>0</v>
      </c>
      <c r="T349" s="85">
        <f t="shared" si="93"/>
        <v>0</v>
      </c>
      <c r="U349" s="85">
        <f t="shared" si="93"/>
        <v>0</v>
      </c>
      <c r="V349" s="85">
        <f t="shared" si="93"/>
        <v>0</v>
      </c>
      <c r="W349" s="85">
        <f t="shared" si="93"/>
        <v>0</v>
      </c>
      <c r="X349" s="85">
        <f t="shared" si="93"/>
        <v>0</v>
      </c>
      <c r="Y349" s="85" t="e">
        <f t="shared" si="93"/>
        <v>#DIV/0!</v>
      </c>
      <c r="Z349" s="85" t="e">
        <f t="shared" si="93"/>
        <v>#DIV/0!</v>
      </c>
    </row>
    <row r="350" spans="1:26" ht="45" hidden="1" x14ac:dyDescent="0.25">
      <c r="A350" s="46">
        <f t="shared" si="89"/>
        <v>0</v>
      </c>
      <c r="B350" s="85" t="str">
        <f t="shared" si="89"/>
        <v/>
      </c>
      <c r="C350" s="46">
        <f t="shared" si="89"/>
        <v>0</v>
      </c>
      <c r="D350" s="135">
        <f t="shared" si="89"/>
        <v>0</v>
      </c>
      <c r="E350" s="132" t="str">
        <f t="shared" si="80"/>
        <v/>
      </c>
      <c r="F350" s="317">
        <f t="shared" si="20"/>
        <v>0</v>
      </c>
      <c r="G350" s="136">
        <f t="shared" si="90"/>
        <v>0</v>
      </c>
      <c r="H350" s="85" t="str">
        <f t="shared" si="90"/>
        <v/>
      </c>
      <c r="I350" s="46">
        <f t="shared" si="90"/>
        <v>0</v>
      </c>
      <c r="J350" s="46" t="str">
        <f t="shared" si="90"/>
        <v/>
      </c>
      <c r="K350" s="85">
        <f t="shared" si="90"/>
        <v>0</v>
      </c>
      <c r="L350" s="46" t="str">
        <f t="shared" si="90"/>
        <v/>
      </c>
      <c r="M350" s="85">
        <f t="shared" si="90"/>
        <v>0</v>
      </c>
      <c r="N350" s="85">
        <f t="shared" si="90"/>
        <v>0</v>
      </c>
      <c r="O350" s="317"/>
      <c r="P350" s="136">
        <f t="shared" ref="P350:Z350" si="94">P47</f>
        <v>0</v>
      </c>
      <c r="Q350" s="85">
        <f t="shared" si="94"/>
        <v>0</v>
      </c>
      <c r="R350" s="85">
        <f t="shared" si="94"/>
        <v>0</v>
      </c>
      <c r="S350" s="85">
        <f t="shared" si="94"/>
        <v>0</v>
      </c>
      <c r="T350" s="85">
        <f t="shared" si="94"/>
        <v>0</v>
      </c>
      <c r="U350" s="85">
        <f t="shared" si="94"/>
        <v>0</v>
      </c>
      <c r="V350" s="85">
        <f t="shared" si="94"/>
        <v>0</v>
      </c>
      <c r="W350" s="85">
        <f t="shared" si="94"/>
        <v>0</v>
      </c>
      <c r="X350" s="85">
        <f t="shared" si="94"/>
        <v>0</v>
      </c>
      <c r="Y350" s="85" t="e">
        <f t="shared" si="94"/>
        <v>#DIV/0!</v>
      </c>
      <c r="Z350" s="85" t="e">
        <f t="shared" si="94"/>
        <v>#DIV/0!</v>
      </c>
    </row>
    <row r="351" spans="1:26" ht="60" hidden="1" x14ac:dyDescent="0.25">
      <c r="A351" s="46">
        <f t="shared" si="89"/>
        <v>0</v>
      </c>
      <c r="B351" s="85" t="str">
        <f t="shared" si="89"/>
        <v/>
      </c>
      <c r="C351" s="46">
        <f t="shared" si="89"/>
        <v>0</v>
      </c>
      <c r="D351" s="135">
        <f t="shared" si="89"/>
        <v>0</v>
      </c>
      <c r="E351" s="132" t="str">
        <f t="shared" si="80"/>
        <v/>
      </c>
      <c r="F351" s="317">
        <f t="shared" si="20"/>
        <v>0</v>
      </c>
      <c r="G351" s="136">
        <f t="shared" si="90"/>
        <v>0</v>
      </c>
      <c r="H351" s="85" t="str">
        <f t="shared" si="90"/>
        <v/>
      </c>
      <c r="I351" s="46">
        <f t="shared" si="90"/>
        <v>0</v>
      </c>
      <c r="J351" s="46" t="str">
        <f t="shared" si="90"/>
        <v/>
      </c>
      <c r="K351" s="85">
        <f t="shared" si="90"/>
        <v>0</v>
      </c>
      <c r="L351" s="46" t="str">
        <f t="shared" si="90"/>
        <v/>
      </c>
      <c r="M351" s="85">
        <f t="shared" si="90"/>
        <v>0</v>
      </c>
      <c r="N351" s="85">
        <f t="shared" si="90"/>
        <v>0</v>
      </c>
      <c r="O351" s="317"/>
      <c r="P351" s="136">
        <f t="shared" ref="P351:Z351" si="95">P48</f>
        <v>0</v>
      </c>
      <c r="Q351" s="85">
        <f t="shared" si="95"/>
        <v>0</v>
      </c>
      <c r="R351" s="85">
        <f t="shared" si="95"/>
        <v>0</v>
      </c>
      <c r="S351" s="85">
        <f t="shared" si="95"/>
        <v>0</v>
      </c>
      <c r="T351" s="85">
        <f t="shared" si="95"/>
        <v>0</v>
      </c>
      <c r="U351" s="85">
        <f t="shared" si="95"/>
        <v>0</v>
      </c>
      <c r="V351" s="85">
        <f t="shared" si="95"/>
        <v>0</v>
      </c>
      <c r="W351" s="85">
        <f t="shared" si="95"/>
        <v>0</v>
      </c>
      <c r="X351" s="85">
        <f t="shared" si="95"/>
        <v>0</v>
      </c>
      <c r="Y351" s="85" t="e">
        <f t="shared" si="95"/>
        <v>#DIV/0!</v>
      </c>
      <c r="Z351" s="85" t="e">
        <f t="shared" si="95"/>
        <v>#DIV/0!</v>
      </c>
    </row>
    <row r="352" spans="1:26" hidden="1" x14ac:dyDescent="0.25">
      <c r="A352" s="46">
        <f t="shared" si="89"/>
        <v>0</v>
      </c>
      <c r="B352" s="85" t="str">
        <f t="shared" si="89"/>
        <v/>
      </c>
      <c r="C352" s="46">
        <f t="shared" si="89"/>
        <v>0</v>
      </c>
      <c r="D352" s="135">
        <f t="shared" si="89"/>
        <v>0</v>
      </c>
      <c r="E352" s="132" t="str">
        <f t="shared" si="80"/>
        <v/>
      </c>
      <c r="F352" s="317">
        <f t="shared" si="20"/>
        <v>0</v>
      </c>
      <c r="G352" s="136">
        <f t="shared" si="90"/>
        <v>0</v>
      </c>
      <c r="H352" s="85" t="str">
        <f t="shared" si="90"/>
        <v/>
      </c>
      <c r="I352" s="46">
        <f t="shared" si="90"/>
        <v>0</v>
      </c>
      <c r="J352" s="46" t="str">
        <f t="shared" si="90"/>
        <v/>
      </c>
      <c r="K352" s="85">
        <f t="shared" si="90"/>
        <v>0</v>
      </c>
      <c r="L352" s="46" t="str">
        <f t="shared" si="90"/>
        <v/>
      </c>
      <c r="M352" s="85">
        <f t="shared" si="90"/>
        <v>0</v>
      </c>
      <c r="N352" s="85">
        <f t="shared" si="90"/>
        <v>0</v>
      </c>
      <c r="O352" s="317"/>
      <c r="P352" s="136">
        <f t="shared" ref="P352:Z352" si="96">P49</f>
        <v>0</v>
      </c>
      <c r="Q352" s="85">
        <f t="shared" si="96"/>
        <v>0</v>
      </c>
      <c r="R352" s="85">
        <f t="shared" si="96"/>
        <v>0</v>
      </c>
      <c r="S352" s="85">
        <f t="shared" si="96"/>
        <v>0</v>
      </c>
      <c r="T352" s="85">
        <f t="shared" si="96"/>
        <v>0</v>
      </c>
      <c r="U352" s="85">
        <f t="shared" si="96"/>
        <v>0</v>
      </c>
      <c r="V352" s="85">
        <f t="shared" si="96"/>
        <v>0</v>
      </c>
      <c r="W352" s="85">
        <f t="shared" si="96"/>
        <v>0</v>
      </c>
      <c r="X352" s="85">
        <f t="shared" si="96"/>
        <v>0</v>
      </c>
      <c r="Y352" s="85" t="e">
        <f t="shared" si="96"/>
        <v>#DIV/0!</v>
      </c>
      <c r="Z352" s="85" t="e">
        <f t="shared" si="96"/>
        <v>#DIV/0!</v>
      </c>
    </row>
    <row r="353" spans="1:26" hidden="1" x14ac:dyDescent="0.25">
      <c r="A353" s="46">
        <f t="shared" si="89"/>
        <v>0</v>
      </c>
      <c r="B353" s="85" t="str">
        <f t="shared" si="89"/>
        <v/>
      </c>
      <c r="C353" s="46">
        <f t="shared" si="89"/>
        <v>0</v>
      </c>
      <c r="D353" s="135">
        <f t="shared" si="89"/>
        <v>0</v>
      </c>
      <c r="E353" s="132" t="str">
        <f t="shared" si="80"/>
        <v/>
      </c>
      <c r="F353" s="317">
        <f t="shared" si="20"/>
        <v>0</v>
      </c>
      <c r="G353" s="136">
        <f t="shared" si="90"/>
        <v>0</v>
      </c>
      <c r="H353" s="85" t="str">
        <f t="shared" si="90"/>
        <v/>
      </c>
      <c r="I353" s="46">
        <f t="shared" si="90"/>
        <v>0</v>
      </c>
      <c r="J353" s="46" t="str">
        <f t="shared" si="90"/>
        <v/>
      </c>
      <c r="K353" s="85">
        <f t="shared" si="90"/>
        <v>0</v>
      </c>
      <c r="L353" s="46" t="str">
        <f t="shared" si="90"/>
        <v/>
      </c>
      <c r="M353" s="85">
        <f t="shared" si="90"/>
        <v>0</v>
      </c>
      <c r="N353" s="85">
        <f t="shared" si="90"/>
        <v>0</v>
      </c>
      <c r="O353" s="317"/>
      <c r="P353" s="136">
        <f t="shared" ref="P353:Z353" si="97">P50</f>
        <v>0</v>
      </c>
      <c r="Q353" s="85">
        <f t="shared" si="97"/>
        <v>0</v>
      </c>
      <c r="R353" s="85">
        <f t="shared" si="97"/>
        <v>0</v>
      </c>
      <c r="S353" s="85">
        <f t="shared" si="97"/>
        <v>0</v>
      </c>
      <c r="T353" s="85">
        <f t="shared" si="97"/>
        <v>0</v>
      </c>
      <c r="U353" s="85">
        <f t="shared" si="97"/>
        <v>0</v>
      </c>
      <c r="V353" s="85">
        <f t="shared" si="97"/>
        <v>0</v>
      </c>
      <c r="W353" s="85">
        <f t="shared" si="97"/>
        <v>0</v>
      </c>
      <c r="X353" s="85">
        <f t="shared" si="97"/>
        <v>0</v>
      </c>
      <c r="Y353" s="85" t="e">
        <f t="shared" si="97"/>
        <v>#DIV/0!</v>
      </c>
      <c r="Z353" s="85" t="e">
        <f t="shared" si="97"/>
        <v>#DIV/0!</v>
      </c>
    </row>
    <row r="354" spans="1:26" ht="30" hidden="1" x14ac:dyDescent="0.25">
      <c r="A354" s="46">
        <f t="shared" si="89"/>
        <v>0</v>
      </c>
      <c r="B354" s="85" t="str">
        <f t="shared" si="89"/>
        <v/>
      </c>
      <c r="C354" s="46">
        <f t="shared" si="89"/>
        <v>0</v>
      </c>
      <c r="D354" s="135">
        <f t="shared" si="89"/>
        <v>0</v>
      </c>
      <c r="E354" s="132" t="str">
        <f t="shared" si="80"/>
        <v/>
      </c>
      <c r="F354" s="317">
        <f t="shared" si="20"/>
        <v>0</v>
      </c>
      <c r="G354" s="136">
        <f t="shared" si="90"/>
        <v>0</v>
      </c>
      <c r="H354" s="85" t="str">
        <f t="shared" si="90"/>
        <v/>
      </c>
      <c r="I354" s="46">
        <f t="shared" si="90"/>
        <v>0</v>
      </c>
      <c r="J354" s="46" t="str">
        <f t="shared" si="90"/>
        <v/>
      </c>
      <c r="K354" s="85">
        <f t="shared" si="90"/>
        <v>0</v>
      </c>
      <c r="L354" s="46" t="str">
        <f t="shared" si="90"/>
        <v/>
      </c>
      <c r="M354" s="85">
        <f t="shared" si="90"/>
        <v>0</v>
      </c>
      <c r="N354" s="85">
        <f t="shared" si="90"/>
        <v>0</v>
      </c>
      <c r="O354" s="317"/>
      <c r="P354" s="136">
        <f t="shared" ref="P354:Z354" si="98">P51</f>
        <v>0</v>
      </c>
      <c r="Q354" s="85">
        <f t="shared" si="98"/>
        <v>0</v>
      </c>
      <c r="R354" s="85">
        <f t="shared" si="98"/>
        <v>0</v>
      </c>
      <c r="S354" s="85">
        <f t="shared" si="98"/>
        <v>0</v>
      </c>
      <c r="T354" s="85">
        <f t="shared" si="98"/>
        <v>0</v>
      </c>
      <c r="U354" s="85">
        <f t="shared" si="98"/>
        <v>0</v>
      </c>
      <c r="V354" s="85">
        <f t="shared" si="98"/>
        <v>0</v>
      </c>
      <c r="W354" s="85">
        <f t="shared" si="98"/>
        <v>0</v>
      </c>
      <c r="X354" s="85">
        <f t="shared" si="98"/>
        <v>0</v>
      </c>
      <c r="Y354" s="85" t="e">
        <f t="shared" si="98"/>
        <v>#DIV/0!</v>
      </c>
      <c r="Z354" s="85" t="e">
        <f t="shared" si="98"/>
        <v>#DIV/0!</v>
      </c>
    </row>
    <row r="355" spans="1:26" ht="30" hidden="1" x14ac:dyDescent="0.25">
      <c r="A355" s="46">
        <f t="shared" si="89"/>
        <v>0</v>
      </c>
      <c r="B355" s="85" t="str">
        <f t="shared" si="89"/>
        <v/>
      </c>
      <c r="C355" s="46">
        <f t="shared" si="89"/>
        <v>0</v>
      </c>
      <c r="D355" s="135">
        <f t="shared" si="89"/>
        <v>0</v>
      </c>
      <c r="E355" s="132" t="str">
        <f t="shared" si="80"/>
        <v/>
      </c>
      <c r="F355" s="317">
        <f t="shared" si="20"/>
        <v>0</v>
      </c>
      <c r="G355" s="136">
        <f t="shared" si="90"/>
        <v>0</v>
      </c>
      <c r="H355" s="85" t="str">
        <f t="shared" si="90"/>
        <v/>
      </c>
      <c r="I355" s="46">
        <f t="shared" si="90"/>
        <v>0</v>
      </c>
      <c r="J355" s="46" t="str">
        <f t="shared" si="90"/>
        <v/>
      </c>
      <c r="K355" s="85">
        <f t="shared" si="90"/>
        <v>0</v>
      </c>
      <c r="L355" s="46" t="str">
        <f t="shared" si="90"/>
        <v/>
      </c>
      <c r="M355" s="85">
        <f t="shared" si="90"/>
        <v>0</v>
      </c>
      <c r="N355" s="85">
        <f t="shared" si="90"/>
        <v>0</v>
      </c>
      <c r="O355" s="317"/>
      <c r="P355" s="136">
        <f t="shared" ref="P355:Z355" si="99">P52</f>
        <v>0</v>
      </c>
      <c r="Q355" s="85">
        <f t="shared" si="99"/>
        <v>0</v>
      </c>
      <c r="R355" s="85">
        <f t="shared" si="99"/>
        <v>0</v>
      </c>
      <c r="S355" s="85">
        <f t="shared" si="99"/>
        <v>0</v>
      </c>
      <c r="T355" s="85">
        <f t="shared" si="99"/>
        <v>0</v>
      </c>
      <c r="U355" s="85">
        <f t="shared" si="99"/>
        <v>0</v>
      </c>
      <c r="V355" s="85">
        <f t="shared" si="99"/>
        <v>0</v>
      </c>
      <c r="W355" s="85">
        <f t="shared" si="99"/>
        <v>0</v>
      </c>
      <c r="X355" s="85">
        <f t="shared" si="99"/>
        <v>0</v>
      </c>
      <c r="Y355" s="85" t="e">
        <f t="shared" si="99"/>
        <v>#DIV/0!</v>
      </c>
      <c r="Z355" s="85" t="e">
        <f t="shared" si="99"/>
        <v>#DIV/0!</v>
      </c>
    </row>
    <row r="356" spans="1:26" hidden="1" x14ac:dyDescent="0.25">
      <c r="A356" s="46">
        <f t="shared" si="89"/>
        <v>0</v>
      </c>
      <c r="B356" s="85" t="str">
        <f t="shared" si="89"/>
        <v/>
      </c>
      <c r="C356" s="46">
        <f t="shared" si="89"/>
        <v>0</v>
      </c>
      <c r="D356" s="135">
        <f t="shared" si="89"/>
        <v>0</v>
      </c>
      <c r="E356" s="132" t="str">
        <f t="shared" si="80"/>
        <v/>
      </c>
      <c r="F356" s="317">
        <f t="shared" si="20"/>
        <v>0</v>
      </c>
      <c r="G356" s="136">
        <f t="shared" si="90"/>
        <v>0</v>
      </c>
      <c r="H356" s="85" t="str">
        <f t="shared" si="90"/>
        <v/>
      </c>
      <c r="I356" s="46">
        <f t="shared" si="90"/>
        <v>0</v>
      </c>
      <c r="J356" s="46" t="str">
        <f t="shared" si="90"/>
        <v/>
      </c>
      <c r="K356" s="85">
        <f t="shared" si="90"/>
        <v>0</v>
      </c>
      <c r="L356" s="46" t="str">
        <f t="shared" si="90"/>
        <v/>
      </c>
      <c r="M356" s="85">
        <f t="shared" si="90"/>
        <v>0</v>
      </c>
      <c r="N356" s="85">
        <f t="shared" si="90"/>
        <v>0</v>
      </c>
      <c r="O356" s="317"/>
      <c r="P356" s="136">
        <f t="shared" ref="P356:Z356" si="100">P53</f>
        <v>0</v>
      </c>
      <c r="Q356" s="85">
        <f t="shared" si="100"/>
        <v>0</v>
      </c>
      <c r="R356" s="85">
        <f t="shared" si="100"/>
        <v>0</v>
      </c>
      <c r="S356" s="85">
        <f t="shared" si="100"/>
        <v>0</v>
      </c>
      <c r="T356" s="85">
        <f t="shared" si="100"/>
        <v>0</v>
      </c>
      <c r="U356" s="85">
        <f t="shared" si="100"/>
        <v>0</v>
      </c>
      <c r="V356" s="85">
        <f t="shared" si="100"/>
        <v>0</v>
      </c>
      <c r="W356" s="85">
        <f t="shared" si="100"/>
        <v>0</v>
      </c>
      <c r="X356" s="85">
        <f t="shared" si="100"/>
        <v>0</v>
      </c>
      <c r="Y356" s="85" t="e">
        <f t="shared" si="100"/>
        <v>#DIV/0!</v>
      </c>
      <c r="Z356" s="85" t="e">
        <f t="shared" si="100"/>
        <v>#DIV/0!</v>
      </c>
    </row>
    <row r="357" spans="1:26" hidden="1" x14ac:dyDescent="0.25">
      <c r="A357" s="46">
        <f t="shared" si="89"/>
        <v>0</v>
      </c>
      <c r="B357" s="85" t="str">
        <f t="shared" si="89"/>
        <v/>
      </c>
      <c r="C357" s="46">
        <f t="shared" si="89"/>
        <v>0</v>
      </c>
      <c r="D357" s="135">
        <f t="shared" si="89"/>
        <v>0</v>
      </c>
      <c r="E357" s="132" t="str">
        <f t="shared" si="80"/>
        <v/>
      </c>
      <c r="F357" s="317">
        <f t="shared" si="20"/>
        <v>0</v>
      </c>
      <c r="G357" s="136">
        <f t="shared" ref="G357:N366" si="101">G54</f>
        <v>0</v>
      </c>
      <c r="H357" s="85" t="str">
        <f t="shared" si="101"/>
        <v/>
      </c>
      <c r="I357" s="46">
        <f t="shared" si="101"/>
        <v>0</v>
      </c>
      <c r="J357" s="46" t="str">
        <f t="shared" si="101"/>
        <v/>
      </c>
      <c r="K357" s="85">
        <f t="shared" si="101"/>
        <v>0</v>
      </c>
      <c r="L357" s="46" t="str">
        <f t="shared" si="101"/>
        <v/>
      </c>
      <c r="M357" s="85">
        <f t="shared" si="101"/>
        <v>0</v>
      </c>
      <c r="N357" s="85">
        <f t="shared" si="101"/>
        <v>0</v>
      </c>
      <c r="O357" s="317"/>
      <c r="P357" s="136">
        <f t="shared" ref="P357:Z357" si="102">P54</f>
        <v>0</v>
      </c>
      <c r="Q357" s="85">
        <f t="shared" si="102"/>
        <v>0</v>
      </c>
      <c r="R357" s="85">
        <f t="shared" si="102"/>
        <v>0</v>
      </c>
      <c r="S357" s="85">
        <f t="shared" si="102"/>
        <v>0</v>
      </c>
      <c r="T357" s="85">
        <f t="shared" si="102"/>
        <v>0</v>
      </c>
      <c r="U357" s="85">
        <f t="shared" si="102"/>
        <v>0</v>
      </c>
      <c r="V357" s="85">
        <f t="shared" si="102"/>
        <v>0</v>
      </c>
      <c r="W357" s="85">
        <f t="shared" si="102"/>
        <v>0</v>
      </c>
      <c r="X357" s="85">
        <f t="shared" si="102"/>
        <v>0</v>
      </c>
      <c r="Y357" s="85" t="e">
        <f t="shared" si="102"/>
        <v>#DIV/0!</v>
      </c>
      <c r="Z357" s="85" t="e">
        <f t="shared" si="102"/>
        <v>#DIV/0!</v>
      </c>
    </row>
    <row r="358" spans="1:26" ht="30" hidden="1" x14ac:dyDescent="0.25">
      <c r="A358" s="46">
        <f t="shared" si="89"/>
        <v>0</v>
      </c>
      <c r="B358" s="85" t="str">
        <f t="shared" si="89"/>
        <v/>
      </c>
      <c r="C358" s="46">
        <f t="shared" si="89"/>
        <v>0</v>
      </c>
      <c r="D358" s="135">
        <f t="shared" si="89"/>
        <v>0</v>
      </c>
      <c r="E358" s="132" t="str">
        <f t="shared" si="80"/>
        <v/>
      </c>
      <c r="F358" s="317">
        <f t="shared" si="20"/>
        <v>0</v>
      </c>
      <c r="G358" s="136">
        <f t="shared" si="101"/>
        <v>0</v>
      </c>
      <c r="H358" s="85" t="str">
        <f t="shared" si="101"/>
        <v/>
      </c>
      <c r="I358" s="46">
        <f t="shared" si="101"/>
        <v>0</v>
      </c>
      <c r="J358" s="46" t="str">
        <f t="shared" si="101"/>
        <v/>
      </c>
      <c r="K358" s="85">
        <f t="shared" si="101"/>
        <v>0</v>
      </c>
      <c r="L358" s="46" t="str">
        <f t="shared" si="101"/>
        <v/>
      </c>
      <c r="M358" s="85">
        <f t="shared" si="101"/>
        <v>0</v>
      </c>
      <c r="N358" s="85">
        <f t="shared" si="101"/>
        <v>0</v>
      </c>
      <c r="O358" s="317"/>
      <c r="P358" s="136">
        <f t="shared" ref="P358:Z358" si="103">P55</f>
        <v>0</v>
      </c>
      <c r="Q358" s="85">
        <f t="shared" si="103"/>
        <v>0</v>
      </c>
      <c r="R358" s="85">
        <f t="shared" si="103"/>
        <v>0</v>
      </c>
      <c r="S358" s="85">
        <f t="shared" si="103"/>
        <v>0</v>
      </c>
      <c r="T358" s="85">
        <f t="shared" si="103"/>
        <v>0</v>
      </c>
      <c r="U358" s="85">
        <f t="shared" si="103"/>
        <v>0</v>
      </c>
      <c r="V358" s="85">
        <f t="shared" si="103"/>
        <v>0</v>
      </c>
      <c r="W358" s="85">
        <f t="shared" si="103"/>
        <v>0</v>
      </c>
      <c r="X358" s="85">
        <f t="shared" si="103"/>
        <v>0</v>
      </c>
      <c r="Y358" s="85" t="e">
        <f t="shared" si="103"/>
        <v>#DIV/0!</v>
      </c>
      <c r="Z358" s="85" t="e">
        <f t="shared" si="103"/>
        <v>#DIV/0!</v>
      </c>
    </row>
    <row r="359" spans="1:26" ht="30" hidden="1" x14ac:dyDescent="0.25">
      <c r="A359" s="46">
        <f t="shared" si="89"/>
        <v>0</v>
      </c>
      <c r="B359" s="85" t="str">
        <f t="shared" si="89"/>
        <v/>
      </c>
      <c r="C359" s="46">
        <f t="shared" si="89"/>
        <v>0</v>
      </c>
      <c r="D359" s="135">
        <f t="shared" si="89"/>
        <v>0</v>
      </c>
      <c r="E359" s="132" t="str">
        <f t="shared" si="80"/>
        <v/>
      </c>
      <c r="F359" s="317">
        <f t="shared" si="20"/>
        <v>0</v>
      </c>
      <c r="G359" s="136">
        <f t="shared" si="101"/>
        <v>0</v>
      </c>
      <c r="H359" s="85" t="str">
        <f t="shared" si="101"/>
        <v/>
      </c>
      <c r="I359" s="46">
        <f t="shared" si="101"/>
        <v>0</v>
      </c>
      <c r="J359" s="46" t="str">
        <f t="shared" si="101"/>
        <v/>
      </c>
      <c r="K359" s="85">
        <f t="shared" si="101"/>
        <v>0</v>
      </c>
      <c r="L359" s="46" t="str">
        <f t="shared" si="101"/>
        <v/>
      </c>
      <c r="M359" s="85">
        <f t="shared" si="101"/>
        <v>0</v>
      </c>
      <c r="N359" s="85">
        <f t="shared" si="101"/>
        <v>0</v>
      </c>
      <c r="O359" s="317"/>
      <c r="P359" s="136">
        <f t="shared" ref="P359:Z359" si="104">P56</f>
        <v>0</v>
      </c>
      <c r="Q359" s="85">
        <f t="shared" si="104"/>
        <v>0</v>
      </c>
      <c r="R359" s="85">
        <f t="shared" si="104"/>
        <v>0</v>
      </c>
      <c r="S359" s="85">
        <f t="shared" si="104"/>
        <v>0</v>
      </c>
      <c r="T359" s="85">
        <f t="shared" si="104"/>
        <v>0</v>
      </c>
      <c r="U359" s="85">
        <f t="shared" si="104"/>
        <v>0</v>
      </c>
      <c r="V359" s="85">
        <f t="shared" si="104"/>
        <v>0</v>
      </c>
      <c r="W359" s="85">
        <f t="shared" si="104"/>
        <v>0</v>
      </c>
      <c r="X359" s="85">
        <f t="shared" si="104"/>
        <v>0</v>
      </c>
      <c r="Y359" s="85" t="e">
        <f t="shared" si="104"/>
        <v>#DIV/0!</v>
      </c>
      <c r="Z359" s="85" t="e">
        <f t="shared" si="104"/>
        <v>#DIV/0!</v>
      </c>
    </row>
    <row r="360" spans="1:26" ht="45" hidden="1" x14ac:dyDescent="0.25">
      <c r="A360" s="46">
        <f t="shared" si="89"/>
        <v>0</v>
      </c>
      <c r="B360" s="85" t="str">
        <f t="shared" si="89"/>
        <v/>
      </c>
      <c r="C360" s="46">
        <f t="shared" si="89"/>
        <v>0</v>
      </c>
      <c r="D360" s="135">
        <f t="shared" si="89"/>
        <v>0</v>
      </c>
      <c r="E360" s="132" t="str">
        <f t="shared" si="80"/>
        <v/>
      </c>
      <c r="F360" s="317">
        <f t="shared" si="20"/>
        <v>0</v>
      </c>
      <c r="G360" s="136">
        <f t="shared" si="101"/>
        <v>0</v>
      </c>
      <c r="H360" s="85" t="str">
        <f t="shared" si="101"/>
        <v/>
      </c>
      <c r="I360" s="46">
        <f t="shared" si="101"/>
        <v>0</v>
      </c>
      <c r="J360" s="46" t="str">
        <f t="shared" si="101"/>
        <v/>
      </c>
      <c r="K360" s="85">
        <f t="shared" si="101"/>
        <v>0</v>
      </c>
      <c r="L360" s="46" t="str">
        <f t="shared" si="101"/>
        <v/>
      </c>
      <c r="M360" s="85">
        <f t="shared" si="101"/>
        <v>0</v>
      </c>
      <c r="N360" s="85">
        <f t="shared" si="101"/>
        <v>0</v>
      </c>
      <c r="O360" s="317"/>
      <c r="P360" s="136">
        <f t="shared" ref="P360:Z360" si="105">P57</f>
        <v>0</v>
      </c>
      <c r="Q360" s="85">
        <f t="shared" si="105"/>
        <v>0</v>
      </c>
      <c r="R360" s="85">
        <f t="shared" si="105"/>
        <v>0</v>
      </c>
      <c r="S360" s="85">
        <f t="shared" si="105"/>
        <v>0</v>
      </c>
      <c r="T360" s="85">
        <f t="shared" si="105"/>
        <v>0</v>
      </c>
      <c r="U360" s="85">
        <f t="shared" si="105"/>
        <v>0</v>
      </c>
      <c r="V360" s="85">
        <f t="shared" si="105"/>
        <v>0</v>
      </c>
      <c r="W360" s="85">
        <f t="shared" si="105"/>
        <v>0</v>
      </c>
      <c r="X360" s="85">
        <f t="shared" si="105"/>
        <v>0</v>
      </c>
      <c r="Y360" s="85" t="e">
        <f t="shared" si="105"/>
        <v>#DIV/0!</v>
      </c>
      <c r="Z360" s="85" t="e">
        <f t="shared" si="105"/>
        <v>#DIV/0!</v>
      </c>
    </row>
    <row r="361" spans="1:26" ht="45" hidden="1" x14ac:dyDescent="0.25">
      <c r="A361" s="46">
        <f t="shared" si="89"/>
        <v>0</v>
      </c>
      <c r="B361" s="85" t="str">
        <f t="shared" si="89"/>
        <v/>
      </c>
      <c r="C361" s="46">
        <f t="shared" si="89"/>
        <v>0</v>
      </c>
      <c r="D361" s="135">
        <f t="shared" si="89"/>
        <v>0</v>
      </c>
      <c r="E361" s="132" t="str">
        <f t="shared" si="80"/>
        <v/>
      </c>
      <c r="F361" s="317">
        <f t="shared" si="20"/>
        <v>0</v>
      </c>
      <c r="G361" s="136">
        <f t="shared" si="101"/>
        <v>0</v>
      </c>
      <c r="H361" s="85" t="str">
        <f t="shared" si="101"/>
        <v/>
      </c>
      <c r="I361" s="46">
        <f t="shared" si="101"/>
        <v>0</v>
      </c>
      <c r="J361" s="46" t="str">
        <f t="shared" si="101"/>
        <v/>
      </c>
      <c r="K361" s="85">
        <f t="shared" si="101"/>
        <v>0</v>
      </c>
      <c r="L361" s="46" t="str">
        <f t="shared" si="101"/>
        <v/>
      </c>
      <c r="M361" s="85">
        <f t="shared" si="101"/>
        <v>0</v>
      </c>
      <c r="N361" s="85">
        <f t="shared" si="101"/>
        <v>0</v>
      </c>
      <c r="O361" s="317"/>
      <c r="P361" s="136">
        <f t="shared" ref="P361:Z361" si="106">P58</f>
        <v>0</v>
      </c>
      <c r="Q361" s="85">
        <f t="shared" si="106"/>
        <v>0</v>
      </c>
      <c r="R361" s="85">
        <f t="shared" si="106"/>
        <v>0</v>
      </c>
      <c r="S361" s="85">
        <f t="shared" si="106"/>
        <v>0</v>
      </c>
      <c r="T361" s="85">
        <f t="shared" si="106"/>
        <v>0</v>
      </c>
      <c r="U361" s="85">
        <f t="shared" si="106"/>
        <v>0</v>
      </c>
      <c r="V361" s="85">
        <f t="shared" si="106"/>
        <v>0</v>
      </c>
      <c r="W361" s="85">
        <f t="shared" si="106"/>
        <v>0</v>
      </c>
      <c r="X361" s="85">
        <f t="shared" si="106"/>
        <v>0</v>
      </c>
      <c r="Y361" s="85" t="e">
        <f t="shared" si="106"/>
        <v>#DIV/0!</v>
      </c>
      <c r="Z361" s="85" t="e">
        <f t="shared" si="106"/>
        <v>#DIV/0!</v>
      </c>
    </row>
    <row r="362" spans="1:26" ht="45" hidden="1" x14ac:dyDescent="0.25">
      <c r="A362" s="46">
        <f t="shared" si="89"/>
        <v>0</v>
      </c>
      <c r="B362" s="85" t="str">
        <f t="shared" si="89"/>
        <v/>
      </c>
      <c r="C362" s="46">
        <f t="shared" si="89"/>
        <v>0</v>
      </c>
      <c r="D362" s="135">
        <f t="shared" si="89"/>
        <v>0</v>
      </c>
      <c r="E362" s="132" t="str">
        <f t="shared" si="80"/>
        <v/>
      </c>
      <c r="F362" s="317">
        <f t="shared" si="20"/>
        <v>0</v>
      </c>
      <c r="G362" s="136">
        <f t="shared" si="101"/>
        <v>0</v>
      </c>
      <c r="H362" s="85" t="str">
        <f t="shared" si="101"/>
        <v/>
      </c>
      <c r="I362" s="46">
        <f t="shared" si="101"/>
        <v>0</v>
      </c>
      <c r="J362" s="46" t="str">
        <f t="shared" si="101"/>
        <v/>
      </c>
      <c r="K362" s="85">
        <f t="shared" si="101"/>
        <v>0</v>
      </c>
      <c r="L362" s="46" t="str">
        <f t="shared" si="101"/>
        <v/>
      </c>
      <c r="M362" s="85">
        <f t="shared" si="101"/>
        <v>0</v>
      </c>
      <c r="N362" s="85">
        <f t="shared" si="101"/>
        <v>0</v>
      </c>
      <c r="O362" s="317"/>
      <c r="P362" s="136">
        <f t="shared" ref="P362:Z362" si="107">P59</f>
        <v>0</v>
      </c>
      <c r="Q362" s="85">
        <f t="shared" si="107"/>
        <v>0</v>
      </c>
      <c r="R362" s="85">
        <f t="shared" si="107"/>
        <v>0</v>
      </c>
      <c r="S362" s="85">
        <f t="shared" si="107"/>
        <v>0</v>
      </c>
      <c r="T362" s="85">
        <f t="shared" si="107"/>
        <v>0</v>
      </c>
      <c r="U362" s="85">
        <f t="shared" si="107"/>
        <v>0</v>
      </c>
      <c r="V362" s="85">
        <f t="shared" si="107"/>
        <v>0</v>
      </c>
      <c r="W362" s="85">
        <f t="shared" si="107"/>
        <v>0</v>
      </c>
      <c r="X362" s="85">
        <f t="shared" si="107"/>
        <v>0</v>
      </c>
      <c r="Y362" s="85" t="e">
        <f t="shared" si="107"/>
        <v>#DIV/0!</v>
      </c>
      <c r="Z362" s="85" t="e">
        <f t="shared" si="107"/>
        <v>#DIV/0!</v>
      </c>
    </row>
    <row r="363" spans="1:26" ht="30" hidden="1" x14ac:dyDescent="0.25">
      <c r="A363" s="46">
        <f t="shared" si="89"/>
        <v>0</v>
      </c>
      <c r="B363" s="85" t="str">
        <f t="shared" si="89"/>
        <v/>
      </c>
      <c r="C363" s="46">
        <f t="shared" si="89"/>
        <v>0</v>
      </c>
      <c r="D363" s="135">
        <f t="shared" si="89"/>
        <v>0</v>
      </c>
      <c r="E363" s="132" t="str">
        <f t="shared" si="80"/>
        <v/>
      </c>
      <c r="F363" s="317">
        <f t="shared" si="20"/>
        <v>0</v>
      </c>
      <c r="G363" s="136">
        <f t="shared" si="101"/>
        <v>0</v>
      </c>
      <c r="H363" s="85" t="str">
        <f t="shared" si="101"/>
        <v/>
      </c>
      <c r="I363" s="46">
        <f t="shared" si="101"/>
        <v>0</v>
      </c>
      <c r="J363" s="46" t="str">
        <f t="shared" si="101"/>
        <v/>
      </c>
      <c r="K363" s="85">
        <f t="shared" si="101"/>
        <v>0</v>
      </c>
      <c r="L363" s="46" t="str">
        <f t="shared" si="101"/>
        <v/>
      </c>
      <c r="M363" s="85">
        <f t="shared" si="101"/>
        <v>0</v>
      </c>
      <c r="N363" s="85">
        <f t="shared" si="101"/>
        <v>0</v>
      </c>
      <c r="O363" s="317"/>
      <c r="P363" s="136">
        <f t="shared" ref="P363:Z363" si="108">P60</f>
        <v>0</v>
      </c>
      <c r="Q363" s="85">
        <f t="shared" si="108"/>
        <v>0</v>
      </c>
      <c r="R363" s="85">
        <f t="shared" si="108"/>
        <v>0</v>
      </c>
      <c r="S363" s="85">
        <f t="shared" si="108"/>
        <v>0</v>
      </c>
      <c r="T363" s="85">
        <f t="shared" si="108"/>
        <v>0</v>
      </c>
      <c r="U363" s="85">
        <f t="shared" si="108"/>
        <v>0</v>
      </c>
      <c r="V363" s="85">
        <f t="shared" si="108"/>
        <v>0</v>
      </c>
      <c r="W363" s="85">
        <f t="shared" si="108"/>
        <v>0</v>
      </c>
      <c r="X363" s="85">
        <f t="shared" si="108"/>
        <v>0</v>
      </c>
      <c r="Y363" s="85" t="e">
        <f t="shared" si="108"/>
        <v>#DIV/0!</v>
      </c>
      <c r="Z363" s="85" t="e">
        <f t="shared" si="108"/>
        <v>#DIV/0!</v>
      </c>
    </row>
    <row r="364" spans="1:26" ht="30" hidden="1" x14ac:dyDescent="0.25">
      <c r="A364" s="46">
        <f t="shared" si="89"/>
        <v>0</v>
      </c>
      <c r="B364" s="85" t="str">
        <f t="shared" si="89"/>
        <v/>
      </c>
      <c r="C364" s="46">
        <f t="shared" si="89"/>
        <v>0</v>
      </c>
      <c r="D364" s="135">
        <f t="shared" si="89"/>
        <v>0</v>
      </c>
      <c r="E364" s="132" t="str">
        <f t="shared" si="80"/>
        <v/>
      </c>
      <c r="F364" s="317">
        <f t="shared" si="20"/>
        <v>0</v>
      </c>
      <c r="G364" s="136">
        <f t="shared" si="101"/>
        <v>0</v>
      </c>
      <c r="H364" s="85" t="str">
        <f t="shared" si="101"/>
        <v/>
      </c>
      <c r="I364" s="46">
        <f t="shared" si="101"/>
        <v>0</v>
      </c>
      <c r="J364" s="46" t="str">
        <f t="shared" si="101"/>
        <v/>
      </c>
      <c r="K364" s="85">
        <f t="shared" si="101"/>
        <v>0</v>
      </c>
      <c r="L364" s="46" t="str">
        <f t="shared" si="101"/>
        <v/>
      </c>
      <c r="M364" s="85">
        <f t="shared" si="101"/>
        <v>0</v>
      </c>
      <c r="N364" s="85">
        <f t="shared" si="101"/>
        <v>0</v>
      </c>
      <c r="O364" s="317"/>
      <c r="P364" s="136">
        <f t="shared" ref="P364:Z364" si="109">P61</f>
        <v>0</v>
      </c>
      <c r="Q364" s="85">
        <f t="shared" si="109"/>
        <v>0</v>
      </c>
      <c r="R364" s="85">
        <f t="shared" si="109"/>
        <v>0</v>
      </c>
      <c r="S364" s="85">
        <f t="shared" si="109"/>
        <v>0</v>
      </c>
      <c r="T364" s="85">
        <f t="shared" si="109"/>
        <v>0</v>
      </c>
      <c r="U364" s="85">
        <f t="shared" si="109"/>
        <v>0</v>
      </c>
      <c r="V364" s="85">
        <f t="shared" si="109"/>
        <v>0</v>
      </c>
      <c r="W364" s="85">
        <f t="shared" si="109"/>
        <v>0</v>
      </c>
      <c r="X364" s="85">
        <f t="shared" si="109"/>
        <v>0</v>
      </c>
      <c r="Y364" s="85" t="e">
        <f t="shared" si="109"/>
        <v>#DIV/0!</v>
      </c>
      <c r="Z364" s="85" t="e">
        <f t="shared" si="109"/>
        <v>#DIV/0!</v>
      </c>
    </row>
    <row r="365" spans="1:26" hidden="1" x14ac:dyDescent="0.25">
      <c r="A365" s="46">
        <f t="shared" si="89"/>
        <v>0</v>
      </c>
      <c r="B365" s="85" t="str">
        <f t="shared" si="89"/>
        <v/>
      </c>
      <c r="C365" s="46">
        <f t="shared" si="89"/>
        <v>0</v>
      </c>
      <c r="D365" s="135">
        <f t="shared" si="89"/>
        <v>0</v>
      </c>
      <c r="E365" s="132" t="str">
        <f t="shared" si="80"/>
        <v/>
      </c>
      <c r="F365" s="317">
        <f t="shared" si="20"/>
        <v>0</v>
      </c>
      <c r="G365" s="136">
        <f t="shared" si="101"/>
        <v>0</v>
      </c>
      <c r="H365" s="85" t="str">
        <f t="shared" si="101"/>
        <v/>
      </c>
      <c r="I365" s="46">
        <f t="shared" si="101"/>
        <v>0</v>
      </c>
      <c r="J365" s="46" t="str">
        <f t="shared" si="101"/>
        <v/>
      </c>
      <c r="K365" s="85">
        <f t="shared" si="101"/>
        <v>0</v>
      </c>
      <c r="L365" s="46" t="str">
        <f t="shared" si="101"/>
        <v/>
      </c>
      <c r="M365" s="85">
        <f t="shared" si="101"/>
        <v>0</v>
      </c>
      <c r="N365" s="85">
        <f t="shared" si="101"/>
        <v>0</v>
      </c>
      <c r="O365" s="317"/>
      <c r="P365" s="136">
        <f t="shared" ref="P365:Z365" si="110">P62</f>
        <v>0</v>
      </c>
      <c r="Q365" s="85">
        <f t="shared" si="110"/>
        <v>0</v>
      </c>
      <c r="R365" s="85">
        <f t="shared" si="110"/>
        <v>0</v>
      </c>
      <c r="S365" s="85">
        <f t="shared" si="110"/>
        <v>0</v>
      </c>
      <c r="T365" s="85">
        <f t="shared" si="110"/>
        <v>0</v>
      </c>
      <c r="U365" s="85">
        <f t="shared" si="110"/>
        <v>0</v>
      </c>
      <c r="V365" s="85">
        <f t="shared" si="110"/>
        <v>0</v>
      </c>
      <c r="W365" s="85">
        <f t="shared" si="110"/>
        <v>0</v>
      </c>
      <c r="X365" s="85">
        <f t="shared" si="110"/>
        <v>0</v>
      </c>
      <c r="Y365" s="85" t="e">
        <f t="shared" si="110"/>
        <v>#DIV/0!</v>
      </c>
      <c r="Z365" s="85" t="e">
        <f t="shared" si="110"/>
        <v>#DIV/0!</v>
      </c>
    </row>
    <row r="366" spans="1:26" ht="30" hidden="1" x14ac:dyDescent="0.25">
      <c r="A366" s="46">
        <f t="shared" si="89"/>
        <v>0</v>
      </c>
      <c r="B366" s="85" t="str">
        <f t="shared" si="89"/>
        <v/>
      </c>
      <c r="C366" s="46">
        <f t="shared" si="89"/>
        <v>0</v>
      </c>
      <c r="D366" s="135">
        <f t="shared" si="89"/>
        <v>0</v>
      </c>
      <c r="E366" s="132" t="str">
        <f t="shared" si="80"/>
        <v/>
      </c>
      <c r="F366" s="317">
        <f t="shared" si="20"/>
        <v>0</v>
      </c>
      <c r="G366" s="136">
        <f t="shared" si="101"/>
        <v>0</v>
      </c>
      <c r="H366" s="85" t="str">
        <f t="shared" si="101"/>
        <v/>
      </c>
      <c r="I366" s="46">
        <f t="shared" si="101"/>
        <v>0</v>
      </c>
      <c r="J366" s="46" t="str">
        <f t="shared" si="101"/>
        <v/>
      </c>
      <c r="K366" s="85">
        <f t="shared" si="101"/>
        <v>0</v>
      </c>
      <c r="L366" s="46" t="str">
        <f t="shared" si="101"/>
        <v/>
      </c>
      <c r="M366" s="85">
        <f t="shared" si="101"/>
        <v>0</v>
      </c>
      <c r="N366" s="85">
        <f t="shared" si="101"/>
        <v>0</v>
      </c>
      <c r="O366" s="317"/>
      <c r="P366" s="136">
        <f t="shared" ref="P366:Z366" si="111">P63</f>
        <v>0</v>
      </c>
      <c r="Q366" s="85">
        <f t="shared" si="111"/>
        <v>0</v>
      </c>
      <c r="R366" s="85">
        <f t="shared" si="111"/>
        <v>0</v>
      </c>
      <c r="S366" s="85">
        <f t="shared" si="111"/>
        <v>0</v>
      </c>
      <c r="T366" s="85">
        <f t="shared" si="111"/>
        <v>0</v>
      </c>
      <c r="U366" s="85">
        <f t="shared" si="111"/>
        <v>0</v>
      </c>
      <c r="V366" s="85">
        <f t="shared" si="111"/>
        <v>0</v>
      </c>
      <c r="W366" s="85">
        <f t="shared" si="111"/>
        <v>0</v>
      </c>
      <c r="X366" s="85">
        <f t="shared" si="111"/>
        <v>0</v>
      </c>
      <c r="Y366" s="85" t="e">
        <f t="shared" si="111"/>
        <v>#DIV/0!</v>
      </c>
      <c r="Z366" s="85" t="e">
        <f t="shared" si="111"/>
        <v>#DIV/0!</v>
      </c>
    </row>
    <row r="367" spans="1:26" ht="30" hidden="1" x14ac:dyDescent="0.25">
      <c r="A367" s="46">
        <f t="shared" ref="A367:D386" si="112">A64</f>
        <v>0</v>
      </c>
      <c r="B367" s="85" t="str">
        <f t="shared" si="112"/>
        <v/>
      </c>
      <c r="C367" s="46">
        <f t="shared" si="112"/>
        <v>0</v>
      </c>
      <c r="D367" s="135">
        <f t="shared" si="112"/>
        <v>0</v>
      </c>
      <c r="E367" s="132" t="str">
        <f t="shared" si="80"/>
        <v/>
      </c>
      <c r="F367" s="317">
        <f t="shared" si="20"/>
        <v>0</v>
      </c>
      <c r="G367" s="136">
        <f t="shared" ref="G367:N376" si="113">G64</f>
        <v>0</v>
      </c>
      <c r="H367" s="85" t="str">
        <f t="shared" si="113"/>
        <v/>
      </c>
      <c r="I367" s="46">
        <f t="shared" si="113"/>
        <v>0</v>
      </c>
      <c r="J367" s="46" t="str">
        <f t="shared" si="113"/>
        <v/>
      </c>
      <c r="K367" s="85">
        <f t="shared" si="113"/>
        <v>0</v>
      </c>
      <c r="L367" s="46" t="str">
        <f t="shared" si="113"/>
        <v/>
      </c>
      <c r="M367" s="85">
        <f t="shared" si="113"/>
        <v>0</v>
      </c>
      <c r="N367" s="85">
        <f t="shared" si="113"/>
        <v>0</v>
      </c>
      <c r="O367" s="317"/>
      <c r="P367" s="136">
        <f t="shared" ref="P367:Z367" si="114">P64</f>
        <v>0</v>
      </c>
      <c r="Q367" s="85">
        <f t="shared" si="114"/>
        <v>0</v>
      </c>
      <c r="R367" s="85">
        <f t="shared" si="114"/>
        <v>0</v>
      </c>
      <c r="S367" s="85">
        <f t="shared" si="114"/>
        <v>0</v>
      </c>
      <c r="T367" s="85">
        <f t="shared" si="114"/>
        <v>0</v>
      </c>
      <c r="U367" s="85">
        <f t="shared" si="114"/>
        <v>0</v>
      </c>
      <c r="V367" s="85">
        <f t="shared" si="114"/>
        <v>0</v>
      </c>
      <c r="W367" s="85">
        <f t="shared" si="114"/>
        <v>0</v>
      </c>
      <c r="X367" s="85">
        <f t="shared" si="114"/>
        <v>0</v>
      </c>
      <c r="Y367" s="85" t="e">
        <f t="shared" si="114"/>
        <v>#DIV/0!</v>
      </c>
      <c r="Z367" s="85" t="e">
        <f t="shared" si="114"/>
        <v>#DIV/0!</v>
      </c>
    </row>
    <row r="368" spans="1:26" ht="30" hidden="1" x14ac:dyDescent="0.25">
      <c r="A368" s="46">
        <f t="shared" si="112"/>
        <v>0</v>
      </c>
      <c r="B368" s="85" t="str">
        <f t="shared" si="112"/>
        <v/>
      </c>
      <c r="C368" s="46">
        <f t="shared" si="112"/>
        <v>0</v>
      </c>
      <c r="D368" s="135">
        <f t="shared" si="112"/>
        <v>0</v>
      </c>
      <c r="E368" s="132" t="str">
        <f t="shared" si="80"/>
        <v/>
      </c>
      <c r="F368" s="317">
        <f t="shared" si="20"/>
        <v>0</v>
      </c>
      <c r="G368" s="136">
        <f t="shared" si="113"/>
        <v>0</v>
      </c>
      <c r="H368" s="85" t="str">
        <f t="shared" si="113"/>
        <v/>
      </c>
      <c r="I368" s="46">
        <f t="shared" si="113"/>
        <v>0</v>
      </c>
      <c r="J368" s="46" t="str">
        <f t="shared" si="113"/>
        <v/>
      </c>
      <c r="K368" s="85">
        <f t="shared" si="113"/>
        <v>0</v>
      </c>
      <c r="L368" s="46" t="str">
        <f t="shared" si="113"/>
        <v/>
      </c>
      <c r="M368" s="85">
        <f t="shared" si="113"/>
        <v>0</v>
      </c>
      <c r="N368" s="85">
        <f t="shared" si="113"/>
        <v>0</v>
      </c>
      <c r="O368" s="317"/>
      <c r="P368" s="136">
        <f t="shared" ref="P368:Z368" si="115">P65</f>
        <v>0</v>
      </c>
      <c r="Q368" s="85">
        <f t="shared" si="115"/>
        <v>0</v>
      </c>
      <c r="R368" s="85">
        <f t="shared" si="115"/>
        <v>0</v>
      </c>
      <c r="S368" s="85">
        <f t="shared" si="115"/>
        <v>0</v>
      </c>
      <c r="T368" s="85">
        <f t="shared" si="115"/>
        <v>0</v>
      </c>
      <c r="U368" s="85">
        <f t="shared" si="115"/>
        <v>0</v>
      </c>
      <c r="V368" s="85">
        <f t="shared" si="115"/>
        <v>0</v>
      </c>
      <c r="W368" s="85">
        <f t="shared" si="115"/>
        <v>0</v>
      </c>
      <c r="X368" s="85">
        <f t="shared" si="115"/>
        <v>0</v>
      </c>
      <c r="Y368" s="85" t="e">
        <f t="shared" si="115"/>
        <v>#DIV/0!</v>
      </c>
      <c r="Z368" s="85" t="e">
        <f t="shared" si="115"/>
        <v>#DIV/0!</v>
      </c>
    </row>
    <row r="369" spans="1:26" ht="30" hidden="1" x14ac:dyDescent="0.25">
      <c r="A369" s="46">
        <f t="shared" si="112"/>
        <v>0</v>
      </c>
      <c r="B369" s="85" t="str">
        <f t="shared" si="112"/>
        <v/>
      </c>
      <c r="C369" s="46">
        <f t="shared" si="112"/>
        <v>0</v>
      </c>
      <c r="D369" s="135">
        <f t="shared" si="112"/>
        <v>0</v>
      </c>
      <c r="E369" s="132" t="str">
        <f t="shared" si="80"/>
        <v/>
      </c>
      <c r="F369" s="317">
        <f t="shared" si="20"/>
        <v>0</v>
      </c>
      <c r="G369" s="136">
        <f t="shared" si="113"/>
        <v>0</v>
      </c>
      <c r="H369" s="85" t="str">
        <f t="shared" si="113"/>
        <v/>
      </c>
      <c r="I369" s="46">
        <f t="shared" si="113"/>
        <v>0</v>
      </c>
      <c r="J369" s="46" t="str">
        <f t="shared" si="113"/>
        <v/>
      </c>
      <c r="K369" s="85">
        <f t="shared" si="113"/>
        <v>0</v>
      </c>
      <c r="L369" s="46" t="str">
        <f t="shared" si="113"/>
        <v/>
      </c>
      <c r="M369" s="85">
        <f t="shared" si="113"/>
        <v>0</v>
      </c>
      <c r="N369" s="85">
        <f t="shared" si="113"/>
        <v>0</v>
      </c>
      <c r="O369" s="317"/>
      <c r="P369" s="136">
        <f t="shared" ref="P369:Z369" si="116">P66</f>
        <v>0</v>
      </c>
      <c r="Q369" s="85">
        <f t="shared" si="116"/>
        <v>0</v>
      </c>
      <c r="R369" s="85">
        <f t="shared" si="116"/>
        <v>0</v>
      </c>
      <c r="S369" s="85">
        <f t="shared" si="116"/>
        <v>0</v>
      </c>
      <c r="T369" s="85">
        <f t="shared" si="116"/>
        <v>0</v>
      </c>
      <c r="U369" s="85">
        <f t="shared" si="116"/>
        <v>0</v>
      </c>
      <c r="V369" s="85">
        <f t="shared" si="116"/>
        <v>0</v>
      </c>
      <c r="W369" s="85">
        <f t="shared" si="116"/>
        <v>0</v>
      </c>
      <c r="X369" s="85">
        <f t="shared" si="116"/>
        <v>0</v>
      </c>
      <c r="Y369" s="85" t="e">
        <f t="shared" si="116"/>
        <v>#DIV/0!</v>
      </c>
      <c r="Z369" s="85" t="e">
        <f t="shared" si="116"/>
        <v>#DIV/0!</v>
      </c>
    </row>
    <row r="370" spans="1:26" hidden="1" x14ac:dyDescent="0.25">
      <c r="A370" s="46">
        <f t="shared" si="112"/>
        <v>0</v>
      </c>
      <c r="B370" s="85" t="str">
        <f t="shared" si="112"/>
        <v/>
      </c>
      <c r="C370" s="46">
        <f t="shared" si="112"/>
        <v>0</v>
      </c>
      <c r="D370" s="135">
        <f t="shared" si="112"/>
        <v>0</v>
      </c>
      <c r="E370" s="132" t="str">
        <f t="shared" si="80"/>
        <v/>
      </c>
      <c r="F370" s="317">
        <f t="shared" si="20"/>
        <v>0</v>
      </c>
      <c r="G370" s="136">
        <f t="shared" si="113"/>
        <v>0</v>
      </c>
      <c r="H370" s="85" t="str">
        <f t="shared" si="113"/>
        <v/>
      </c>
      <c r="I370" s="46">
        <f t="shared" si="113"/>
        <v>0</v>
      </c>
      <c r="J370" s="46" t="str">
        <f t="shared" si="113"/>
        <v/>
      </c>
      <c r="K370" s="85">
        <f t="shared" si="113"/>
        <v>0</v>
      </c>
      <c r="L370" s="46" t="str">
        <f t="shared" si="113"/>
        <v/>
      </c>
      <c r="M370" s="85">
        <f t="shared" si="113"/>
        <v>0</v>
      </c>
      <c r="N370" s="85">
        <f t="shared" si="113"/>
        <v>0</v>
      </c>
      <c r="O370" s="317"/>
      <c r="P370" s="136">
        <f t="shared" ref="P370:Z370" si="117">P67</f>
        <v>0</v>
      </c>
      <c r="Q370" s="85">
        <f t="shared" si="117"/>
        <v>0</v>
      </c>
      <c r="R370" s="85">
        <f t="shared" si="117"/>
        <v>0</v>
      </c>
      <c r="S370" s="85">
        <f t="shared" si="117"/>
        <v>0</v>
      </c>
      <c r="T370" s="85">
        <f t="shared" si="117"/>
        <v>0</v>
      </c>
      <c r="U370" s="85">
        <f t="shared" si="117"/>
        <v>0</v>
      </c>
      <c r="V370" s="85">
        <f t="shared" si="117"/>
        <v>0</v>
      </c>
      <c r="W370" s="85">
        <f t="shared" si="117"/>
        <v>0</v>
      </c>
      <c r="X370" s="85">
        <f t="shared" si="117"/>
        <v>0</v>
      </c>
      <c r="Y370" s="85" t="e">
        <f t="shared" si="117"/>
        <v>#DIV/0!</v>
      </c>
      <c r="Z370" s="85" t="e">
        <f t="shared" si="117"/>
        <v>#DIV/0!</v>
      </c>
    </row>
    <row r="371" spans="1:26" ht="30" hidden="1" x14ac:dyDescent="0.25">
      <c r="A371" s="46">
        <f t="shared" si="112"/>
        <v>0</v>
      </c>
      <c r="B371" s="85" t="str">
        <f t="shared" si="112"/>
        <v/>
      </c>
      <c r="C371" s="46">
        <f t="shared" si="112"/>
        <v>0</v>
      </c>
      <c r="D371" s="135">
        <f t="shared" si="112"/>
        <v>0</v>
      </c>
      <c r="E371" s="132" t="str">
        <f t="shared" ref="E371:E386" si="118">IF(A371=0,"",ROUND(AVERAGEIFS(L$307:L$386,G$307:G$386,"="&amp;A371&amp;"*"),1))</f>
        <v/>
      </c>
      <c r="F371" s="317">
        <f t="shared" si="20"/>
        <v>0</v>
      </c>
      <c r="G371" s="136">
        <f t="shared" si="113"/>
        <v>0</v>
      </c>
      <c r="H371" s="85" t="str">
        <f t="shared" si="113"/>
        <v/>
      </c>
      <c r="I371" s="46">
        <f t="shared" si="113"/>
        <v>0</v>
      </c>
      <c r="J371" s="46" t="str">
        <f t="shared" si="113"/>
        <v/>
      </c>
      <c r="K371" s="85">
        <f t="shared" si="113"/>
        <v>0</v>
      </c>
      <c r="L371" s="46" t="str">
        <f t="shared" si="113"/>
        <v/>
      </c>
      <c r="M371" s="85">
        <f t="shared" si="113"/>
        <v>0</v>
      </c>
      <c r="N371" s="85">
        <f t="shared" si="113"/>
        <v>0</v>
      </c>
      <c r="O371" s="317"/>
      <c r="P371" s="136">
        <f t="shared" ref="P371:Z371" si="119">P68</f>
        <v>0</v>
      </c>
      <c r="Q371" s="85">
        <f t="shared" si="119"/>
        <v>0</v>
      </c>
      <c r="R371" s="85">
        <f t="shared" si="119"/>
        <v>0</v>
      </c>
      <c r="S371" s="85">
        <f t="shared" si="119"/>
        <v>0</v>
      </c>
      <c r="T371" s="85">
        <f t="shared" si="119"/>
        <v>0</v>
      </c>
      <c r="U371" s="85">
        <f t="shared" si="119"/>
        <v>0</v>
      </c>
      <c r="V371" s="85">
        <f t="shared" si="119"/>
        <v>0</v>
      </c>
      <c r="W371" s="85">
        <f t="shared" si="119"/>
        <v>0</v>
      </c>
      <c r="X371" s="85">
        <f t="shared" si="119"/>
        <v>0</v>
      </c>
      <c r="Y371" s="85" t="e">
        <f t="shared" si="119"/>
        <v>#DIV/0!</v>
      </c>
      <c r="Z371" s="85" t="e">
        <f t="shared" si="119"/>
        <v>#DIV/0!</v>
      </c>
    </row>
    <row r="372" spans="1:26" ht="30" hidden="1" x14ac:dyDescent="0.25">
      <c r="A372" s="46">
        <f t="shared" si="112"/>
        <v>0</v>
      </c>
      <c r="B372" s="85" t="str">
        <f t="shared" si="112"/>
        <v/>
      </c>
      <c r="C372" s="46">
        <f t="shared" si="112"/>
        <v>0</v>
      </c>
      <c r="D372" s="135">
        <f t="shared" si="112"/>
        <v>0</v>
      </c>
      <c r="E372" s="132" t="str">
        <f t="shared" si="118"/>
        <v/>
      </c>
      <c r="F372" s="317">
        <f t="shared" ref="F372:F386" si="120">SUMIF(G$307:G$386,"="&amp;A372&amp;"*",J$307:J$386)</f>
        <v>0</v>
      </c>
      <c r="G372" s="136">
        <f t="shared" si="113"/>
        <v>0</v>
      </c>
      <c r="H372" s="85" t="str">
        <f t="shared" si="113"/>
        <v/>
      </c>
      <c r="I372" s="46">
        <f t="shared" si="113"/>
        <v>0</v>
      </c>
      <c r="J372" s="46" t="str">
        <f t="shared" si="113"/>
        <v/>
      </c>
      <c r="K372" s="85">
        <f t="shared" si="113"/>
        <v>0</v>
      </c>
      <c r="L372" s="46" t="str">
        <f t="shared" si="113"/>
        <v/>
      </c>
      <c r="M372" s="85">
        <f t="shared" si="113"/>
        <v>0</v>
      </c>
      <c r="N372" s="85">
        <f t="shared" si="113"/>
        <v>0</v>
      </c>
      <c r="O372" s="317"/>
      <c r="P372" s="136">
        <f t="shared" ref="P372:Z372" si="121">P69</f>
        <v>0</v>
      </c>
      <c r="Q372" s="85">
        <f t="shared" si="121"/>
        <v>0</v>
      </c>
      <c r="R372" s="85">
        <f t="shared" si="121"/>
        <v>0</v>
      </c>
      <c r="S372" s="85">
        <f t="shared" si="121"/>
        <v>0</v>
      </c>
      <c r="T372" s="85">
        <f t="shared" si="121"/>
        <v>0</v>
      </c>
      <c r="U372" s="85">
        <f t="shared" si="121"/>
        <v>0</v>
      </c>
      <c r="V372" s="85">
        <f t="shared" si="121"/>
        <v>0</v>
      </c>
      <c r="W372" s="85">
        <f t="shared" si="121"/>
        <v>0</v>
      </c>
      <c r="X372" s="85">
        <f t="shared" si="121"/>
        <v>0</v>
      </c>
      <c r="Y372" s="85" t="e">
        <f t="shared" si="121"/>
        <v>#DIV/0!</v>
      </c>
      <c r="Z372" s="85" t="e">
        <f t="shared" si="121"/>
        <v>#DIV/0!</v>
      </c>
    </row>
    <row r="373" spans="1:26" ht="30" hidden="1" x14ac:dyDescent="0.25">
      <c r="A373" s="46">
        <f t="shared" si="112"/>
        <v>0</v>
      </c>
      <c r="B373" s="85" t="str">
        <f t="shared" si="112"/>
        <v/>
      </c>
      <c r="C373" s="46">
        <f t="shared" si="112"/>
        <v>0</v>
      </c>
      <c r="D373" s="135">
        <f t="shared" si="112"/>
        <v>0</v>
      </c>
      <c r="E373" s="132" t="str">
        <f t="shared" si="118"/>
        <v/>
      </c>
      <c r="F373" s="317">
        <f t="shared" si="120"/>
        <v>0</v>
      </c>
      <c r="G373" s="136">
        <f t="shared" si="113"/>
        <v>0</v>
      </c>
      <c r="H373" s="85" t="str">
        <f t="shared" si="113"/>
        <v/>
      </c>
      <c r="I373" s="46">
        <f t="shared" si="113"/>
        <v>0</v>
      </c>
      <c r="J373" s="46" t="str">
        <f t="shared" si="113"/>
        <v/>
      </c>
      <c r="K373" s="85">
        <f t="shared" si="113"/>
        <v>0</v>
      </c>
      <c r="L373" s="46" t="str">
        <f t="shared" si="113"/>
        <v/>
      </c>
      <c r="M373" s="85">
        <f t="shared" si="113"/>
        <v>0</v>
      </c>
      <c r="N373" s="85">
        <f t="shared" si="113"/>
        <v>0</v>
      </c>
      <c r="O373" s="317"/>
      <c r="P373" s="136">
        <f t="shared" ref="P373:Z373" si="122">P70</f>
        <v>0</v>
      </c>
      <c r="Q373" s="85">
        <f t="shared" si="122"/>
        <v>0</v>
      </c>
      <c r="R373" s="85">
        <f t="shared" si="122"/>
        <v>0</v>
      </c>
      <c r="S373" s="85">
        <f t="shared" si="122"/>
        <v>0</v>
      </c>
      <c r="T373" s="85">
        <f t="shared" si="122"/>
        <v>0</v>
      </c>
      <c r="U373" s="85">
        <f t="shared" si="122"/>
        <v>0</v>
      </c>
      <c r="V373" s="85">
        <f t="shared" si="122"/>
        <v>0</v>
      </c>
      <c r="W373" s="85">
        <f t="shared" si="122"/>
        <v>0</v>
      </c>
      <c r="X373" s="85">
        <f t="shared" si="122"/>
        <v>0</v>
      </c>
      <c r="Y373" s="85" t="e">
        <f t="shared" si="122"/>
        <v>#DIV/0!</v>
      </c>
      <c r="Z373" s="85" t="e">
        <f t="shared" si="122"/>
        <v>#DIV/0!</v>
      </c>
    </row>
    <row r="374" spans="1:26" ht="30" hidden="1" x14ac:dyDescent="0.25">
      <c r="A374" s="46">
        <f t="shared" si="112"/>
        <v>0</v>
      </c>
      <c r="B374" s="85" t="str">
        <f t="shared" si="112"/>
        <v/>
      </c>
      <c r="C374" s="46">
        <f t="shared" si="112"/>
        <v>0</v>
      </c>
      <c r="D374" s="135">
        <f t="shared" si="112"/>
        <v>0</v>
      </c>
      <c r="E374" s="132" t="str">
        <f t="shared" si="118"/>
        <v/>
      </c>
      <c r="F374" s="317">
        <f t="shared" si="120"/>
        <v>0</v>
      </c>
      <c r="G374" s="136">
        <f t="shared" si="113"/>
        <v>0</v>
      </c>
      <c r="H374" s="85" t="str">
        <f t="shared" si="113"/>
        <v/>
      </c>
      <c r="I374" s="46">
        <f t="shared" si="113"/>
        <v>0</v>
      </c>
      <c r="J374" s="46" t="str">
        <f t="shared" si="113"/>
        <v/>
      </c>
      <c r="K374" s="85">
        <f t="shared" si="113"/>
        <v>0</v>
      </c>
      <c r="L374" s="46" t="str">
        <f t="shared" si="113"/>
        <v/>
      </c>
      <c r="M374" s="85">
        <f t="shared" si="113"/>
        <v>0</v>
      </c>
      <c r="N374" s="85">
        <f t="shared" si="113"/>
        <v>0</v>
      </c>
      <c r="O374" s="317"/>
      <c r="P374" s="136">
        <f t="shared" ref="P374:Z374" si="123">P71</f>
        <v>0</v>
      </c>
      <c r="Q374" s="85">
        <f t="shared" si="123"/>
        <v>0</v>
      </c>
      <c r="R374" s="85">
        <f t="shared" si="123"/>
        <v>0</v>
      </c>
      <c r="S374" s="85">
        <f t="shared" si="123"/>
        <v>0</v>
      </c>
      <c r="T374" s="85">
        <f t="shared" si="123"/>
        <v>0</v>
      </c>
      <c r="U374" s="85">
        <f t="shared" si="123"/>
        <v>0</v>
      </c>
      <c r="V374" s="85">
        <f t="shared" si="123"/>
        <v>0</v>
      </c>
      <c r="W374" s="85">
        <f t="shared" si="123"/>
        <v>0</v>
      </c>
      <c r="X374" s="85">
        <f t="shared" si="123"/>
        <v>0</v>
      </c>
      <c r="Y374" s="85" t="e">
        <f t="shared" si="123"/>
        <v>#DIV/0!</v>
      </c>
      <c r="Z374" s="85" t="e">
        <f t="shared" si="123"/>
        <v>#DIV/0!</v>
      </c>
    </row>
    <row r="375" spans="1:26" ht="30" hidden="1" x14ac:dyDescent="0.25">
      <c r="A375" s="46">
        <f t="shared" si="112"/>
        <v>0</v>
      </c>
      <c r="B375" s="85" t="str">
        <f t="shared" si="112"/>
        <v/>
      </c>
      <c r="C375" s="46">
        <f t="shared" si="112"/>
        <v>0</v>
      </c>
      <c r="D375" s="135">
        <f t="shared" si="112"/>
        <v>0</v>
      </c>
      <c r="E375" s="132" t="str">
        <f t="shared" si="118"/>
        <v/>
      </c>
      <c r="F375" s="317">
        <f t="shared" si="120"/>
        <v>0</v>
      </c>
      <c r="G375" s="136">
        <f t="shared" si="113"/>
        <v>0</v>
      </c>
      <c r="H375" s="85" t="str">
        <f t="shared" si="113"/>
        <v/>
      </c>
      <c r="I375" s="46">
        <f t="shared" si="113"/>
        <v>0</v>
      </c>
      <c r="J375" s="46" t="str">
        <f t="shared" si="113"/>
        <v/>
      </c>
      <c r="K375" s="85">
        <f t="shared" si="113"/>
        <v>0</v>
      </c>
      <c r="L375" s="46" t="str">
        <f t="shared" si="113"/>
        <v/>
      </c>
      <c r="M375" s="85">
        <f t="shared" si="113"/>
        <v>0</v>
      </c>
      <c r="N375" s="85">
        <f t="shared" si="113"/>
        <v>0</v>
      </c>
      <c r="O375" s="317"/>
      <c r="P375" s="136">
        <f t="shared" ref="P375:Z375" si="124">P72</f>
        <v>0</v>
      </c>
      <c r="Q375" s="85">
        <f t="shared" si="124"/>
        <v>0</v>
      </c>
      <c r="R375" s="85">
        <f t="shared" si="124"/>
        <v>0</v>
      </c>
      <c r="S375" s="85">
        <f t="shared" si="124"/>
        <v>0</v>
      </c>
      <c r="T375" s="85">
        <f t="shared" si="124"/>
        <v>0</v>
      </c>
      <c r="U375" s="85">
        <f t="shared" si="124"/>
        <v>0</v>
      </c>
      <c r="V375" s="85">
        <f t="shared" si="124"/>
        <v>0</v>
      </c>
      <c r="W375" s="85">
        <f t="shared" si="124"/>
        <v>0</v>
      </c>
      <c r="X375" s="85">
        <f t="shared" si="124"/>
        <v>0</v>
      </c>
      <c r="Y375" s="85" t="e">
        <f t="shared" si="124"/>
        <v>#DIV/0!</v>
      </c>
      <c r="Z375" s="85" t="e">
        <f t="shared" si="124"/>
        <v>#DIV/0!</v>
      </c>
    </row>
    <row r="376" spans="1:26" ht="30" hidden="1" x14ac:dyDescent="0.25">
      <c r="A376" s="46">
        <f t="shared" si="112"/>
        <v>0</v>
      </c>
      <c r="B376" s="85" t="str">
        <f t="shared" si="112"/>
        <v/>
      </c>
      <c r="C376" s="46">
        <f t="shared" si="112"/>
        <v>0</v>
      </c>
      <c r="D376" s="135">
        <f t="shared" si="112"/>
        <v>0</v>
      </c>
      <c r="E376" s="132" t="str">
        <f t="shared" si="118"/>
        <v/>
      </c>
      <c r="F376" s="317">
        <f t="shared" si="120"/>
        <v>0</v>
      </c>
      <c r="G376" s="136">
        <f t="shared" si="113"/>
        <v>0</v>
      </c>
      <c r="H376" s="85" t="str">
        <f t="shared" si="113"/>
        <v/>
      </c>
      <c r="I376" s="46">
        <f t="shared" si="113"/>
        <v>0</v>
      </c>
      <c r="J376" s="46" t="str">
        <f t="shared" si="113"/>
        <v/>
      </c>
      <c r="K376" s="85">
        <f t="shared" si="113"/>
        <v>0</v>
      </c>
      <c r="L376" s="46" t="str">
        <f t="shared" si="113"/>
        <v/>
      </c>
      <c r="M376" s="85">
        <f t="shared" si="113"/>
        <v>0</v>
      </c>
      <c r="N376" s="85">
        <f t="shared" si="113"/>
        <v>0</v>
      </c>
      <c r="O376" s="317"/>
      <c r="P376" s="136">
        <f t="shared" ref="P376:Z376" si="125">P73</f>
        <v>0</v>
      </c>
      <c r="Q376" s="85">
        <f t="shared" si="125"/>
        <v>0</v>
      </c>
      <c r="R376" s="85">
        <f t="shared" si="125"/>
        <v>0</v>
      </c>
      <c r="S376" s="85">
        <f t="shared" si="125"/>
        <v>0</v>
      </c>
      <c r="T376" s="85">
        <f t="shared" si="125"/>
        <v>0</v>
      </c>
      <c r="U376" s="85">
        <f t="shared" si="125"/>
        <v>0</v>
      </c>
      <c r="V376" s="85">
        <f t="shared" si="125"/>
        <v>0</v>
      </c>
      <c r="W376" s="85">
        <f t="shared" si="125"/>
        <v>0</v>
      </c>
      <c r="X376" s="85">
        <f t="shared" si="125"/>
        <v>0</v>
      </c>
      <c r="Y376" s="85" t="e">
        <f t="shared" si="125"/>
        <v>#DIV/0!</v>
      </c>
      <c r="Z376" s="85" t="e">
        <f t="shared" si="125"/>
        <v>#DIV/0!</v>
      </c>
    </row>
    <row r="377" spans="1:26" ht="30" hidden="1" x14ac:dyDescent="0.25">
      <c r="A377" s="46">
        <f t="shared" si="112"/>
        <v>0</v>
      </c>
      <c r="B377" s="85" t="str">
        <f t="shared" si="112"/>
        <v/>
      </c>
      <c r="C377" s="46">
        <f t="shared" si="112"/>
        <v>0</v>
      </c>
      <c r="D377" s="135">
        <f t="shared" si="112"/>
        <v>0</v>
      </c>
      <c r="E377" s="132" t="str">
        <f t="shared" si="118"/>
        <v/>
      </c>
      <c r="F377" s="317">
        <f t="shared" si="120"/>
        <v>0</v>
      </c>
      <c r="G377" s="136">
        <f t="shared" ref="G377:N386" si="126">G74</f>
        <v>0</v>
      </c>
      <c r="H377" s="85" t="str">
        <f t="shared" si="126"/>
        <v/>
      </c>
      <c r="I377" s="46">
        <f t="shared" si="126"/>
        <v>0</v>
      </c>
      <c r="J377" s="46" t="str">
        <f t="shared" si="126"/>
        <v/>
      </c>
      <c r="K377" s="85">
        <f t="shared" si="126"/>
        <v>0</v>
      </c>
      <c r="L377" s="46" t="str">
        <f t="shared" si="126"/>
        <v/>
      </c>
      <c r="M377" s="85">
        <f t="shared" si="126"/>
        <v>0</v>
      </c>
      <c r="N377" s="85">
        <f t="shared" si="126"/>
        <v>0</v>
      </c>
      <c r="O377" s="317"/>
      <c r="P377" s="136">
        <f t="shared" ref="P377:Z377" si="127">P74</f>
        <v>0</v>
      </c>
      <c r="Q377" s="85">
        <f t="shared" si="127"/>
        <v>0</v>
      </c>
      <c r="R377" s="85">
        <f t="shared" si="127"/>
        <v>0</v>
      </c>
      <c r="S377" s="85">
        <f t="shared" si="127"/>
        <v>0</v>
      </c>
      <c r="T377" s="85">
        <f t="shared" si="127"/>
        <v>0</v>
      </c>
      <c r="U377" s="85">
        <f t="shared" si="127"/>
        <v>0</v>
      </c>
      <c r="V377" s="85">
        <f t="shared" si="127"/>
        <v>0</v>
      </c>
      <c r="W377" s="85">
        <f t="shared" si="127"/>
        <v>0</v>
      </c>
      <c r="X377" s="85">
        <f t="shared" si="127"/>
        <v>0</v>
      </c>
      <c r="Y377" s="85" t="e">
        <f t="shared" si="127"/>
        <v>#DIV/0!</v>
      </c>
      <c r="Z377" s="85" t="e">
        <f t="shared" si="127"/>
        <v>#DIV/0!</v>
      </c>
    </row>
    <row r="378" spans="1:26" ht="30" hidden="1" x14ac:dyDescent="0.25">
      <c r="A378" s="46">
        <f t="shared" si="112"/>
        <v>0</v>
      </c>
      <c r="B378" s="85" t="str">
        <f t="shared" si="112"/>
        <v/>
      </c>
      <c r="C378" s="46">
        <f t="shared" si="112"/>
        <v>0</v>
      </c>
      <c r="D378" s="135">
        <f t="shared" si="112"/>
        <v>0</v>
      </c>
      <c r="E378" s="132" t="str">
        <f t="shared" si="118"/>
        <v/>
      </c>
      <c r="F378" s="317">
        <f t="shared" si="120"/>
        <v>0</v>
      </c>
      <c r="G378" s="136">
        <f t="shared" si="126"/>
        <v>0</v>
      </c>
      <c r="H378" s="85" t="str">
        <f t="shared" si="126"/>
        <v/>
      </c>
      <c r="I378" s="46">
        <f t="shared" si="126"/>
        <v>0</v>
      </c>
      <c r="J378" s="46" t="str">
        <f t="shared" si="126"/>
        <v/>
      </c>
      <c r="K378" s="85">
        <f t="shared" si="126"/>
        <v>0</v>
      </c>
      <c r="L378" s="46" t="str">
        <f t="shared" si="126"/>
        <v/>
      </c>
      <c r="M378" s="85">
        <f t="shared" si="126"/>
        <v>0</v>
      </c>
      <c r="N378" s="85">
        <f t="shared" si="126"/>
        <v>0</v>
      </c>
      <c r="O378" s="317"/>
      <c r="P378" s="136">
        <f t="shared" ref="P378:Z378" si="128">P75</f>
        <v>0</v>
      </c>
      <c r="Q378" s="85">
        <f t="shared" si="128"/>
        <v>0</v>
      </c>
      <c r="R378" s="85">
        <f t="shared" si="128"/>
        <v>0</v>
      </c>
      <c r="S378" s="85">
        <f t="shared" si="128"/>
        <v>0</v>
      </c>
      <c r="T378" s="85">
        <f t="shared" si="128"/>
        <v>0</v>
      </c>
      <c r="U378" s="85">
        <f t="shared" si="128"/>
        <v>0</v>
      </c>
      <c r="V378" s="85">
        <f t="shared" si="128"/>
        <v>0</v>
      </c>
      <c r="W378" s="85">
        <f t="shared" si="128"/>
        <v>0</v>
      </c>
      <c r="X378" s="85">
        <f t="shared" si="128"/>
        <v>0</v>
      </c>
      <c r="Y378" s="85" t="e">
        <f t="shared" si="128"/>
        <v>#DIV/0!</v>
      </c>
      <c r="Z378" s="85" t="e">
        <f t="shared" si="128"/>
        <v>#DIV/0!</v>
      </c>
    </row>
    <row r="379" spans="1:26" ht="30" hidden="1" x14ac:dyDescent="0.25">
      <c r="A379" s="46">
        <f t="shared" si="112"/>
        <v>0</v>
      </c>
      <c r="B379" s="85" t="str">
        <f t="shared" si="112"/>
        <v/>
      </c>
      <c r="C379" s="46">
        <f t="shared" si="112"/>
        <v>0</v>
      </c>
      <c r="D379" s="135">
        <f t="shared" si="112"/>
        <v>0</v>
      </c>
      <c r="E379" s="132" t="str">
        <f t="shared" si="118"/>
        <v/>
      </c>
      <c r="F379" s="317">
        <f t="shared" si="120"/>
        <v>0</v>
      </c>
      <c r="G379" s="136">
        <f t="shared" si="126"/>
        <v>0</v>
      </c>
      <c r="H379" s="85" t="str">
        <f t="shared" si="126"/>
        <v/>
      </c>
      <c r="I379" s="46">
        <f t="shared" si="126"/>
        <v>0</v>
      </c>
      <c r="J379" s="46" t="str">
        <f t="shared" si="126"/>
        <v/>
      </c>
      <c r="K379" s="85">
        <f t="shared" si="126"/>
        <v>0</v>
      </c>
      <c r="L379" s="46" t="str">
        <f t="shared" si="126"/>
        <v/>
      </c>
      <c r="M379" s="85">
        <f t="shared" si="126"/>
        <v>0</v>
      </c>
      <c r="N379" s="85">
        <f t="shared" si="126"/>
        <v>0</v>
      </c>
      <c r="O379" s="317"/>
      <c r="P379" s="136">
        <f t="shared" ref="P379:Z379" si="129">P76</f>
        <v>0</v>
      </c>
      <c r="Q379" s="85">
        <f t="shared" si="129"/>
        <v>0</v>
      </c>
      <c r="R379" s="85">
        <f t="shared" si="129"/>
        <v>0</v>
      </c>
      <c r="S379" s="85">
        <f t="shared" si="129"/>
        <v>0</v>
      </c>
      <c r="T379" s="85">
        <f t="shared" si="129"/>
        <v>0</v>
      </c>
      <c r="U379" s="85">
        <f t="shared" si="129"/>
        <v>0</v>
      </c>
      <c r="V379" s="85">
        <f t="shared" si="129"/>
        <v>0</v>
      </c>
      <c r="W379" s="85">
        <f t="shared" si="129"/>
        <v>0</v>
      </c>
      <c r="X379" s="85">
        <f t="shared" si="129"/>
        <v>0</v>
      </c>
      <c r="Y379" s="85" t="e">
        <f t="shared" si="129"/>
        <v>#DIV/0!</v>
      </c>
      <c r="Z379" s="85" t="e">
        <f t="shared" si="129"/>
        <v>#DIV/0!</v>
      </c>
    </row>
    <row r="380" spans="1:26" ht="45" hidden="1" x14ac:dyDescent="0.25">
      <c r="A380" s="46">
        <f t="shared" si="112"/>
        <v>0</v>
      </c>
      <c r="B380" s="85" t="str">
        <f t="shared" si="112"/>
        <v/>
      </c>
      <c r="C380" s="46">
        <f t="shared" si="112"/>
        <v>0</v>
      </c>
      <c r="D380" s="135">
        <f t="shared" si="112"/>
        <v>0</v>
      </c>
      <c r="E380" s="132" t="str">
        <f t="shared" si="118"/>
        <v/>
      </c>
      <c r="F380" s="317">
        <f t="shared" si="120"/>
        <v>0</v>
      </c>
      <c r="G380" s="136">
        <f t="shared" si="126"/>
        <v>0</v>
      </c>
      <c r="H380" s="85" t="str">
        <f t="shared" si="126"/>
        <v/>
      </c>
      <c r="I380" s="46">
        <f t="shared" si="126"/>
        <v>0</v>
      </c>
      <c r="J380" s="46" t="str">
        <f t="shared" si="126"/>
        <v/>
      </c>
      <c r="K380" s="85">
        <f t="shared" si="126"/>
        <v>0</v>
      </c>
      <c r="L380" s="46" t="str">
        <f t="shared" si="126"/>
        <v/>
      </c>
      <c r="M380" s="85">
        <f t="shared" si="126"/>
        <v>0</v>
      </c>
      <c r="N380" s="85">
        <f t="shared" si="126"/>
        <v>0</v>
      </c>
      <c r="O380" s="317"/>
      <c r="P380" s="136">
        <f t="shared" ref="P380:Z380" si="130">P77</f>
        <v>0</v>
      </c>
      <c r="Q380" s="85">
        <f t="shared" si="130"/>
        <v>0</v>
      </c>
      <c r="R380" s="85">
        <f t="shared" si="130"/>
        <v>0</v>
      </c>
      <c r="S380" s="85">
        <f t="shared" si="130"/>
        <v>0</v>
      </c>
      <c r="T380" s="85">
        <f t="shared" si="130"/>
        <v>0</v>
      </c>
      <c r="U380" s="85">
        <f t="shared" si="130"/>
        <v>0</v>
      </c>
      <c r="V380" s="85">
        <f t="shared" si="130"/>
        <v>0</v>
      </c>
      <c r="W380" s="85">
        <f t="shared" si="130"/>
        <v>0</v>
      </c>
      <c r="X380" s="85">
        <f t="shared" si="130"/>
        <v>0</v>
      </c>
      <c r="Y380" s="85" t="e">
        <f t="shared" si="130"/>
        <v>#DIV/0!</v>
      </c>
      <c r="Z380" s="85" t="e">
        <f t="shared" si="130"/>
        <v>#DIV/0!</v>
      </c>
    </row>
    <row r="381" spans="1:26" ht="30" hidden="1" x14ac:dyDescent="0.25">
      <c r="A381" s="46">
        <f t="shared" si="112"/>
        <v>0</v>
      </c>
      <c r="B381" s="85" t="str">
        <f t="shared" si="112"/>
        <v/>
      </c>
      <c r="C381" s="46">
        <f t="shared" si="112"/>
        <v>0</v>
      </c>
      <c r="D381" s="135">
        <f t="shared" si="112"/>
        <v>0</v>
      </c>
      <c r="E381" s="132" t="str">
        <f t="shared" si="118"/>
        <v/>
      </c>
      <c r="F381" s="317">
        <f t="shared" si="120"/>
        <v>0</v>
      </c>
      <c r="G381" s="136">
        <f t="shared" si="126"/>
        <v>0</v>
      </c>
      <c r="H381" s="85" t="str">
        <f t="shared" si="126"/>
        <v/>
      </c>
      <c r="I381" s="46">
        <f t="shared" si="126"/>
        <v>0</v>
      </c>
      <c r="J381" s="46" t="str">
        <f t="shared" si="126"/>
        <v/>
      </c>
      <c r="K381" s="85">
        <f t="shared" si="126"/>
        <v>0</v>
      </c>
      <c r="L381" s="46" t="str">
        <f t="shared" si="126"/>
        <v/>
      </c>
      <c r="M381" s="85">
        <f t="shared" si="126"/>
        <v>0</v>
      </c>
      <c r="N381" s="85">
        <f t="shared" si="126"/>
        <v>0</v>
      </c>
      <c r="O381" s="317"/>
      <c r="P381" s="136">
        <f t="shared" ref="P381:Z381" si="131">P78</f>
        <v>0</v>
      </c>
      <c r="Q381" s="85">
        <f t="shared" si="131"/>
        <v>0</v>
      </c>
      <c r="R381" s="85">
        <f t="shared" si="131"/>
        <v>0</v>
      </c>
      <c r="S381" s="85">
        <f t="shared" si="131"/>
        <v>0</v>
      </c>
      <c r="T381" s="85">
        <f t="shared" si="131"/>
        <v>0</v>
      </c>
      <c r="U381" s="85">
        <f t="shared" si="131"/>
        <v>0</v>
      </c>
      <c r="V381" s="85">
        <f t="shared" si="131"/>
        <v>0</v>
      </c>
      <c r="W381" s="85">
        <f t="shared" si="131"/>
        <v>0</v>
      </c>
      <c r="X381" s="85">
        <f t="shared" si="131"/>
        <v>0</v>
      </c>
      <c r="Y381" s="85" t="e">
        <f t="shared" si="131"/>
        <v>#DIV/0!</v>
      </c>
      <c r="Z381" s="85" t="e">
        <f t="shared" si="131"/>
        <v>#DIV/0!</v>
      </c>
    </row>
    <row r="382" spans="1:26" ht="45" hidden="1" x14ac:dyDescent="0.25">
      <c r="A382" s="46">
        <f t="shared" si="112"/>
        <v>0</v>
      </c>
      <c r="B382" s="85" t="str">
        <f t="shared" si="112"/>
        <v/>
      </c>
      <c r="C382" s="46">
        <f t="shared" si="112"/>
        <v>0</v>
      </c>
      <c r="D382" s="135">
        <f t="shared" si="112"/>
        <v>0</v>
      </c>
      <c r="E382" s="132" t="str">
        <f t="shared" si="118"/>
        <v/>
      </c>
      <c r="F382" s="317">
        <f t="shared" si="120"/>
        <v>0</v>
      </c>
      <c r="G382" s="136">
        <f t="shared" si="126"/>
        <v>0</v>
      </c>
      <c r="H382" s="85" t="str">
        <f t="shared" si="126"/>
        <v/>
      </c>
      <c r="I382" s="46">
        <f t="shared" si="126"/>
        <v>0</v>
      </c>
      <c r="J382" s="46" t="str">
        <f t="shared" si="126"/>
        <v/>
      </c>
      <c r="K382" s="85">
        <f t="shared" si="126"/>
        <v>0</v>
      </c>
      <c r="L382" s="46" t="str">
        <f t="shared" si="126"/>
        <v/>
      </c>
      <c r="M382" s="85">
        <f t="shared" si="126"/>
        <v>0</v>
      </c>
      <c r="N382" s="85">
        <f t="shared" si="126"/>
        <v>0</v>
      </c>
      <c r="O382" s="317"/>
      <c r="P382" s="136">
        <f t="shared" ref="P382:Z382" si="132">P79</f>
        <v>0</v>
      </c>
      <c r="Q382" s="85">
        <f t="shared" si="132"/>
        <v>0</v>
      </c>
      <c r="R382" s="85">
        <f t="shared" si="132"/>
        <v>0</v>
      </c>
      <c r="S382" s="85">
        <f t="shared" si="132"/>
        <v>0</v>
      </c>
      <c r="T382" s="85">
        <f t="shared" si="132"/>
        <v>0</v>
      </c>
      <c r="U382" s="85">
        <f t="shared" si="132"/>
        <v>0</v>
      </c>
      <c r="V382" s="85">
        <f t="shared" si="132"/>
        <v>0</v>
      </c>
      <c r="W382" s="85">
        <f t="shared" si="132"/>
        <v>0</v>
      </c>
      <c r="X382" s="85">
        <f t="shared" si="132"/>
        <v>0</v>
      </c>
      <c r="Y382" s="85" t="e">
        <f t="shared" si="132"/>
        <v>#DIV/0!</v>
      </c>
      <c r="Z382" s="85" t="e">
        <f t="shared" si="132"/>
        <v>#DIV/0!</v>
      </c>
    </row>
    <row r="383" spans="1:26" hidden="1" x14ac:dyDescent="0.25">
      <c r="A383" s="46">
        <f t="shared" si="112"/>
        <v>0</v>
      </c>
      <c r="B383" s="85" t="str">
        <f t="shared" si="112"/>
        <v/>
      </c>
      <c r="C383" s="46">
        <f t="shared" si="112"/>
        <v>0</v>
      </c>
      <c r="D383" s="135">
        <f t="shared" si="112"/>
        <v>0</v>
      </c>
      <c r="E383" s="132" t="str">
        <f t="shared" si="118"/>
        <v/>
      </c>
      <c r="F383" s="317">
        <f t="shared" si="120"/>
        <v>0</v>
      </c>
      <c r="G383" s="136">
        <f t="shared" si="126"/>
        <v>0</v>
      </c>
      <c r="H383" s="85" t="str">
        <f t="shared" si="126"/>
        <v/>
      </c>
      <c r="I383" s="46">
        <f t="shared" si="126"/>
        <v>0</v>
      </c>
      <c r="J383" s="46" t="str">
        <f t="shared" si="126"/>
        <v/>
      </c>
      <c r="K383" s="85">
        <f t="shared" si="126"/>
        <v>0</v>
      </c>
      <c r="L383" s="46" t="str">
        <f t="shared" si="126"/>
        <v/>
      </c>
      <c r="M383" s="85">
        <f t="shared" si="126"/>
        <v>0</v>
      </c>
      <c r="N383" s="85">
        <f t="shared" si="126"/>
        <v>0</v>
      </c>
      <c r="O383" s="317"/>
      <c r="P383" s="136">
        <f t="shared" ref="P383:Z383" si="133">P80</f>
        <v>0</v>
      </c>
      <c r="Q383" s="85">
        <f t="shared" si="133"/>
        <v>0</v>
      </c>
      <c r="R383" s="85">
        <f t="shared" si="133"/>
        <v>0</v>
      </c>
      <c r="S383" s="85">
        <f t="shared" si="133"/>
        <v>0</v>
      </c>
      <c r="T383" s="85">
        <f t="shared" si="133"/>
        <v>0</v>
      </c>
      <c r="U383" s="85">
        <f t="shared" si="133"/>
        <v>0</v>
      </c>
      <c r="V383" s="85">
        <f t="shared" si="133"/>
        <v>0</v>
      </c>
      <c r="W383" s="85">
        <f t="shared" si="133"/>
        <v>0</v>
      </c>
      <c r="X383" s="85">
        <f t="shared" si="133"/>
        <v>0</v>
      </c>
      <c r="Y383" s="85" t="e">
        <f t="shared" si="133"/>
        <v>#DIV/0!</v>
      </c>
      <c r="Z383" s="85" t="e">
        <f t="shared" si="133"/>
        <v>#DIV/0!</v>
      </c>
    </row>
    <row r="384" spans="1:26" ht="30" hidden="1" x14ac:dyDescent="0.25">
      <c r="A384" s="46">
        <f t="shared" si="112"/>
        <v>0</v>
      </c>
      <c r="B384" s="85" t="str">
        <f t="shared" si="112"/>
        <v/>
      </c>
      <c r="C384" s="46">
        <f t="shared" si="112"/>
        <v>0</v>
      </c>
      <c r="D384" s="135">
        <f t="shared" si="112"/>
        <v>0</v>
      </c>
      <c r="E384" s="132" t="str">
        <f t="shared" si="118"/>
        <v/>
      </c>
      <c r="F384" s="317">
        <f t="shared" si="120"/>
        <v>0</v>
      </c>
      <c r="G384" s="136">
        <f t="shared" si="126"/>
        <v>0</v>
      </c>
      <c r="H384" s="85" t="str">
        <f t="shared" si="126"/>
        <v/>
      </c>
      <c r="I384" s="46">
        <f t="shared" si="126"/>
        <v>0</v>
      </c>
      <c r="J384" s="46" t="str">
        <f t="shared" si="126"/>
        <v/>
      </c>
      <c r="K384" s="85">
        <f t="shared" si="126"/>
        <v>0</v>
      </c>
      <c r="L384" s="46" t="str">
        <f t="shared" si="126"/>
        <v/>
      </c>
      <c r="M384" s="85">
        <f t="shared" si="126"/>
        <v>0</v>
      </c>
      <c r="N384" s="85">
        <f t="shared" si="126"/>
        <v>0</v>
      </c>
      <c r="O384" s="317"/>
      <c r="P384" s="136">
        <f t="shared" ref="P384:Z384" si="134">P81</f>
        <v>0</v>
      </c>
      <c r="Q384" s="85">
        <f t="shared" si="134"/>
        <v>0</v>
      </c>
      <c r="R384" s="85">
        <f t="shared" si="134"/>
        <v>0</v>
      </c>
      <c r="S384" s="85">
        <f t="shared" si="134"/>
        <v>0</v>
      </c>
      <c r="T384" s="85">
        <f t="shared" si="134"/>
        <v>0</v>
      </c>
      <c r="U384" s="85">
        <f t="shared" si="134"/>
        <v>0</v>
      </c>
      <c r="V384" s="85">
        <f t="shared" si="134"/>
        <v>0</v>
      </c>
      <c r="W384" s="85">
        <f t="shared" si="134"/>
        <v>0</v>
      </c>
      <c r="X384" s="85">
        <f t="shared" si="134"/>
        <v>0</v>
      </c>
      <c r="Y384" s="85" t="e">
        <f t="shared" si="134"/>
        <v>#DIV/0!</v>
      </c>
      <c r="Z384" s="85" t="e">
        <f t="shared" si="134"/>
        <v>#DIV/0!</v>
      </c>
    </row>
    <row r="385" spans="1:26" hidden="1" x14ac:dyDescent="0.25">
      <c r="A385" s="46">
        <f t="shared" si="112"/>
        <v>0</v>
      </c>
      <c r="B385" s="85" t="str">
        <f t="shared" si="112"/>
        <v/>
      </c>
      <c r="C385" s="46">
        <f t="shared" si="112"/>
        <v>0</v>
      </c>
      <c r="D385" s="135">
        <f t="shared" si="112"/>
        <v>0</v>
      </c>
      <c r="E385" s="132" t="str">
        <f t="shared" si="118"/>
        <v/>
      </c>
      <c r="F385" s="317">
        <f t="shared" si="120"/>
        <v>0</v>
      </c>
      <c r="G385" s="136">
        <f t="shared" si="126"/>
        <v>0</v>
      </c>
      <c r="H385" s="85" t="str">
        <f t="shared" si="126"/>
        <v/>
      </c>
      <c r="I385" s="46">
        <f t="shared" si="126"/>
        <v>0</v>
      </c>
      <c r="J385" s="46" t="str">
        <f t="shared" si="126"/>
        <v/>
      </c>
      <c r="K385" s="85">
        <f t="shared" si="126"/>
        <v>0</v>
      </c>
      <c r="L385" s="46" t="str">
        <f t="shared" si="126"/>
        <v/>
      </c>
      <c r="M385" s="85">
        <f t="shared" si="126"/>
        <v>0</v>
      </c>
      <c r="N385" s="85">
        <f t="shared" si="126"/>
        <v>0</v>
      </c>
      <c r="O385" s="317"/>
      <c r="P385" s="136">
        <f t="shared" ref="P385:Z385" si="135">P82</f>
        <v>0</v>
      </c>
      <c r="Q385" s="85">
        <f t="shared" si="135"/>
        <v>0</v>
      </c>
      <c r="R385" s="85">
        <f t="shared" si="135"/>
        <v>0</v>
      </c>
      <c r="S385" s="85">
        <f t="shared" si="135"/>
        <v>0</v>
      </c>
      <c r="T385" s="85">
        <f t="shared" si="135"/>
        <v>0</v>
      </c>
      <c r="U385" s="85">
        <f t="shared" si="135"/>
        <v>0</v>
      </c>
      <c r="V385" s="85">
        <f t="shared" si="135"/>
        <v>0</v>
      </c>
      <c r="W385" s="85">
        <f t="shared" si="135"/>
        <v>0</v>
      </c>
      <c r="X385" s="85">
        <f t="shared" si="135"/>
        <v>0</v>
      </c>
      <c r="Y385" s="85" t="e">
        <f t="shared" si="135"/>
        <v>#DIV/0!</v>
      </c>
      <c r="Z385" s="85" t="e">
        <f t="shared" si="135"/>
        <v>#DIV/0!</v>
      </c>
    </row>
    <row r="386" spans="1:26" hidden="1" x14ac:dyDescent="0.25">
      <c r="A386" s="46">
        <f t="shared" si="112"/>
        <v>0</v>
      </c>
      <c r="B386" s="85" t="str">
        <f t="shared" si="112"/>
        <v/>
      </c>
      <c r="C386" s="46">
        <f t="shared" si="112"/>
        <v>0</v>
      </c>
      <c r="D386" s="135">
        <f t="shared" si="112"/>
        <v>0</v>
      </c>
      <c r="E386" s="132" t="str">
        <f t="shared" si="118"/>
        <v/>
      </c>
      <c r="F386" s="317">
        <f t="shared" si="120"/>
        <v>0</v>
      </c>
      <c r="G386" s="136">
        <f t="shared" si="126"/>
        <v>0</v>
      </c>
      <c r="H386" s="85" t="str">
        <f t="shared" si="126"/>
        <v/>
      </c>
      <c r="I386" s="46">
        <f t="shared" si="126"/>
        <v>0</v>
      </c>
      <c r="J386" s="46" t="str">
        <f t="shared" si="126"/>
        <v/>
      </c>
      <c r="K386" s="85">
        <f t="shared" si="126"/>
        <v>0</v>
      </c>
      <c r="L386" s="46" t="str">
        <f t="shared" si="126"/>
        <v/>
      </c>
      <c r="M386" s="85">
        <f t="shared" si="126"/>
        <v>0</v>
      </c>
      <c r="N386" s="85">
        <f t="shared" si="126"/>
        <v>0</v>
      </c>
      <c r="O386" s="317"/>
      <c r="P386" s="136">
        <f t="shared" ref="P386:Z386" si="136">P83</f>
        <v>0</v>
      </c>
      <c r="Q386" s="85">
        <f t="shared" si="136"/>
        <v>0</v>
      </c>
      <c r="R386" s="85">
        <f t="shared" si="136"/>
        <v>0</v>
      </c>
      <c r="S386" s="85">
        <f t="shared" si="136"/>
        <v>0</v>
      </c>
      <c r="T386" s="85">
        <f t="shared" si="136"/>
        <v>0</v>
      </c>
      <c r="U386" s="85">
        <f t="shared" si="136"/>
        <v>0</v>
      </c>
      <c r="V386" s="85">
        <f t="shared" si="136"/>
        <v>0</v>
      </c>
      <c r="W386" s="85">
        <f t="shared" si="136"/>
        <v>0</v>
      </c>
      <c r="X386" s="85">
        <f t="shared" si="136"/>
        <v>0</v>
      </c>
      <c r="Y386" s="85" t="e">
        <f t="shared" si="136"/>
        <v>#DIV/0!</v>
      </c>
      <c r="Z386" s="85" t="e">
        <f t="shared" si="136"/>
        <v>#DIV/0!</v>
      </c>
    </row>
    <row r="387" spans="1:26" hidden="1" x14ac:dyDescent="0.25">
      <c r="F387" s="285"/>
      <c r="O387" s="298"/>
      <c r="P387" s="136">
        <f t="shared" ref="P387:Z387" si="137">P84</f>
        <v>0</v>
      </c>
      <c r="Q387" s="85">
        <f t="shared" si="137"/>
        <v>0</v>
      </c>
      <c r="R387" s="85">
        <f t="shared" si="137"/>
        <v>0</v>
      </c>
      <c r="S387" s="85">
        <f t="shared" si="137"/>
        <v>0</v>
      </c>
      <c r="T387" s="85">
        <f t="shared" si="137"/>
        <v>0</v>
      </c>
      <c r="U387" s="85">
        <f t="shared" si="137"/>
        <v>0</v>
      </c>
      <c r="V387" s="85">
        <f t="shared" si="137"/>
        <v>0</v>
      </c>
      <c r="W387" s="85">
        <f t="shared" si="137"/>
        <v>0</v>
      </c>
      <c r="X387" s="85">
        <f t="shared" si="137"/>
        <v>0</v>
      </c>
      <c r="Y387" s="85" t="e">
        <f t="shared" si="137"/>
        <v>#DIV/0!</v>
      </c>
      <c r="Z387" s="85" t="e">
        <f t="shared" si="137"/>
        <v>#DIV/0!</v>
      </c>
    </row>
    <row r="388" spans="1:26" ht="30" hidden="1" x14ac:dyDescent="0.25">
      <c r="F388" s="285"/>
      <c r="O388" s="298"/>
      <c r="P388" s="136">
        <f t="shared" ref="P388:Z388" si="138">P85</f>
        <v>0</v>
      </c>
      <c r="Q388" s="85">
        <f t="shared" si="138"/>
        <v>0</v>
      </c>
      <c r="R388" s="85">
        <f t="shared" si="138"/>
        <v>0</v>
      </c>
      <c r="S388" s="85">
        <f t="shared" si="138"/>
        <v>0</v>
      </c>
      <c r="T388" s="85">
        <f t="shared" si="138"/>
        <v>0</v>
      </c>
      <c r="U388" s="85">
        <f t="shared" si="138"/>
        <v>0</v>
      </c>
      <c r="V388" s="85">
        <f t="shared" si="138"/>
        <v>0</v>
      </c>
      <c r="W388" s="85">
        <f t="shared" si="138"/>
        <v>0</v>
      </c>
      <c r="X388" s="85">
        <f t="shared" si="138"/>
        <v>0</v>
      </c>
      <c r="Y388" s="85" t="e">
        <f t="shared" si="138"/>
        <v>#DIV/0!</v>
      </c>
      <c r="Z388" s="85" t="e">
        <f t="shared" si="138"/>
        <v>#DIV/0!</v>
      </c>
    </row>
    <row r="389" spans="1:26" ht="30" hidden="1" x14ac:dyDescent="0.25">
      <c r="F389" s="285"/>
      <c r="O389" s="298"/>
      <c r="P389" s="136">
        <f t="shared" ref="P389:Z389" si="139">P86</f>
        <v>0</v>
      </c>
      <c r="Q389" s="85">
        <f t="shared" si="139"/>
        <v>0</v>
      </c>
      <c r="R389" s="85">
        <f t="shared" si="139"/>
        <v>0</v>
      </c>
      <c r="S389" s="85">
        <f t="shared" si="139"/>
        <v>0</v>
      </c>
      <c r="T389" s="85">
        <f t="shared" si="139"/>
        <v>0</v>
      </c>
      <c r="U389" s="85">
        <f t="shared" si="139"/>
        <v>0</v>
      </c>
      <c r="V389" s="85">
        <f t="shared" si="139"/>
        <v>0</v>
      </c>
      <c r="W389" s="85">
        <f t="shared" si="139"/>
        <v>0</v>
      </c>
      <c r="X389" s="85">
        <f t="shared" si="139"/>
        <v>0</v>
      </c>
      <c r="Y389" s="85" t="e">
        <f t="shared" si="139"/>
        <v>#DIV/0!</v>
      </c>
      <c r="Z389" s="85" t="e">
        <f t="shared" si="139"/>
        <v>#DIV/0!</v>
      </c>
    </row>
    <row r="390" spans="1:26" hidden="1" x14ac:dyDescent="0.25">
      <c r="F390" s="285"/>
      <c r="O390" s="298"/>
      <c r="P390" s="136">
        <f t="shared" ref="P390:Z390" si="140">P87</f>
        <v>0</v>
      </c>
      <c r="Q390" s="85">
        <f t="shared" si="140"/>
        <v>0</v>
      </c>
      <c r="R390" s="85">
        <f t="shared" si="140"/>
        <v>0</v>
      </c>
      <c r="S390" s="85">
        <f t="shared" si="140"/>
        <v>0</v>
      </c>
      <c r="T390" s="85">
        <f t="shared" si="140"/>
        <v>0</v>
      </c>
      <c r="U390" s="85">
        <f t="shared" si="140"/>
        <v>0</v>
      </c>
      <c r="V390" s="85">
        <f t="shared" si="140"/>
        <v>0</v>
      </c>
      <c r="W390" s="85">
        <f t="shared" si="140"/>
        <v>0</v>
      </c>
      <c r="X390" s="85">
        <f t="shared" si="140"/>
        <v>0</v>
      </c>
      <c r="Y390" s="85" t="e">
        <f t="shared" si="140"/>
        <v>#DIV/0!</v>
      </c>
      <c r="Z390" s="85" t="e">
        <f t="shared" si="140"/>
        <v>#DIV/0!</v>
      </c>
    </row>
    <row r="391" spans="1:26" ht="45" hidden="1" x14ac:dyDescent="0.25">
      <c r="F391" s="285"/>
      <c r="O391" s="298"/>
      <c r="P391" s="136">
        <f t="shared" ref="P391:Z391" si="141">P88</f>
        <v>0</v>
      </c>
      <c r="Q391" s="85">
        <f t="shared" si="141"/>
        <v>0</v>
      </c>
      <c r="R391" s="85">
        <f t="shared" si="141"/>
        <v>0</v>
      </c>
      <c r="S391" s="85">
        <f t="shared" si="141"/>
        <v>0</v>
      </c>
      <c r="T391" s="85">
        <f t="shared" si="141"/>
        <v>0</v>
      </c>
      <c r="U391" s="85">
        <f t="shared" si="141"/>
        <v>0</v>
      </c>
      <c r="V391" s="85">
        <f t="shared" si="141"/>
        <v>0</v>
      </c>
      <c r="W391" s="85">
        <f t="shared" si="141"/>
        <v>0</v>
      </c>
      <c r="X391" s="85">
        <f t="shared" si="141"/>
        <v>0</v>
      </c>
      <c r="Y391" s="85" t="e">
        <f t="shared" si="141"/>
        <v>#DIV/0!</v>
      </c>
      <c r="Z391" s="85" t="e">
        <f t="shared" si="141"/>
        <v>#DIV/0!</v>
      </c>
    </row>
    <row r="392" spans="1:26" ht="30" hidden="1" x14ac:dyDescent="0.25">
      <c r="F392" s="285"/>
      <c r="O392" s="298"/>
      <c r="P392" s="136">
        <f t="shared" ref="P392:Z392" si="142">P89</f>
        <v>0</v>
      </c>
      <c r="Q392" s="85">
        <f t="shared" si="142"/>
        <v>0</v>
      </c>
      <c r="R392" s="85">
        <f t="shared" si="142"/>
        <v>0</v>
      </c>
      <c r="S392" s="85">
        <f t="shared" si="142"/>
        <v>0</v>
      </c>
      <c r="T392" s="85">
        <f t="shared" si="142"/>
        <v>0</v>
      </c>
      <c r="U392" s="85">
        <f t="shared" si="142"/>
        <v>0</v>
      </c>
      <c r="V392" s="85">
        <f t="shared" si="142"/>
        <v>0</v>
      </c>
      <c r="W392" s="85">
        <f t="shared" si="142"/>
        <v>0</v>
      </c>
      <c r="X392" s="85">
        <f t="shared" si="142"/>
        <v>0</v>
      </c>
      <c r="Y392" s="85" t="e">
        <f t="shared" si="142"/>
        <v>#DIV/0!</v>
      </c>
      <c r="Z392" s="85" t="e">
        <f t="shared" si="142"/>
        <v>#DIV/0!</v>
      </c>
    </row>
    <row r="393" spans="1:26" hidden="1" x14ac:dyDescent="0.25">
      <c r="F393" s="285"/>
      <c r="O393" s="298"/>
      <c r="P393" s="136">
        <f t="shared" ref="P393:Z393" si="143">P90</f>
        <v>0</v>
      </c>
      <c r="Q393" s="85">
        <f t="shared" si="143"/>
        <v>0</v>
      </c>
      <c r="R393" s="85">
        <f t="shared" si="143"/>
        <v>0</v>
      </c>
      <c r="S393" s="85">
        <f t="shared" si="143"/>
        <v>0</v>
      </c>
      <c r="T393" s="85">
        <f t="shared" si="143"/>
        <v>0</v>
      </c>
      <c r="U393" s="85">
        <f t="shared" si="143"/>
        <v>0</v>
      </c>
      <c r="V393" s="85">
        <f t="shared" si="143"/>
        <v>0</v>
      </c>
      <c r="W393" s="85">
        <f t="shared" si="143"/>
        <v>0</v>
      </c>
      <c r="X393" s="85">
        <f t="shared" si="143"/>
        <v>0</v>
      </c>
      <c r="Y393" s="85" t="e">
        <f t="shared" si="143"/>
        <v>#DIV/0!</v>
      </c>
      <c r="Z393" s="85" t="e">
        <f t="shared" si="143"/>
        <v>#DIV/0!</v>
      </c>
    </row>
    <row r="394" spans="1:26" hidden="1" x14ac:dyDescent="0.25">
      <c r="F394" s="285"/>
      <c r="O394" s="298"/>
      <c r="P394" s="136">
        <f t="shared" ref="P394:Z394" si="144">P91</f>
        <v>0</v>
      </c>
      <c r="Q394" s="85">
        <f t="shared" si="144"/>
        <v>0</v>
      </c>
      <c r="R394" s="85">
        <f t="shared" si="144"/>
        <v>0</v>
      </c>
      <c r="S394" s="85">
        <f t="shared" si="144"/>
        <v>0</v>
      </c>
      <c r="T394" s="85">
        <f t="shared" si="144"/>
        <v>0</v>
      </c>
      <c r="U394" s="85">
        <f t="shared" si="144"/>
        <v>0</v>
      </c>
      <c r="V394" s="85">
        <f t="shared" si="144"/>
        <v>0</v>
      </c>
      <c r="W394" s="85">
        <f t="shared" si="144"/>
        <v>0</v>
      </c>
      <c r="X394" s="85">
        <f t="shared" si="144"/>
        <v>0</v>
      </c>
      <c r="Y394" s="85" t="e">
        <f t="shared" si="144"/>
        <v>#DIV/0!</v>
      </c>
      <c r="Z394" s="85" t="e">
        <f t="shared" si="144"/>
        <v>#DIV/0!</v>
      </c>
    </row>
    <row r="395" spans="1:26" hidden="1" x14ac:dyDescent="0.25">
      <c r="F395" s="285"/>
      <c r="O395" s="298"/>
      <c r="P395" s="136">
        <f t="shared" ref="P395:Z395" si="145">P92</f>
        <v>0</v>
      </c>
      <c r="Q395" s="85">
        <f t="shared" si="145"/>
        <v>0</v>
      </c>
      <c r="R395" s="85">
        <f t="shared" si="145"/>
        <v>0</v>
      </c>
      <c r="S395" s="85">
        <f t="shared" si="145"/>
        <v>0</v>
      </c>
      <c r="T395" s="85">
        <f t="shared" si="145"/>
        <v>0</v>
      </c>
      <c r="U395" s="85">
        <f t="shared" si="145"/>
        <v>0</v>
      </c>
      <c r="V395" s="85">
        <f t="shared" si="145"/>
        <v>0</v>
      </c>
      <c r="W395" s="85">
        <f t="shared" si="145"/>
        <v>0</v>
      </c>
      <c r="X395" s="85">
        <f t="shared" si="145"/>
        <v>0</v>
      </c>
      <c r="Y395" s="85" t="e">
        <f t="shared" si="145"/>
        <v>#DIV/0!</v>
      </c>
      <c r="Z395" s="85" t="e">
        <f t="shared" si="145"/>
        <v>#DIV/0!</v>
      </c>
    </row>
    <row r="396" spans="1:26" hidden="1" x14ac:dyDescent="0.25">
      <c r="F396" s="285"/>
      <c r="O396" s="298"/>
      <c r="P396" s="136">
        <f t="shared" ref="P396:Z396" si="146">P93</f>
        <v>0</v>
      </c>
      <c r="Q396" s="85">
        <f t="shared" si="146"/>
        <v>0</v>
      </c>
      <c r="R396" s="85">
        <f t="shared" si="146"/>
        <v>0</v>
      </c>
      <c r="S396" s="85">
        <f t="shared" si="146"/>
        <v>0</v>
      </c>
      <c r="T396" s="85">
        <f t="shared" si="146"/>
        <v>0</v>
      </c>
      <c r="U396" s="85">
        <f t="shared" si="146"/>
        <v>0</v>
      </c>
      <c r="V396" s="85">
        <f t="shared" si="146"/>
        <v>0</v>
      </c>
      <c r="W396" s="85">
        <f t="shared" si="146"/>
        <v>0</v>
      </c>
      <c r="X396" s="85">
        <f t="shared" si="146"/>
        <v>0</v>
      </c>
      <c r="Y396" s="85" t="e">
        <f t="shared" si="146"/>
        <v>#DIV/0!</v>
      </c>
      <c r="Z396" s="85" t="e">
        <f t="shared" si="146"/>
        <v>#DIV/0!</v>
      </c>
    </row>
    <row r="397" spans="1:26" hidden="1" x14ac:dyDescent="0.25">
      <c r="F397" s="285"/>
      <c r="O397" s="298"/>
      <c r="P397" s="136">
        <f t="shared" ref="P397:Z397" si="147">P94</f>
        <v>0</v>
      </c>
      <c r="Q397" s="85">
        <f t="shared" si="147"/>
        <v>0</v>
      </c>
      <c r="R397" s="85">
        <f t="shared" si="147"/>
        <v>0</v>
      </c>
      <c r="S397" s="85">
        <f t="shared" si="147"/>
        <v>0</v>
      </c>
      <c r="T397" s="85">
        <f t="shared" si="147"/>
        <v>0</v>
      </c>
      <c r="U397" s="85">
        <f t="shared" si="147"/>
        <v>0</v>
      </c>
      <c r="V397" s="85">
        <f t="shared" si="147"/>
        <v>0</v>
      </c>
      <c r="W397" s="85">
        <f t="shared" si="147"/>
        <v>0</v>
      </c>
      <c r="X397" s="85">
        <f t="shared" si="147"/>
        <v>0</v>
      </c>
      <c r="Y397" s="85" t="e">
        <f t="shared" si="147"/>
        <v>#DIV/0!</v>
      </c>
      <c r="Z397" s="85" t="e">
        <f t="shared" si="147"/>
        <v>#DIV/0!</v>
      </c>
    </row>
    <row r="398" spans="1:26" hidden="1" x14ac:dyDescent="0.25">
      <c r="F398" s="285"/>
      <c r="O398" s="298"/>
      <c r="P398" s="136">
        <f t="shared" ref="P398:Z398" si="148">P95</f>
        <v>0</v>
      </c>
      <c r="Q398" s="85">
        <f t="shared" si="148"/>
        <v>0</v>
      </c>
      <c r="R398" s="85">
        <f t="shared" si="148"/>
        <v>0</v>
      </c>
      <c r="S398" s="85">
        <f t="shared" si="148"/>
        <v>0</v>
      </c>
      <c r="T398" s="85">
        <f t="shared" si="148"/>
        <v>0</v>
      </c>
      <c r="U398" s="85">
        <f t="shared" si="148"/>
        <v>0</v>
      </c>
      <c r="V398" s="85">
        <f t="shared" si="148"/>
        <v>0</v>
      </c>
      <c r="W398" s="85">
        <f t="shared" si="148"/>
        <v>0</v>
      </c>
      <c r="X398" s="85">
        <f t="shared" si="148"/>
        <v>0</v>
      </c>
      <c r="Y398" s="85" t="e">
        <f t="shared" si="148"/>
        <v>#DIV/0!</v>
      </c>
      <c r="Z398" s="85" t="e">
        <f t="shared" si="148"/>
        <v>#DIV/0!</v>
      </c>
    </row>
    <row r="399" spans="1:26" ht="30" hidden="1" x14ac:dyDescent="0.25">
      <c r="F399" s="285"/>
      <c r="O399" s="298"/>
      <c r="P399" s="136">
        <f t="shared" ref="P399:Z399" si="149">P96</f>
        <v>0</v>
      </c>
      <c r="Q399" s="85">
        <f t="shared" si="149"/>
        <v>0</v>
      </c>
      <c r="R399" s="85">
        <f t="shared" si="149"/>
        <v>0</v>
      </c>
      <c r="S399" s="85">
        <f t="shared" si="149"/>
        <v>0</v>
      </c>
      <c r="T399" s="85">
        <f t="shared" si="149"/>
        <v>0</v>
      </c>
      <c r="U399" s="85">
        <f t="shared" si="149"/>
        <v>0</v>
      </c>
      <c r="V399" s="85">
        <f t="shared" si="149"/>
        <v>0</v>
      </c>
      <c r="W399" s="85">
        <f t="shared" si="149"/>
        <v>0</v>
      </c>
      <c r="X399" s="85">
        <f t="shared" si="149"/>
        <v>0</v>
      </c>
      <c r="Y399" s="85" t="e">
        <f t="shared" si="149"/>
        <v>#DIV/0!</v>
      </c>
      <c r="Z399" s="85" t="e">
        <f t="shared" si="149"/>
        <v>#DIV/0!</v>
      </c>
    </row>
    <row r="400" spans="1:26" hidden="1" x14ac:dyDescent="0.25">
      <c r="F400" s="285"/>
      <c r="O400" s="298"/>
      <c r="P400" s="136">
        <f t="shared" ref="P400:Z400" si="150">P97</f>
        <v>0</v>
      </c>
      <c r="Q400" s="85">
        <f t="shared" si="150"/>
        <v>0</v>
      </c>
      <c r="R400" s="85">
        <f t="shared" si="150"/>
        <v>0</v>
      </c>
      <c r="S400" s="85">
        <f t="shared" si="150"/>
        <v>0</v>
      </c>
      <c r="T400" s="85">
        <f t="shared" si="150"/>
        <v>0</v>
      </c>
      <c r="U400" s="85">
        <f t="shared" si="150"/>
        <v>0</v>
      </c>
      <c r="V400" s="85">
        <f t="shared" si="150"/>
        <v>0</v>
      </c>
      <c r="W400" s="85">
        <f t="shared" si="150"/>
        <v>0</v>
      </c>
      <c r="X400" s="85">
        <f t="shared" si="150"/>
        <v>0</v>
      </c>
      <c r="Y400" s="85" t="e">
        <f t="shared" si="150"/>
        <v>#DIV/0!</v>
      </c>
      <c r="Z400" s="85" t="e">
        <f t="shared" si="150"/>
        <v>#DIV/0!</v>
      </c>
    </row>
    <row r="401" spans="1:26" hidden="1" x14ac:dyDescent="0.25">
      <c r="A401" s="46"/>
      <c r="B401" s="85"/>
      <c r="C401" s="46"/>
      <c r="D401" s="87"/>
      <c r="E401" s="87"/>
      <c r="F401" s="289"/>
      <c r="G401" s="136"/>
      <c r="H401" s="85"/>
      <c r="I401" s="46"/>
      <c r="J401" s="46"/>
      <c r="K401" s="85"/>
      <c r="L401" s="297"/>
      <c r="M401" s="298"/>
      <c r="N401" s="298"/>
      <c r="O401" s="298"/>
      <c r="P401" s="136">
        <f t="shared" ref="P401:Z401" si="151">P98</f>
        <v>0</v>
      </c>
      <c r="Q401" s="85">
        <f t="shared" si="151"/>
        <v>0</v>
      </c>
      <c r="R401" s="85">
        <f t="shared" si="151"/>
        <v>0</v>
      </c>
      <c r="S401" s="85">
        <f t="shared" si="151"/>
        <v>0</v>
      </c>
      <c r="T401" s="85">
        <f t="shared" si="151"/>
        <v>0</v>
      </c>
      <c r="U401" s="85">
        <f t="shared" si="151"/>
        <v>0</v>
      </c>
      <c r="V401" s="85">
        <f t="shared" si="151"/>
        <v>0</v>
      </c>
      <c r="W401" s="85">
        <f t="shared" si="151"/>
        <v>0</v>
      </c>
      <c r="X401" s="85">
        <f t="shared" si="151"/>
        <v>0</v>
      </c>
      <c r="Y401" s="85" t="e">
        <f t="shared" si="151"/>
        <v>#DIV/0!</v>
      </c>
      <c r="Z401" s="85" t="e">
        <f t="shared" si="151"/>
        <v>#DIV/0!</v>
      </c>
    </row>
    <row r="402" spans="1:26" hidden="1" x14ac:dyDescent="0.25">
      <c r="A402" s="52"/>
      <c r="B402" s="87"/>
      <c r="C402" s="87"/>
      <c r="D402" s="87"/>
      <c r="E402" s="87"/>
      <c r="F402" s="289"/>
      <c r="H402" s="87"/>
      <c r="I402" s="87"/>
      <c r="J402" s="87"/>
      <c r="K402" s="86"/>
      <c r="L402" s="291"/>
      <c r="M402" s="291"/>
      <c r="N402" s="291"/>
      <c r="O402" s="291"/>
      <c r="P402" s="136">
        <f t="shared" ref="P402:Z402" si="152">P99</f>
        <v>0</v>
      </c>
      <c r="Q402" s="85">
        <f t="shared" si="152"/>
        <v>0</v>
      </c>
      <c r="R402" s="85">
        <f t="shared" si="152"/>
        <v>0</v>
      </c>
      <c r="S402" s="85">
        <f t="shared" si="152"/>
        <v>0</v>
      </c>
      <c r="T402" s="85">
        <f t="shared" si="152"/>
        <v>0</v>
      </c>
      <c r="U402" s="85">
        <f t="shared" si="152"/>
        <v>0</v>
      </c>
      <c r="V402" s="85">
        <f t="shared" si="152"/>
        <v>0</v>
      </c>
      <c r="W402" s="85">
        <f t="shared" si="152"/>
        <v>0</v>
      </c>
      <c r="X402" s="85">
        <f t="shared" si="152"/>
        <v>0</v>
      </c>
      <c r="Y402" s="85" t="e">
        <f t="shared" si="152"/>
        <v>#DIV/0!</v>
      </c>
      <c r="Z402" s="85" t="e">
        <f t="shared" si="152"/>
        <v>#DIV/0!</v>
      </c>
    </row>
    <row r="403" spans="1:26" hidden="1" x14ac:dyDescent="0.25">
      <c r="A403" s="52"/>
      <c r="B403" s="87"/>
      <c r="C403" s="87"/>
      <c r="D403" s="87"/>
      <c r="E403" s="87"/>
      <c r="F403" s="289"/>
      <c r="H403" s="87"/>
      <c r="I403" s="87"/>
      <c r="J403" s="87"/>
      <c r="K403" s="86"/>
      <c r="L403" s="290"/>
      <c r="M403" s="290"/>
      <c r="N403" s="290"/>
      <c r="O403" s="290"/>
      <c r="P403" s="136">
        <f t="shared" ref="P403:Z403" si="153">P100</f>
        <v>0</v>
      </c>
      <c r="Q403" s="85">
        <f t="shared" si="153"/>
        <v>0</v>
      </c>
      <c r="R403" s="85">
        <f t="shared" si="153"/>
        <v>0</v>
      </c>
      <c r="S403" s="85">
        <f t="shared" si="153"/>
        <v>0</v>
      </c>
      <c r="T403" s="85">
        <f t="shared" si="153"/>
        <v>0</v>
      </c>
      <c r="U403" s="85">
        <f t="shared" si="153"/>
        <v>0</v>
      </c>
      <c r="V403" s="85">
        <f t="shared" si="153"/>
        <v>0</v>
      </c>
      <c r="W403" s="85">
        <f t="shared" si="153"/>
        <v>0</v>
      </c>
      <c r="X403" s="85">
        <f t="shared" si="153"/>
        <v>0</v>
      </c>
      <c r="Y403" s="85" t="e">
        <f t="shared" si="153"/>
        <v>#DIV/0!</v>
      </c>
      <c r="Z403" s="85" t="e">
        <f t="shared" si="153"/>
        <v>#DIV/0!</v>
      </c>
    </row>
    <row r="404" spans="1:26" hidden="1" x14ac:dyDescent="0.25">
      <c r="A404" s="52"/>
      <c r="B404" s="87"/>
      <c r="C404" s="87"/>
      <c r="D404" s="87"/>
      <c r="E404" s="87"/>
      <c r="F404" s="289"/>
      <c r="H404" s="87"/>
      <c r="I404" s="87"/>
      <c r="J404" s="87"/>
      <c r="K404" s="86"/>
      <c r="L404" s="291"/>
      <c r="M404" s="291"/>
      <c r="N404" s="291"/>
      <c r="O404" s="291"/>
      <c r="P404" s="136">
        <f t="shared" ref="P404:Z404" si="154">P101</f>
        <v>0</v>
      </c>
      <c r="Q404" s="85">
        <f t="shared" si="154"/>
        <v>0</v>
      </c>
      <c r="R404" s="85">
        <f t="shared" si="154"/>
        <v>0</v>
      </c>
      <c r="S404" s="85">
        <f t="shared" si="154"/>
        <v>0</v>
      </c>
      <c r="T404" s="85">
        <f t="shared" si="154"/>
        <v>0</v>
      </c>
      <c r="U404" s="85">
        <f t="shared" si="154"/>
        <v>0</v>
      </c>
      <c r="V404" s="85">
        <f t="shared" si="154"/>
        <v>0</v>
      </c>
      <c r="W404" s="85">
        <f t="shared" si="154"/>
        <v>0</v>
      </c>
      <c r="X404" s="85">
        <f t="shared" si="154"/>
        <v>0</v>
      </c>
      <c r="Y404" s="85" t="e">
        <f t="shared" si="154"/>
        <v>#DIV/0!</v>
      </c>
      <c r="Z404" s="85" t="e">
        <f t="shared" si="154"/>
        <v>#DIV/0!</v>
      </c>
    </row>
    <row r="405" spans="1:26" ht="30" hidden="1" x14ac:dyDescent="0.25">
      <c r="A405" s="52"/>
      <c r="B405" s="87"/>
      <c r="C405" s="87"/>
      <c r="D405" s="87"/>
      <c r="E405" s="87"/>
      <c r="F405" s="289"/>
      <c r="H405" s="87"/>
      <c r="I405" s="87"/>
      <c r="J405" s="87"/>
      <c r="K405" s="86"/>
      <c r="L405" s="290"/>
      <c r="M405" s="290"/>
      <c r="N405" s="290"/>
      <c r="O405" s="290"/>
      <c r="P405" s="136">
        <f t="shared" ref="P405:Z405" si="155">P102</f>
        <v>0</v>
      </c>
      <c r="Q405" s="85">
        <f t="shared" si="155"/>
        <v>0</v>
      </c>
      <c r="R405" s="85">
        <f t="shared" si="155"/>
        <v>0</v>
      </c>
      <c r="S405" s="85">
        <f t="shared" si="155"/>
        <v>0</v>
      </c>
      <c r="T405" s="85">
        <f t="shared" si="155"/>
        <v>0</v>
      </c>
      <c r="U405" s="85">
        <f t="shared" si="155"/>
        <v>0</v>
      </c>
      <c r="V405" s="85">
        <f t="shared" si="155"/>
        <v>0</v>
      </c>
      <c r="W405" s="85">
        <f t="shared" si="155"/>
        <v>0</v>
      </c>
      <c r="X405" s="85">
        <f t="shared" si="155"/>
        <v>0</v>
      </c>
      <c r="Y405" s="85" t="e">
        <f t="shared" si="155"/>
        <v>#DIV/0!</v>
      </c>
      <c r="Z405" s="85" t="e">
        <f t="shared" si="155"/>
        <v>#DIV/0!</v>
      </c>
    </row>
    <row r="406" spans="1:26" hidden="1" x14ac:dyDescent="0.25">
      <c r="A406" s="52"/>
      <c r="B406" s="87"/>
      <c r="C406" s="87"/>
      <c r="D406" s="87"/>
      <c r="E406" s="87"/>
      <c r="F406" s="289"/>
      <c r="H406" s="87"/>
      <c r="I406" s="87"/>
      <c r="J406" s="87"/>
      <c r="K406" s="86"/>
      <c r="L406" s="291"/>
      <c r="M406" s="291"/>
      <c r="N406" s="291"/>
      <c r="O406" s="291"/>
      <c r="P406" s="136">
        <f t="shared" ref="P406:Z406" si="156">P103</f>
        <v>0</v>
      </c>
      <c r="Q406" s="85">
        <f t="shared" si="156"/>
        <v>0</v>
      </c>
      <c r="R406" s="85">
        <f t="shared" si="156"/>
        <v>0</v>
      </c>
      <c r="S406" s="85">
        <f t="shared" si="156"/>
        <v>0</v>
      </c>
      <c r="T406" s="85">
        <f t="shared" si="156"/>
        <v>0</v>
      </c>
      <c r="U406" s="85">
        <f t="shared" si="156"/>
        <v>0</v>
      </c>
      <c r="V406" s="85">
        <f t="shared" si="156"/>
        <v>0</v>
      </c>
      <c r="W406" s="85">
        <f t="shared" si="156"/>
        <v>0</v>
      </c>
      <c r="X406" s="85">
        <f t="shared" si="156"/>
        <v>0</v>
      </c>
      <c r="Y406" s="85" t="e">
        <f t="shared" si="156"/>
        <v>#DIV/0!</v>
      </c>
      <c r="Z406" s="85" t="e">
        <f t="shared" si="156"/>
        <v>#DIV/0!</v>
      </c>
    </row>
    <row r="407" spans="1:26" ht="30" hidden="1" x14ac:dyDescent="0.25">
      <c r="A407" s="52"/>
      <c r="B407" s="87"/>
      <c r="C407" s="87"/>
      <c r="D407" s="87"/>
      <c r="E407" s="87"/>
      <c r="F407" s="289"/>
      <c r="H407" s="87"/>
      <c r="I407" s="87"/>
      <c r="J407" s="87"/>
      <c r="K407" s="86"/>
      <c r="L407" s="290"/>
      <c r="M407" s="290"/>
      <c r="N407" s="290"/>
      <c r="O407" s="290"/>
      <c r="P407" s="136">
        <f t="shared" ref="P407:Z407" si="157">P104</f>
        <v>0</v>
      </c>
      <c r="Q407" s="85">
        <f t="shared" si="157"/>
        <v>0</v>
      </c>
      <c r="R407" s="85">
        <f t="shared" si="157"/>
        <v>0</v>
      </c>
      <c r="S407" s="85">
        <f t="shared" si="157"/>
        <v>0</v>
      </c>
      <c r="T407" s="85">
        <f t="shared" si="157"/>
        <v>0</v>
      </c>
      <c r="U407" s="85">
        <f t="shared" si="157"/>
        <v>0</v>
      </c>
      <c r="V407" s="85">
        <f t="shared" si="157"/>
        <v>0</v>
      </c>
      <c r="W407" s="85">
        <f t="shared" si="157"/>
        <v>0</v>
      </c>
      <c r="X407" s="85">
        <f t="shared" si="157"/>
        <v>0</v>
      </c>
      <c r="Y407" s="85" t="e">
        <f t="shared" si="157"/>
        <v>#DIV/0!</v>
      </c>
      <c r="Z407" s="85" t="e">
        <f t="shared" si="157"/>
        <v>#DIV/0!</v>
      </c>
    </row>
    <row r="408" spans="1:26" hidden="1" x14ac:dyDescent="0.25">
      <c r="A408" s="52"/>
      <c r="B408" s="87"/>
      <c r="C408" s="87"/>
      <c r="D408" s="87"/>
      <c r="E408" s="87"/>
      <c r="F408" s="289"/>
      <c r="H408" s="87"/>
      <c r="I408" s="87"/>
      <c r="J408" s="87"/>
      <c r="K408" s="86"/>
      <c r="L408" s="291"/>
      <c r="M408" s="291"/>
      <c r="N408" s="291"/>
      <c r="O408" s="291"/>
      <c r="P408" s="136">
        <f t="shared" ref="P408:Z408" si="158">P105</f>
        <v>0</v>
      </c>
      <c r="Q408" s="85">
        <f t="shared" si="158"/>
        <v>0</v>
      </c>
      <c r="R408" s="85">
        <f t="shared" si="158"/>
        <v>0</v>
      </c>
      <c r="S408" s="85">
        <f t="shared" si="158"/>
        <v>0</v>
      </c>
      <c r="T408" s="85">
        <f t="shared" si="158"/>
        <v>0</v>
      </c>
      <c r="U408" s="85">
        <f t="shared" si="158"/>
        <v>0</v>
      </c>
      <c r="V408" s="85">
        <f t="shared" si="158"/>
        <v>0</v>
      </c>
      <c r="W408" s="85">
        <f t="shared" si="158"/>
        <v>0</v>
      </c>
      <c r="X408" s="85">
        <f t="shared" si="158"/>
        <v>0</v>
      </c>
      <c r="Y408" s="85" t="e">
        <f t="shared" si="158"/>
        <v>#DIV/0!</v>
      </c>
      <c r="Z408" s="85" t="e">
        <f t="shared" si="158"/>
        <v>#DIV/0!</v>
      </c>
    </row>
    <row r="409" spans="1:26" ht="30" hidden="1" x14ac:dyDescent="0.25">
      <c r="A409" s="52"/>
      <c r="B409" s="87"/>
      <c r="C409" s="87"/>
      <c r="D409" s="87"/>
      <c r="E409" s="87"/>
      <c r="F409" s="289"/>
      <c r="H409" s="87"/>
      <c r="I409" s="87"/>
      <c r="J409" s="87"/>
      <c r="K409" s="86"/>
      <c r="L409" s="290"/>
      <c r="M409" s="290"/>
      <c r="N409" s="290"/>
      <c r="O409" s="290"/>
      <c r="P409" s="136">
        <f t="shared" ref="P409:Z409" si="159">P106</f>
        <v>0</v>
      </c>
      <c r="Q409" s="85">
        <f t="shared" si="159"/>
        <v>0</v>
      </c>
      <c r="R409" s="85">
        <f t="shared" si="159"/>
        <v>0</v>
      </c>
      <c r="S409" s="85">
        <f t="shared" si="159"/>
        <v>0</v>
      </c>
      <c r="T409" s="85">
        <f t="shared" si="159"/>
        <v>0</v>
      </c>
      <c r="U409" s="85">
        <f t="shared" si="159"/>
        <v>0</v>
      </c>
      <c r="V409" s="85">
        <f t="shared" si="159"/>
        <v>0</v>
      </c>
      <c r="W409" s="85">
        <f t="shared" si="159"/>
        <v>0</v>
      </c>
      <c r="X409" s="85">
        <f t="shared" si="159"/>
        <v>0</v>
      </c>
      <c r="Y409" s="85" t="e">
        <f t="shared" si="159"/>
        <v>#DIV/0!</v>
      </c>
      <c r="Z409" s="85" t="e">
        <f t="shared" si="159"/>
        <v>#DIV/0!</v>
      </c>
    </row>
    <row r="410" spans="1:26" hidden="1" x14ac:dyDescent="0.25">
      <c r="A410" s="52"/>
      <c r="B410" s="87"/>
      <c r="C410" s="87"/>
      <c r="D410" s="87"/>
      <c r="E410" s="87"/>
      <c r="F410" s="289"/>
      <c r="H410" s="87"/>
      <c r="I410" s="87"/>
      <c r="J410" s="87"/>
      <c r="K410" s="86"/>
      <c r="L410" s="291"/>
      <c r="M410" s="291"/>
      <c r="N410" s="291"/>
      <c r="O410" s="291"/>
      <c r="P410" s="136">
        <f t="shared" ref="P410:Z410" si="160">P107</f>
        <v>0</v>
      </c>
      <c r="Q410" s="85">
        <f t="shared" si="160"/>
        <v>0</v>
      </c>
      <c r="R410" s="85">
        <f t="shared" si="160"/>
        <v>0</v>
      </c>
      <c r="S410" s="85">
        <f t="shared" si="160"/>
        <v>0</v>
      </c>
      <c r="T410" s="85">
        <f t="shared" si="160"/>
        <v>0</v>
      </c>
      <c r="U410" s="85">
        <f t="shared" si="160"/>
        <v>0</v>
      </c>
      <c r="V410" s="85">
        <f t="shared" si="160"/>
        <v>0</v>
      </c>
      <c r="W410" s="85">
        <f t="shared" si="160"/>
        <v>0</v>
      </c>
      <c r="X410" s="85">
        <f t="shared" si="160"/>
        <v>0</v>
      </c>
      <c r="Y410" s="85" t="e">
        <f t="shared" si="160"/>
        <v>#DIV/0!</v>
      </c>
      <c r="Z410" s="85" t="e">
        <f t="shared" si="160"/>
        <v>#DIV/0!</v>
      </c>
    </row>
    <row r="411" spans="1:26" hidden="1" x14ac:dyDescent="0.25">
      <c r="A411" s="52"/>
      <c r="B411" s="87"/>
      <c r="C411" s="87"/>
      <c r="D411" s="87"/>
      <c r="E411" s="87"/>
      <c r="F411" s="289"/>
      <c r="H411" s="87"/>
      <c r="I411" s="87"/>
      <c r="J411" s="87"/>
      <c r="K411" s="86"/>
      <c r="L411" s="290"/>
      <c r="M411" s="290"/>
      <c r="N411" s="290"/>
      <c r="O411" s="290"/>
      <c r="P411" s="136">
        <f t="shared" ref="P411:Z411" si="161">P108</f>
        <v>0</v>
      </c>
      <c r="Q411" s="85">
        <f t="shared" si="161"/>
        <v>0</v>
      </c>
      <c r="R411" s="85">
        <f t="shared" si="161"/>
        <v>0</v>
      </c>
      <c r="S411" s="85">
        <f t="shared" si="161"/>
        <v>0</v>
      </c>
      <c r="T411" s="85">
        <f t="shared" si="161"/>
        <v>0</v>
      </c>
      <c r="U411" s="85">
        <f t="shared" si="161"/>
        <v>0</v>
      </c>
      <c r="V411" s="85">
        <f t="shared" si="161"/>
        <v>0</v>
      </c>
      <c r="W411" s="85">
        <f t="shared" si="161"/>
        <v>0</v>
      </c>
      <c r="X411" s="85">
        <f t="shared" si="161"/>
        <v>0</v>
      </c>
      <c r="Y411" s="85" t="e">
        <f t="shared" si="161"/>
        <v>#DIV/0!</v>
      </c>
      <c r="Z411" s="85" t="e">
        <f t="shared" si="161"/>
        <v>#DIV/0!</v>
      </c>
    </row>
    <row r="412" spans="1:26" hidden="1" x14ac:dyDescent="0.25">
      <c r="A412" s="52"/>
      <c r="B412" s="87"/>
      <c r="C412" s="87"/>
      <c r="D412" s="87"/>
      <c r="E412" s="87"/>
      <c r="F412" s="289"/>
      <c r="H412" s="87"/>
      <c r="I412" s="87"/>
      <c r="J412" s="87"/>
      <c r="K412" s="86"/>
      <c r="L412" s="291"/>
      <c r="M412" s="291"/>
      <c r="N412" s="291"/>
      <c r="O412" s="291"/>
      <c r="P412" s="136">
        <f t="shared" ref="P412:Z412" si="162">P109</f>
        <v>0</v>
      </c>
      <c r="Q412" s="85">
        <f t="shared" si="162"/>
        <v>0</v>
      </c>
      <c r="R412" s="85">
        <f t="shared" si="162"/>
        <v>0</v>
      </c>
      <c r="S412" s="85">
        <f t="shared" si="162"/>
        <v>0</v>
      </c>
      <c r="T412" s="85">
        <f t="shared" si="162"/>
        <v>0</v>
      </c>
      <c r="U412" s="85">
        <f t="shared" si="162"/>
        <v>0</v>
      </c>
      <c r="V412" s="85">
        <f t="shared" si="162"/>
        <v>0</v>
      </c>
      <c r="W412" s="85">
        <f t="shared" si="162"/>
        <v>0</v>
      </c>
      <c r="X412" s="85">
        <f t="shared" si="162"/>
        <v>0</v>
      </c>
      <c r="Y412" s="85" t="e">
        <f t="shared" si="162"/>
        <v>#DIV/0!</v>
      </c>
      <c r="Z412" s="85" t="e">
        <f t="shared" si="162"/>
        <v>#DIV/0!</v>
      </c>
    </row>
    <row r="413" spans="1:26" hidden="1" x14ac:dyDescent="0.25">
      <c r="A413" s="52"/>
      <c r="B413" s="87"/>
      <c r="C413" s="87"/>
      <c r="D413" s="87"/>
      <c r="E413" s="87"/>
      <c r="F413" s="289"/>
      <c r="H413" s="87"/>
      <c r="I413" s="87"/>
      <c r="J413" s="87"/>
      <c r="K413" s="86"/>
      <c r="L413" s="290"/>
      <c r="M413" s="290"/>
      <c r="N413" s="290"/>
      <c r="O413" s="290"/>
      <c r="P413" s="136">
        <f t="shared" ref="P413:Z413" si="163">P110</f>
        <v>0</v>
      </c>
      <c r="Q413" s="85">
        <f t="shared" si="163"/>
        <v>0</v>
      </c>
      <c r="R413" s="85">
        <f t="shared" si="163"/>
        <v>0</v>
      </c>
      <c r="S413" s="85">
        <f t="shared" si="163"/>
        <v>0</v>
      </c>
      <c r="T413" s="85">
        <f t="shared" si="163"/>
        <v>0</v>
      </c>
      <c r="U413" s="85">
        <f t="shared" si="163"/>
        <v>0</v>
      </c>
      <c r="V413" s="85">
        <f t="shared" si="163"/>
        <v>0</v>
      </c>
      <c r="W413" s="85">
        <f t="shared" si="163"/>
        <v>0</v>
      </c>
      <c r="X413" s="85">
        <f t="shared" si="163"/>
        <v>0</v>
      </c>
      <c r="Y413" s="85" t="e">
        <f t="shared" si="163"/>
        <v>#DIV/0!</v>
      </c>
      <c r="Z413" s="85" t="e">
        <f t="shared" si="163"/>
        <v>#DIV/0!</v>
      </c>
    </row>
    <row r="414" spans="1:26" hidden="1" x14ac:dyDescent="0.25">
      <c r="A414" s="52"/>
      <c r="B414" s="87"/>
      <c r="C414" s="87"/>
      <c r="D414" s="87"/>
      <c r="E414" s="87"/>
      <c r="F414" s="289"/>
      <c r="H414" s="87"/>
      <c r="I414" s="87"/>
      <c r="J414" s="87"/>
      <c r="K414" s="86"/>
      <c r="L414" s="291"/>
      <c r="M414" s="291"/>
      <c r="N414" s="291"/>
      <c r="O414" s="291"/>
      <c r="P414" s="136">
        <f t="shared" ref="P414:Z414" si="164">P111</f>
        <v>0</v>
      </c>
      <c r="Q414" s="85">
        <f t="shared" si="164"/>
        <v>0</v>
      </c>
      <c r="R414" s="85">
        <f t="shared" si="164"/>
        <v>0</v>
      </c>
      <c r="S414" s="85">
        <f t="shared" si="164"/>
        <v>0</v>
      </c>
      <c r="T414" s="85">
        <f t="shared" si="164"/>
        <v>0</v>
      </c>
      <c r="U414" s="85">
        <f t="shared" si="164"/>
        <v>0</v>
      </c>
      <c r="V414" s="85">
        <f t="shared" si="164"/>
        <v>0</v>
      </c>
      <c r="W414" s="85">
        <f t="shared" si="164"/>
        <v>0</v>
      </c>
      <c r="X414" s="85">
        <f t="shared" si="164"/>
        <v>0</v>
      </c>
      <c r="Y414" s="85" t="e">
        <f t="shared" si="164"/>
        <v>#DIV/0!</v>
      </c>
      <c r="Z414" s="85" t="e">
        <f t="shared" si="164"/>
        <v>#DIV/0!</v>
      </c>
    </row>
    <row r="415" spans="1:26" hidden="1" x14ac:dyDescent="0.25">
      <c r="A415" s="52"/>
      <c r="B415" s="87"/>
      <c r="C415" s="87"/>
      <c r="D415" s="87"/>
      <c r="E415" s="87"/>
      <c r="F415" s="289"/>
      <c r="H415" s="87"/>
      <c r="I415" s="87"/>
      <c r="J415" s="87"/>
      <c r="K415" s="86"/>
      <c r="L415" s="290"/>
      <c r="M415" s="290"/>
      <c r="N415" s="290"/>
      <c r="O415" s="290"/>
      <c r="P415" s="136">
        <f t="shared" ref="P415:Z415" si="165">P112</f>
        <v>0</v>
      </c>
      <c r="Q415" s="85">
        <f t="shared" si="165"/>
        <v>0</v>
      </c>
      <c r="R415" s="85">
        <f t="shared" si="165"/>
        <v>0</v>
      </c>
      <c r="S415" s="85">
        <f t="shared" si="165"/>
        <v>0</v>
      </c>
      <c r="T415" s="85">
        <f t="shared" si="165"/>
        <v>0</v>
      </c>
      <c r="U415" s="85">
        <f t="shared" si="165"/>
        <v>0</v>
      </c>
      <c r="V415" s="85">
        <f t="shared" si="165"/>
        <v>0</v>
      </c>
      <c r="W415" s="85">
        <f t="shared" si="165"/>
        <v>0</v>
      </c>
      <c r="X415" s="85">
        <f t="shared" si="165"/>
        <v>0</v>
      </c>
      <c r="Y415" s="85" t="e">
        <f t="shared" si="165"/>
        <v>#DIV/0!</v>
      </c>
      <c r="Z415" s="85" t="e">
        <f t="shared" si="165"/>
        <v>#DIV/0!</v>
      </c>
    </row>
    <row r="416" spans="1:26" hidden="1" x14ac:dyDescent="0.25">
      <c r="A416" s="52"/>
      <c r="B416" s="87"/>
      <c r="C416" s="87"/>
      <c r="D416" s="87"/>
      <c r="E416" s="87"/>
      <c r="F416" s="289"/>
      <c r="H416" s="87"/>
      <c r="I416" s="87"/>
      <c r="J416" s="87"/>
      <c r="K416" s="86"/>
      <c r="L416" s="291"/>
      <c r="M416" s="291"/>
      <c r="N416" s="291"/>
      <c r="O416" s="291"/>
      <c r="P416" s="136">
        <f t="shared" ref="P416:Z416" si="166">P113</f>
        <v>0</v>
      </c>
      <c r="Q416" s="85">
        <f t="shared" si="166"/>
        <v>0</v>
      </c>
      <c r="R416" s="85">
        <f t="shared" si="166"/>
        <v>0</v>
      </c>
      <c r="S416" s="85">
        <f t="shared" si="166"/>
        <v>0</v>
      </c>
      <c r="T416" s="85">
        <f t="shared" si="166"/>
        <v>0</v>
      </c>
      <c r="U416" s="85">
        <f t="shared" si="166"/>
        <v>0</v>
      </c>
      <c r="V416" s="85">
        <f t="shared" si="166"/>
        <v>0</v>
      </c>
      <c r="W416" s="85">
        <f t="shared" si="166"/>
        <v>0</v>
      </c>
      <c r="X416" s="85">
        <f t="shared" si="166"/>
        <v>0</v>
      </c>
      <c r="Y416" s="85" t="e">
        <f t="shared" si="166"/>
        <v>#DIV/0!</v>
      </c>
      <c r="Z416" s="85" t="e">
        <f t="shared" si="166"/>
        <v>#DIV/0!</v>
      </c>
    </row>
    <row r="417" spans="1:26" hidden="1" x14ac:dyDescent="0.25">
      <c r="A417" s="52"/>
      <c r="B417" s="87"/>
      <c r="C417" s="87"/>
      <c r="D417" s="87"/>
      <c r="E417" s="87"/>
      <c r="F417" s="289"/>
      <c r="H417" s="87"/>
      <c r="I417" s="87"/>
      <c r="J417" s="87"/>
      <c r="K417" s="86"/>
      <c r="L417" s="290"/>
      <c r="M417" s="290"/>
      <c r="N417" s="290"/>
      <c r="O417" s="290"/>
      <c r="P417" s="136">
        <f t="shared" ref="P417:Z417" si="167">P114</f>
        <v>0</v>
      </c>
      <c r="Q417" s="85">
        <f t="shared" si="167"/>
        <v>0</v>
      </c>
      <c r="R417" s="85">
        <f t="shared" si="167"/>
        <v>0</v>
      </c>
      <c r="S417" s="85">
        <f t="shared" si="167"/>
        <v>0</v>
      </c>
      <c r="T417" s="85">
        <f t="shared" si="167"/>
        <v>0</v>
      </c>
      <c r="U417" s="85">
        <f t="shared" si="167"/>
        <v>0</v>
      </c>
      <c r="V417" s="85">
        <f t="shared" si="167"/>
        <v>0</v>
      </c>
      <c r="W417" s="85">
        <f t="shared" si="167"/>
        <v>0</v>
      </c>
      <c r="X417" s="85">
        <f t="shared" si="167"/>
        <v>0</v>
      </c>
      <c r="Y417" s="85" t="e">
        <f t="shared" si="167"/>
        <v>#DIV/0!</v>
      </c>
      <c r="Z417" s="85" t="e">
        <f t="shared" si="167"/>
        <v>#DIV/0!</v>
      </c>
    </row>
    <row r="418" spans="1:26" hidden="1" x14ac:dyDescent="0.25">
      <c r="A418" s="52"/>
      <c r="B418" s="87"/>
      <c r="C418" s="87"/>
      <c r="D418" s="87"/>
      <c r="E418" s="87"/>
      <c r="F418" s="289"/>
      <c r="H418" s="87"/>
      <c r="I418" s="87"/>
      <c r="J418" s="87"/>
      <c r="K418" s="86"/>
      <c r="L418" s="291"/>
      <c r="M418" s="291"/>
      <c r="N418" s="291"/>
      <c r="O418" s="291"/>
      <c r="P418" s="136">
        <f t="shared" ref="P418:Z418" si="168">P115</f>
        <v>0</v>
      </c>
      <c r="Q418" s="85">
        <f t="shared" si="168"/>
        <v>0</v>
      </c>
      <c r="R418" s="85">
        <f t="shared" si="168"/>
        <v>0</v>
      </c>
      <c r="S418" s="85">
        <f t="shared" si="168"/>
        <v>0</v>
      </c>
      <c r="T418" s="85">
        <f t="shared" si="168"/>
        <v>0</v>
      </c>
      <c r="U418" s="85">
        <f t="shared" si="168"/>
        <v>0</v>
      </c>
      <c r="V418" s="85">
        <f t="shared" si="168"/>
        <v>0</v>
      </c>
      <c r="W418" s="85">
        <f t="shared" si="168"/>
        <v>0</v>
      </c>
      <c r="X418" s="85">
        <f t="shared" si="168"/>
        <v>0</v>
      </c>
      <c r="Y418" s="85" t="e">
        <f t="shared" si="168"/>
        <v>#DIV/0!</v>
      </c>
      <c r="Z418" s="85" t="e">
        <f t="shared" si="168"/>
        <v>#DIV/0!</v>
      </c>
    </row>
    <row r="419" spans="1:26" hidden="1" x14ac:dyDescent="0.25">
      <c r="A419" s="52"/>
      <c r="B419" s="87"/>
      <c r="C419" s="87"/>
      <c r="D419" s="87"/>
      <c r="E419" s="87"/>
      <c r="F419" s="289"/>
      <c r="H419" s="87"/>
      <c r="I419" s="87"/>
      <c r="J419" s="87"/>
      <c r="K419" s="86"/>
      <c r="L419" s="290"/>
      <c r="M419" s="290"/>
      <c r="N419" s="290"/>
      <c r="O419" s="290"/>
      <c r="P419" s="136">
        <f t="shared" ref="P419:Z419" si="169">P116</f>
        <v>0</v>
      </c>
      <c r="Q419" s="85">
        <f t="shared" si="169"/>
        <v>0</v>
      </c>
      <c r="R419" s="85">
        <f t="shared" si="169"/>
        <v>0</v>
      </c>
      <c r="S419" s="85">
        <f t="shared" si="169"/>
        <v>0</v>
      </c>
      <c r="T419" s="85">
        <f t="shared" si="169"/>
        <v>0</v>
      </c>
      <c r="U419" s="85">
        <f t="shared" si="169"/>
        <v>0</v>
      </c>
      <c r="V419" s="85">
        <f t="shared" si="169"/>
        <v>0</v>
      </c>
      <c r="W419" s="85">
        <f t="shared" si="169"/>
        <v>0</v>
      </c>
      <c r="X419" s="85">
        <f t="shared" si="169"/>
        <v>0</v>
      </c>
      <c r="Y419" s="85" t="e">
        <f t="shared" si="169"/>
        <v>#DIV/0!</v>
      </c>
      <c r="Z419" s="85" t="e">
        <f t="shared" si="169"/>
        <v>#DIV/0!</v>
      </c>
    </row>
    <row r="420" spans="1:26" hidden="1" x14ac:dyDescent="0.25">
      <c r="A420" s="52"/>
      <c r="B420" s="87"/>
      <c r="C420" s="87"/>
      <c r="D420" s="87"/>
      <c r="E420" s="87"/>
      <c r="F420" s="289"/>
      <c r="H420" s="87"/>
      <c r="I420" s="87"/>
      <c r="J420" s="87"/>
      <c r="K420" s="86"/>
      <c r="L420" s="291"/>
      <c r="M420" s="291"/>
      <c r="N420" s="291"/>
      <c r="O420" s="291"/>
      <c r="P420" s="136">
        <f t="shared" ref="P420:Z420" si="170">P117</f>
        <v>0</v>
      </c>
      <c r="Q420" s="85">
        <f t="shared" si="170"/>
        <v>0</v>
      </c>
      <c r="R420" s="85">
        <f t="shared" si="170"/>
        <v>0</v>
      </c>
      <c r="S420" s="85">
        <f t="shared" si="170"/>
        <v>0</v>
      </c>
      <c r="T420" s="85">
        <f t="shared" si="170"/>
        <v>0</v>
      </c>
      <c r="U420" s="85">
        <f t="shared" si="170"/>
        <v>0</v>
      </c>
      <c r="V420" s="85">
        <f t="shared" si="170"/>
        <v>0</v>
      </c>
      <c r="W420" s="85">
        <f t="shared" si="170"/>
        <v>0</v>
      </c>
      <c r="X420" s="85">
        <f t="shared" si="170"/>
        <v>0</v>
      </c>
      <c r="Y420" s="85" t="e">
        <f t="shared" si="170"/>
        <v>#DIV/0!</v>
      </c>
      <c r="Z420" s="85" t="e">
        <f t="shared" si="170"/>
        <v>#DIV/0!</v>
      </c>
    </row>
    <row r="421" spans="1:26" hidden="1" x14ac:dyDescent="0.25">
      <c r="A421" s="52"/>
      <c r="B421" s="87"/>
      <c r="C421" s="87"/>
      <c r="D421" s="87"/>
      <c r="E421" s="87"/>
      <c r="F421" s="289"/>
      <c r="H421" s="87"/>
      <c r="I421" s="87"/>
      <c r="J421" s="87"/>
      <c r="K421" s="86"/>
      <c r="L421" s="290"/>
      <c r="M421" s="290"/>
      <c r="N421" s="290"/>
      <c r="O421" s="290"/>
      <c r="P421" s="136">
        <f t="shared" ref="P421:Z421" si="171">P118</f>
        <v>0</v>
      </c>
      <c r="Q421" s="85">
        <f t="shared" si="171"/>
        <v>0</v>
      </c>
      <c r="R421" s="85">
        <f t="shared" si="171"/>
        <v>0</v>
      </c>
      <c r="S421" s="85">
        <f t="shared" si="171"/>
        <v>0</v>
      </c>
      <c r="T421" s="85">
        <f t="shared" si="171"/>
        <v>0</v>
      </c>
      <c r="U421" s="85">
        <f t="shared" si="171"/>
        <v>0</v>
      </c>
      <c r="V421" s="85">
        <f t="shared" si="171"/>
        <v>0</v>
      </c>
      <c r="W421" s="85">
        <f t="shared" si="171"/>
        <v>0</v>
      </c>
      <c r="X421" s="85">
        <f t="shared" si="171"/>
        <v>0</v>
      </c>
      <c r="Y421" s="85" t="e">
        <f t="shared" si="171"/>
        <v>#DIV/0!</v>
      </c>
      <c r="Z421" s="85" t="e">
        <f t="shared" si="171"/>
        <v>#DIV/0!</v>
      </c>
    </row>
    <row r="422" spans="1:26" hidden="1" x14ac:dyDescent="0.25">
      <c r="A422" s="52"/>
      <c r="B422" s="87"/>
      <c r="C422" s="87"/>
      <c r="D422" s="87"/>
      <c r="E422" s="87"/>
      <c r="F422" s="289"/>
      <c r="H422" s="87"/>
      <c r="I422" s="87"/>
      <c r="J422" s="87"/>
      <c r="K422" s="86"/>
      <c r="L422" s="291"/>
      <c r="M422" s="291"/>
      <c r="N422" s="291"/>
      <c r="O422" s="291"/>
      <c r="P422" s="136">
        <f t="shared" ref="P422:Z422" si="172">P119</f>
        <v>0</v>
      </c>
      <c r="Q422" s="85">
        <f t="shared" si="172"/>
        <v>0</v>
      </c>
      <c r="R422" s="85">
        <f t="shared" si="172"/>
        <v>0</v>
      </c>
      <c r="S422" s="85">
        <f t="shared" si="172"/>
        <v>0</v>
      </c>
      <c r="T422" s="85">
        <f t="shared" si="172"/>
        <v>0</v>
      </c>
      <c r="U422" s="85">
        <f t="shared" si="172"/>
        <v>0</v>
      </c>
      <c r="V422" s="85">
        <f t="shared" si="172"/>
        <v>0</v>
      </c>
      <c r="W422" s="85">
        <f t="shared" si="172"/>
        <v>0</v>
      </c>
      <c r="X422" s="85">
        <f t="shared" si="172"/>
        <v>0</v>
      </c>
      <c r="Y422" s="85" t="e">
        <f t="shared" si="172"/>
        <v>#DIV/0!</v>
      </c>
      <c r="Z422" s="85" t="e">
        <f t="shared" si="172"/>
        <v>#DIV/0!</v>
      </c>
    </row>
    <row r="423" spans="1:26" hidden="1" x14ac:dyDescent="0.25">
      <c r="A423" s="52"/>
      <c r="B423" s="87"/>
      <c r="C423" s="87"/>
      <c r="D423" s="87"/>
      <c r="E423" s="87"/>
      <c r="F423" s="289"/>
      <c r="H423" s="87"/>
      <c r="I423" s="87"/>
      <c r="J423" s="87"/>
      <c r="K423" s="86"/>
      <c r="L423" s="290"/>
      <c r="M423" s="290"/>
      <c r="N423" s="290"/>
      <c r="O423" s="290"/>
      <c r="P423" s="136">
        <f t="shared" ref="P423:Z423" si="173">P120</f>
        <v>0</v>
      </c>
      <c r="Q423" s="85">
        <f t="shared" si="173"/>
        <v>0</v>
      </c>
      <c r="R423" s="85">
        <f t="shared" si="173"/>
        <v>0</v>
      </c>
      <c r="S423" s="85">
        <f t="shared" si="173"/>
        <v>0</v>
      </c>
      <c r="T423" s="85">
        <f t="shared" si="173"/>
        <v>0</v>
      </c>
      <c r="U423" s="85">
        <f t="shared" si="173"/>
        <v>0</v>
      </c>
      <c r="V423" s="85">
        <f t="shared" si="173"/>
        <v>0</v>
      </c>
      <c r="W423" s="85">
        <f t="shared" si="173"/>
        <v>0</v>
      </c>
      <c r="X423" s="85">
        <f t="shared" si="173"/>
        <v>0</v>
      </c>
      <c r="Y423" s="85" t="e">
        <f t="shared" si="173"/>
        <v>#DIV/0!</v>
      </c>
      <c r="Z423" s="85" t="e">
        <f t="shared" si="173"/>
        <v>#DIV/0!</v>
      </c>
    </row>
    <row r="424" spans="1:26" hidden="1" x14ac:dyDescent="0.25">
      <c r="A424" s="52"/>
      <c r="B424" s="87"/>
      <c r="C424" s="87"/>
      <c r="D424" s="87"/>
      <c r="E424" s="87"/>
      <c r="F424" s="289"/>
      <c r="H424" s="87"/>
      <c r="I424" s="87"/>
      <c r="J424" s="87"/>
      <c r="K424" s="86"/>
      <c r="L424" s="291"/>
      <c r="M424" s="291"/>
      <c r="N424" s="291"/>
      <c r="O424" s="291"/>
      <c r="P424" s="136">
        <f t="shared" ref="P424:Z424" si="174">P121</f>
        <v>0</v>
      </c>
      <c r="Q424" s="85">
        <f t="shared" si="174"/>
        <v>0</v>
      </c>
      <c r="R424" s="85">
        <f t="shared" si="174"/>
        <v>0</v>
      </c>
      <c r="S424" s="85">
        <f t="shared" si="174"/>
        <v>0</v>
      </c>
      <c r="T424" s="85">
        <f t="shared" si="174"/>
        <v>0</v>
      </c>
      <c r="U424" s="85">
        <f t="shared" si="174"/>
        <v>0</v>
      </c>
      <c r="V424" s="85">
        <f t="shared" si="174"/>
        <v>0</v>
      </c>
      <c r="W424" s="85">
        <f t="shared" si="174"/>
        <v>0</v>
      </c>
      <c r="X424" s="85">
        <f t="shared" si="174"/>
        <v>0</v>
      </c>
      <c r="Y424" s="85" t="e">
        <f t="shared" si="174"/>
        <v>#DIV/0!</v>
      </c>
      <c r="Z424" s="85" t="e">
        <f t="shared" si="174"/>
        <v>#DIV/0!</v>
      </c>
    </row>
    <row r="425" spans="1:26" hidden="1" x14ac:dyDescent="0.25">
      <c r="A425" s="52"/>
      <c r="B425" s="87"/>
      <c r="C425" s="87"/>
      <c r="D425" s="87"/>
      <c r="E425" s="87"/>
      <c r="F425" s="289"/>
      <c r="H425" s="87"/>
      <c r="I425" s="87"/>
      <c r="J425" s="87"/>
      <c r="K425" s="86"/>
      <c r="L425" s="290"/>
      <c r="M425" s="290"/>
      <c r="N425" s="290"/>
      <c r="O425" s="290"/>
      <c r="P425" s="136">
        <f t="shared" ref="P425:Z425" si="175">P122</f>
        <v>0</v>
      </c>
      <c r="Q425" s="85">
        <f t="shared" si="175"/>
        <v>0</v>
      </c>
      <c r="R425" s="85">
        <f t="shared" si="175"/>
        <v>0</v>
      </c>
      <c r="S425" s="85">
        <f t="shared" si="175"/>
        <v>0</v>
      </c>
      <c r="T425" s="85">
        <f t="shared" si="175"/>
        <v>0</v>
      </c>
      <c r="U425" s="85">
        <f t="shared" si="175"/>
        <v>0</v>
      </c>
      <c r="V425" s="85">
        <f t="shared" si="175"/>
        <v>0</v>
      </c>
      <c r="W425" s="85">
        <f t="shared" si="175"/>
        <v>0</v>
      </c>
      <c r="X425" s="85">
        <f t="shared" si="175"/>
        <v>0</v>
      </c>
      <c r="Y425" s="85" t="e">
        <f t="shared" si="175"/>
        <v>#DIV/0!</v>
      </c>
      <c r="Z425" s="85" t="e">
        <f t="shared" si="175"/>
        <v>#DIV/0!</v>
      </c>
    </row>
    <row r="426" spans="1:26" hidden="1" x14ac:dyDescent="0.25">
      <c r="A426" s="52"/>
      <c r="B426" s="87"/>
      <c r="C426" s="87"/>
      <c r="D426" s="87"/>
      <c r="E426" s="87"/>
      <c r="F426" s="289"/>
      <c r="H426" s="87"/>
      <c r="I426" s="87"/>
      <c r="J426" s="87"/>
      <c r="K426" s="86"/>
      <c r="L426" s="291"/>
      <c r="M426" s="291"/>
      <c r="N426" s="291"/>
      <c r="O426" s="291"/>
      <c r="P426" s="136">
        <f t="shared" ref="P426:Z426" si="176">P123</f>
        <v>0</v>
      </c>
      <c r="Q426" s="85">
        <f t="shared" si="176"/>
        <v>0</v>
      </c>
      <c r="R426" s="85">
        <f t="shared" si="176"/>
        <v>0</v>
      </c>
      <c r="S426" s="85">
        <f t="shared" si="176"/>
        <v>0</v>
      </c>
      <c r="T426" s="85">
        <f t="shared" si="176"/>
        <v>0</v>
      </c>
      <c r="U426" s="85">
        <f t="shared" si="176"/>
        <v>0</v>
      </c>
      <c r="V426" s="85">
        <f t="shared" si="176"/>
        <v>0</v>
      </c>
      <c r="W426" s="85">
        <f t="shared" si="176"/>
        <v>0</v>
      </c>
      <c r="X426" s="85">
        <f t="shared" si="176"/>
        <v>0</v>
      </c>
      <c r="Y426" s="85" t="e">
        <f t="shared" si="176"/>
        <v>#DIV/0!</v>
      </c>
      <c r="Z426" s="85" t="e">
        <f t="shared" si="176"/>
        <v>#DIV/0!</v>
      </c>
    </row>
    <row r="427" spans="1:26" hidden="1" x14ac:dyDescent="0.25">
      <c r="A427" s="52"/>
      <c r="B427" s="87"/>
      <c r="C427" s="87"/>
      <c r="D427" s="87"/>
      <c r="E427" s="87"/>
      <c r="F427" s="289"/>
      <c r="H427" s="87"/>
      <c r="I427" s="87"/>
      <c r="J427" s="87"/>
      <c r="K427" s="86"/>
      <c r="L427" s="290"/>
      <c r="M427" s="290"/>
      <c r="N427" s="290"/>
      <c r="O427" s="290"/>
      <c r="P427" s="136">
        <f t="shared" ref="P427:Z427" si="177">P124</f>
        <v>0</v>
      </c>
      <c r="Q427" s="85">
        <f t="shared" si="177"/>
        <v>0</v>
      </c>
      <c r="R427" s="85">
        <f t="shared" si="177"/>
        <v>0</v>
      </c>
      <c r="S427" s="85">
        <f t="shared" si="177"/>
        <v>0</v>
      </c>
      <c r="T427" s="85">
        <f t="shared" si="177"/>
        <v>0</v>
      </c>
      <c r="U427" s="85">
        <f t="shared" si="177"/>
        <v>0</v>
      </c>
      <c r="V427" s="85">
        <f t="shared" si="177"/>
        <v>0</v>
      </c>
      <c r="W427" s="85">
        <f t="shared" si="177"/>
        <v>0</v>
      </c>
      <c r="X427" s="85">
        <f t="shared" si="177"/>
        <v>0</v>
      </c>
      <c r="Y427" s="85" t="e">
        <f t="shared" si="177"/>
        <v>#DIV/0!</v>
      </c>
      <c r="Z427" s="85" t="e">
        <f t="shared" si="177"/>
        <v>#DIV/0!</v>
      </c>
    </row>
    <row r="428" spans="1:26" hidden="1" x14ac:dyDescent="0.25">
      <c r="A428" s="52"/>
      <c r="B428" s="87"/>
      <c r="C428" s="87"/>
      <c r="D428" s="87"/>
      <c r="E428" s="87"/>
      <c r="F428" s="289"/>
      <c r="H428" s="87"/>
      <c r="I428" s="87"/>
      <c r="J428" s="87"/>
      <c r="K428" s="86"/>
      <c r="L428" s="291"/>
      <c r="M428" s="291"/>
      <c r="N428" s="291"/>
      <c r="O428" s="291"/>
      <c r="P428" s="136">
        <f t="shared" ref="P428:Z428" si="178">P125</f>
        <v>0</v>
      </c>
      <c r="Q428" s="85">
        <f t="shared" si="178"/>
        <v>0</v>
      </c>
      <c r="R428" s="85">
        <f t="shared" si="178"/>
        <v>0</v>
      </c>
      <c r="S428" s="85">
        <f t="shared" si="178"/>
        <v>0</v>
      </c>
      <c r="T428" s="85">
        <f t="shared" si="178"/>
        <v>0</v>
      </c>
      <c r="U428" s="85">
        <f t="shared" si="178"/>
        <v>0</v>
      </c>
      <c r="V428" s="85">
        <f t="shared" si="178"/>
        <v>0</v>
      </c>
      <c r="W428" s="85">
        <f t="shared" si="178"/>
        <v>0</v>
      </c>
      <c r="X428" s="85">
        <f t="shared" si="178"/>
        <v>0</v>
      </c>
      <c r="Y428" s="85" t="e">
        <f t="shared" si="178"/>
        <v>#DIV/0!</v>
      </c>
      <c r="Z428" s="85" t="e">
        <f t="shared" si="178"/>
        <v>#DIV/0!</v>
      </c>
    </row>
    <row r="429" spans="1:26" hidden="1" x14ac:dyDescent="0.25">
      <c r="A429" s="52"/>
      <c r="B429" s="87"/>
      <c r="C429" s="87"/>
      <c r="D429" s="87"/>
      <c r="E429" s="87"/>
      <c r="F429" s="289"/>
      <c r="H429" s="87"/>
      <c r="I429" s="87"/>
      <c r="J429" s="87"/>
      <c r="K429" s="86"/>
      <c r="L429" s="290"/>
      <c r="M429" s="290"/>
      <c r="N429" s="290"/>
      <c r="O429" s="290"/>
      <c r="P429" s="136">
        <f t="shared" ref="P429:Z429" si="179">P126</f>
        <v>0</v>
      </c>
      <c r="Q429" s="85">
        <f t="shared" si="179"/>
        <v>0</v>
      </c>
      <c r="R429" s="85">
        <f t="shared" si="179"/>
        <v>0</v>
      </c>
      <c r="S429" s="85">
        <f t="shared" si="179"/>
        <v>0</v>
      </c>
      <c r="T429" s="85">
        <f t="shared" si="179"/>
        <v>0</v>
      </c>
      <c r="U429" s="85">
        <f t="shared" si="179"/>
        <v>0</v>
      </c>
      <c r="V429" s="85">
        <f t="shared" si="179"/>
        <v>0</v>
      </c>
      <c r="W429" s="85">
        <f t="shared" si="179"/>
        <v>0</v>
      </c>
      <c r="X429" s="85">
        <f t="shared" si="179"/>
        <v>0</v>
      </c>
      <c r="Y429" s="85" t="e">
        <f t="shared" si="179"/>
        <v>#DIV/0!</v>
      </c>
      <c r="Z429" s="85" t="e">
        <f t="shared" si="179"/>
        <v>#DIV/0!</v>
      </c>
    </row>
    <row r="430" spans="1:26" hidden="1" x14ac:dyDescent="0.25">
      <c r="A430" s="52"/>
      <c r="B430" s="87"/>
      <c r="C430" s="87"/>
      <c r="D430" s="87"/>
      <c r="E430" s="87"/>
      <c r="F430" s="289"/>
      <c r="H430" s="87"/>
      <c r="I430" s="87"/>
      <c r="J430" s="87"/>
      <c r="K430" s="86"/>
      <c r="L430" s="291"/>
      <c r="M430" s="291"/>
      <c r="N430" s="291"/>
      <c r="O430" s="291"/>
      <c r="P430" s="136">
        <f t="shared" ref="P430:Z430" si="180">P127</f>
        <v>0</v>
      </c>
      <c r="Q430" s="85">
        <f t="shared" si="180"/>
        <v>0</v>
      </c>
      <c r="R430" s="85">
        <f t="shared" si="180"/>
        <v>0</v>
      </c>
      <c r="S430" s="85">
        <f t="shared" si="180"/>
        <v>0</v>
      </c>
      <c r="T430" s="85">
        <f t="shared" si="180"/>
        <v>0</v>
      </c>
      <c r="U430" s="85">
        <f t="shared" si="180"/>
        <v>0</v>
      </c>
      <c r="V430" s="85">
        <f t="shared" si="180"/>
        <v>0</v>
      </c>
      <c r="W430" s="85">
        <f t="shared" si="180"/>
        <v>0</v>
      </c>
      <c r="X430" s="85">
        <f t="shared" si="180"/>
        <v>0</v>
      </c>
      <c r="Y430" s="85" t="e">
        <f t="shared" si="180"/>
        <v>#DIV/0!</v>
      </c>
      <c r="Z430" s="85" t="e">
        <f t="shared" si="180"/>
        <v>#DIV/0!</v>
      </c>
    </row>
    <row r="431" spans="1:26" hidden="1" x14ac:dyDescent="0.25">
      <c r="A431" s="52"/>
      <c r="B431" s="87"/>
      <c r="C431" s="87"/>
      <c r="D431" s="87"/>
      <c r="E431" s="87"/>
      <c r="F431" s="289"/>
      <c r="H431" s="87"/>
      <c r="I431" s="87"/>
      <c r="J431" s="87"/>
      <c r="K431" s="86"/>
      <c r="L431" s="290"/>
      <c r="M431" s="290"/>
      <c r="N431" s="290"/>
      <c r="O431" s="290"/>
      <c r="P431" s="136">
        <f t="shared" ref="P431:Z431" si="181">P128</f>
        <v>0</v>
      </c>
      <c r="Q431" s="85">
        <f t="shared" si="181"/>
        <v>0</v>
      </c>
      <c r="R431" s="85">
        <f t="shared" si="181"/>
        <v>0</v>
      </c>
      <c r="S431" s="85">
        <f t="shared" si="181"/>
        <v>0</v>
      </c>
      <c r="T431" s="85">
        <f t="shared" si="181"/>
        <v>0</v>
      </c>
      <c r="U431" s="85">
        <f t="shared" si="181"/>
        <v>0</v>
      </c>
      <c r="V431" s="85">
        <f t="shared" si="181"/>
        <v>0</v>
      </c>
      <c r="W431" s="85">
        <f t="shared" si="181"/>
        <v>0</v>
      </c>
      <c r="X431" s="85">
        <f t="shared" si="181"/>
        <v>0</v>
      </c>
      <c r="Y431" s="85" t="e">
        <f t="shared" si="181"/>
        <v>#DIV/0!</v>
      </c>
      <c r="Z431" s="85" t="e">
        <f t="shared" si="181"/>
        <v>#DIV/0!</v>
      </c>
    </row>
    <row r="432" spans="1:26" hidden="1" x14ac:dyDescent="0.25">
      <c r="A432" s="52"/>
      <c r="B432" s="87"/>
      <c r="C432" s="87"/>
      <c r="D432" s="87"/>
      <c r="E432" s="87"/>
      <c r="F432" s="289"/>
      <c r="H432" s="87"/>
      <c r="I432" s="87"/>
      <c r="J432" s="87"/>
      <c r="K432" s="86"/>
      <c r="L432" s="291"/>
      <c r="M432" s="291"/>
      <c r="N432" s="291"/>
      <c r="O432" s="291"/>
      <c r="P432" s="136">
        <f t="shared" ref="P432:Z432" si="182">P129</f>
        <v>0</v>
      </c>
      <c r="Q432" s="85">
        <f t="shared" si="182"/>
        <v>0</v>
      </c>
      <c r="R432" s="85">
        <f t="shared" si="182"/>
        <v>0</v>
      </c>
      <c r="S432" s="85">
        <f t="shared" si="182"/>
        <v>0</v>
      </c>
      <c r="T432" s="85">
        <f t="shared" si="182"/>
        <v>0</v>
      </c>
      <c r="U432" s="85">
        <f t="shared" si="182"/>
        <v>0</v>
      </c>
      <c r="V432" s="85">
        <f t="shared" si="182"/>
        <v>0</v>
      </c>
      <c r="W432" s="85">
        <f t="shared" si="182"/>
        <v>0</v>
      </c>
      <c r="X432" s="85">
        <f t="shared" si="182"/>
        <v>0</v>
      </c>
      <c r="Y432" s="85" t="e">
        <f t="shared" si="182"/>
        <v>#DIV/0!</v>
      </c>
      <c r="Z432" s="85" t="e">
        <f t="shared" si="182"/>
        <v>#DIV/0!</v>
      </c>
    </row>
    <row r="433" spans="1:26" hidden="1" x14ac:dyDescent="0.25">
      <c r="A433" s="52"/>
      <c r="B433" s="87"/>
      <c r="C433" s="87"/>
      <c r="D433" s="87"/>
      <c r="E433" s="87"/>
      <c r="F433" s="289"/>
      <c r="H433" s="87"/>
      <c r="I433" s="87"/>
      <c r="J433" s="87"/>
      <c r="K433" s="86"/>
      <c r="L433" s="290"/>
      <c r="M433" s="290"/>
      <c r="N433" s="290"/>
      <c r="O433" s="290"/>
      <c r="P433" s="136">
        <f t="shared" ref="P433:Z433" si="183">P130</f>
        <v>0</v>
      </c>
      <c r="Q433" s="85">
        <f t="shared" si="183"/>
        <v>0</v>
      </c>
      <c r="R433" s="85">
        <f t="shared" si="183"/>
        <v>0</v>
      </c>
      <c r="S433" s="85">
        <f t="shared" si="183"/>
        <v>0</v>
      </c>
      <c r="T433" s="85">
        <f t="shared" si="183"/>
        <v>0</v>
      </c>
      <c r="U433" s="85">
        <f t="shared" si="183"/>
        <v>0</v>
      </c>
      <c r="V433" s="85">
        <f t="shared" si="183"/>
        <v>0</v>
      </c>
      <c r="W433" s="85">
        <f t="shared" si="183"/>
        <v>0</v>
      </c>
      <c r="X433" s="85">
        <f t="shared" si="183"/>
        <v>0</v>
      </c>
      <c r="Y433" s="85" t="e">
        <f t="shared" si="183"/>
        <v>#DIV/0!</v>
      </c>
      <c r="Z433" s="85" t="e">
        <f t="shared" si="183"/>
        <v>#DIV/0!</v>
      </c>
    </row>
    <row r="434" spans="1:26" hidden="1" x14ac:dyDescent="0.25">
      <c r="A434" s="52"/>
      <c r="B434" s="87"/>
      <c r="C434" s="87"/>
      <c r="D434" s="87"/>
      <c r="E434" s="87"/>
      <c r="F434" s="289"/>
      <c r="H434" s="87"/>
      <c r="I434" s="87"/>
      <c r="J434" s="87"/>
      <c r="K434" s="86"/>
      <c r="L434" s="291"/>
      <c r="M434" s="291"/>
      <c r="N434" s="291"/>
      <c r="O434" s="291"/>
      <c r="P434" s="136">
        <f t="shared" ref="P434:Z434" si="184">P131</f>
        <v>0</v>
      </c>
      <c r="Q434" s="85">
        <f t="shared" si="184"/>
        <v>0</v>
      </c>
      <c r="R434" s="85">
        <f t="shared" si="184"/>
        <v>0</v>
      </c>
      <c r="S434" s="85">
        <f t="shared" si="184"/>
        <v>0</v>
      </c>
      <c r="T434" s="85">
        <f t="shared" si="184"/>
        <v>0</v>
      </c>
      <c r="U434" s="85">
        <f t="shared" si="184"/>
        <v>0</v>
      </c>
      <c r="V434" s="85">
        <f t="shared" si="184"/>
        <v>0</v>
      </c>
      <c r="W434" s="85">
        <f t="shared" si="184"/>
        <v>0</v>
      </c>
      <c r="X434" s="85">
        <f t="shared" si="184"/>
        <v>0</v>
      </c>
      <c r="Y434" s="85" t="e">
        <f t="shared" si="184"/>
        <v>#DIV/0!</v>
      </c>
      <c r="Z434" s="85" t="e">
        <f t="shared" si="184"/>
        <v>#DIV/0!</v>
      </c>
    </row>
    <row r="435" spans="1:26" hidden="1" x14ac:dyDescent="0.25">
      <c r="A435" s="52"/>
      <c r="B435" s="87"/>
      <c r="C435" s="87"/>
      <c r="D435" s="87"/>
      <c r="E435" s="87"/>
      <c r="F435" s="289"/>
      <c r="H435" s="87"/>
      <c r="I435" s="87"/>
      <c r="J435" s="87"/>
      <c r="K435" s="86"/>
      <c r="L435" s="290"/>
      <c r="M435" s="290"/>
      <c r="N435" s="290"/>
      <c r="O435" s="290"/>
      <c r="P435" s="136">
        <f t="shared" ref="P435:Z435" si="185">P132</f>
        <v>0</v>
      </c>
      <c r="Q435" s="85">
        <f t="shared" si="185"/>
        <v>0</v>
      </c>
      <c r="R435" s="85">
        <f t="shared" si="185"/>
        <v>0</v>
      </c>
      <c r="S435" s="85">
        <f t="shared" si="185"/>
        <v>0</v>
      </c>
      <c r="T435" s="85">
        <f t="shared" si="185"/>
        <v>0</v>
      </c>
      <c r="U435" s="85">
        <f t="shared" si="185"/>
        <v>0</v>
      </c>
      <c r="V435" s="85">
        <f t="shared" si="185"/>
        <v>0</v>
      </c>
      <c r="W435" s="85">
        <f t="shared" si="185"/>
        <v>0</v>
      </c>
      <c r="X435" s="85">
        <f t="shared" si="185"/>
        <v>0</v>
      </c>
      <c r="Y435" s="85" t="e">
        <f t="shared" si="185"/>
        <v>#DIV/0!</v>
      </c>
      <c r="Z435" s="85" t="e">
        <f t="shared" si="185"/>
        <v>#DIV/0!</v>
      </c>
    </row>
    <row r="436" spans="1:26" hidden="1" x14ac:dyDescent="0.25">
      <c r="A436" s="52"/>
      <c r="B436" s="87"/>
      <c r="C436" s="87"/>
      <c r="D436" s="87"/>
      <c r="E436" s="87"/>
      <c r="F436" s="289"/>
      <c r="H436" s="87"/>
      <c r="I436" s="87"/>
      <c r="J436" s="87"/>
      <c r="K436" s="86"/>
      <c r="L436" s="291"/>
      <c r="M436" s="291"/>
      <c r="N436" s="291"/>
      <c r="O436" s="291"/>
      <c r="P436" s="136">
        <f t="shared" ref="P436:Z436" si="186">P133</f>
        <v>0</v>
      </c>
      <c r="Q436" s="85">
        <f t="shared" si="186"/>
        <v>0</v>
      </c>
      <c r="R436" s="85">
        <f t="shared" si="186"/>
        <v>0</v>
      </c>
      <c r="S436" s="85">
        <f t="shared" si="186"/>
        <v>0</v>
      </c>
      <c r="T436" s="85">
        <f t="shared" si="186"/>
        <v>0</v>
      </c>
      <c r="U436" s="85">
        <f t="shared" si="186"/>
        <v>0</v>
      </c>
      <c r="V436" s="85">
        <f t="shared" si="186"/>
        <v>0</v>
      </c>
      <c r="W436" s="85">
        <f t="shared" si="186"/>
        <v>0</v>
      </c>
      <c r="X436" s="85">
        <f t="shared" si="186"/>
        <v>0</v>
      </c>
      <c r="Y436" s="85" t="e">
        <f t="shared" si="186"/>
        <v>#DIV/0!</v>
      </c>
      <c r="Z436" s="85" t="e">
        <f t="shared" si="186"/>
        <v>#DIV/0!</v>
      </c>
    </row>
    <row r="437" spans="1:26" hidden="1" x14ac:dyDescent="0.25">
      <c r="A437" s="52"/>
      <c r="B437" s="87"/>
      <c r="C437" s="87"/>
      <c r="D437" s="87"/>
      <c r="E437" s="87"/>
      <c r="F437" s="289"/>
      <c r="H437" s="87"/>
      <c r="I437" s="87"/>
      <c r="J437" s="87"/>
      <c r="K437" s="86"/>
      <c r="L437" s="290"/>
      <c r="M437" s="290"/>
      <c r="N437" s="290"/>
      <c r="O437" s="290"/>
      <c r="P437" s="136">
        <f t="shared" ref="P437:Z437" si="187">P134</f>
        <v>0</v>
      </c>
      <c r="Q437" s="85">
        <f t="shared" si="187"/>
        <v>0</v>
      </c>
      <c r="R437" s="85">
        <f t="shared" si="187"/>
        <v>0</v>
      </c>
      <c r="S437" s="85">
        <f t="shared" si="187"/>
        <v>0</v>
      </c>
      <c r="T437" s="85">
        <f t="shared" si="187"/>
        <v>0</v>
      </c>
      <c r="U437" s="85">
        <f t="shared" si="187"/>
        <v>0</v>
      </c>
      <c r="V437" s="85">
        <f t="shared" si="187"/>
        <v>0</v>
      </c>
      <c r="W437" s="85">
        <f t="shared" si="187"/>
        <v>0</v>
      </c>
      <c r="X437" s="85">
        <f t="shared" si="187"/>
        <v>0</v>
      </c>
      <c r="Y437" s="85" t="e">
        <f t="shared" si="187"/>
        <v>#DIV/0!</v>
      </c>
      <c r="Z437" s="85" t="e">
        <f t="shared" si="187"/>
        <v>#DIV/0!</v>
      </c>
    </row>
    <row r="438" spans="1:26" hidden="1" x14ac:dyDescent="0.25">
      <c r="A438" s="52"/>
      <c r="B438" s="87"/>
      <c r="C438" s="87"/>
      <c r="D438" s="87"/>
      <c r="E438" s="87"/>
      <c r="F438" s="289"/>
      <c r="H438" s="87"/>
      <c r="I438" s="87"/>
      <c r="J438" s="87"/>
      <c r="K438" s="86"/>
      <c r="L438" s="291"/>
      <c r="M438" s="291"/>
      <c r="N438" s="291"/>
      <c r="O438" s="291"/>
      <c r="P438" s="136">
        <f t="shared" ref="P438:Z438" si="188">P135</f>
        <v>0</v>
      </c>
      <c r="Q438" s="85">
        <f t="shared" si="188"/>
        <v>0</v>
      </c>
      <c r="R438" s="85">
        <f t="shared" si="188"/>
        <v>0</v>
      </c>
      <c r="S438" s="85">
        <f t="shared" si="188"/>
        <v>0</v>
      </c>
      <c r="T438" s="85">
        <f t="shared" si="188"/>
        <v>0</v>
      </c>
      <c r="U438" s="85">
        <f t="shared" si="188"/>
        <v>0</v>
      </c>
      <c r="V438" s="85">
        <f t="shared" si="188"/>
        <v>0</v>
      </c>
      <c r="W438" s="85">
        <f t="shared" si="188"/>
        <v>0</v>
      </c>
      <c r="X438" s="85">
        <f t="shared" si="188"/>
        <v>0</v>
      </c>
      <c r="Y438" s="85" t="e">
        <f t="shared" si="188"/>
        <v>#DIV/0!</v>
      </c>
      <c r="Z438" s="85" t="e">
        <f t="shared" si="188"/>
        <v>#DIV/0!</v>
      </c>
    </row>
    <row r="439" spans="1:26" hidden="1" x14ac:dyDescent="0.25">
      <c r="A439" s="52"/>
      <c r="B439" s="87"/>
      <c r="C439" s="87"/>
      <c r="D439" s="87"/>
      <c r="E439" s="87"/>
      <c r="F439" s="289"/>
      <c r="H439" s="87"/>
      <c r="I439" s="87"/>
      <c r="J439" s="87"/>
      <c r="K439" s="86"/>
      <c r="L439" s="290"/>
      <c r="M439" s="290"/>
      <c r="N439" s="290"/>
      <c r="O439" s="290"/>
      <c r="P439" s="136">
        <f t="shared" ref="P439:Z439" si="189">P136</f>
        <v>0</v>
      </c>
      <c r="Q439" s="85">
        <f t="shared" si="189"/>
        <v>0</v>
      </c>
      <c r="R439" s="85">
        <f t="shared" si="189"/>
        <v>0</v>
      </c>
      <c r="S439" s="85">
        <f t="shared" si="189"/>
        <v>0</v>
      </c>
      <c r="T439" s="85">
        <f t="shared" si="189"/>
        <v>0</v>
      </c>
      <c r="U439" s="85">
        <f t="shared" si="189"/>
        <v>0</v>
      </c>
      <c r="V439" s="85">
        <f t="shared" si="189"/>
        <v>0</v>
      </c>
      <c r="W439" s="85">
        <f t="shared" si="189"/>
        <v>0</v>
      </c>
      <c r="X439" s="85">
        <f t="shared" si="189"/>
        <v>0</v>
      </c>
      <c r="Y439" s="85" t="e">
        <f t="shared" si="189"/>
        <v>#DIV/0!</v>
      </c>
      <c r="Z439" s="85" t="e">
        <f t="shared" si="189"/>
        <v>#DIV/0!</v>
      </c>
    </row>
    <row r="440" spans="1:26" hidden="1" x14ac:dyDescent="0.25">
      <c r="A440" s="52"/>
      <c r="B440" s="87"/>
      <c r="C440" s="87"/>
      <c r="D440" s="87"/>
      <c r="E440" s="87"/>
      <c r="F440" s="289"/>
      <c r="H440" s="87"/>
      <c r="I440" s="87"/>
      <c r="J440" s="87"/>
      <c r="K440" s="86"/>
      <c r="L440" s="291"/>
      <c r="M440" s="291"/>
      <c r="N440" s="291"/>
      <c r="O440" s="291"/>
      <c r="P440" s="136">
        <f t="shared" ref="P440:Z440" si="190">P137</f>
        <v>0</v>
      </c>
      <c r="Q440" s="85">
        <f t="shared" si="190"/>
        <v>0</v>
      </c>
      <c r="R440" s="85">
        <f t="shared" si="190"/>
        <v>0</v>
      </c>
      <c r="S440" s="85">
        <f t="shared" si="190"/>
        <v>0</v>
      </c>
      <c r="T440" s="85">
        <f t="shared" si="190"/>
        <v>0</v>
      </c>
      <c r="U440" s="85">
        <f t="shared" si="190"/>
        <v>0</v>
      </c>
      <c r="V440" s="85">
        <f t="shared" si="190"/>
        <v>0</v>
      </c>
      <c r="W440" s="85">
        <f t="shared" si="190"/>
        <v>0</v>
      </c>
      <c r="X440" s="85">
        <f t="shared" si="190"/>
        <v>0</v>
      </c>
      <c r="Y440" s="85" t="e">
        <f t="shared" si="190"/>
        <v>#DIV/0!</v>
      </c>
      <c r="Z440" s="85" t="e">
        <f t="shared" si="190"/>
        <v>#DIV/0!</v>
      </c>
    </row>
    <row r="441" spans="1:26" hidden="1" x14ac:dyDescent="0.25">
      <c r="A441" s="52"/>
      <c r="B441" s="87"/>
      <c r="C441" s="87"/>
      <c r="D441" s="87"/>
      <c r="E441" s="87"/>
      <c r="F441" s="289"/>
      <c r="H441" s="87"/>
      <c r="I441" s="87"/>
      <c r="J441" s="87"/>
      <c r="K441" s="86"/>
      <c r="L441" s="290"/>
      <c r="M441" s="290"/>
      <c r="N441" s="290"/>
      <c r="O441" s="290"/>
      <c r="P441" s="136">
        <f t="shared" ref="P441:Z441" si="191">P138</f>
        <v>0</v>
      </c>
      <c r="Q441" s="85">
        <f t="shared" si="191"/>
        <v>0</v>
      </c>
      <c r="R441" s="85">
        <f t="shared" si="191"/>
        <v>0</v>
      </c>
      <c r="S441" s="85">
        <f t="shared" si="191"/>
        <v>0</v>
      </c>
      <c r="T441" s="85">
        <f t="shared" si="191"/>
        <v>0</v>
      </c>
      <c r="U441" s="85">
        <f t="shared" si="191"/>
        <v>0</v>
      </c>
      <c r="V441" s="85">
        <f t="shared" si="191"/>
        <v>0</v>
      </c>
      <c r="W441" s="85">
        <f t="shared" si="191"/>
        <v>0</v>
      </c>
      <c r="X441" s="85">
        <f t="shared" si="191"/>
        <v>0</v>
      </c>
      <c r="Y441" s="85" t="e">
        <f t="shared" si="191"/>
        <v>#DIV/0!</v>
      </c>
      <c r="Z441" s="85" t="e">
        <f t="shared" si="191"/>
        <v>#DIV/0!</v>
      </c>
    </row>
    <row r="442" spans="1:26" hidden="1" x14ac:dyDescent="0.25">
      <c r="A442" s="52"/>
      <c r="B442" s="87"/>
      <c r="C442" s="87"/>
      <c r="D442" s="87"/>
      <c r="E442" s="87"/>
      <c r="F442" s="289"/>
      <c r="H442" s="87"/>
      <c r="I442" s="87"/>
      <c r="J442" s="87"/>
      <c r="K442" s="86"/>
      <c r="L442" s="291"/>
      <c r="M442" s="291"/>
      <c r="N442" s="291"/>
      <c r="O442" s="291"/>
      <c r="P442" s="136">
        <f t="shared" ref="P442:Z442" si="192">P139</f>
        <v>0</v>
      </c>
      <c r="Q442" s="85">
        <f t="shared" si="192"/>
        <v>0</v>
      </c>
      <c r="R442" s="85">
        <f t="shared" si="192"/>
        <v>0</v>
      </c>
      <c r="S442" s="85">
        <f t="shared" si="192"/>
        <v>0</v>
      </c>
      <c r="T442" s="85">
        <f t="shared" si="192"/>
        <v>0</v>
      </c>
      <c r="U442" s="85">
        <f t="shared" si="192"/>
        <v>0</v>
      </c>
      <c r="V442" s="85">
        <f t="shared" si="192"/>
        <v>0</v>
      </c>
      <c r="W442" s="85">
        <f t="shared" si="192"/>
        <v>0</v>
      </c>
      <c r="X442" s="85">
        <f t="shared" si="192"/>
        <v>0</v>
      </c>
      <c r="Y442" s="85" t="e">
        <f t="shared" si="192"/>
        <v>#DIV/0!</v>
      </c>
      <c r="Z442" s="85" t="e">
        <f t="shared" si="192"/>
        <v>#DIV/0!</v>
      </c>
    </row>
    <row r="443" spans="1:26" hidden="1" x14ac:dyDescent="0.25">
      <c r="A443" s="52"/>
      <c r="B443" s="87"/>
      <c r="C443" s="87"/>
      <c r="D443" s="87"/>
      <c r="E443" s="87"/>
      <c r="F443" s="289"/>
      <c r="H443" s="87"/>
      <c r="I443" s="87"/>
      <c r="J443" s="87"/>
      <c r="K443" s="86"/>
      <c r="L443" s="290"/>
      <c r="M443" s="290"/>
      <c r="N443" s="290"/>
      <c r="O443" s="290"/>
      <c r="P443" s="136">
        <f t="shared" ref="P443:Z443" si="193">P140</f>
        <v>0</v>
      </c>
      <c r="Q443" s="85">
        <f t="shared" si="193"/>
        <v>0</v>
      </c>
      <c r="R443" s="85">
        <f t="shared" si="193"/>
        <v>0</v>
      </c>
      <c r="S443" s="85">
        <f t="shared" si="193"/>
        <v>0</v>
      </c>
      <c r="T443" s="85">
        <f t="shared" si="193"/>
        <v>0</v>
      </c>
      <c r="U443" s="85">
        <f t="shared" si="193"/>
        <v>0</v>
      </c>
      <c r="V443" s="85">
        <f t="shared" si="193"/>
        <v>0</v>
      </c>
      <c r="W443" s="85">
        <f t="shared" si="193"/>
        <v>0</v>
      </c>
      <c r="X443" s="85">
        <f t="shared" si="193"/>
        <v>0</v>
      </c>
      <c r="Y443" s="85" t="e">
        <f t="shared" si="193"/>
        <v>#DIV/0!</v>
      </c>
      <c r="Z443" s="85" t="e">
        <f t="shared" si="193"/>
        <v>#DIV/0!</v>
      </c>
    </row>
    <row r="444" spans="1:26" hidden="1" x14ac:dyDescent="0.25">
      <c r="A444" s="52"/>
      <c r="B444" s="87"/>
      <c r="C444" s="87"/>
      <c r="D444" s="87"/>
      <c r="E444" s="87"/>
      <c r="F444" s="289"/>
      <c r="H444" s="87"/>
      <c r="I444" s="87"/>
      <c r="J444" s="87"/>
      <c r="K444" s="86"/>
      <c r="L444" s="291"/>
      <c r="M444" s="291"/>
      <c r="N444" s="291"/>
      <c r="O444" s="291"/>
      <c r="P444" s="136">
        <f t="shared" ref="P444:Z444" si="194">P141</f>
        <v>0</v>
      </c>
      <c r="Q444" s="85">
        <f t="shared" si="194"/>
        <v>0</v>
      </c>
      <c r="R444" s="85">
        <f t="shared" si="194"/>
        <v>0</v>
      </c>
      <c r="S444" s="85">
        <f t="shared" si="194"/>
        <v>0</v>
      </c>
      <c r="T444" s="85">
        <f t="shared" si="194"/>
        <v>0</v>
      </c>
      <c r="U444" s="85">
        <f t="shared" si="194"/>
        <v>0</v>
      </c>
      <c r="V444" s="85">
        <f t="shared" si="194"/>
        <v>0</v>
      </c>
      <c r="W444" s="85">
        <f t="shared" si="194"/>
        <v>0</v>
      </c>
      <c r="X444" s="85">
        <f t="shared" si="194"/>
        <v>0</v>
      </c>
      <c r="Y444" s="85" t="e">
        <f t="shared" si="194"/>
        <v>#DIV/0!</v>
      </c>
      <c r="Z444" s="85" t="e">
        <f t="shared" si="194"/>
        <v>#DIV/0!</v>
      </c>
    </row>
    <row r="445" spans="1:26" hidden="1" x14ac:dyDescent="0.25">
      <c r="A445" s="52"/>
      <c r="B445" s="87"/>
      <c r="C445" s="87"/>
      <c r="D445" s="87"/>
      <c r="E445" s="87"/>
      <c r="F445" s="289"/>
      <c r="H445" s="87"/>
      <c r="I445" s="87"/>
      <c r="J445" s="87"/>
      <c r="K445" s="86"/>
      <c r="L445" s="290"/>
      <c r="M445" s="290"/>
      <c r="N445" s="290"/>
      <c r="O445" s="290"/>
      <c r="P445" s="136">
        <f t="shared" ref="P445:Z445" si="195">P142</f>
        <v>0</v>
      </c>
      <c r="Q445" s="85">
        <f t="shared" si="195"/>
        <v>0</v>
      </c>
      <c r="R445" s="85">
        <f t="shared" si="195"/>
        <v>0</v>
      </c>
      <c r="S445" s="85">
        <f t="shared" si="195"/>
        <v>0</v>
      </c>
      <c r="T445" s="85">
        <f t="shared" si="195"/>
        <v>0</v>
      </c>
      <c r="U445" s="85">
        <f t="shared" si="195"/>
        <v>0</v>
      </c>
      <c r="V445" s="85">
        <f t="shared" si="195"/>
        <v>0</v>
      </c>
      <c r="W445" s="85">
        <f t="shared" si="195"/>
        <v>0</v>
      </c>
      <c r="X445" s="85">
        <f t="shared" si="195"/>
        <v>0</v>
      </c>
      <c r="Y445" s="85" t="e">
        <f t="shared" si="195"/>
        <v>#DIV/0!</v>
      </c>
      <c r="Z445" s="85" t="e">
        <f t="shared" si="195"/>
        <v>#DIV/0!</v>
      </c>
    </row>
    <row r="446" spans="1:26" hidden="1" x14ac:dyDescent="0.25">
      <c r="A446" s="52"/>
      <c r="B446" s="87"/>
      <c r="C446" s="87"/>
      <c r="D446" s="87"/>
      <c r="E446" s="87"/>
      <c r="F446" s="289"/>
      <c r="H446" s="87"/>
      <c r="I446" s="87"/>
      <c r="J446" s="87"/>
      <c r="K446" s="86"/>
      <c r="L446" s="291"/>
      <c r="M446" s="291"/>
      <c r="N446" s="291"/>
      <c r="O446" s="291"/>
      <c r="P446" s="136">
        <f t="shared" ref="P446:Z446" si="196">P143</f>
        <v>0</v>
      </c>
      <c r="Q446" s="85">
        <f t="shared" si="196"/>
        <v>0</v>
      </c>
      <c r="R446" s="85">
        <f t="shared" si="196"/>
        <v>0</v>
      </c>
      <c r="S446" s="85">
        <f t="shared" si="196"/>
        <v>0</v>
      </c>
      <c r="T446" s="85">
        <f t="shared" si="196"/>
        <v>0</v>
      </c>
      <c r="U446" s="85">
        <f t="shared" si="196"/>
        <v>0</v>
      </c>
      <c r="V446" s="85">
        <f t="shared" si="196"/>
        <v>0</v>
      </c>
      <c r="W446" s="85">
        <f t="shared" si="196"/>
        <v>0</v>
      </c>
      <c r="X446" s="85">
        <f t="shared" si="196"/>
        <v>0</v>
      </c>
      <c r="Y446" s="85" t="e">
        <f t="shared" si="196"/>
        <v>#DIV/0!</v>
      </c>
      <c r="Z446" s="85" t="e">
        <f t="shared" si="196"/>
        <v>#DIV/0!</v>
      </c>
    </row>
    <row r="447" spans="1:26" hidden="1" x14ac:dyDescent="0.25">
      <c r="A447" s="52"/>
      <c r="B447" s="87"/>
      <c r="C447" s="87"/>
      <c r="D447" s="87"/>
      <c r="E447" s="87"/>
      <c r="F447" s="289"/>
      <c r="H447" s="87"/>
      <c r="I447" s="87"/>
      <c r="J447" s="87"/>
      <c r="K447" s="86"/>
      <c r="L447" s="290"/>
      <c r="M447" s="290"/>
      <c r="N447" s="290"/>
      <c r="O447" s="290"/>
      <c r="P447" s="136">
        <f t="shared" ref="P447:Z447" si="197">P144</f>
        <v>0</v>
      </c>
      <c r="Q447" s="85">
        <f t="shared" si="197"/>
        <v>0</v>
      </c>
      <c r="R447" s="85">
        <f t="shared" si="197"/>
        <v>0</v>
      </c>
      <c r="S447" s="85">
        <f t="shared" si="197"/>
        <v>0</v>
      </c>
      <c r="T447" s="85">
        <f t="shared" si="197"/>
        <v>0</v>
      </c>
      <c r="U447" s="85">
        <f t="shared" si="197"/>
        <v>0</v>
      </c>
      <c r="V447" s="85">
        <f t="shared" si="197"/>
        <v>0</v>
      </c>
      <c r="W447" s="85">
        <f t="shared" si="197"/>
        <v>0</v>
      </c>
      <c r="X447" s="85">
        <f t="shared" si="197"/>
        <v>0</v>
      </c>
      <c r="Y447" s="85" t="e">
        <f t="shared" si="197"/>
        <v>#DIV/0!</v>
      </c>
      <c r="Z447" s="85" t="e">
        <f t="shared" si="197"/>
        <v>#DIV/0!</v>
      </c>
    </row>
    <row r="448" spans="1:26" hidden="1" x14ac:dyDescent="0.25">
      <c r="A448" s="52"/>
      <c r="B448" s="87"/>
      <c r="C448" s="87"/>
      <c r="D448" s="87"/>
      <c r="E448" s="87"/>
      <c r="F448" s="289"/>
      <c r="H448" s="87"/>
      <c r="I448" s="87"/>
      <c r="J448" s="87"/>
      <c r="K448" s="86"/>
      <c r="L448" s="291"/>
      <c r="M448" s="291"/>
      <c r="N448" s="291"/>
      <c r="O448" s="291"/>
      <c r="P448" s="136">
        <f t="shared" ref="P448:Z448" si="198">P145</f>
        <v>0</v>
      </c>
      <c r="Q448" s="85">
        <f t="shared" si="198"/>
        <v>0</v>
      </c>
      <c r="R448" s="85">
        <f t="shared" si="198"/>
        <v>0</v>
      </c>
      <c r="S448" s="85">
        <f t="shared" si="198"/>
        <v>0</v>
      </c>
      <c r="T448" s="85">
        <f t="shared" si="198"/>
        <v>0</v>
      </c>
      <c r="U448" s="85">
        <f t="shared" si="198"/>
        <v>0</v>
      </c>
      <c r="V448" s="85">
        <f t="shared" si="198"/>
        <v>0</v>
      </c>
      <c r="W448" s="85">
        <f t="shared" si="198"/>
        <v>0</v>
      </c>
      <c r="X448" s="85">
        <f t="shared" si="198"/>
        <v>0</v>
      </c>
      <c r="Y448" s="85" t="e">
        <f t="shared" si="198"/>
        <v>#DIV/0!</v>
      </c>
      <c r="Z448" s="85" t="e">
        <f t="shared" si="198"/>
        <v>#DIV/0!</v>
      </c>
    </row>
    <row r="449" spans="1:26" hidden="1" x14ac:dyDescent="0.25">
      <c r="A449" s="52"/>
      <c r="B449" s="87"/>
      <c r="C449" s="87"/>
      <c r="D449" s="87"/>
      <c r="E449" s="87"/>
      <c r="F449" s="289"/>
      <c r="H449" s="87"/>
      <c r="I449" s="87"/>
      <c r="J449" s="87"/>
      <c r="K449" s="86"/>
      <c r="L449" s="290"/>
      <c r="M449" s="290"/>
      <c r="N449" s="290"/>
      <c r="O449" s="290"/>
      <c r="P449" s="136">
        <f t="shared" ref="P449:Z449" si="199">P146</f>
        <v>0</v>
      </c>
      <c r="Q449" s="85">
        <f t="shared" si="199"/>
        <v>0</v>
      </c>
      <c r="R449" s="85">
        <f t="shared" si="199"/>
        <v>0</v>
      </c>
      <c r="S449" s="85">
        <f t="shared" si="199"/>
        <v>0</v>
      </c>
      <c r="T449" s="85">
        <f t="shared" si="199"/>
        <v>0</v>
      </c>
      <c r="U449" s="85">
        <f t="shared" si="199"/>
        <v>0</v>
      </c>
      <c r="V449" s="85">
        <f t="shared" si="199"/>
        <v>0</v>
      </c>
      <c r="W449" s="85">
        <f t="shared" si="199"/>
        <v>0</v>
      </c>
      <c r="X449" s="85">
        <f t="shared" si="199"/>
        <v>0</v>
      </c>
      <c r="Y449" s="85" t="e">
        <f t="shared" si="199"/>
        <v>#DIV/0!</v>
      </c>
      <c r="Z449" s="85" t="e">
        <f t="shared" si="199"/>
        <v>#DIV/0!</v>
      </c>
    </row>
    <row r="450" spans="1:26" hidden="1" x14ac:dyDescent="0.25">
      <c r="A450" s="52"/>
      <c r="B450" s="87"/>
      <c r="C450" s="87"/>
      <c r="D450" s="87"/>
      <c r="E450" s="87"/>
      <c r="F450" s="289"/>
      <c r="H450" s="87"/>
      <c r="I450" s="87"/>
      <c r="J450" s="87"/>
      <c r="K450" s="86"/>
      <c r="L450" s="291"/>
      <c r="M450" s="291"/>
      <c r="N450" s="291"/>
      <c r="O450" s="291"/>
      <c r="P450" s="136">
        <f t="shared" ref="P450:Z450" si="200">P147</f>
        <v>0</v>
      </c>
      <c r="Q450" s="85">
        <f t="shared" si="200"/>
        <v>0</v>
      </c>
      <c r="R450" s="85">
        <f t="shared" si="200"/>
        <v>0</v>
      </c>
      <c r="S450" s="85">
        <f t="shared" si="200"/>
        <v>0</v>
      </c>
      <c r="T450" s="85">
        <f t="shared" si="200"/>
        <v>0</v>
      </c>
      <c r="U450" s="85">
        <f t="shared" si="200"/>
        <v>0</v>
      </c>
      <c r="V450" s="85">
        <f t="shared" si="200"/>
        <v>0</v>
      </c>
      <c r="W450" s="85">
        <f t="shared" si="200"/>
        <v>0</v>
      </c>
      <c r="X450" s="85">
        <f t="shared" si="200"/>
        <v>0</v>
      </c>
      <c r="Y450" s="85" t="e">
        <f t="shared" si="200"/>
        <v>#DIV/0!</v>
      </c>
      <c r="Z450" s="85" t="e">
        <f t="shared" si="200"/>
        <v>#DIV/0!</v>
      </c>
    </row>
    <row r="451" spans="1:26" hidden="1" x14ac:dyDescent="0.25">
      <c r="A451" s="52"/>
      <c r="B451" s="87"/>
      <c r="C451" s="87"/>
      <c r="D451" s="87"/>
      <c r="E451" s="87"/>
      <c r="F451" s="289"/>
      <c r="H451" s="87"/>
      <c r="I451" s="87"/>
      <c r="J451" s="87"/>
      <c r="K451" s="86"/>
      <c r="L451" s="290"/>
      <c r="M451" s="290"/>
      <c r="N451" s="290"/>
      <c r="O451" s="290"/>
      <c r="P451" s="136">
        <f t="shared" ref="P451:Z451" si="201">P148</f>
        <v>0</v>
      </c>
      <c r="Q451" s="85">
        <f t="shared" si="201"/>
        <v>0</v>
      </c>
      <c r="R451" s="85">
        <f t="shared" si="201"/>
        <v>0</v>
      </c>
      <c r="S451" s="85">
        <f t="shared" si="201"/>
        <v>0</v>
      </c>
      <c r="T451" s="85">
        <f t="shared" si="201"/>
        <v>0</v>
      </c>
      <c r="U451" s="85">
        <f t="shared" si="201"/>
        <v>0</v>
      </c>
      <c r="V451" s="85">
        <f t="shared" si="201"/>
        <v>0</v>
      </c>
      <c r="W451" s="85">
        <f t="shared" si="201"/>
        <v>0</v>
      </c>
      <c r="X451" s="85">
        <f t="shared" si="201"/>
        <v>0</v>
      </c>
      <c r="Y451" s="85" t="e">
        <f t="shared" si="201"/>
        <v>#DIV/0!</v>
      </c>
      <c r="Z451" s="85" t="e">
        <f t="shared" si="201"/>
        <v>#DIV/0!</v>
      </c>
    </row>
    <row r="452" spans="1:26" hidden="1" x14ac:dyDescent="0.25">
      <c r="A452" s="52"/>
      <c r="B452" s="87"/>
      <c r="C452" s="87"/>
      <c r="D452" s="87"/>
      <c r="E452" s="87"/>
      <c r="F452" s="289"/>
      <c r="H452" s="87"/>
      <c r="I452" s="87"/>
      <c r="J452" s="87"/>
      <c r="K452" s="86"/>
      <c r="L452" s="291"/>
      <c r="M452" s="291"/>
      <c r="N452" s="291"/>
      <c r="O452" s="291"/>
      <c r="P452" s="136">
        <f t="shared" ref="P452:Z452" si="202">P149</f>
        <v>0</v>
      </c>
      <c r="Q452" s="85">
        <f t="shared" si="202"/>
        <v>0</v>
      </c>
      <c r="R452" s="85">
        <f t="shared" si="202"/>
        <v>0</v>
      </c>
      <c r="S452" s="85">
        <f t="shared" si="202"/>
        <v>0</v>
      </c>
      <c r="T452" s="85">
        <f t="shared" si="202"/>
        <v>0</v>
      </c>
      <c r="U452" s="85">
        <f t="shared" si="202"/>
        <v>0</v>
      </c>
      <c r="V452" s="85">
        <f t="shared" si="202"/>
        <v>0</v>
      </c>
      <c r="W452" s="85">
        <f t="shared" si="202"/>
        <v>0</v>
      </c>
      <c r="X452" s="85">
        <f t="shared" si="202"/>
        <v>0</v>
      </c>
      <c r="Y452" s="85" t="e">
        <f t="shared" si="202"/>
        <v>#DIV/0!</v>
      </c>
      <c r="Z452" s="85" t="e">
        <f t="shared" si="202"/>
        <v>#DIV/0!</v>
      </c>
    </row>
    <row r="453" spans="1:26" hidden="1" x14ac:dyDescent="0.25">
      <c r="A453" s="52"/>
      <c r="B453" s="87"/>
      <c r="C453" s="87"/>
      <c r="D453" s="87"/>
      <c r="E453" s="87"/>
      <c r="F453" s="289"/>
      <c r="H453" s="87"/>
      <c r="I453" s="87"/>
      <c r="J453" s="87"/>
      <c r="K453" s="86"/>
      <c r="L453" s="290"/>
      <c r="M453" s="290"/>
      <c r="N453" s="290"/>
      <c r="O453" s="290"/>
      <c r="P453" s="136">
        <f t="shared" ref="P453:Z453" si="203">P150</f>
        <v>0</v>
      </c>
      <c r="Q453" s="85">
        <f t="shared" si="203"/>
        <v>0</v>
      </c>
      <c r="R453" s="85">
        <f t="shared" si="203"/>
        <v>0</v>
      </c>
      <c r="S453" s="85">
        <f t="shared" si="203"/>
        <v>0</v>
      </c>
      <c r="T453" s="85">
        <f t="shared" si="203"/>
        <v>0</v>
      </c>
      <c r="U453" s="85">
        <f t="shared" si="203"/>
        <v>0</v>
      </c>
      <c r="V453" s="85">
        <f t="shared" si="203"/>
        <v>0</v>
      </c>
      <c r="W453" s="85">
        <f t="shared" si="203"/>
        <v>0</v>
      </c>
      <c r="X453" s="85">
        <f t="shared" si="203"/>
        <v>0</v>
      </c>
      <c r="Y453" s="85" t="e">
        <f t="shared" si="203"/>
        <v>#DIV/0!</v>
      </c>
      <c r="Z453" s="85" t="e">
        <f t="shared" si="203"/>
        <v>#DIV/0!</v>
      </c>
    </row>
    <row r="454" spans="1:26" hidden="1" x14ac:dyDescent="0.25">
      <c r="A454" s="52"/>
      <c r="B454" s="87"/>
      <c r="C454" s="87"/>
      <c r="D454" s="87"/>
      <c r="E454" s="87"/>
      <c r="F454" s="289"/>
      <c r="H454" s="87"/>
      <c r="I454" s="87"/>
      <c r="J454" s="87"/>
      <c r="K454" s="86"/>
      <c r="L454" s="291"/>
      <c r="M454" s="291"/>
      <c r="N454" s="291"/>
      <c r="O454" s="291"/>
      <c r="P454" s="136">
        <f t="shared" ref="P454:Z454" si="204">P151</f>
        <v>0</v>
      </c>
      <c r="Q454" s="85">
        <f t="shared" si="204"/>
        <v>0</v>
      </c>
      <c r="R454" s="85">
        <f t="shared" si="204"/>
        <v>0</v>
      </c>
      <c r="S454" s="85">
        <f t="shared" si="204"/>
        <v>0</v>
      </c>
      <c r="T454" s="85">
        <f t="shared" si="204"/>
        <v>0</v>
      </c>
      <c r="U454" s="85">
        <f t="shared" si="204"/>
        <v>0</v>
      </c>
      <c r="V454" s="85">
        <f t="shared" si="204"/>
        <v>0</v>
      </c>
      <c r="W454" s="85">
        <f t="shared" si="204"/>
        <v>0</v>
      </c>
      <c r="X454" s="85">
        <f t="shared" si="204"/>
        <v>0</v>
      </c>
      <c r="Y454" s="85" t="e">
        <f t="shared" si="204"/>
        <v>#DIV/0!</v>
      </c>
      <c r="Z454" s="85" t="e">
        <f t="shared" si="204"/>
        <v>#DIV/0!</v>
      </c>
    </row>
    <row r="455" spans="1:26" hidden="1" x14ac:dyDescent="0.25">
      <c r="A455" s="52"/>
      <c r="B455" s="87"/>
      <c r="C455" s="87"/>
      <c r="D455" s="87"/>
      <c r="E455" s="87"/>
      <c r="F455" s="289"/>
      <c r="H455" s="87"/>
      <c r="I455" s="87"/>
      <c r="J455" s="87"/>
      <c r="K455" s="86"/>
      <c r="L455" s="290"/>
      <c r="M455" s="290"/>
      <c r="N455" s="290"/>
      <c r="O455" s="290"/>
      <c r="P455" s="136">
        <f t="shared" ref="P455:Z455" si="205">P152</f>
        <v>0</v>
      </c>
      <c r="Q455" s="85">
        <f t="shared" si="205"/>
        <v>0</v>
      </c>
      <c r="R455" s="85">
        <f t="shared" si="205"/>
        <v>0</v>
      </c>
      <c r="S455" s="85">
        <f t="shared" si="205"/>
        <v>0</v>
      </c>
      <c r="T455" s="85">
        <f t="shared" si="205"/>
        <v>0</v>
      </c>
      <c r="U455" s="85">
        <f t="shared" si="205"/>
        <v>0</v>
      </c>
      <c r="V455" s="85">
        <f t="shared" si="205"/>
        <v>0</v>
      </c>
      <c r="W455" s="85">
        <f t="shared" si="205"/>
        <v>0</v>
      </c>
      <c r="X455" s="85">
        <f t="shared" si="205"/>
        <v>0</v>
      </c>
      <c r="Y455" s="85" t="e">
        <f t="shared" si="205"/>
        <v>#DIV/0!</v>
      </c>
      <c r="Z455" s="85" t="e">
        <f t="shared" si="205"/>
        <v>#DIV/0!</v>
      </c>
    </row>
    <row r="456" spans="1:26" hidden="1" x14ac:dyDescent="0.25">
      <c r="A456" s="52"/>
      <c r="B456" s="87"/>
      <c r="C456" s="87"/>
      <c r="D456" s="87"/>
      <c r="E456" s="87"/>
      <c r="F456" s="289"/>
      <c r="H456" s="87"/>
      <c r="I456" s="87"/>
      <c r="J456" s="87"/>
      <c r="K456" s="86"/>
      <c r="L456" s="291"/>
      <c r="M456" s="291"/>
      <c r="N456" s="291"/>
      <c r="O456" s="291"/>
      <c r="P456" s="136">
        <f t="shared" ref="P456:Z456" si="206">P153</f>
        <v>0</v>
      </c>
      <c r="Q456" s="85">
        <f t="shared" si="206"/>
        <v>0</v>
      </c>
      <c r="R456" s="85">
        <f t="shared" si="206"/>
        <v>0</v>
      </c>
      <c r="S456" s="85">
        <f t="shared" si="206"/>
        <v>0</v>
      </c>
      <c r="T456" s="85">
        <f t="shared" si="206"/>
        <v>0</v>
      </c>
      <c r="U456" s="85">
        <f t="shared" si="206"/>
        <v>0</v>
      </c>
      <c r="V456" s="85">
        <f t="shared" si="206"/>
        <v>0</v>
      </c>
      <c r="W456" s="85">
        <f t="shared" si="206"/>
        <v>0</v>
      </c>
      <c r="X456" s="85">
        <f t="shared" si="206"/>
        <v>0</v>
      </c>
      <c r="Y456" s="85" t="e">
        <f t="shared" si="206"/>
        <v>#DIV/0!</v>
      </c>
      <c r="Z456" s="85" t="e">
        <f t="shared" si="206"/>
        <v>#DIV/0!</v>
      </c>
    </row>
    <row r="457" spans="1:26" hidden="1" x14ac:dyDescent="0.25">
      <c r="A457" s="52"/>
      <c r="B457" s="87"/>
      <c r="C457" s="87"/>
      <c r="D457" s="87"/>
      <c r="E457" s="87"/>
      <c r="F457" s="289"/>
      <c r="H457" s="87"/>
      <c r="I457" s="87"/>
      <c r="J457" s="87"/>
      <c r="K457" s="86"/>
      <c r="L457" s="290"/>
      <c r="M457" s="290"/>
      <c r="N457" s="290"/>
      <c r="O457" s="290"/>
      <c r="P457" s="136">
        <f t="shared" ref="P457:Z457" si="207">P154</f>
        <v>0</v>
      </c>
      <c r="Q457" s="85">
        <f t="shared" si="207"/>
        <v>0</v>
      </c>
      <c r="R457" s="85">
        <f t="shared" si="207"/>
        <v>0</v>
      </c>
      <c r="S457" s="85">
        <f t="shared" si="207"/>
        <v>0</v>
      </c>
      <c r="T457" s="85">
        <f t="shared" si="207"/>
        <v>0</v>
      </c>
      <c r="U457" s="85">
        <f t="shared" si="207"/>
        <v>0</v>
      </c>
      <c r="V457" s="85">
        <f t="shared" si="207"/>
        <v>0</v>
      </c>
      <c r="W457" s="85">
        <f t="shared" si="207"/>
        <v>0</v>
      </c>
      <c r="X457" s="85">
        <f t="shared" si="207"/>
        <v>0</v>
      </c>
      <c r="Y457" s="85" t="e">
        <f t="shared" si="207"/>
        <v>#DIV/0!</v>
      </c>
      <c r="Z457" s="85" t="e">
        <f t="shared" si="207"/>
        <v>#DIV/0!</v>
      </c>
    </row>
    <row r="458" spans="1:26" hidden="1" x14ac:dyDescent="0.25">
      <c r="A458" s="52"/>
      <c r="B458" s="87"/>
      <c r="C458" s="87"/>
      <c r="D458" s="87"/>
      <c r="E458" s="87"/>
      <c r="F458" s="289"/>
      <c r="H458" s="87"/>
      <c r="I458" s="87"/>
      <c r="J458" s="87"/>
      <c r="K458" s="86"/>
      <c r="L458" s="291"/>
      <c r="M458" s="291"/>
      <c r="N458" s="291"/>
      <c r="O458" s="291"/>
      <c r="P458" s="136">
        <f t="shared" ref="P458:Z458" si="208">P155</f>
        <v>0</v>
      </c>
      <c r="Q458" s="85">
        <f t="shared" si="208"/>
        <v>0</v>
      </c>
      <c r="R458" s="85">
        <f t="shared" si="208"/>
        <v>0</v>
      </c>
      <c r="S458" s="85">
        <f t="shared" si="208"/>
        <v>0</v>
      </c>
      <c r="T458" s="85">
        <f t="shared" si="208"/>
        <v>0</v>
      </c>
      <c r="U458" s="85">
        <f t="shared" si="208"/>
        <v>0</v>
      </c>
      <c r="V458" s="85">
        <f t="shared" si="208"/>
        <v>0</v>
      </c>
      <c r="W458" s="85">
        <f t="shared" si="208"/>
        <v>0</v>
      </c>
      <c r="X458" s="85">
        <f t="shared" si="208"/>
        <v>0</v>
      </c>
      <c r="Y458" s="85" t="e">
        <f t="shared" si="208"/>
        <v>#DIV/0!</v>
      </c>
      <c r="Z458" s="85" t="e">
        <f t="shared" si="208"/>
        <v>#DIV/0!</v>
      </c>
    </row>
    <row r="459" spans="1:26" hidden="1" x14ac:dyDescent="0.25">
      <c r="A459" s="52"/>
      <c r="B459" s="87"/>
      <c r="C459" s="87"/>
      <c r="D459" s="87"/>
      <c r="E459" s="87"/>
      <c r="F459" s="289"/>
      <c r="H459" s="87"/>
      <c r="I459" s="87"/>
      <c r="J459" s="87"/>
      <c r="K459" s="86"/>
      <c r="L459" s="290"/>
      <c r="M459" s="290"/>
      <c r="N459" s="290"/>
      <c r="O459" s="290"/>
      <c r="P459" s="136">
        <f t="shared" ref="P459:Z459" si="209">P156</f>
        <v>0</v>
      </c>
      <c r="Q459" s="85">
        <f t="shared" si="209"/>
        <v>0</v>
      </c>
      <c r="R459" s="85">
        <f t="shared" si="209"/>
        <v>0</v>
      </c>
      <c r="S459" s="85">
        <f t="shared" si="209"/>
        <v>0</v>
      </c>
      <c r="T459" s="85">
        <f t="shared" si="209"/>
        <v>0</v>
      </c>
      <c r="U459" s="85">
        <f t="shared" si="209"/>
        <v>0</v>
      </c>
      <c r="V459" s="85">
        <f t="shared" si="209"/>
        <v>0</v>
      </c>
      <c r="W459" s="85">
        <f t="shared" si="209"/>
        <v>0</v>
      </c>
      <c r="X459" s="85">
        <f t="shared" si="209"/>
        <v>0</v>
      </c>
      <c r="Y459" s="85" t="e">
        <f t="shared" si="209"/>
        <v>#DIV/0!</v>
      </c>
      <c r="Z459" s="85" t="e">
        <f t="shared" si="209"/>
        <v>#DIV/0!</v>
      </c>
    </row>
    <row r="460" spans="1:26" hidden="1" x14ac:dyDescent="0.25">
      <c r="A460" s="52"/>
      <c r="B460" s="87"/>
      <c r="C460" s="87"/>
      <c r="D460" s="87"/>
      <c r="E460" s="87"/>
      <c r="F460" s="289"/>
      <c r="H460" s="87"/>
      <c r="I460" s="87"/>
      <c r="J460" s="87"/>
      <c r="K460" s="86"/>
      <c r="L460" s="291"/>
      <c r="M460" s="291"/>
      <c r="N460" s="291"/>
      <c r="O460" s="291"/>
      <c r="P460" s="136">
        <f t="shared" ref="P460:Z460" si="210">P157</f>
        <v>0</v>
      </c>
      <c r="Q460" s="85">
        <f t="shared" si="210"/>
        <v>0</v>
      </c>
      <c r="R460" s="85">
        <f t="shared" si="210"/>
        <v>0</v>
      </c>
      <c r="S460" s="85">
        <f t="shared" si="210"/>
        <v>0</v>
      </c>
      <c r="T460" s="85">
        <f t="shared" si="210"/>
        <v>0</v>
      </c>
      <c r="U460" s="85">
        <f t="shared" si="210"/>
        <v>0</v>
      </c>
      <c r="V460" s="85">
        <f t="shared" si="210"/>
        <v>0</v>
      </c>
      <c r="W460" s="85">
        <f t="shared" si="210"/>
        <v>0</v>
      </c>
      <c r="X460" s="85">
        <f t="shared" si="210"/>
        <v>0</v>
      </c>
      <c r="Y460" s="85" t="e">
        <f t="shared" si="210"/>
        <v>#DIV/0!</v>
      </c>
      <c r="Z460" s="85" t="e">
        <f t="shared" si="210"/>
        <v>#DIV/0!</v>
      </c>
    </row>
    <row r="461" spans="1:26" hidden="1" x14ac:dyDescent="0.25">
      <c r="A461" s="52"/>
      <c r="B461" s="87"/>
      <c r="C461" s="87"/>
      <c r="D461" s="87"/>
      <c r="E461" s="87"/>
      <c r="F461" s="289"/>
      <c r="H461" s="87"/>
      <c r="I461" s="87"/>
      <c r="J461" s="87"/>
      <c r="K461" s="86"/>
      <c r="L461" s="290"/>
      <c r="M461" s="290"/>
      <c r="N461" s="290"/>
      <c r="O461" s="290"/>
      <c r="P461" s="136">
        <f t="shared" ref="P461:Z461" si="211">P158</f>
        <v>0</v>
      </c>
      <c r="Q461" s="85">
        <f t="shared" si="211"/>
        <v>0</v>
      </c>
      <c r="R461" s="85">
        <f t="shared" si="211"/>
        <v>0</v>
      </c>
      <c r="S461" s="85">
        <f t="shared" si="211"/>
        <v>0</v>
      </c>
      <c r="T461" s="85">
        <f t="shared" si="211"/>
        <v>0</v>
      </c>
      <c r="U461" s="85">
        <f t="shared" si="211"/>
        <v>0</v>
      </c>
      <c r="V461" s="85">
        <f t="shared" si="211"/>
        <v>0</v>
      </c>
      <c r="W461" s="85">
        <f t="shared" si="211"/>
        <v>0</v>
      </c>
      <c r="X461" s="85">
        <f t="shared" si="211"/>
        <v>0</v>
      </c>
      <c r="Y461" s="85" t="e">
        <f t="shared" si="211"/>
        <v>#DIV/0!</v>
      </c>
      <c r="Z461" s="85" t="e">
        <f t="shared" si="211"/>
        <v>#DIV/0!</v>
      </c>
    </row>
    <row r="462" spans="1:26" hidden="1" x14ac:dyDescent="0.25">
      <c r="A462" s="52"/>
      <c r="B462" s="87"/>
      <c r="C462" s="87"/>
      <c r="D462" s="87"/>
      <c r="E462" s="87"/>
      <c r="F462" s="289"/>
      <c r="H462" s="87"/>
      <c r="I462" s="87"/>
      <c r="J462" s="87"/>
      <c r="K462" s="86"/>
      <c r="L462" s="291"/>
      <c r="M462" s="291"/>
      <c r="N462" s="291"/>
      <c r="O462" s="291"/>
      <c r="P462" s="136">
        <f t="shared" ref="P462:Z462" si="212">P159</f>
        <v>0</v>
      </c>
      <c r="Q462" s="85">
        <f t="shared" si="212"/>
        <v>0</v>
      </c>
      <c r="R462" s="85">
        <f t="shared" si="212"/>
        <v>0</v>
      </c>
      <c r="S462" s="85">
        <f t="shared" si="212"/>
        <v>0</v>
      </c>
      <c r="T462" s="85">
        <f t="shared" si="212"/>
        <v>0</v>
      </c>
      <c r="U462" s="85">
        <f t="shared" si="212"/>
        <v>0</v>
      </c>
      <c r="V462" s="85">
        <f t="shared" si="212"/>
        <v>0</v>
      </c>
      <c r="W462" s="85">
        <f t="shared" si="212"/>
        <v>0</v>
      </c>
      <c r="X462" s="85">
        <f t="shared" si="212"/>
        <v>0</v>
      </c>
      <c r="Y462" s="85" t="e">
        <f t="shared" si="212"/>
        <v>#DIV/0!</v>
      </c>
      <c r="Z462" s="85" t="e">
        <f t="shared" si="212"/>
        <v>#DIV/0!</v>
      </c>
    </row>
    <row r="463" spans="1:26" hidden="1" x14ac:dyDescent="0.25">
      <c r="A463" s="52"/>
      <c r="B463" s="87"/>
      <c r="C463" s="87"/>
      <c r="D463" s="87"/>
      <c r="E463" s="87"/>
      <c r="F463" s="289"/>
      <c r="H463" s="87"/>
      <c r="I463" s="87"/>
      <c r="J463" s="87"/>
      <c r="K463" s="86"/>
      <c r="L463" s="290"/>
      <c r="M463" s="290"/>
      <c r="N463" s="290"/>
      <c r="O463" s="290"/>
      <c r="P463" s="136">
        <f t="shared" ref="P463:Z463" si="213">P160</f>
        <v>0</v>
      </c>
      <c r="Q463" s="85">
        <f t="shared" si="213"/>
        <v>0</v>
      </c>
      <c r="R463" s="85">
        <f t="shared" si="213"/>
        <v>0</v>
      </c>
      <c r="S463" s="85">
        <f t="shared" si="213"/>
        <v>0</v>
      </c>
      <c r="T463" s="85">
        <f t="shared" si="213"/>
        <v>0</v>
      </c>
      <c r="U463" s="85">
        <f t="shared" si="213"/>
        <v>0</v>
      </c>
      <c r="V463" s="85">
        <f t="shared" si="213"/>
        <v>0</v>
      </c>
      <c r="W463" s="85">
        <f t="shared" si="213"/>
        <v>0</v>
      </c>
      <c r="X463" s="85">
        <f t="shared" si="213"/>
        <v>0</v>
      </c>
      <c r="Y463" s="85" t="e">
        <f t="shared" si="213"/>
        <v>#DIV/0!</v>
      </c>
      <c r="Z463" s="85" t="e">
        <f t="shared" si="213"/>
        <v>#DIV/0!</v>
      </c>
    </row>
    <row r="464" spans="1:26" hidden="1" x14ac:dyDescent="0.25">
      <c r="A464" s="52"/>
      <c r="B464" s="87"/>
      <c r="C464" s="87"/>
      <c r="D464" s="87"/>
      <c r="E464" s="87"/>
      <c r="F464" s="289"/>
      <c r="H464" s="87"/>
      <c r="I464" s="87"/>
      <c r="J464" s="87"/>
      <c r="K464" s="86"/>
      <c r="L464" s="291"/>
      <c r="M464" s="291"/>
      <c r="N464" s="291"/>
      <c r="O464" s="291"/>
      <c r="P464" s="136">
        <f t="shared" ref="P464:Z464" si="214">P161</f>
        <v>0</v>
      </c>
      <c r="Q464" s="85">
        <f t="shared" si="214"/>
        <v>0</v>
      </c>
      <c r="R464" s="85">
        <f t="shared" si="214"/>
        <v>0</v>
      </c>
      <c r="S464" s="85">
        <f t="shared" si="214"/>
        <v>0</v>
      </c>
      <c r="T464" s="85">
        <f t="shared" si="214"/>
        <v>0</v>
      </c>
      <c r="U464" s="85">
        <f t="shared" si="214"/>
        <v>0</v>
      </c>
      <c r="V464" s="85">
        <f t="shared" si="214"/>
        <v>0</v>
      </c>
      <c r="W464" s="85">
        <f t="shared" si="214"/>
        <v>0</v>
      </c>
      <c r="X464" s="85">
        <f t="shared" si="214"/>
        <v>0</v>
      </c>
      <c r="Y464" s="85" t="e">
        <f t="shared" si="214"/>
        <v>#DIV/0!</v>
      </c>
      <c r="Z464" s="85" t="e">
        <f t="shared" si="214"/>
        <v>#DIV/0!</v>
      </c>
    </row>
    <row r="465" spans="1:26" hidden="1" x14ac:dyDescent="0.25">
      <c r="A465" s="52"/>
      <c r="B465" s="87"/>
      <c r="C465" s="87"/>
      <c r="D465" s="87"/>
      <c r="E465" s="87"/>
      <c r="F465" s="289"/>
      <c r="H465" s="87"/>
      <c r="I465" s="87"/>
      <c r="J465" s="87"/>
      <c r="K465" s="86"/>
      <c r="L465" s="290"/>
      <c r="M465" s="290"/>
      <c r="N465" s="290"/>
      <c r="O465" s="290"/>
      <c r="P465" s="136">
        <f t="shared" ref="P465:Z465" si="215">P162</f>
        <v>0</v>
      </c>
      <c r="Q465" s="85">
        <f t="shared" si="215"/>
        <v>0</v>
      </c>
      <c r="R465" s="85">
        <f t="shared" si="215"/>
        <v>0</v>
      </c>
      <c r="S465" s="85">
        <f t="shared" si="215"/>
        <v>0</v>
      </c>
      <c r="T465" s="85">
        <f t="shared" si="215"/>
        <v>0</v>
      </c>
      <c r="U465" s="85">
        <f t="shared" si="215"/>
        <v>0</v>
      </c>
      <c r="V465" s="85">
        <f t="shared" si="215"/>
        <v>0</v>
      </c>
      <c r="W465" s="85">
        <f t="shared" si="215"/>
        <v>0</v>
      </c>
      <c r="X465" s="85">
        <f t="shared" si="215"/>
        <v>0</v>
      </c>
      <c r="Y465" s="85" t="e">
        <f t="shared" si="215"/>
        <v>#DIV/0!</v>
      </c>
      <c r="Z465" s="85" t="e">
        <f t="shared" si="215"/>
        <v>#DIV/0!</v>
      </c>
    </row>
    <row r="466" spans="1:26" hidden="1" x14ac:dyDescent="0.25">
      <c r="A466" s="52"/>
      <c r="B466" s="87"/>
      <c r="C466" s="87"/>
      <c r="D466" s="87"/>
      <c r="E466" s="87"/>
      <c r="F466" s="289"/>
      <c r="H466" s="87"/>
      <c r="I466" s="87"/>
      <c r="J466" s="87"/>
      <c r="K466" s="86"/>
      <c r="L466" s="291"/>
      <c r="M466" s="291"/>
      <c r="N466" s="291"/>
      <c r="O466" s="291"/>
      <c r="P466" s="136">
        <f t="shared" ref="P466:Z466" si="216">P163</f>
        <v>0</v>
      </c>
      <c r="Q466" s="85">
        <f t="shared" si="216"/>
        <v>0</v>
      </c>
      <c r="R466" s="85">
        <f t="shared" si="216"/>
        <v>0</v>
      </c>
      <c r="S466" s="85">
        <f t="shared" si="216"/>
        <v>0</v>
      </c>
      <c r="T466" s="85">
        <f t="shared" si="216"/>
        <v>0</v>
      </c>
      <c r="U466" s="85">
        <f t="shared" si="216"/>
        <v>0</v>
      </c>
      <c r="V466" s="85">
        <f t="shared" si="216"/>
        <v>0</v>
      </c>
      <c r="W466" s="85">
        <f t="shared" si="216"/>
        <v>0</v>
      </c>
      <c r="X466" s="85">
        <f t="shared" si="216"/>
        <v>0</v>
      </c>
      <c r="Y466" s="85" t="e">
        <f t="shared" si="216"/>
        <v>#DIV/0!</v>
      </c>
      <c r="Z466" s="85" t="e">
        <f t="shared" si="216"/>
        <v>#DIV/0!</v>
      </c>
    </row>
    <row r="467" spans="1:26" hidden="1" x14ac:dyDescent="0.25">
      <c r="A467" s="52"/>
      <c r="B467" s="87"/>
      <c r="C467" s="87"/>
      <c r="D467" s="87"/>
      <c r="E467" s="87"/>
      <c r="F467" s="289"/>
      <c r="H467" s="87"/>
      <c r="I467" s="87"/>
      <c r="J467" s="87"/>
      <c r="K467" s="86"/>
      <c r="L467" s="290"/>
      <c r="M467" s="290"/>
      <c r="N467" s="290"/>
      <c r="O467" s="290"/>
      <c r="P467" s="136">
        <f t="shared" ref="P467:Z467" si="217">P164</f>
        <v>0</v>
      </c>
      <c r="Q467" s="85">
        <f t="shared" si="217"/>
        <v>0</v>
      </c>
      <c r="R467" s="85">
        <f t="shared" si="217"/>
        <v>0</v>
      </c>
      <c r="S467" s="85">
        <f t="shared" si="217"/>
        <v>0</v>
      </c>
      <c r="T467" s="85">
        <f t="shared" si="217"/>
        <v>0</v>
      </c>
      <c r="U467" s="85">
        <f t="shared" si="217"/>
        <v>0</v>
      </c>
      <c r="V467" s="85">
        <f t="shared" si="217"/>
        <v>0</v>
      </c>
      <c r="W467" s="85">
        <f t="shared" si="217"/>
        <v>0</v>
      </c>
      <c r="X467" s="85">
        <f t="shared" si="217"/>
        <v>0</v>
      </c>
      <c r="Y467" s="85" t="e">
        <f t="shared" si="217"/>
        <v>#DIV/0!</v>
      </c>
      <c r="Z467" s="85" t="e">
        <f t="shared" si="217"/>
        <v>#DIV/0!</v>
      </c>
    </row>
    <row r="468" spans="1:26" hidden="1" x14ac:dyDescent="0.25">
      <c r="A468" s="52"/>
      <c r="B468" s="87"/>
      <c r="C468" s="87"/>
      <c r="D468" s="87"/>
      <c r="E468" s="87"/>
      <c r="F468" s="289"/>
      <c r="H468" s="87"/>
      <c r="I468" s="87"/>
      <c r="J468" s="87"/>
      <c r="K468" s="86"/>
      <c r="L468" s="291"/>
      <c r="M468" s="291"/>
      <c r="N468" s="291"/>
      <c r="O468" s="291"/>
      <c r="P468" s="136">
        <f t="shared" ref="P468:Z468" si="218">P165</f>
        <v>0</v>
      </c>
      <c r="Q468" s="85">
        <f t="shared" si="218"/>
        <v>0</v>
      </c>
      <c r="R468" s="85">
        <f t="shared" si="218"/>
        <v>0</v>
      </c>
      <c r="S468" s="85">
        <f t="shared" si="218"/>
        <v>0</v>
      </c>
      <c r="T468" s="85">
        <f t="shared" si="218"/>
        <v>0</v>
      </c>
      <c r="U468" s="85">
        <f t="shared" si="218"/>
        <v>0</v>
      </c>
      <c r="V468" s="85">
        <f t="shared" si="218"/>
        <v>0</v>
      </c>
      <c r="W468" s="85">
        <f t="shared" si="218"/>
        <v>0</v>
      </c>
      <c r="X468" s="85">
        <f t="shared" si="218"/>
        <v>0</v>
      </c>
      <c r="Y468" s="85" t="e">
        <f t="shared" si="218"/>
        <v>#DIV/0!</v>
      </c>
      <c r="Z468" s="85" t="e">
        <f t="shared" si="218"/>
        <v>#DIV/0!</v>
      </c>
    </row>
    <row r="469" spans="1:26" hidden="1" x14ac:dyDescent="0.25">
      <c r="A469" s="52"/>
      <c r="B469" s="87"/>
      <c r="C469" s="87"/>
      <c r="D469" s="87"/>
      <c r="E469" s="87"/>
      <c r="F469" s="289"/>
      <c r="H469" s="87"/>
      <c r="I469" s="87"/>
      <c r="J469" s="87"/>
      <c r="K469" s="86"/>
      <c r="L469" s="290"/>
      <c r="M469" s="290"/>
      <c r="N469" s="290"/>
      <c r="O469" s="290"/>
      <c r="P469" s="136">
        <f t="shared" ref="P469:Z469" si="219">P166</f>
        <v>0</v>
      </c>
      <c r="Q469" s="85">
        <f t="shared" si="219"/>
        <v>0</v>
      </c>
      <c r="R469" s="85">
        <f t="shared" si="219"/>
        <v>0</v>
      </c>
      <c r="S469" s="85">
        <f t="shared" si="219"/>
        <v>0</v>
      </c>
      <c r="T469" s="85">
        <f t="shared" si="219"/>
        <v>0</v>
      </c>
      <c r="U469" s="85">
        <f t="shared" si="219"/>
        <v>0</v>
      </c>
      <c r="V469" s="85">
        <f t="shared" si="219"/>
        <v>0</v>
      </c>
      <c r="W469" s="85">
        <f t="shared" si="219"/>
        <v>0</v>
      </c>
      <c r="X469" s="85">
        <f t="shared" si="219"/>
        <v>0</v>
      </c>
      <c r="Y469" s="85" t="e">
        <f t="shared" si="219"/>
        <v>#DIV/0!</v>
      </c>
      <c r="Z469" s="85" t="e">
        <f t="shared" si="219"/>
        <v>#DIV/0!</v>
      </c>
    </row>
    <row r="470" spans="1:26" hidden="1" x14ac:dyDescent="0.25">
      <c r="A470" s="52"/>
      <c r="B470" s="87"/>
      <c r="C470" s="87"/>
      <c r="D470" s="87"/>
      <c r="E470" s="87"/>
      <c r="F470" s="289"/>
      <c r="H470" s="87"/>
      <c r="I470" s="87"/>
      <c r="J470" s="87"/>
      <c r="K470" s="86"/>
      <c r="L470" s="291"/>
      <c r="M470" s="291"/>
      <c r="N470" s="291"/>
      <c r="O470" s="291"/>
      <c r="P470" s="136">
        <f t="shared" ref="P470:Z470" si="220">P167</f>
        <v>0</v>
      </c>
      <c r="Q470" s="85">
        <f t="shared" si="220"/>
        <v>0</v>
      </c>
      <c r="R470" s="85">
        <f t="shared" si="220"/>
        <v>0</v>
      </c>
      <c r="S470" s="85">
        <f t="shared" si="220"/>
        <v>0</v>
      </c>
      <c r="T470" s="85">
        <f t="shared" si="220"/>
        <v>0</v>
      </c>
      <c r="U470" s="85">
        <f t="shared" si="220"/>
        <v>0</v>
      </c>
      <c r="V470" s="85">
        <f t="shared" si="220"/>
        <v>0</v>
      </c>
      <c r="W470" s="85">
        <f t="shared" si="220"/>
        <v>0</v>
      </c>
      <c r="X470" s="85">
        <f t="shared" si="220"/>
        <v>0</v>
      </c>
      <c r="Y470" s="85" t="e">
        <f t="shared" si="220"/>
        <v>#DIV/0!</v>
      </c>
      <c r="Z470" s="85" t="e">
        <f t="shared" si="220"/>
        <v>#DIV/0!</v>
      </c>
    </row>
    <row r="471" spans="1:26" hidden="1" x14ac:dyDescent="0.25">
      <c r="A471" s="52"/>
      <c r="B471" s="87"/>
      <c r="C471" s="87"/>
      <c r="D471" s="87"/>
      <c r="E471" s="87"/>
      <c r="F471" s="289"/>
      <c r="H471" s="87"/>
      <c r="I471" s="87"/>
      <c r="J471" s="87"/>
      <c r="K471" s="86"/>
      <c r="L471" s="290"/>
      <c r="M471" s="290"/>
      <c r="N471" s="290"/>
      <c r="O471" s="290"/>
      <c r="P471" s="136">
        <f t="shared" ref="P471:Z471" si="221">P168</f>
        <v>0</v>
      </c>
      <c r="Q471" s="85">
        <f t="shared" si="221"/>
        <v>0</v>
      </c>
      <c r="R471" s="85">
        <f t="shared" si="221"/>
        <v>0</v>
      </c>
      <c r="S471" s="85">
        <f t="shared" si="221"/>
        <v>0</v>
      </c>
      <c r="T471" s="85">
        <f t="shared" si="221"/>
        <v>0</v>
      </c>
      <c r="U471" s="85">
        <f t="shared" si="221"/>
        <v>0</v>
      </c>
      <c r="V471" s="85">
        <f t="shared" si="221"/>
        <v>0</v>
      </c>
      <c r="W471" s="85">
        <f t="shared" si="221"/>
        <v>0</v>
      </c>
      <c r="X471" s="85">
        <f t="shared" si="221"/>
        <v>0</v>
      </c>
      <c r="Y471" s="85" t="e">
        <f t="shared" si="221"/>
        <v>#DIV/0!</v>
      </c>
      <c r="Z471" s="85" t="e">
        <f t="shared" si="221"/>
        <v>#DIV/0!</v>
      </c>
    </row>
    <row r="472" spans="1:26" hidden="1" x14ac:dyDescent="0.25">
      <c r="A472" s="52"/>
      <c r="B472" s="87"/>
      <c r="C472" s="87"/>
      <c r="D472" s="87"/>
      <c r="E472" s="87"/>
      <c r="F472" s="289"/>
      <c r="H472" s="87"/>
      <c r="I472" s="87"/>
      <c r="J472" s="87"/>
      <c r="K472" s="86"/>
      <c r="L472" s="291"/>
      <c r="M472" s="291"/>
      <c r="N472" s="291"/>
      <c r="O472" s="291"/>
      <c r="P472" s="136">
        <f t="shared" ref="P472:Z472" si="222">P169</f>
        <v>0</v>
      </c>
      <c r="Q472" s="85">
        <f t="shared" si="222"/>
        <v>0</v>
      </c>
      <c r="R472" s="85">
        <f t="shared" si="222"/>
        <v>0</v>
      </c>
      <c r="S472" s="85">
        <f t="shared" si="222"/>
        <v>0</v>
      </c>
      <c r="T472" s="85">
        <f t="shared" si="222"/>
        <v>0</v>
      </c>
      <c r="U472" s="85">
        <f t="shared" si="222"/>
        <v>0</v>
      </c>
      <c r="V472" s="85">
        <f t="shared" si="222"/>
        <v>0</v>
      </c>
      <c r="W472" s="85">
        <f t="shared" si="222"/>
        <v>0</v>
      </c>
      <c r="X472" s="85">
        <f t="shared" si="222"/>
        <v>0</v>
      </c>
      <c r="Y472" s="85" t="e">
        <f t="shared" si="222"/>
        <v>#DIV/0!</v>
      </c>
      <c r="Z472" s="85" t="e">
        <f t="shared" si="222"/>
        <v>#DIV/0!</v>
      </c>
    </row>
    <row r="473" spans="1:26" hidden="1" x14ac:dyDescent="0.25">
      <c r="A473" s="52"/>
      <c r="B473" s="87"/>
      <c r="C473" s="87"/>
      <c r="D473" s="87"/>
      <c r="E473" s="87"/>
      <c r="F473" s="289"/>
      <c r="H473" s="87"/>
      <c r="I473" s="87"/>
      <c r="J473" s="87"/>
      <c r="K473" s="86"/>
      <c r="L473" s="290"/>
      <c r="M473" s="290"/>
      <c r="N473" s="290"/>
      <c r="O473" s="290"/>
      <c r="P473" s="136">
        <f t="shared" ref="P473:Z473" si="223">P170</f>
        <v>0</v>
      </c>
      <c r="Q473" s="85">
        <f t="shared" si="223"/>
        <v>0</v>
      </c>
      <c r="R473" s="85">
        <f t="shared" si="223"/>
        <v>0</v>
      </c>
      <c r="S473" s="85">
        <f t="shared" si="223"/>
        <v>0</v>
      </c>
      <c r="T473" s="85">
        <f t="shared" si="223"/>
        <v>0</v>
      </c>
      <c r="U473" s="85">
        <f t="shared" si="223"/>
        <v>0</v>
      </c>
      <c r="V473" s="85">
        <f t="shared" si="223"/>
        <v>0</v>
      </c>
      <c r="W473" s="85">
        <f t="shared" si="223"/>
        <v>0</v>
      </c>
      <c r="X473" s="85">
        <f t="shared" si="223"/>
        <v>0</v>
      </c>
      <c r="Y473" s="85" t="e">
        <f t="shared" si="223"/>
        <v>#DIV/0!</v>
      </c>
      <c r="Z473" s="85" t="e">
        <f t="shared" si="223"/>
        <v>#DIV/0!</v>
      </c>
    </row>
    <row r="474" spans="1:26" hidden="1" x14ac:dyDescent="0.25">
      <c r="A474" s="52"/>
      <c r="B474" s="87"/>
      <c r="C474" s="87"/>
      <c r="D474" s="87"/>
      <c r="E474" s="87"/>
      <c r="F474" s="289"/>
      <c r="H474" s="87"/>
      <c r="I474" s="87"/>
      <c r="J474" s="87"/>
      <c r="K474" s="86"/>
      <c r="L474" s="291"/>
      <c r="M474" s="291"/>
      <c r="N474" s="291"/>
      <c r="O474" s="291"/>
      <c r="P474" s="136">
        <f t="shared" ref="P474:Z474" si="224">P171</f>
        <v>0</v>
      </c>
      <c r="Q474" s="85">
        <f t="shared" si="224"/>
        <v>0</v>
      </c>
      <c r="R474" s="85">
        <f t="shared" si="224"/>
        <v>0</v>
      </c>
      <c r="S474" s="85">
        <f t="shared" si="224"/>
        <v>0</v>
      </c>
      <c r="T474" s="85">
        <f t="shared" si="224"/>
        <v>0</v>
      </c>
      <c r="U474" s="85">
        <f t="shared" si="224"/>
        <v>0</v>
      </c>
      <c r="V474" s="85">
        <f t="shared" si="224"/>
        <v>0</v>
      </c>
      <c r="W474" s="85">
        <f t="shared" si="224"/>
        <v>0</v>
      </c>
      <c r="X474" s="85">
        <f t="shared" si="224"/>
        <v>0</v>
      </c>
      <c r="Y474" s="85" t="e">
        <f t="shared" si="224"/>
        <v>#DIV/0!</v>
      </c>
      <c r="Z474" s="85" t="e">
        <f t="shared" si="224"/>
        <v>#DIV/0!</v>
      </c>
    </row>
    <row r="475" spans="1:26" hidden="1" x14ac:dyDescent="0.25">
      <c r="A475" s="52"/>
      <c r="B475" s="87"/>
      <c r="C475" s="87"/>
      <c r="D475" s="87"/>
      <c r="E475" s="87"/>
      <c r="F475" s="289"/>
      <c r="H475" s="87"/>
      <c r="I475" s="87"/>
      <c r="J475" s="87"/>
      <c r="K475" s="86"/>
      <c r="L475" s="290"/>
      <c r="M475" s="290"/>
      <c r="N475" s="290"/>
      <c r="O475" s="290"/>
      <c r="P475" s="136">
        <f t="shared" ref="P475:Z475" si="225">P172</f>
        <v>0</v>
      </c>
      <c r="Q475" s="85">
        <f t="shared" si="225"/>
        <v>0</v>
      </c>
      <c r="R475" s="85">
        <f t="shared" si="225"/>
        <v>0</v>
      </c>
      <c r="S475" s="85">
        <f t="shared" si="225"/>
        <v>0</v>
      </c>
      <c r="T475" s="85">
        <f t="shared" si="225"/>
        <v>0</v>
      </c>
      <c r="U475" s="85">
        <f t="shared" si="225"/>
        <v>0</v>
      </c>
      <c r="V475" s="85">
        <f t="shared" si="225"/>
        <v>0</v>
      </c>
      <c r="W475" s="85">
        <f t="shared" si="225"/>
        <v>0</v>
      </c>
      <c r="X475" s="85">
        <f t="shared" si="225"/>
        <v>0</v>
      </c>
      <c r="Y475" s="85" t="e">
        <f t="shared" si="225"/>
        <v>#DIV/0!</v>
      </c>
      <c r="Z475" s="85" t="e">
        <f t="shared" si="225"/>
        <v>#DIV/0!</v>
      </c>
    </row>
    <row r="476" spans="1:26" hidden="1" x14ac:dyDescent="0.25">
      <c r="A476" s="52"/>
      <c r="B476" s="87"/>
      <c r="C476" s="87"/>
      <c r="D476" s="87"/>
      <c r="E476" s="87"/>
      <c r="F476" s="289"/>
      <c r="H476" s="87"/>
      <c r="I476" s="87"/>
      <c r="J476" s="87"/>
      <c r="K476" s="86"/>
      <c r="L476" s="291"/>
      <c r="M476" s="291"/>
      <c r="N476" s="291"/>
      <c r="O476" s="291"/>
      <c r="P476" s="136">
        <f t="shared" ref="P476:Z476" si="226">P173</f>
        <v>0</v>
      </c>
      <c r="Q476" s="85">
        <f t="shared" si="226"/>
        <v>0</v>
      </c>
      <c r="R476" s="85">
        <f t="shared" si="226"/>
        <v>0</v>
      </c>
      <c r="S476" s="85">
        <f t="shared" si="226"/>
        <v>0</v>
      </c>
      <c r="T476" s="85">
        <f t="shared" si="226"/>
        <v>0</v>
      </c>
      <c r="U476" s="85">
        <f t="shared" si="226"/>
        <v>0</v>
      </c>
      <c r="V476" s="85">
        <f t="shared" si="226"/>
        <v>0</v>
      </c>
      <c r="W476" s="85">
        <f t="shared" si="226"/>
        <v>0</v>
      </c>
      <c r="X476" s="85">
        <f t="shared" si="226"/>
        <v>0</v>
      </c>
      <c r="Y476" s="85" t="e">
        <f t="shared" si="226"/>
        <v>#DIV/0!</v>
      </c>
      <c r="Z476" s="85" t="e">
        <f t="shared" si="226"/>
        <v>#DIV/0!</v>
      </c>
    </row>
    <row r="477" spans="1:26" hidden="1" x14ac:dyDescent="0.25">
      <c r="A477" s="52"/>
      <c r="B477" s="87"/>
      <c r="C477" s="87"/>
      <c r="D477" s="87"/>
      <c r="E477" s="87"/>
      <c r="F477" s="289"/>
      <c r="H477" s="87"/>
      <c r="I477" s="87"/>
      <c r="J477" s="87"/>
      <c r="K477" s="86"/>
      <c r="L477" s="290"/>
      <c r="M477" s="290"/>
      <c r="N477" s="290"/>
      <c r="O477" s="290"/>
      <c r="P477" s="136">
        <f t="shared" ref="P477:Z477" si="227">P174</f>
        <v>0</v>
      </c>
      <c r="Q477" s="85">
        <f t="shared" si="227"/>
        <v>0</v>
      </c>
      <c r="R477" s="85">
        <f t="shared" si="227"/>
        <v>0</v>
      </c>
      <c r="S477" s="85">
        <f t="shared" si="227"/>
        <v>0</v>
      </c>
      <c r="T477" s="85">
        <f t="shared" si="227"/>
        <v>0</v>
      </c>
      <c r="U477" s="85">
        <f t="shared" si="227"/>
        <v>0</v>
      </c>
      <c r="V477" s="85">
        <f t="shared" si="227"/>
        <v>0</v>
      </c>
      <c r="W477" s="85">
        <f t="shared" si="227"/>
        <v>0</v>
      </c>
      <c r="X477" s="85">
        <f t="shared" si="227"/>
        <v>0</v>
      </c>
      <c r="Y477" s="85" t="e">
        <f t="shared" si="227"/>
        <v>#DIV/0!</v>
      </c>
      <c r="Z477" s="85" t="e">
        <f t="shared" si="227"/>
        <v>#DIV/0!</v>
      </c>
    </row>
    <row r="478" spans="1:26" hidden="1" x14ac:dyDescent="0.25">
      <c r="A478" s="52"/>
      <c r="B478" s="87"/>
      <c r="C478" s="87"/>
      <c r="D478" s="87"/>
      <c r="E478" s="87"/>
      <c r="F478" s="289"/>
      <c r="H478" s="87"/>
      <c r="I478" s="87"/>
      <c r="J478" s="87"/>
      <c r="K478" s="86"/>
      <c r="L478" s="291"/>
      <c r="M478" s="291"/>
      <c r="N478" s="291"/>
      <c r="O478" s="291"/>
      <c r="P478" s="136">
        <f t="shared" ref="P478:Z478" si="228">P175</f>
        <v>0</v>
      </c>
      <c r="Q478" s="85">
        <f t="shared" si="228"/>
        <v>0</v>
      </c>
      <c r="R478" s="85">
        <f t="shared" si="228"/>
        <v>0</v>
      </c>
      <c r="S478" s="85">
        <f t="shared" si="228"/>
        <v>0</v>
      </c>
      <c r="T478" s="85">
        <f t="shared" si="228"/>
        <v>0</v>
      </c>
      <c r="U478" s="85">
        <f t="shared" si="228"/>
        <v>0</v>
      </c>
      <c r="V478" s="85">
        <f t="shared" si="228"/>
        <v>0</v>
      </c>
      <c r="W478" s="85">
        <f t="shared" si="228"/>
        <v>0</v>
      </c>
      <c r="X478" s="85">
        <f t="shared" si="228"/>
        <v>0</v>
      </c>
      <c r="Y478" s="85" t="e">
        <f t="shared" si="228"/>
        <v>#DIV/0!</v>
      </c>
      <c r="Z478" s="85" t="e">
        <f t="shared" si="228"/>
        <v>#DIV/0!</v>
      </c>
    </row>
    <row r="479" spans="1:26" hidden="1" x14ac:dyDescent="0.25">
      <c r="A479" s="52"/>
      <c r="B479" s="87"/>
      <c r="C479" s="87"/>
      <c r="D479" s="87"/>
      <c r="E479" s="87"/>
      <c r="F479" s="289"/>
      <c r="H479" s="87"/>
      <c r="I479" s="87"/>
      <c r="J479" s="87"/>
      <c r="K479" s="86"/>
      <c r="L479" s="290"/>
      <c r="M479" s="290"/>
      <c r="N479" s="290"/>
      <c r="O479" s="290"/>
      <c r="P479" s="136">
        <f t="shared" ref="P479:Z479" si="229">P176</f>
        <v>0</v>
      </c>
      <c r="Q479" s="85">
        <f t="shared" si="229"/>
        <v>0</v>
      </c>
      <c r="R479" s="85">
        <f t="shared" si="229"/>
        <v>0</v>
      </c>
      <c r="S479" s="85">
        <f t="shared" si="229"/>
        <v>0</v>
      </c>
      <c r="T479" s="85">
        <f t="shared" si="229"/>
        <v>0</v>
      </c>
      <c r="U479" s="85">
        <f t="shared" si="229"/>
        <v>0</v>
      </c>
      <c r="V479" s="85">
        <f t="shared" si="229"/>
        <v>0</v>
      </c>
      <c r="W479" s="85">
        <f t="shared" si="229"/>
        <v>0</v>
      </c>
      <c r="X479" s="85">
        <f t="shared" si="229"/>
        <v>0</v>
      </c>
      <c r="Y479" s="85" t="e">
        <f t="shared" si="229"/>
        <v>#DIV/0!</v>
      </c>
      <c r="Z479" s="85" t="e">
        <f t="shared" si="229"/>
        <v>#DIV/0!</v>
      </c>
    </row>
    <row r="480" spans="1:26" hidden="1" x14ac:dyDescent="0.25">
      <c r="A480" s="52"/>
      <c r="B480" s="87"/>
      <c r="C480" s="87"/>
      <c r="D480" s="87"/>
      <c r="E480" s="87"/>
      <c r="F480" s="289"/>
      <c r="H480" s="87"/>
      <c r="I480" s="87"/>
      <c r="J480" s="87"/>
      <c r="K480" s="86"/>
      <c r="L480" s="291"/>
      <c r="M480" s="291"/>
      <c r="N480" s="291"/>
      <c r="O480" s="291"/>
      <c r="P480" s="136">
        <f t="shared" ref="P480:Z480" si="230">P177</f>
        <v>0</v>
      </c>
      <c r="Q480" s="85">
        <f t="shared" si="230"/>
        <v>0</v>
      </c>
      <c r="R480" s="85">
        <f t="shared" si="230"/>
        <v>0</v>
      </c>
      <c r="S480" s="85">
        <f t="shared" si="230"/>
        <v>0</v>
      </c>
      <c r="T480" s="85">
        <f t="shared" si="230"/>
        <v>0</v>
      </c>
      <c r="U480" s="85">
        <f t="shared" si="230"/>
        <v>0</v>
      </c>
      <c r="V480" s="85">
        <f t="shared" si="230"/>
        <v>0</v>
      </c>
      <c r="W480" s="85">
        <f t="shared" si="230"/>
        <v>0</v>
      </c>
      <c r="X480" s="85">
        <f t="shared" si="230"/>
        <v>0</v>
      </c>
      <c r="Y480" s="85" t="e">
        <f t="shared" si="230"/>
        <v>#DIV/0!</v>
      </c>
      <c r="Z480" s="85" t="e">
        <f t="shared" si="230"/>
        <v>#DIV/0!</v>
      </c>
    </row>
    <row r="481" spans="1:26" hidden="1" x14ac:dyDescent="0.25">
      <c r="A481" s="52"/>
      <c r="B481" s="87"/>
      <c r="C481" s="87"/>
      <c r="D481" s="87"/>
      <c r="E481" s="87"/>
      <c r="F481" s="289"/>
      <c r="H481" s="87"/>
      <c r="I481" s="87"/>
      <c r="J481" s="87"/>
      <c r="K481" s="86"/>
      <c r="L481" s="290"/>
      <c r="M481" s="290"/>
      <c r="N481" s="290"/>
      <c r="O481" s="290"/>
      <c r="P481" s="136">
        <f t="shared" ref="P481:Z481" si="231">P178</f>
        <v>0</v>
      </c>
      <c r="Q481" s="85">
        <f t="shared" si="231"/>
        <v>0</v>
      </c>
      <c r="R481" s="85">
        <f t="shared" si="231"/>
        <v>0</v>
      </c>
      <c r="S481" s="85">
        <f t="shared" si="231"/>
        <v>0</v>
      </c>
      <c r="T481" s="85">
        <f t="shared" si="231"/>
        <v>0</v>
      </c>
      <c r="U481" s="85">
        <f t="shared" si="231"/>
        <v>0</v>
      </c>
      <c r="V481" s="85">
        <f t="shared" si="231"/>
        <v>0</v>
      </c>
      <c r="W481" s="85">
        <f t="shared" si="231"/>
        <v>0</v>
      </c>
      <c r="X481" s="85">
        <f t="shared" si="231"/>
        <v>0</v>
      </c>
      <c r="Y481" s="85" t="e">
        <f t="shared" si="231"/>
        <v>#DIV/0!</v>
      </c>
      <c r="Z481" s="85" t="e">
        <f t="shared" si="231"/>
        <v>#DIV/0!</v>
      </c>
    </row>
    <row r="482" spans="1:26" hidden="1" x14ac:dyDescent="0.25">
      <c r="A482" s="52"/>
      <c r="B482" s="87"/>
      <c r="C482" s="87"/>
      <c r="D482" s="87"/>
      <c r="E482" s="87"/>
      <c r="F482" s="289"/>
      <c r="H482" s="87"/>
      <c r="I482" s="87"/>
      <c r="J482" s="87"/>
      <c r="K482" s="86"/>
      <c r="L482" s="291"/>
      <c r="M482" s="291"/>
      <c r="N482" s="291"/>
      <c r="O482" s="291"/>
      <c r="P482" s="136">
        <f t="shared" ref="P482:Z482" si="232">P179</f>
        <v>0</v>
      </c>
      <c r="Q482" s="85">
        <f t="shared" si="232"/>
        <v>0</v>
      </c>
      <c r="R482" s="85">
        <f t="shared" si="232"/>
        <v>0</v>
      </c>
      <c r="S482" s="85">
        <f t="shared" si="232"/>
        <v>0</v>
      </c>
      <c r="T482" s="85">
        <f t="shared" si="232"/>
        <v>0</v>
      </c>
      <c r="U482" s="85">
        <f t="shared" si="232"/>
        <v>0</v>
      </c>
      <c r="V482" s="85">
        <f t="shared" si="232"/>
        <v>0</v>
      </c>
      <c r="W482" s="85">
        <f t="shared" si="232"/>
        <v>0</v>
      </c>
      <c r="X482" s="85">
        <f t="shared" si="232"/>
        <v>0</v>
      </c>
      <c r="Y482" s="85" t="e">
        <f t="shared" si="232"/>
        <v>#DIV/0!</v>
      </c>
      <c r="Z482" s="85" t="e">
        <f t="shared" si="232"/>
        <v>#DIV/0!</v>
      </c>
    </row>
    <row r="483" spans="1:26" hidden="1" x14ac:dyDescent="0.25">
      <c r="A483" s="52"/>
      <c r="B483" s="87"/>
      <c r="C483" s="87"/>
      <c r="D483" s="87"/>
      <c r="E483" s="87"/>
      <c r="F483" s="289"/>
      <c r="H483" s="87"/>
      <c r="I483" s="87"/>
      <c r="J483" s="87"/>
      <c r="K483" s="86"/>
      <c r="L483" s="290"/>
      <c r="M483" s="290"/>
      <c r="N483" s="290"/>
      <c r="O483" s="290"/>
      <c r="P483" s="136">
        <f t="shared" ref="P483:Z483" si="233">P180</f>
        <v>0</v>
      </c>
      <c r="Q483" s="85">
        <f t="shared" si="233"/>
        <v>0</v>
      </c>
      <c r="R483" s="85">
        <f t="shared" si="233"/>
        <v>0</v>
      </c>
      <c r="S483" s="85">
        <f t="shared" si="233"/>
        <v>0</v>
      </c>
      <c r="T483" s="85">
        <f t="shared" si="233"/>
        <v>0</v>
      </c>
      <c r="U483" s="85">
        <f t="shared" si="233"/>
        <v>0</v>
      </c>
      <c r="V483" s="85">
        <f t="shared" si="233"/>
        <v>0</v>
      </c>
      <c r="W483" s="85">
        <f t="shared" si="233"/>
        <v>0</v>
      </c>
      <c r="X483" s="85">
        <f t="shared" si="233"/>
        <v>0</v>
      </c>
      <c r="Y483" s="85" t="e">
        <f t="shared" si="233"/>
        <v>#DIV/0!</v>
      </c>
      <c r="Z483" s="85" t="e">
        <f t="shared" si="233"/>
        <v>#DIV/0!</v>
      </c>
    </row>
    <row r="484" spans="1:26" hidden="1" x14ac:dyDescent="0.25">
      <c r="A484" s="52"/>
      <c r="B484" s="87"/>
      <c r="C484" s="87"/>
      <c r="D484" s="87"/>
      <c r="E484" s="87"/>
      <c r="F484" s="289"/>
      <c r="H484" s="87"/>
      <c r="I484" s="87"/>
      <c r="J484" s="87"/>
      <c r="K484" s="86"/>
      <c r="L484" s="291"/>
      <c r="M484" s="291"/>
      <c r="N484" s="291"/>
      <c r="O484" s="291"/>
      <c r="P484" s="136">
        <f t="shared" ref="P484:Z484" si="234">P181</f>
        <v>0</v>
      </c>
      <c r="Q484" s="85">
        <f t="shared" si="234"/>
        <v>0</v>
      </c>
      <c r="R484" s="85">
        <f t="shared" si="234"/>
        <v>0</v>
      </c>
      <c r="S484" s="85">
        <f t="shared" si="234"/>
        <v>0</v>
      </c>
      <c r="T484" s="85">
        <f t="shared" si="234"/>
        <v>0</v>
      </c>
      <c r="U484" s="85">
        <f t="shared" si="234"/>
        <v>0</v>
      </c>
      <c r="V484" s="85">
        <f t="shared" si="234"/>
        <v>0</v>
      </c>
      <c r="W484" s="85">
        <f t="shared" si="234"/>
        <v>0</v>
      </c>
      <c r="X484" s="85">
        <f t="shared" si="234"/>
        <v>0</v>
      </c>
      <c r="Y484" s="85" t="e">
        <f t="shared" si="234"/>
        <v>#DIV/0!</v>
      </c>
      <c r="Z484" s="85" t="e">
        <f t="shared" si="234"/>
        <v>#DIV/0!</v>
      </c>
    </row>
    <row r="485" spans="1:26" hidden="1" x14ac:dyDescent="0.25">
      <c r="A485" s="52"/>
      <c r="B485" s="87"/>
      <c r="C485" s="87"/>
      <c r="D485" s="87"/>
      <c r="E485" s="87"/>
      <c r="F485" s="289"/>
      <c r="H485" s="87"/>
      <c r="I485" s="87"/>
      <c r="J485" s="87"/>
      <c r="K485" s="86"/>
      <c r="L485" s="290"/>
      <c r="M485" s="290"/>
      <c r="N485" s="290"/>
      <c r="O485" s="290"/>
      <c r="P485" s="136">
        <f t="shared" ref="P485:Z485" si="235">P182</f>
        <v>0</v>
      </c>
      <c r="Q485" s="85">
        <f t="shared" si="235"/>
        <v>0</v>
      </c>
      <c r="R485" s="85">
        <f t="shared" si="235"/>
        <v>0</v>
      </c>
      <c r="S485" s="85">
        <f t="shared" si="235"/>
        <v>0</v>
      </c>
      <c r="T485" s="85">
        <f t="shared" si="235"/>
        <v>0</v>
      </c>
      <c r="U485" s="85">
        <f t="shared" si="235"/>
        <v>0</v>
      </c>
      <c r="V485" s="85">
        <f t="shared" si="235"/>
        <v>0</v>
      </c>
      <c r="W485" s="85">
        <f t="shared" si="235"/>
        <v>0</v>
      </c>
      <c r="X485" s="85">
        <f t="shared" si="235"/>
        <v>0</v>
      </c>
      <c r="Y485" s="85" t="e">
        <f t="shared" si="235"/>
        <v>#DIV/0!</v>
      </c>
      <c r="Z485" s="85" t="e">
        <f t="shared" si="235"/>
        <v>#DIV/0!</v>
      </c>
    </row>
    <row r="486" spans="1:26" hidden="1" x14ac:dyDescent="0.25">
      <c r="A486" s="52"/>
      <c r="B486" s="87"/>
      <c r="C486" s="87"/>
      <c r="D486" s="87"/>
      <c r="E486" s="87"/>
      <c r="F486" s="289"/>
      <c r="H486" s="87"/>
      <c r="I486" s="87"/>
      <c r="J486" s="87"/>
      <c r="K486" s="86"/>
      <c r="L486" s="291"/>
      <c r="M486" s="291"/>
      <c r="N486" s="291"/>
      <c r="O486" s="291"/>
      <c r="P486" s="136">
        <f t="shared" ref="P486:Z486" si="236">P183</f>
        <v>0</v>
      </c>
      <c r="Q486" s="85">
        <f t="shared" si="236"/>
        <v>0</v>
      </c>
      <c r="R486" s="85">
        <f t="shared" si="236"/>
        <v>0</v>
      </c>
      <c r="S486" s="85">
        <f t="shared" si="236"/>
        <v>0</v>
      </c>
      <c r="T486" s="85">
        <f t="shared" si="236"/>
        <v>0</v>
      </c>
      <c r="U486" s="85">
        <f t="shared" si="236"/>
        <v>0</v>
      </c>
      <c r="V486" s="85">
        <f t="shared" si="236"/>
        <v>0</v>
      </c>
      <c r="W486" s="85">
        <f t="shared" si="236"/>
        <v>0</v>
      </c>
      <c r="X486" s="85">
        <f t="shared" si="236"/>
        <v>0</v>
      </c>
      <c r="Y486" s="85" t="e">
        <f t="shared" si="236"/>
        <v>#DIV/0!</v>
      </c>
      <c r="Z486" s="85" t="e">
        <f t="shared" si="236"/>
        <v>#DIV/0!</v>
      </c>
    </row>
    <row r="487" spans="1:26" hidden="1" x14ac:dyDescent="0.25">
      <c r="A487" s="52"/>
      <c r="B487" s="87"/>
      <c r="C487" s="87"/>
      <c r="D487" s="87"/>
      <c r="E487" s="87"/>
      <c r="F487" s="289"/>
      <c r="H487" s="87"/>
      <c r="I487" s="87"/>
      <c r="J487" s="87"/>
      <c r="K487" s="86"/>
      <c r="L487" s="290"/>
      <c r="M487" s="290"/>
      <c r="N487" s="290"/>
      <c r="O487" s="290"/>
      <c r="P487" s="136">
        <f t="shared" ref="P487:Z487" si="237">P184</f>
        <v>0</v>
      </c>
      <c r="Q487" s="85">
        <f t="shared" si="237"/>
        <v>0</v>
      </c>
      <c r="R487" s="85">
        <f t="shared" si="237"/>
        <v>0</v>
      </c>
      <c r="S487" s="85">
        <f t="shared" si="237"/>
        <v>0</v>
      </c>
      <c r="T487" s="85">
        <f t="shared" si="237"/>
        <v>0</v>
      </c>
      <c r="U487" s="85">
        <f t="shared" si="237"/>
        <v>0</v>
      </c>
      <c r="V487" s="85">
        <f t="shared" si="237"/>
        <v>0</v>
      </c>
      <c r="W487" s="85">
        <f t="shared" si="237"/>
        <v>0</v>
      </c>
      <c r="X487" s="85">
        <f t="shared" si="237"/>
        <v>0</v>
      </c>
      <c r="Y487" s="85" t="e">
        <f t="shared" si="237"/>
        <v>#DIV/0!</v>
      </c>
      <c r="Z487" s="85" t="e">
        <f t="shared" si="237"/>
        <v>#DIV/0!</v>
      </c>
    </row>
    <row r="488" spans="1:26" hidden="1" x14ac:dyDescent="0.25">
      <c r="A488" s="52"/>
      <c r="B488" s="87"/>
      <c r="C488" s="87"/>
      <c r="D488" s="87"/>
      <c r="E488" s="87"/>
      <c r="F488" s="289"/>
      <c r="H488" s="87"/>
      <c r="I488" s="87"/>
      <c r="J488" s="87"/>
      <c r="K488" s="86"/>
      <c r="L488" s="291"/>
      <c r="M488" s="291"/>
      <c r="N488" s="291"/>
      <c r="O488" s="291"/>
      <c r="P488" s="136">
        <f t="shared" ref="P488:Z488" si="238">P185</f>
        <v>0</v>
      </c>
      <c r="Q488" s="85">
        <f t="shared" si="238"/>
        <v>0</v>
      </c>
      <c r="R488" s="85">
        <f t="shared" si="238"/>
        <v>0</v>
      </c>
      <c r="S488" s="85">
        <f t="shared" si="238"/>
        <v>0</v>
      </c>
      <c r="T488" s="85">
        <f t="shared" si="238"/>
        <v>0</v>
      </c>
      <c r="U488" s="85">
        <f t="shared" si="238"/>
        <v>0</v>
      </c>
      <c r="V488" s="85">
        <f t="shared" si="238"/>
        <v>0</v>
      </c>
      <c r="W488" s="85">
        <f t="shared" si="238"/>
        <v>0</v>
      </c>
      <c r="X488" s="85">
        <f t="shared" si="238"/>
        <v>0</v>
      </c>
      <c r="Y488" s="85" t="e">
        <f t="shared" si="238"/>
        <v>#DIV/0!</v>
      </c>
      <c r="Z488" s="85" t="e">
        <f t="shared" si="238"/>
        <v>#DIV/0!</v>
      </c>
    </row>
    <row r="489" spans="1:26" hidden="1" x14ac:dyDescent="0.25">
      <c r="A489" s="52"/>
      <c r="B489" s="87"/>
      <c r="C489" s="87"/>
      <c r="D489" s="87"/>
      <c r="E489" s="87"/>
      <c r="F489" s="289"/>
      <c r="H489" s="87"/>
      <c r="I489" s="87"/>
      <c r="J489" s="87"/>
      <c r="K489" s="86"/>
      <c r="L489" s="290"/>
      <c r="M489" s="290"/>
      <c r="N489" s="290"/>
      <c r="O489" s="290"/>
      <c r="P489" s="136">
        <f t="shared" ref="P489:Z489" si="239">P186</f>
        <v>0</v>
      </c>
      <c r="Q489" s="85">
        <f t="shared" si="239"/>
        <v>0</v>
      </c>
      <c r="R489" s="85">
        <f t="shared" si="239"/>
        <v>0</v>
      </c>
      <c r="S489" s="85">
        <f t="shared" si="239"/>
        <v>0</v>
      </c>
      <c r="T489" s="85">
        <f t="shared" si="239"/>
        <v>0</v>
      </c>
      <c r="U489" s="85">
        <f t="shared" si="239"/>
        <v>0</v>
      </c>
      <c r="V489" s="85">
        <f t="shared" si="239"/>
        <v>0</v>
      </c>
      <c r="W489" s="85">
        <f t="shared" si="239"/>
        <v>0</v>
      </c>
      <c r="X489" s="85">
        <f t="shared" si="239"/>
        <v>0</v>
      </c>
      <c r="Y489" s="85" t="e">
        <f t="shared" si="239"/>
        <v>#DIV/0!</v>
      </c>
      <c r="Z489" s="85" t="e">
        <f t="shared" si="239"/>
        <v>#DIV/0!</v>
      </c>
    </row>
    <row r="490" spans="1:26" hidden="1" x14ac:dyDescent="0.25">
      <c r="A490" s="52"/>
      <c r="B490" s="87"/>
      <c r="C490" s="87"/>
      <c r="D490" s="87"/>
      <c r="E490" s="87"/>
      <c r="F490" s="289"/>
      <c r="H490" s="87"/>
      <c r="I490" s="87"/>
      <c r="J490" s="87"/>
      <c r="K490" s="86"/>
      <c r="L490" s="291"/>
      <c r="M490" s="291"/>
      <c r="N490" s="291"/>
      <c r="O490" s="291"/>
      <c r="P490" s="136">
        <f t="shared" ref="P490:Z490" si="240">P187</f>
        <v>0</v>
      </c>
      <c r="Q490" s="85">
        <f t="shared" si="240"/>
        <v>0</v>
      </c>
      <c r="R490" s="85">
        <f t="shared" si="240"/>
        <v>0</v>
      </c>
      <c r="S490" s="85">
        <f t="shared" si="240"/>
        <v>0</v>
      </c>
      <c r="T490" s="85">
        <f t="shared" si="240"/>
        <v>0</v>
      </c>
      <c r="U490" s="85">
        <f t="shared" si="240"/>
        <v>0</v>
      </c>
      <c r="V490" s="85">
        <f t="shared" si="240"/>
        <v>0</v>
      </c>
      <c r="W490" s="85">
        <f t="shared" si="240"/>
        <v>0</v>
      </c>
      <c r="X490" s="85">
        <f t="shared" si="240"/>
        <v>0</v>
      </c>
      <c r="Y490" s="85" t="e">
        <f t="shared" si="240"/>
        <v>#DIV/0!</v>
      </c>
      <c r="Z490" s="85" t="e">
        <f t="shared" si="240"/>
        <v>#DIV/0!</v>
      </c>
    </row>
    <row r="491" spans="1:26" hidden="1" x14ac:dyDescent="0.25">
      <c r="A491" s="52"/>
      <c r="B491" s="87"/>
      <c r="C491" s="87"/>
      <c r="D491" s="87"/>
      <c r="E491" s="87"/>
      <c r="F491" s="289"/>
      <c r="H491" s="87"/>
      <c r="I491" s="87"/>
      <c r="J491" s="87"/>
      <c r="K491" s="86"/>
      <c r="L491" s="290"/>
      <c r="M491" s="290"/>
      <c r="N491" s="290"/>
      <c r="O491" s="290"/>
      <c r="P491" s="136">
        <f t="shared" ref="P491:Z491" si="241">P188</f>
        <v>0</v>
      </c>
      <c r="Q491" s="85">
        <f t="shared" si="241"/>
        <v>0</v>
      </c>
      <c r="R491" s="85">
        <f t="shared" si="241"/>
        <v>0</v>
      </c>
      <c r="S491" s="85">
        <f t="shared" si="241"/>
        <v>0</v>
      </c>
      <c r="T491" s="85">
        <f t="shared" si="241"/>
        <v>0</v>
      </c>
      <c r="U491" s="85">
        <f t="shared" si="241"/>
        <v>0</v>
      </c>
      <c r="V491" s="85">
        <f t="shared" si="241"/>
        <v>0</v>
      </c>
      <c r="W491" s="85">
        <f t="shared" si="241"/>
        <v>0</v>
      </c>
      <c r="X491" s="85">
        <f t="shared" si="241"/>
        <v>0</v>
      </c>
      <c r="Y491" s="85" t="e">
        <f t="shared" si="241"/>
        <v>#DIV/0!</v>
      </c>
      <c r="Z491" s="85" t="e">
        <f t="shared" si="241"/>
        <v>#DIV/0!</v>
      </c>
    </row>
    <row r="492" spans="1:26" hidden="1" x14ac:dyDescent="0.25">
      <c r="A492" s="52"/>
      <c r="B492" s="87"/>
      <c r="C492" s="87"/>
      <c r="D492" s="87"/>
      <c r="E492" s="87"/>
      <c r="F492" s="289"/>
      <c r="H492" s="87"/>
      <c r="I492" s="87"/>
      <c r="J492" s="87"/>
      <c r="K492" s="86"/>
      <c r="L492" s="291"/>
      <c r="M492" s="291"/>
      <c r="N492" s="291"/>
      <c r="O492" s="291"/>
      <c r="P492" s="136">
        <f t="shared" ref="P492:Z492" si="242">P189</f>
        <v>0</v>
      </c>
      <c r="Q492" s="85">
        <f t="shared" si="242"/>
        <v>0</v>
      </c>
      <c r="R492" s="85">
        <f t="shared" si="242"/>
        <v>0</v>
      </c>
      <c r="S492" s="85">
        <f t="shared" si="242"/>
        <v>0</v>
      </c>
      <c r="T492" s="85">
        <f t="shared" si="242"/>
        <v>0</v>
      </c>
      <c r="U492" s="85">
        <f t="shared" si="242"/>
        <v>0</v>
      </c>
      <c r="V492" s="85">
        <f t="shared" si="242"/>
        <v>0</v>
      </c>
      <c r="W492" s="85">
        <f t="shared" si="242"/>
        <v>0</v>
      </c>
      <c r="X492" s="85">
        <f t="shared" si="242"/>
        <v>0</v>
      </c>
      <c r="Y492" s="85" t="e">
        <f t="shared" si="242"/>
        <v>#DIV/0!</v>
      </c>
      <c r="Z492" s="85" t="e">
        <f t="shared" si="242"/>
        <v>#DIV/0!</v>
      </c>
    </row>
    <row r="493" spans="1:26" hidden="1" x14ac:dyDescent="0.25">
      <c r="A493" s="52"/>
      <c r="B493" s="87"/>
      <c r="C493" s="87"/>
      <c r="D493" s="87"/>
      <c r="E493" s="87"/>
      <c r="F493" s="289"/>
      <c r="H493" s="87"/>
      <c r="I493" s="87"/>
      <c r="J493" s="87"/>
      <c r="K493" s="86"/>
      <c r="L493" s="290"/>
      <c r="M493" s="290"/>
      <c r="N493" s="290"/>
      <c r="O493" s="290"/>
      <c r="P493" s="136">
        <f t="shared" ref="P493:Z493" si="243">P190</f>
        <v>0</v>
      </c>
      <c r="Q493" s="85">
        <f t="shared" si="243"/>
        <v>0</v>
      </c>
      <c r="R493" s="85">
        <f t="shared" si="243"/>
        <v>0</v>
      </c>
      <c r="S493" s="85">
        <f t="shared" si="243"/>
        <v>0</v>
      </c>
      <c r="T493" s="85">
        <f t="shared" si="243"/>
        <v>0</v>
      </c>
      <c r="U493" s="85">
        <f t="shared" si="243"/>
        <v>0</v>
      </c>
      <c r="V493" s="85">
        <f t="shared" si="243"/>
        <v>0</v>
      </c>
      <c r="W493" s="85">
        <f t="shared" si="243"/>
        <v>0</v>
      </c>
      <c r="X493" s="85">
        <f t="shared" si="243"/>
        <v>0</v>
      </c>
      <c r="Y493" s="85" t="e">
        <f t="shared" si="243"/>
        <v>#DIV/0!</v>
      </c>
      <c r="Z493" s="85" t="e">
        <f t="shared" si="243"/>
        <v>#DIV/0!</v>
      </c>
    </row>
    <row r="494" spans="1:26" hidden="1" x14ac:dyDescent="0.25">
      <c r="A494" s="52"/>
      <c r="B494" s="87"/>
      <c r="C494" s="87"/>
      <c r="D494" s="87"/>
      <c r="E494" s="87"/>
      <c r="F494" s="289"/>
      <c r="H494" s="87"/>
      <c r="I494" s="87"/>
      <c r="J494" s="87"/>
      <c r="K494" s="86"/>
      <c r="L494" s="291"/>
      <c r="M494" s="291"/>
      <c r="N494" s="291"/>
      <c r="O494" s="291"/>
      <c r="P494" s="136">
        <f t="shared" ref="P494:Z494" si="244">P191</f>
        <v>0</v>
      </c>
      <c r="Q494" s="85">
        <f t="shared" si="244"/>
        <v>0</v>
      </c>
      <c r="R494" s="85">
        <f t="shared" si="244"/>
        <v>0</v>
      </c>
      <c r="S494" s="85">
        <f t="shared" si="244"/>
        <v>0</v>
      </c>
      <c r="T494" s="85">
        <f t="shared" si="244"/>
        <v>0</v>
      </c>
      <c r="U494" s="85">
        <f t="shared" si="244"/>
        <v>0</v>
      </c>
      <c r="V494" s="85">
        <f t="shared" si="244"/>
        <v>0</v>
      </c>
      <c r="W494" s="85">
        <f t="shared" si="244"/>
        <v>0</v>
      </c>
      <c r="X494" s="85">
        <f t="shared" si="244"/>
        <v>0</v>
      </c>
      <c r="Y494" s="85" t="e">
        <f t="shared" si="244"/>
        <v>#DIV/0!</v>
      </c>
      <c r="Z494" s="85" t="e">
        <f t="shared" si="244"/>
        <v>#DIV/0!</v>
      </c>
    </row>
    <row r="495" spans="1:26" hidden="1" x14ac:dyDescent="0.25">
      <c r="A495" s="52"/>
      <c r="B495" s="87"/>
      <c r="C495" s="87"/>
      <c r="D495" s="87"/>
      <c r="E495" s="87"/>
      <c r="F495" s="289"/>
      <c r="H495" s="87"/>
      <c r="I495" s="87"/>
      <c r="J495" s="87"/>
      <c r="K495" s="86"/>
      <c r="L495" s="290"/>
      <c r="M495" s="290"/>
      <c r="N495" s="290"/>
      <c r="O495" s="290"/>
      <c r="P495" s="136">
        <f t="shared" ref="P495:Z495" si="245">P192</f>
        <v>0</v>
      </c>
      <c r="Q495" s="85">
        <f t="shared" si="245"/>
        <v>0</v>
      </c>
      <c r="R495" s="85">
        <f t="shared" si="245"/>
        <v>0</v>
      </c>
      <c r="S495" s="85">
        <f t="shared" si="245"/>
        <v>0</v>
      </c>
      <c r="T495" s="85">
        <f t="shared" si="245"/>
        <v>0</v>
      </c>
      <c r="U495" s="85">
        <f t="shared" si="245"/>
        <v>0</v>
      </c>
      <c r="V495" s="85">
        <f t="shared" si="245"/>
        <v>0</v>
      </c>
      <c r="W495" s="85">
        <f t="shared" si="245"/>
        <v>0</v>
      </c>
      <c r="X495" s="85">
        <f t="shared" si="245"/>
        <v>0</v>
      </c>
      <c r="Y495" s="85" t="e">
        <f t="shared" si="245"/>
        <v>#DIV/0!</v>
      </c>
      <c r="Z495" s="85" t="e">
        <f t="shared" si="245"/>
        <v>#DIV/0!</v>
      </c>
    </row>
    <row r="496" spans="1:26" hidden="1" x14ac:dyDescent="0.25">
      <c r="A496" s="52"/>
      <c r="B496" s="87"/>
      <c r="C496" s="87"/>
      <c r="D496" s="87"/>
      <c r="E496" s="87"/>
      <c r="F496" s="289"/>
      <c r="H496" s="87"/>
      <c r="I496" s="87"/>
      <c r="J496" s="87"/>
      <c r="K496" s="86"/>
      <c r="L496" s="291"/>
      <c r="M496" s="291"/>
      <c r="N496" s="291"/>
      <c r="O496" s="291"/>
      <c r="P496" s="136">
        <f t="shared" ref="P496:Z496" si="246">P193</f>
        <v>0</v>
      </c>
      <c r="Q496" s="85">
        <f t="shared" si="246"/>
        <v>0</v>
      </c>
      <c r="R496" s="85">
        <f t="shared" si="246"/>
        <v>0</v>
      </c>
      <c r="S496" s="85">
        <f t="shared" si="246"/>
        <v>0</v>
      </c>
      <c r="T496" s="85">
        <f t="shared" si="246"/>
        <v>0</v>
      </c>
      <c r="U496" s="85">
        <f t="shared" si="246"/>
        <v>0</v>
      </c>
      <c r="V496" s="85">
        <f t="shared" si="246"/>
        <v>0</v>
      </c>
      <c r="W496" s="85">
        <f t="shared" si="246"/>
        <v>0</v>
      </c>
      <c r="X496" s="85">
        <f t="shared" si="246"/>
        <v>0</v>
      </c>
      <c r="Y496" s="85" t="e">
        <f t="shared" si="246"/>
        <v>#DIV/0!</v>
      </c>
      <c r="Z496" s="85" t="e">
        <f t="shared" si="246"/>
        <v>#DIV/0!</v>
      </c>
    </row>
    <row r="497" spans="1:26" hidden="1" x14ac:dyDescent="0.25">
      <c r="A497" s="52"/>
      <c r="B497" s="87"/>
      <c r="C497" s="87"/>
      <c r="D497" s="87"/>
      <c r="E497" s="87"/>
      <c r="F497" s="289"/>
      <c r="H497" s="87"/>
      <c r="I497" s="87"/>
      <c r="J497" s="87"/>
      <c r="K497" s="86"/>
      <c r="L497" s="290"/>
      <c r="M497" s="290"/>
      <c r="N497" s="290"/>
      <c r="O497" s="290"/>
      <c r="P497" s="136">
        <f t="shared" ref="P497:Z497" si="247">P194</f>
        <v>0</v>
      </c>
      <c r="Q497" s="85">
        <f t="shared" si="247"/>
        <v>0</v>
      </c>
      <c r="R497" s="85">
        <f t="shared" si="247"/>
        <v>0</v>
      </c>
      <c r="S497" s="85">
        <f t="shared" si="247"/>
        <v>0</v>
      </c>
      <c r="T497" s="85">
        <f t="shared" si="247"/>
        <v>0</v>
      </c>
      <c r="U497" s="85">
        <f t="shared" si="247"/>
        <v>0</v>
      </c>
      <c r="V497" s="85">
        <f t="shared" si="247"/>
        <v>0</v>
      </c>
      <c r="W497" s="85">
        <f t="shared" si="247"/>
        <v>0</v>
      </c>
      <c r="X497" s="85">
        <f t="shared" si="247"/>
        <v>0</v>
      </c>
      <c r="Y497" s="85" t="e">
        <f t="shared" si="247"/>
        <v>#DIV/0!</v>
      </c>
      <c r="Z497" s="85" t="e">
        <f t="shared" si="247"/>
        <v>#DIV/0!</v>
      </c>
    </row>
    <row r="498" spans="1:26" hidden="1" x14ac:dyDescent="0.25">
      <c r="A498" s="52"/>
      <c r="B498" s="87"/>
      <c r="C498" s="87"/>
      <c r="D498" s="87"/>
      <c r="E498" s="87"/>
      <c r="F498" s="289"/>
      <c r="H498" s="87"/>
      <c r="I498" s="87"/>
      <c r="J498" s="87"/>
      <c r="K498" s="86"/>
      <c r="L498" s="291"/>
      <c r="M498" s="291"/>
      <c r="N498" s="291"/>
      <c r="O498" s="291"/>
      <c r="P498" s="136">
        <f t="shared" ref="P498:Z498" si="248">P195</f>
        <v>0</v>
      </c>
      <c r="Q498" s="85">
        <f t="shared" si="248"/>
        <v>0</v>
      </c>
      <c r="R498" s="85">
        <f t="shared" si="248"/>
        <v>0</v>
      </c>
      <c r="S498" s="85">
        <f t="shared" si="248"/>
        <v>0</v>
      </c>
      <c r="T498" s="85">
        <f t="shared" si="248"/>
        <v>0</v>
      </c>
      <c r="U498" s="85">
        <f t="shared" si="248"/>
        <v>0</v>
      </c>
      <c r="V498" s="85">
        <f t="shared" si="248"/>
        <v>0</v>
      </c>
      <c r="W498" s="85">
        <f t="shared" si="248"/>
        <v>0</v>
      </c>
      <c r="X498" s="85">
        <f t="shared" si="248"/>
        <v>0</v>
      </c>
      <c r="Y498" s="85" t="e">
        <f t="shared" si="248"/>
        <v>#DIV/0!</v>
      </c>
      <c r="Z498" s="85" t="e">
        <f t="shared" si="248"/>
        <v>#DIV/0!</v>
      </c>
    </row>
    <row r="499" spans="1:26" hidden="1" x14ac:dyDescent="0.25">
      <c r="A499" s="52"/>
      <c r="B499" s="87"/>
      <c r="C499" s="87"/>
      <c r="D499" s="87"/>
      <c r="E499" s="87"/>
      <c r="F499" s="289"/>
      <c r="H499" s="87"/>
      <c r="I499" s="87"/>
      <c r="J499" s="87"/>
      <c r="K499" s="86"/>
      <c r="L499" s="290"/>
      <c r="M499" s="290"/>
      <c r="N499" s="290"/>
      <c r="O499" s="290"/>
      <c r="P499" s="136">
        <f t="shared" ref="P499:Z499" si="249">P196</f>
        <v>0</v>
      </c>
      <c r="Q499" s="85">
        <f t="shared" si="249"/>
        <v>0</v>
      </c>
      <c r="R499" s="85">
        <f t="shared" si="249"/>
        <v>0</v>
      </c>
      <c r="S499" s="85">
        <f t="shared" si="249"/>
        <v>0</v>
      </c>
      <c r="T499" s="85">
        <f t="shared" si="249"/>
        <v>0</v>
      </c>
      <c r="U499" s="85">
        <f t="shared" si="249"/>
        <v>0</v>
      </c>
      <c r="V499" s="85">
        <f t="shared" si="249"/>
        <v>0</v>
      </c>
      <c r="W499" s="85">
        <f t="shared" si="249"/>
        <v>0</v>
      </c>
      <c r="X499" s="85">
        <f t="shared" si="249"/>
        <v>0</v>
      </c>
      <c r="Y499" s="85" t="e">
        <f t="shared" si="249"/>
        <v>#DIV/0!</v>
      </c>
      <c r="Z499" s="85" t="e">
        <f t="shared" si="249"/>
        <v>#DIV/0!</v>
      </c>
    </row>
    <row r="500" spans="1:26" hidden="1" x14ac:dyDescent="0.25">
      <c r="A500" s="52"/>
      <c r="B500" s="87"/>
      <c r="C500" s="87"/>
      <c r="D500" s="87"/>
      <c r="E500" s="87"/>
      <c r="F500" s="289"/>
      <c r="H500" s="87"/>
      <c r="I500" s="87"/>
      <c r="J500" s="87"/>
      <c r="K500" s="86"/>
      <c r="L500" s="291"/>
      <c r="M500" s="291"/>
      <c r="N500" s="291"/>
      <c r="O500" s="291"/>
      <c r="P500" s="136">
        <f t="shared" ref="P500:Z500" si="250">P197</f>
        <v>0</v>
      </c>
      <c r="Q500" s="85">
        <f t="shared" si="250"/>
        <v>0</v>
      </c>
      <c r="R500" s="85">
        <f t="shared" si="250"/>
        <v>0</v>
      </c>
      <c r="S500" s="85">
        <f t="shared" si="250"/>
        <v>0</v>
      </c>
      <c r="T500" s="85">
        <f t="shared" si="250"/>
        <v>0</v>
      </c>
      <c r="U500" s="85">
        <f t="shared" si="250"/>
        <v>0</v>
      </c>
      <c r="V500" s="85">
        <f t="shared" si="250"/>
        <v>0</v>
      </c>
      <c r="W500" s="85">
        <f t="shared" si="250"/>
        <v>0</v>
      </c>
      <c r="X500" s="85">
        <f t="shared" si="250"/>
        <v>0</v>
      </c>
      <c r="Y500" s="85" t="e">
        <f t="shared" si="250"/>
        <v>#DIV/0!</v>
      </c>
      <c r="Z500" s="85" t="e">
        <f t="shared" si="250"/>
        <v>#DIV/0!</v>
      </c>
    </row>
    <row r="501" spans="1:26" hidden="1" x14ac:dyDescent="0.25">
      <c r="A501" s="52"/>
      <c r="B501" s="87"/>
      <c r="C501" s="87"/>
      <c r="D501" s="87"/>
      <c r="E501" s="87"/>
      <c r="F501" s="289"/>
      <c r="H501" s="87"/>
      <c r="I501" s="87"/>
      <c r="J501" s="87"/>
      <c r="K501" s="86"/>
      <c r="L501" s="290"/>
      <c r="M501" s="290"/>
      <c r="N501" s="290"/>
      <c r="O501" s="290"/>
      <c r="P501" s="136">
        <f t="shared" ref="P501:Z501" si="251">P198</f>
        <v>0</v>
      </c>
      <c r="Q501" s="85">
        <f t="shared" si="251"/>
        <v>0</v>
      </c>
      <c r="R501" s="85">
        <f t="shared" si="251"/>
        <v>0</v>
      </c>
      <c r="S501" s="85">
        <f t="shared" si="251"/>
        <v>0</v>
      </c>
      <c r="T501" s="85">
        <f t="shared" si="251"/>
        <v>0</v>
      </c>
      <c r="U501" s="85">
        <f t="shared" si="251"/>
        <v>0</v>
      </c>
      <c r="V501" s="85">
        <f t="shared" si="251"/>
        <v>0</v>
      </c>
      <c r="W501" s="85">
        <f t="shared" si="251"/>
        <v>0</v>
      </c>
      <c r="X501" s="85">
        <f t="shared" si="251"/>
        <v>0</v>
      </c>
      <c r="Y501" s="85" t="e">
        <f t="shared" si="251"/>
        <v>#DIV/0!</v>
      </c>
      <c r="Z501" s="85" t="e">
        <f t="shared" si="251"/>
        <v>#DIV/0!</v>
      </c>
    </row>
    <row r="502" spans="1:26" hidden="1" x14ac:dyDescent="0.25">
      <c r="A502" s="52"/>
      <c r="B502" s="87"/>
      <c r="C502" s="87"/>
      <c r="D502" s="87"/>
      <c r="E502" s="87"/>
      <c r="F502" s="289"/>
      <c r="H502" s="87"/>
      <c r="I502" s="87"/>
      <c r="J502" s="87"/>
      <c r="K502" s="86"/>
      <c r="L502" s="291"/>
      <c r="M502" s="291"/>
      <c r="N502" s="291"/>
      <c r="O502" s="291"/>
      <c r="P502" s="136">
        <f t="shared" ref="P502:Z502" si="252">P199</f>
        <v>0</v>
      </c>
      <c r="Q502" s="85">
        <f t="shared" si="252"/>
        <v>0</v>
      </c>
      <c r="R502" s="85">
        <f t="shared" si="252"/>
        <v>0</v>
      </c>
      <c r="S502" s="85">
        <f t="shared" si="252"/>
        <v>0</v>
      </c>
      <c r="T502" s="85">
        <f t="shared" si="252"/>
        <v>0</v>
      </c>
      <c r="U502" s="85">
        <f t="shared" si="252"/>
        <v>0</v>
      </c>
      <c r="V502" s="85">
        <f t="shared" si="252"/>
        <v>0</v>
      </c>
      <c r="W502" s="85">
        <f t="shared" si="252"/>
        <v>0</v>
      </c>
      <c r="X502" s="85">
        <f t="shared" si="252"/>
        <v>0</v>
      </c>
      <c r="Y502" s="85" t="e">
        <f t="shared" si="252"/>
        <v>#DIV/0!</v>
      </c>
      <c r="Z502" s="85" t="e">
        <f t="shared" si="252"/>
        <v>#DIV/0!</v>
      </c>
    </row>
    <row r="503" spans="1:26" hidden="1" x14ac:dyDescent="0.25">
      <c r="A503" s="52"/>
      <c r="B503" s="87"/>
      <c r="C503" s="87"/>
      <c r="D503" s="87"/>
      <c r="E503" s="87"/>
      <c r="F503" s="289"/>
      <c r="H503" s="87"/>
      <c r="I503" s="87"/>
      <c r="J503" s="87"/>
      <c r="K503" s="86"/>
      <c r="L503" s="290"/>
      <c r="M503" s="290"/>
      <c r="N503" s="290"/>
      <c r="O503" s="290"/>
      <c r="P503" s="136">
        <f t="shared" ref="P503:Z503" si="253">P200</f>
        <v>0</v>
      </c>
      <c r="Q503" s="85">
        <f t="shared" si="253"/>
        <v>0</v>
      </c>
      <c r="R503" s="85">
        <f t="shared" si="253"/>
        <v>0</v>
      </c>
      <c r="S503" s="85">
        <f t="shared" si="253"/>
        <v>0</v>
      </c>
      <c r="T503" s="85">
        <f t="shared" si="253"/>
        <v>0</v>
      </c>
      <c r="U503" s="85">
        <f t="shared" si="253"/>
        <v>0</v>
      </c>
      <c r="V503" s="85">
        <f t="shared" si="253"/>
        <v>0</v>
      </c>
      <c r="W503" s="85">
        <f t="shared" si="253"/>
        <v>0</v>
      </c>
      <c r="X503" s="85">
        <f t="shared" si="253"/>
        <v>0</v>
      </c>
      <c r="Y503" s="85" t="e">
        <f t="shared" si="253"/>
        <v>#DIV/0!</v>
      </c>
      <c r="Z503" s="85" t="e">
        <f t="shared" si="253"/>
        <v>#DIV/0!</v>
      </c>
    </row>
    <row r="504" spans="1:26" hidden="1" x14ac:dyDescent="0.25">
      <c r="A504" s="52"/>
      <c r="B504" s="87"/>
      <c r="C504" s="87"/>
      <c r="D504" s="87"/>
      <c r="E504" s="87"/>
      <c r="F504" s="289"/>
      <c r="H504" s="87"/>
      <c r="I504" s="87"/>
      <c r="J504" s="87"/>
      <c r="K504" s="86"/>
      <c r="L504" s="291"/>
      <c r="M504" s="291"/>
      <c r="N504" s="291"/>
      <c r="O504" s="291"/>
      <c r="P504" s="136">
        <f t="shared" ref="P504:Z504" si="254">P201</f>
        <v>0</v>
      </c>
      <c r="Q504" s="85">
        <f t="shared" si="254"/>
        <v>0</v>
      </c>
      <c r="R504" s="85">
        <f t="shared" si="254"/>
        <v>0</v>
      </c>
      <c r="S504" s="85">
        <f t="shared" si="254"/>
        <v>0</v>
      </c>
      <c r="T504" s="85">
        <f t="shared" si="254"/>
        <v>0</v>
      </c>
      <c r="U504" s="85">
        <f t="shared" si="254"/>
        <v>0</v>
      </c>
      <c r="V504" s="85">
        <f t="shared" si="254"/>
        <v>0</v>
      </c>
      <c r="W504" s="85">
        <f t="shared" si="254"/>
        <v>0</v>
      </c>
      <c r="X504" s="85">
        <f t="shared" si="254"/>
        <v>0</v>
      </c>
      <c r="Y504" s="85" t="e">
        <f t="shared" si="254"/>
        <v>#DIV/0!</v>
      </c>
      <c r="Z504" s="85" t="e">
        <f t="shared" si="254"/>
        <v>#DIV/0!</v>
      </c>
    </row>
    <row r="505" spans="1:26" hidden="1" x14ac:dyDescent="0.25">
      <c r="A505" s="52"/>
      <c r="B505" s="87"/>
      <c r="C505" s="87"/>
      <c r="D505" s="87"/>
      <c r="E505" s="87"/>
      <c r="F505" s="289"/>
      <c r="H505" s="87"/>
      <c r="I505" s="87"/>
      <c r="J505" s="87"/>
      <c r="K505" s="86"/>
      <c r="L505" s="290"/>
      <c r="M505" s="290"/>
      <c r="N505" s="290"/>
      <c r="O505" s="290"/>
      <c r="P505" s="136">
        <f t="shared" ref="P505:Z505" si="255">P202</f>
        <v>0</v>
      </c>
      <c r="Q505" s="85">
        <f t="shared" si="255"/>
        <v>0</v>
      </c>
      <c r="R505" s="85">
        <f t="shared" si="255"/>
        <v>0</v>
      </c>
      <c r="S505" s="85">
        <f t="shared" si="255"/>
        <v>0</v>
      </c>
      <c r="T505" s="85">
        <f t="shared" si="255"/>
        <v>0</v>
      </c>
      <c r="U505" s="85">
        <f t="shared" si="255"/>
        <v>0</v>
      </c>
      <c r="V505" s="85">
        <f t="shared" si="255"/>
        <v>0</v>
      </c>
      <c r="W505" s="85">
        <f t="shared" si="255"/>
        <v>0</v>
      </c>
      <c r="X505" s="85">
        <f t="shared" si="255"/>
        <v>0</v>
      </c>
      <c r="Y505" s="85" t="e">
        <f t="shared" si="255"/>
        <v>#DIV/0!</v>
      </c>
      <c r="Z505" s="85" t="e">
        <f t="shared" si="255"/>
        <v>#DIV/0!</v>
      </c>
    </row>
    <row r="506" spans="1:26" hidden="1" x14ac:dyDescent="0.25">
      <c r="A506" s="52"/>
      <c r="B506" s="87"/>
      <c r="C506" s="87"/>
      <c r="D506" s="87"/>
      <c r="E506" s="87"/>
      <c r="F506" s="289"/>
      <c r="H506" s="87"/>
      <c r="I506" s="87"/>
      <c r="J506" s="87"/>
      <c r="K506" s="86"/>
      <c r="L506" s="291"/>
      <c r="M506" s="291"/>
      <c r="N506" s="291"/>
      <c r="O506" s="291"/>
      <c r="P506" s="136">
        <f t="shared" ref="P506:Z506" si="256">P203</f>
        <v>0</v>
      </c>
      <c r="Q506" s="85">
        <f t="shared" si="256"/>
        <v>0</v>
      </c>
      <c r="R506" s="85">
        <f t="shared" si="256"/>
        <v>0</v>
      </c>
      <c r="S506" s="85">
        <f t="shared" si="256"/>
        <v>0</v>
      </c>
      <c r="T506" s="85">
        <f t="shared" si="256"/>
        <v>0</v>
      </c>
      <c r="U506" s="85">
        <f t="shared" si="256"/>
        <v>0</v>
      </c>
      <c r="V506" s="85">
        <f t="shared" si="256"/>
        <v>0</v>
      </c>
      <c r="W506" s="85">
        <f t="shared" si="256"/>
        <v>0</v>
      </c>
      <c r="X506" s="85">
        <f t="shared" si="256"/>
        <v>0</v>
      </c>
      <c r="Y506" s="85" t="e">
        <f t="shared" si="256"/>
        <v>#DIV/0!</v>
      </c>
      <c r="Z506" s="85" t="e">
        <f t="shared" si="256"/>
        <v>#DIV/0!</v>
      </c>
    </row>
    <row r="507" spans="1:26" hidden="1" x14ac:dyDescent="0.25">
      <c r="A507" s="52"/>
      <c r="B507" s="87"/>
      <c r="C507" s="87"/>
      <c r="D507" s="87"/>
      <c r="E507" s="87"/>
      <c r="F507" s="289"/>
      <c r="H507" s="87"/>
      <c r="I507" s="87"/>
      <c r="J507" s="87"/>
      <c r="K507" s="86"/>
      <c r="L507" s="290"/>
      <c r="M507" s="290"/>
      <c r="N507" s="290"/>
      <c r="O507" s="290"/>
      <c r="P507" s="136">
        <f t="shared" ref="P507:Z507" si="257">P204</f>
        <v>0</v>
      </c>
      <c r="Q507" s="85">
        <f t="shared" si="257"/>
        <v>0</v>
      </c>
      <c r="R507" s="85">
        <f t="shared" si="257"/>
        <v>0</v>
      </c>
      <c r="S507" s="85">
        <f t="shared" si="257"/>
        <v>0</v>
      </c>
      <c r="T507" s="85">
        <f t="shared" si="257"/>
        <v>0</v>
      </c>
      <c r="U507" s="85">
        <f t="shared" si="257"/>
        <v>0</v>
      </c>
      <c r="V507" s="85">
        <f t="shared" si="257"/>
        <v>0</v>
      </c>
      <c r="W507" s="85">
        <f t="shared" si="257"/>
        <v>0</v>
      </c>
      <c r="X507" s="85">
        <f t="shared" si="257"/>
        <v>0</v>
      </c>
      <c r="Y507" s="85" t="e">
        <f t="shared" si="257"/>
        <v>#DIV/0!</v>
      </c>
      <c r="Z507" s="85" t="e">
        <f t="shared" si="257"/>
        <v>#DIV/0!</v>
      </c>
    </row>
    <row r="508" spans="1:26" hidden="1" x14ac:dyDescent="0.25">
      <c r="A508" s="52"/>
      <c r="B508" s="87"/>
      <c r="C508" s="87"/>
      <c r="D508" s="87"/>
      <c r="E508" s="87"/>
      <c r="F508" s="289"/>
      <c r="H508" s="87"/>
      <c r="I508" s="87"/>
      <c r="J508" s="87"/>
      <c r="K508" s="86"/>
      <c r="L508" s="291"/>
      <c r="M508" s="291"/>
      <c r="N508" s="291"/>
      <c r="O508" s="291"/>
      <c r="P508" s="136">
        <f t="shared" ref="P508:Z508" si="258">P205</f>
        <v>0</v>
      </c>
      <c r="Q508" s="85">
        <f t="shared" si="258"/>
        <v>0</v>
      </c>
      <c r="R508" s="85">
        <f t="shared" si="258"/>
        <v>0</v>
      </c>
      <c r="S508" s="85">
        <f t="shared" si="258"/>
        <v>0</v>
      </c>
      <c r="T508" s="85">
        <f t="shared" si="258"/>
        <v>0</v>
      </c>
      <c r="U508" s="85">
        <f t="shared" si="258"/>
        <v>0</v>
      </c>
      <c r="V508" s="85">
        <f t="shared" si="258"/>
        <v>0</v>
      </c>
      <c r="W508" s="85">
        <f t="shared" si="258"/>
        <v>0</v>
      </c>
      <c r="X508" s="85">
        <f t="shared" si="258"/>
        <v>0</v>
      </c>
      <c r="Y508" s="85" t="e">
        <f t="shared" si="258"/>
        <v>#DIV/0!</v>
      </c>
      <c r="Z508" s="85" t="e">
        <f t="shared" si="258"/>
        <v>#DIV/0!</v>
      </c>
    </row>
    <row r="509" spans="1:26" hidden="1" x14ac:dyDescent="0.25">
      <c r="A509" s="52"/>
      <c r="B509" s="87"/>
      <c r="C509" s="87"/>
      <c r="D509" s="87"/>
      <c r="E509" s="87"/>
      <c r="F509" s="289"/>
      <c r="H509" s="87"/>
      <c r="I509" s="87"/>
      <c r="J509" s="87"/>
      <c r="K509" s="86"/>
      <c r="L509" s="290"/>
      <c r="M509" s="290"/>
      <c r="N509" s="290"/>
      <c r="O509" s="290"/>
      <c r="P509" s="136">
        <f t="shared" ref="P509:Z509" si="259">P206</f>
        <v>0</v>
      </c>
      <c r="Q509" s="85">
        <f t="shared" si="259"/>
        <v>0</v>
      </c>
      <c r="R509" s="85">
        <f t="shared" si="259"/>
        <v>0</v>
      </c>
      <c r="S509" s="85">
        <f t="shared" si="259"/>
        <v>0</v>
      </c>
      <c r="T509" s="85">
        <f t="shared" si="259"/>
        <v>0</v>
      </c>
      <c r="U509" s="85">
        <f t="shared" si="259"/>
        <v>0</v>
      </c>
      <c r="V509" s="85">
        <f t="shared" si="259"/>
        <v>0</v>
      </c>
      <c r="W509" s="85">
        <f t="shared" si="259"/>
        <v>0</v>
      </c>
      <c r="X509" s="85">
        <f t="shared" si="259"/>
        <v>0</v>
      </c>
      <c r="Y509" s="85" t="e">
        <f t="shared" si="259"/>
        <v>#DIV/0!</v>
      </c>
      <c r="Z509" s="85" t="e">
        <f t="shared" si="259"/>
        <v>#DIV/0!</v>
      </c>
    </row>
    <row r="510" spans="1:26" hidden="1" x14ac:dyDescent="0.25">
      <c r="A510" s="52"/>
      <c r="B510" s="87"/>
      <c r="C510" s="87"/>
      <c r="D510" s="87"/>
      <c r="E510" s="87"/>
      <c r="F510" s="289"/>
      <c r="H510" s="87"/>
      <c r="I510" s="87"/>
      <c r="J510" s="87"/>
      <c r="K510" s="86"/>
      <c r="L510" s="291"/>
      <c r="M510" s="291"/>
      <c r="N510" s="291"/>
      <c r="O510" s="291"/>
      <c r="P510" s="136">
        <f t="shared" ref="P510:Z510" si="260">P207</f>
        <v>0</v>
      </c>
      <c r="Q510" s="85">
        <f t="shared" si="260"/>
        <v>0</v>
      </c>
      <c r="R510" s="85">
        <f t="shared" si="260"/>
        <v>0</v>
      </c>
      <c r="S510" s="85">
        <f t="shared" si="260"/>
        <v>0</v>
      </c>
      <c r="T510" s="85">
        <f t="shared" si="260"/>
        <v>0</v>
      </c>
      <c r="U510" s="85">
        <f t="shared" si="260"/>
        <v>0</v>
      </c>
      <c r="V510" s="85">
        <f t="shared" si="260"/>
        <v>0</v>
      </c>
      <c r="W510" s="85">
        <f t="shared" si="260"/>
        <v>0</v>
      </c>
      <c r="X510" s="85">
        <f t="shared" si="260"/>
        <v>0</v>
      </c>
      <c r="Y510" s="85" t="e">
        <f t="shared" si="260"/>
        <v>#DIV/0!</v>
      </c>
      <c r="Z510" s="85" t="e">
        <f t="shared" si="260"/>
        <v>#DIV/0!</v>
      </c>
    </row>
    <row r="511" spans="1:26" hidden="1" x14ac:dyDescent="0.25">
      <c r="A511" s="52"/>
      <c r="B511" s="87"/>
      <c r="C511" s="87"/>
      <c r="D511" s="87"/>
      <c r="E511" s="87"/>
      <c r="F511" s="289"/>
      <c r="H511" s="87"/>
      <c r="I511" s="87"/>
      <c r="J511" s="87"/>
      <c r="K511" s="86"/>
      <c r="L511" s="290"/>
      <c r="M511" s="290"/>
      <c r="N511" s="290"/>
      <c r="O511" s="290"/>
      <c r="P511" s="136">
        <f t="shared" ref="P511:Z511" si="261">P208</f>
        <v>0</v>
      </c>
      <c r="Q511" s="85">
        <f t="shared" si="261"/>
        <v>0</v>
      </c>
      <c r="R511" s="85">
        <f t="shared" si="261"/>
        <v>0</v>
      </c>
      <c r="S511" s="85">
        <f t="shared" si="261"/>
        <v>0</v>
      </c>
      <c r="T511" s="85">
        <f t="shared" si="261"/>
        <v>0</v>
      </c>
      <c r="U511" s="85">
        <f t="shared" si="261"/>
        <v>0</v>
      </c>
      <c r="V511" s="85">
        <f t="shared" si="261"/>
        <v>0</v>
      </c>
      <c r="W511" s="85">
        <f t="shared" si="261"/>
        <v>0</v>
      </c>
      <c r="X511" s="85">
        <f t="shared" si="261"/>
        <v>0</v>
      </c>
      <c r="Y511" s="85" t="e">
        <f t="shared" si="261"/>
        <v>#DIV/0!</v>
      </c>
      <c r="Z511" s="85" t="e">
        <f t="shared" si="261"/>
        <v>#DIV/0!</v>
      </c>
    </row>
    <row r="512" spans="1:26" hidden="1" x14ac:dyDescent="0.25">
      <c r="A512" s="52"/>
      <c r="B512" s="87"/>
      <c r="C512" s="87"/>
      <c r="D512" s="87"/>
      <c r="E512" s="87"/>
      <c r="F512" s="289"/>
      <c r="H512" s="87"/>
      <c r="I512" s="87"/>
      <c r="J512" s="87"/>
      <c r="K512" s="86"/>
      <c r="L512" s="291"/>
      <c r="M512" s="291"/>
      <c r="N512" s="291"/>
      <c r="O512" s="291"/>
      <c r="P512" s="136">
        <f t="shared" ref="P512:Z512" si="262">P209</f>
        <v>0</v>
      </c>
      <c r="Q512" s="85">
        <f t="shared" si="262"/>
        <v>0</v>
      </c>
      <c r="R512" s="85">
        <f t="shared" si="262"/>
        <v>0</v>
      </c>
      <c r="S512" s="85">
        <f t="shared" si="262"/>
        <v>0</v>
      </c>
      <c r="T512" s="85">
        <f t="shared" si="262"/>
        <v>0</v>
      </c>
      <c r="U512" s="85">
        <f t="shared" si="262"/>
        <v>0</v>
      </c>
      <c r="V512" s="85">
        <f t="shared" si="262"/>
        <v>0</v>
      </c>
      <c r="W512" s="85">
        <f t="shared" si="262"/>
        <v>0</v>
      </c>
      <c r="X512" s="85">
        <f t="shared" si="262"/>
        <v>0</v>
      </c>
      <c r="Y512" s="85" t="e">
        <f t="shared" si="262"/>
        <v>#DIV/0!</v>
      </c>
      <c r="Z512" s="85" t="e">
        <f t="shared" si="262"/>
        <v>#DIV/0!</v>
      </c>
    </row>
    <row r="513" spans="1:26" hidden="1" x14ac:dyDescent="0.25">
      <c r="A513" s="52"/>
      <c r="B513" s="87"/>
      <c r="C513" s="87"/>
      <c r="D513" s="87"/>
      <c r="E513" s="87"/>
      <c r="F513" s="289"/>
      <c r="H513" s="87"/>
      <c r="I513" s="87"/>
      <c r="J513" s="87"/>
      <c r="K513" s="86"/>
      <c r="L513" s="290"/>
      <c r="M513" s="290"/>
      <c r="N513" s="290"/>
      <c r="O513" s="290"/>
      <c r="P513" s="136">
        <f t="shared" ref="P513:Z513" si="263">P210</f>
        <v>0</v>
      </c>
      <c r="Q513" s="85">
        <f t="shared" si="263"/>
        <v>0</v>
      </c>
      <c r="R513" s="85">
        <f t="shared" si="263"/>
        <v>0</v>
      </c>
      <c r="S513" s="85">
        <f t="shared" si="263"/>
        <v>0</v>
      </c>
      <c r="T513" s="85">
        <f t="shared" si="263"/>
        <v>0</v>
      </c>
      <c r="U513" s="85">
        <f t="shared" si="263"/>
        <v>0</v>
      </c>
      <c r="V513" s="85">
        <f t="shared" si="263"/>
        <v>0</v>
      </c>
      <c r="W513" s="85">
        <f t="shared" si="263"/>
        <v>0</v>
      </c>
      <c r="X513" s="85">
        <f t="shared" si="263"/>
        <v>0</v>
      </c>
      <c r="Y513" s="85" t="e">
        <f t="shared" si="263"/>
        <v>#DIV/0!</v>
      </c>
      <c r="Z513" s="85" t="e">
        <f t="shared" si="263"/>
        <v>#DIV/0!</v>
      </c>
    </row>
    <row r="514" spans="1:26" hidden="1" x14ac:dyDescent="0.25">
      <c r="A514" s="52"/>
      <c r="B514" s="87"/>
      <c r="C514" s="87"/>
      <c r="D514" s="87"/>
      <c r="E514" s="87"/>
      <c r="F514" s="289"/>
      <c r="H514" s="87"/>
      <c r="I514" s="87"/>
      <c r="J514" s="87"/>
      <c r="K514" s="86"/>
      <c r="L514" s="291"/>
      <c r="M514" s="291"/>
      <c r="N514" s="291"/>
      <c r="O514" s="291"/>
      <c r="P514" s="136">
        <f t="shared" ref="P514:Z514" si="264">P211</f>
        <v>0</v>
      </c>
      <c r="Q514" s="85">
        <f t="shared" si="264"/>
        <v>0</v>
      </c>
      <c r="R514" s="85">
        <f t="shared" si="264"/>
        <v>0</v>
      </c>
      <c r="S514" s="85">
        <f t="shared" si="264"/>
        <v>0</v>
      </c>
      <c r="T514" s="85">
        <f t="shared" si="264"/>
        <v>0</v>
      </c>
      <c r="U514" s="85">
        <f t="shared" si="264"/>
        <v>0</v>
      </c>
      <c r="V514" s="85">
        <f t="shared" si="264"/>
        <v>0</v>
      </c>
      <c r="W514" s="85">
        <f t="shared" si="264"/>
        <v>0</v>
      </c>
      <c r="X514" s="85">
        <f t="shared" si="264"/>
        <v>0</v>
      </c>
      <c r="Y514" s="85" t="e">
        <f t="shared" si="264"/>
        <v>#DIV/0!</v>
      </c>
      <c r="Z514" s="85" t="e">
        <f t="shared" si="264"/>
        <v>#DIV/0!</v>
      </c>
    </row>
    <row r="515" spans="1:26" hidden="1" x14ac:dyDescent="0.25">
      <c r="A515" s="52"/>
      <c r="B515" s="87"/>
      <c r="C515" s="87"/>
      <c r="D515" s="87"/>
      <c r="E515" s="87"/>
      <c r="F515" s="289"/>
      <c r="H515" s="87"/>
      <c r="I515" s="87"/>
      <c r="J515" s="87"/>
      <c r="K515" s="86"/>
      <c r="L515" s="290"/>
      <c r="M515" s="290"/>
      <c r="N515" s="290"/>
      <c r="O515" s="290"/>
      <c r="P515" s="136">
        <f t="shared" ref="P515:Z515" si="265">P212</f>
        <v>0</v>
      </c>
      <c r="Q515" s="85">
        <f t="shared" si="265"/>
        <v>0</v>
      </c>
      <c r="R515" s="85">
        <f t="shared" si="265"/>
        <v>0</v>
      </c>
      <c r="S515" s="85">
        <f t="shared" si="265"/>
        <v>0</v>
      </c>
      <c r="T515" s="85">
        <f t="shared" si="265"/>
        <v>0</v>
      </c>
      <c r="U515" s="85">
        <f t="shared" si="265"/>
        <v>0</v>
      </c>
      <c r="V515" s="85">
        <f t="shared" si="265"/>
        <v>0</v>
      </c>
      <c r="W515" s="85">
        <f t="shared" si="265"/>
        <v>0</v>
      </c>
      <c r="X515" s="85">
        <f t="shared" si="265"/>
        <v>0</v>
      </c>
      <c r="Y515" s="85" t="e">
        <f t="shared" si="265"/>
        <v>#DIV/0!</v>
      </c>
      <c r="Z515" s="85" t="e">
        <f t="shared" si="265"/>
        <v>#DIV/0!</v>
      </c>
    </row>
    <row r="516" spans="1:26" hidden="1" x14ac:dyDescent="0.25">
      <c r="A516" s="52"/>
      <c r="B516" s="87"/>
      <c r="C516" s="87"/>
      <c r="D516" s="87"/>
      <c r="E516" s="87"/>
      <c r="F516" s="289"/>
      <c r="H516" s="87"/>
      <c r="I516" s="87"/>
      <c r="J516" s="87"/>
      <c r="K516" s="86"/>
      <c r="L516" s="291"/>
      <c r="M516" s="291"/>
      <c r="N516" s="291"/>
      <c r="O516" s="291"/>
      <c r="P516" s="136">
        <f t="shared" ref="P516:Z516" si="266">P213</f>
        <v>0</v>
      </c>
      <c r="Q516" s="85">
        <f t="shared" si="266"/>
        <v>0</v>
      </c>
      <c r="R516" s="85">
        <f t="shared" si="266"/>
        <v>0</v>
      </c>
      <c r="S516" s="85">
        <f t="shared" si="266"/>
        <v>0</v>
      </c>
      <c r="T516" s="85">
        <f t="shared" si="266"/>
        <v>0</v>
      </c>
      <c r="U516" s="85">
        <f t="shared" si="266"/>
        <v>0</v>
      </c>
      <c r="V516" s="85">
        <f t="shared" si="266"/>
        <v>0</v>
      </c>
      <c r="W516" s="85">
        <f t="shared" si="266"/>
        <v>0</v>
      </c>
      <c r="X516" s="85">
        <f t="shared" si="266"/>
        <v>0</v>
      </c>
      <c r="Y516" s="85" t="e">
        <f t="shared" si="266"/>
        <v>#DIV/0!</v>
      </c>
      <c r="Z516" s="85" t="e">
        <f t="shared" si="266"/>
        <v>#DIV/0!</v>
      </c>
    </row>
    <row r="517" spans="1:26" hidden="1" x14ac:dyDescent="0.25">
      <c r="A517" s="52"/>
      <c r="B517" s="87"/>
      <c r="C517" s="87"/>
      <c r="D517" s="87"/>
      <c r="E517" s="87"/>
      <c r="F517" s="289"/>
      <c r="H517" s="87"/>
      <c r="I517" s="87"/>
      <c r="J517" s="87"/>
      <c r="K517" s="86"/>
      <c r="L517" s="290"/>
      <c r="M517" s="290"/>
      <c r="N517" s="290"/>
      <c r="O517" s="290"/>
      <c r="P517" s="136">
        <f t="shared" ref="P517:Z517" si="267">P214</f>
        <v>0</v>
      </c>
      <c r="Q517" s="85">
        <f t="shared" si="267"/>
        <v>0</v>
      </c>
      <c r="R517" s="85">
        <f t="shared" si="267"/>
        <v>0</v>
      </c>
      <c r="S517" s="85">
        <f t="shared" si="267"/>
        <v>0</v>
      </c>
      <c r="T517" s="85">
        <f t="shared" si="267"/>
        <v>0</v>
      </c>
      <c r="U517" s="85">
        <f t="shared" si="267"/>
        <v>0</v>
      </c>
      <c r="V517" s="85">
        <f t="shared" si="267"/>
        <v>0</v>
      </c>
      <c r="W517" s="85">
        <f t="shared" si="267"/>
        <v>0</v>
      </c>
      <c r="X517" s="85">
        <f t="shared" si="267"/>
        <v>0</v>
      </c>
      <c r="Y517" s="85" t="e">
        <f t="shared" si="267"/>
        <v>#DIV/0!</v>
      </c>
      <c r="Z517" s="85" t="e">
        <f t="shared" si="267"/>
        <v>#DIV/0!</v>
      </c>
    </row>
    <row r="518" spans="1:26" hidden="1" x14ac:dyDescent="0.25">
      <c r="A518" s="52"/>
      <c r="B518" s="87"/>
      <c r="C518" s="87"/>
      <c r="D518" s="87"/>
      <c r="E518" s="87"/>
      <c r="F518" s="289"/>
      <c r="H518" s="87"/>
      <c r="I518" s="87"/>
      <c r="J518" s="87"/>
      <c r="K518" s="86"/>
      <c r="L518" s="291"/>
      <c r="M518" s="291"/>
      <c r="N518" s="291"/>
      <c r="O518" s="291"/>
      <c r="P518" s="136">
        <f t="shared" ref="P518:Z518" si="268">P215</f>
        <v>0</v>
      </c>
      <c r="Q518" s="85">
        <f t="shared" si="268"/>
        <v>0</v>
      </c>
      <c r="R518" s="85">
        <f t="shared" si="268"/>
        <v>0</v>
      </c>
      <c r="S518" s="85">
        <f t="shared" si="268"/>
        <v>0</v>
      </c>
      <c r="T518" s="85">
        <f t="shared" si="268"/>
        <v>0</v>
      </c>
      <c r="U518" s="85">
        <f t="shared" si="268"/>
        <v>0</v>
      </c>
      <c r="V518" s="85">
        <f t="shared" si="268"/>
        <v>0</v>
      </c>
      <c r="W518" s="85">
        <f t="shared" si="268"/>
        <v>0</v>
      </c>
      <c r="X518" s="85">
        <f t="shared" si="268"/>
        <v>0</v>
      </c>
      <c r="Y518" s="85" t="e">
        <f t="shared" si="268"/>
        <v>#DIV/0!</v>
      </c>
      <c r="Z518" s="85" t="e">
        <f t="shared" si="268"/>
        <v>#DIV/0!</v>
      </c>
    </row>
    <row r="519" spans="1:26" hidden="1" x14ac:dyDescent="0.25">
      <c r="A519" s="52"/>
      <c r="B519" s="87"/>
      <c r="C519" s="87"/>
      <c r="D519" s="87"/>
      <c r="E519" s="87"/>
      <c r="F519" s="289"/>
      <c r="H519" s="87"/>
      <c r="I519" s="87"/>
      <c r="J519" s="87"/>
      <c r="K519" s="86"/>
      <c r="L519" s="290"/>
      <c r="M519" s="290"/>
      <c r="N519" s="290"/>
      <c r="O519" s="290"/>
      <c r="P519" s="136">
        <f t="shared" ref="P519:Z519" si="269">P216</f>
        <v>0</v>
      </c>
      <c r="Q519" s="85">
        <f t="shared" si="269"/>
        <v>0</v>
      </c>
      <c r="R519" s="85">
        <f t="shared" si="269"/>
        <v>0</v>
      </c>
      <c r="S519" s="85">
        <f t="shared" si="269"/>
        <v>0</v>
      </c>
      <c r="T519" s="85">
        <f t="shared" si="269"/>
        <v>0</v>
      </c>
      <c r="U519" s="85">
        <f t="shared" si="269"/>
        <v>0</v>
      </c>
      <c r="V519" s="85">
        <f t="shared" si="269"/>
        <v>0</v>
      </c>
      <c r="W519" s="85">
        <f t="shared" si="269"/>
        <v>0</v>
      </c>
      <c r="X519" s="85">
        <f t="shared" si="269"/>
        <v>0</v>
      </c>
      <c r="Y519" s="85" t="e">
        <f t="shared" si="269"/>
        <v>#DIV/0!</v>
      </c>
      <c r="Z519" s="85" t="e">
        <f t="shared" si="269"/>
        <v>#DIV/0!</v>
      </c>
    </row>
    <row r="520" spans="1:26" hidden="1" x14ac:dyDescent="0.25">
      <c r="A520" s="52"/>
      <c r="B520" s="87"/>
      <c r="C520" s="87"/>
      <c r="D520" s="87"/>
      <c r="E520" s="87"/>
      <c r="F520" s="289"/>
      <c r="H520" s="87"/>
      <c r="I520" s="87"/>
      <c r="J520" s="87"/>
      <c r="K520" s="86"/>
      <c r="L520" s="291"/>
      <c r="M520" s="291"/>
      <c r="N520" s="291"/>
      <c r="O520" s="291"/>
      <c r="P520" s="136">
        <f t="shared" ref="P520:Z520" si="270">P217</f>
        <v>0</v>
      </c>
      <c r="Q520" s="85">
        <f t="shared" si="270"/>
        <v>0</v>
      </c>
      <c r="R520" s="85">
        <f t="shared" si="270"/>
        <v>0</v>
      </c>
      <c r="S520" s="85">
        <f t="shared" si="270"/>
        <v>0</v>
      </c>
      <c r="T520" s="85">
        <f t="shared" si="270"/>
        <v>0</v>
      </c>
      <c r="U520" s="85">
        <f t="shared" si="270"/>
        <v>0</v>
      </c>
      <c r="V520" s="85">
        <f t="shared" si="270"/>
        <v>0</v>
      </c>
      <c r="W520" s="85">
        <f t="shared" si="270"/>
        <v>0</v>
      </c>
      <c r="X520" s="85">
        <f t="shared" si="270"/>
        <v>0</v>
      </c>
      <c r="Y520" s="85" t="e">
        <f t="shared" si="270"/>
        <v>#DIV/0!</v>
      </c>
      <c r="Z520" s="85" t="e">
        <f t="shared" si="270"/>
        <v>#DIV/0!</v>
      </c>
    </row>
    <row r="521" spans="1:26" hidden="1" x14ac:dyDescent="0.25">
      <c r="A521" s="52"/>
      <c r="B521" s="87"/>
      <c r="C521" s="87"/>
      <c r="D521" s="87"/>
      <c r="E521" s="87"/>
      <c r="F521" s="289"/>
      <c r="H521" s="87"/>
      <c r="I521" s="87"/>
      <c r="J521" s="87"/>
      <c r="K521" s="86"/>
      <c r="L521" s="290"/>
      <c r="M521" s="290"/>
      <c r="N521" s="290"/>
      <c r="O521" s="290"/>
      <c r="P521" s="136">
        <f t="shared" ref="P521:Z521" si="271">P218</f>
        <v>0</v>
      </c>
      <c r="Q521" s="85">
        <f t="shared" si="271"/>
        <v>0</v>
      </c>
      <c r="R521" s="85">
        <f t="shared" si="271"/>
        <v>0</v>
      </c>
      <c r="S521" s="85">
        <f t="shared" si="271"/>
        <v>0</v>
      </c>
      <c r="T521" s="85">
        <f t="shared" si="271"/>
        <v>0</v>
      </c>
      <c r="U521" s="85">
        <f t="shared" si="271"/>
        <v>0</v>
      </c>
      <c r="V521" s="85">
        <f t="shared" si="271"/>
        <v>0</v>
      </c>
      <c r="W521" s="85">
        <f t="shared" si="271"/>
        <v>0</v>
      </c>
      <c r="X521" s="85">
        <f t="shared" si="271"/>
        <v>0</v>
      </c>
      <c r="Y521" s="85" t="e">
        <f t="shared" si="271"/>
        <v>#DIV/0!</v>
      </c>
      <c r="Z521" s="85" t="e">
        <f t="shared" si="271"/>
        <v>#DIV/0!</v>
      </c>
    </row>
    <row r="522" spans="1:26" hidden="1" x14ac:dyDescent="0.25">
      <c r="A522" s="52"/>
      <c r="B522" s="87"/>
      <c r="C522" s="87"/>
      <c r="D522" s="87"/>
      <c r="E522" s="87"/>
      <c r="F522" s="289"/>
      <c r="H522" s="87"/>
      <c r="I522" s="87"/>
      <c r="J522" s="87"/>
      <c r="K522" s="86"/>
      <c r="L522" s="291"/>
      <c r="M522" s="291"/>
      <c r="N522" s="291"/>
      <c r="O522" s="291"/>
      <c r="P522" s="136">
        <f t="shared" ref="P522:Z522" si="272">P219</f>
        <v>0</v>
      </c>
      <c r="Q522" s="85">
        <f t="shared" si="272"/>
        <v>0</v>
      </c>
      <c r="R522" s="85">
        <f t="shared" si="272"/>
        <v>0</v>
      </c>
      <c r="S522" s="85">
        <f t="shared" si="272"/>
        <v>0</v>
      </c>
      <c r="T522" s="85">
        <f t="shared" si="272"/>
        <v>0</v>
      </c>
      <c r="U522" s="85">
        <f t="shared" si="272"/>
        <v>0</v>
      </c>
      <c r="V522" s="85">
        <f t="shared" si="272"/>
        <v>0</v>
      </c>
      <c r="W522" s="85">
        <f t="shared" si="272"/>
        <v>0</v>
      </c>
      <c r="X522" s="85">
        <f t="shared" si="272"/>
        <v>0</v>
      </c>
      <c r="Y522" s="85" t="e">
        <f t="shared" si="272"/>
        <v>#DIV/0!</v>
      </c>
      <c r="Z522" s="85" t="e">
        <f t="shared" si="272"/>
        <v>#DIV/0!</v>
      </c>
    </row>
    <row r="523" spans="1:26" hidden="1" x14ac:dyDescent="0.25">
      <c r="A523" s="52"/>
      <c r="B523" s="87"/>
      <c r="C523" s="87"/>
      <c r="D523" s="87"/>
      <c r="E523" s="87"/>
      <c r="F523" s="289"/>
      <c r="H523" s="87"/>
      <c r="I523" s="87"/>
      <c r="J523" s="87"/>
      <c r="K523" s="86"/>
      <c r="L523" s="290"/>
      <c r="M523" s="290"/>
      <c r="N523" s="290"/>
      <c r="O523" s="290"/>
      <c r="P523" s="136">
        <f t="shared" ref="P523:Z523" si="273">P220</f>
        <v>0</v>
      </c>
      <c r="Q523" s="85">
        <f t="shared" si="273"/>
        <v>0</v>
      </c>
      <c r="R523" s="85">
        <f t="shared" si="273"/>
        <v>0</v>
      </c>
      <c r="S523" s="85">
        <f t="shared" si="273"/>
        <v>0</v>
      </c>
      <c r="T523" s="85">
        <f t="shared" si="273"/>
        <v>0</v>
      </c>
      <c r="U523" s="85">
        <f t="shared" si="273"/>
        <v>0</v>
      </c>
      <c r="V523" s="85">
        <f t="shared" si="273"/>
        <v>0</v>
      </c>
      <c r="W523" s="85">
        <f t="shared" si="273"/>
        <v>0</v>
      </c>
      <c r="X523" s="85">
        <f t="shared" si="273"/>
        <v>0</v>
      </c>
      <c r="Y523" s="85" t="e">
        <f t="shared" si="273"/>
        <v>#DIV/0!</v>
      </c>
      <c r="Z523" s="85" t="e">
        <f t="shared" si="273"/>
        <v>#DIV/0!</v>
      </c>
    </row>
    <row r="524" spans="1:26" hidden="1" x14ac:dyDescent="0.25">
      <c r="A524" s="52"/>
      <c r="B524" s="87"/>
      <c r="C524" s="87"/>
      <c r="D524" s="87"/>
      <c r="E524" s="87"/>
      <c r="F524" s="289"/>
      <c r="H524" s="87"/>
      <c r="I524" s="87"/>
      <c r="J524" s="87"/>
      <c r="K524" s="86"/>
      <c r="L524" s="291"/>
      <c r="M524" s="291"/>
      <c r="N524" s="291"/>
      <c r="O524" s="291"/>
      <c r="P524" s="136">
        <f t="shared" ref="P524:Z524" si="274">P221</f>
        <v>0</v>
      </c>
      <c r="Q524" s="85">
        <f t="shared" si="274"/>
        <v>0</v>
      </c>
      <c r="R524" s="85">
        <f t="shared" si="274"/>
        <v>0</v>
      </c>
      <c r="S524" s="85">
        <f t="shared" si="274"/>
        <v>0</v>
      </c>
      <c r="T524" s="85">
        <f t="shared" si="274"/>
        <v>0</v>
      </c>
      <c r="U524" s="85">
        <f t="shared" si="274"/>
        <v>0</v>
      </c>
      <c r="V524" s="85">
        <f t="shared" si="274"/>
        <v>0</v>
      </c>
      <c r="W524" s="85">
        <f t="shared" si="274"/>
        <v>0</v>
      </c>
      <c r="X524" s="85">
        <f t="shared" si="274"/>
        <v>0</v>
      </c>
      <c r="Y524" s="85" t="e">
        <f t="shared" si="274"/>
        <v>#DIV/0!</v>
      </c>
      <c r="Z524" s="85" t="e">
        <f t="shared" si="274"/>
        <v>#DIV/0!</v>
      </c>
    </row>
    <row r="525" spans="1:26" hidden="1" x14ac:dyDescent="0.25">
      <c r="A525" s="52"/>
      <c r="B525" s="87"/>
      <c r="C525" s="87"/>
      <c r="D525" s="87"/>
      <c r="E525" s="87"/>
      <c r="F525" s="289"/>
      <c r="H525" s="87"/>
      <c r="I525" s="87"/>
      <c r="J525" s="87"/>
      <c r="K525" s="86"/>
      <c r="L525" s="290"/>
      <c r="M525" s="290"/>
      <c r="N525" s="290"/>
      <c r="O525" s="290"/>
      <c r="P525" s="136">
        <f t="shared" ref="P525:Z525" si="275">P222</f>
        <v>0</v>
      </c>
      <c r="Q525" s="85">
        <f t="shared" si="275"/>
        <v>0</v>
      </c>
      <c r="R525" s="85">
        <f t="shared" si="275"/>
        <v>0</v>
      </c>
      <c r="S525" s="85">
        <f t="shared" si="275"/>
        <v>0</v>
      </c>
      <c r="T525" s="85">
        <f t="shared" si="275"/>
        <v>0</v>
      </c>
      <c r="U525" s="85">
        <f t="shared" si="275"/>
        <v>0</v>
      </c>
      <c r="V525" s="85">
        <f t="shared" si="275"/>
        <v>0</v>
      </c>
      <c r="W525" s="85">
        <f t="shared" si="275"/>
        <v>0</v>
      </c>
      <c r="X525" s="85">
        <f t="shared" si="275"/>
        <v>0</v>
      </c>
      <c r="Y525" s="85" t="e">
        <f t="shared" si="275"/>
        <v>#DIV/0!</v>
      </c>
      <c r="Z525" s="85" t="e">
        <f t="shared" si="275"/>
        <v>#DIV/0!</v>
      </c>
    </row>
    <row r="526" spans="1:26" hidden="1" x14ac:dyDescent="0.25">
      <c r="A526" s="52"/>
      <c r="B526" s="87"/>
      <c r="C526" s="87"/>
      <c r="D526" s="87"/>
      <c r="E526" s="87"/>
      <c r="F526" s="289"/>
      <c r="H526" s="87"/>
      <c r="I526" s="87"/>
      <c r="J526" s="87"/>
      <c r="K526" s="86"/>
      <c r="L526" s="291"/>
      <c r="M526" s="291"/>
      <c r="N526" s="291"/>
      <c r="O526" s="291"/>
      <c r="P526" s="136">
        <f t="shared" ref="P526:Z526" si="276">P223</f>
        <v>0</v>
      </c>
      <c r="Q526" s="85">
        <f t="shared" si="276"/>
        <v>0</v>
      </c>
      <c r="R526" s="85">
        <f t="shared" si="276"/>
        <v>0</v>
      </c>
      <c r="S526" s="85">
        <f t="shared" si="276"/>
        <v>0</v>
      </c>
      <c r="T526" s="85">
        <f t="shared" si="276"/>
        <v>0</v>
      </c>
      <c r="U526" s="85">
        <f t="shared" si="276"/>
        <v>0</v>
      </c>
      <c r="V526" s="85">
        <f t="shared" si="276"/>
        <v>0</v>
      </c>
      <c r="W526" s="85">
        <f t="shared" si="276"/>
        <v>0</v>
      </c>
      <c r="X526" s="85">
        <f t="shared" si="276"/>
        <v>0</v>
      </c>
      <c r="Y526" s="85" t="e">
        <f t="shared" si="276"/>
        <v>#DIV/0!</v>
      </c>
      <c r="Z526" s="85" t="e">
        <f t="shared" si="276"/>
        <v>#DIV/0!</v>
      </c>
    </row>
    <row r="527" spans="1:26" hidden="1" x14ac:dyDescent="0.25">
      <c r="A527" s="52"/>
      <c r="B527" s="87"/>
      <c r="C527" s="87"/>
      <c r="D527" s="87"/>
      <c r="E527" s="87"/>
      <c r="F527" s="289"/>
      <c r="H527" s="87"/>
      <c r="I527" s="87"/>
      <c r="J527" s="87"/>
      <c r="K527" s="86"/>
      <c r="L527" s="290"/>
      <c r="M527" s="290"/>
      <c r="N527" s="290"/>
      <c r="O527" s="290"/>
      <c r="P527" s="136">
        <f t="shared" ref="P527:Z527" si="277">P224</f>
        <v>0</v>
      </c>
      <c r="Q527" s="85">
        <f t="shared" si="277"/>
        <v>0</v>
      </c>
      <c r="R527" s="85">
        <f t="shared" si="277"/>
        <v>0</v>
      </c>
      <c r="S527" s="85">
        <f t="shared" si="277"/>
        <v>0</v>
      </c>
      <c r="T527" s="85">
        <f t="shared" si="277"/>
        <v>0</v>
      </c>
      <c r="U527" s="85">
        <f t="shared" si="277"/>
        <v>0</v>
      </c>
      <c r="V527" s="85">
        <f t="shared" si="277"/>
        <v>0</v>
      </c>
      <c r="W527" s="85">
        <f t="shared" si="277"/>
        <v>0</v>
      </c>
      <c r="X527" s="85">
        <f t="shared" si="277"/>
        <v>0</v>
      </c>
      <c r="Y527" s="85" t="e">
        <f t="shared" si="277"/>
        <v>#DIV/0!</v>
      </c>
      <c r="Z527" s="85" t="e">
        <f t="shared" si="277"/>
        <v>#DIV/0!</v>
      </c>
    </row>
    <row r="528" spans="1:26" hidden="1" x14ac:dyDescent="0.25">
      <c r="A528" s="52"/>
      <c r="B528" s="87"/>
      <c r="C528" s="87"/>
      <c r="D528" s="87"/>
      <c r="E528" s="87"/>
      <c r="F528" s="289"/>
      <c r="H528" s="87"/>
      <c r="I528" s="87"/>
      <c r="J528" s="87"/>
      <c r="K528" s="86"/>
      <c r="L528" s="291"/>
      <c r="M528" s="291"/>
      <c r="N528" s="291"/>
      <c r="O528" s="291"/>
      <c r="P528" s="136">
        <f t="shared" ref="P528:Z528" si="278">P225</f>
        <v>0</v>
      </c>
      <c r="Q528" s="85">
        <f t="shared" si="278"/>
        <v>0</v>
      </c>
      <c r="R528" s="85">
        <f t="shared" si="278"/>
        <v>0</v>
      </c>
      <c r="S528" s="85">
        <f t="shared" si="278"/>
        <v>0</v>
      </c>
      <c r="T528" s="85">
        <f t="shared" si="278"/>
        <v>0</v>
      </c>
      <c r="U528" s="85">
        <f t="shared" si="278"/>
        <v>0</v>
      </c>
      <c r="V528" s="85">
        <f t="shared" si="278"/>
        <v>0</v>
      </c>
      <c r="W528" s="85">
        <f t="shared" si="278"/>
        <v>0</v>
      </c>
      <c r="X528" s="85">
        <f t="shared" si="278"/>
        <v>0</v>
      </c>
      <c r="Y528" s="85" t="e">
        <f t="shared" si="278"/>
        <v>#DIV/0!</v>
      </c>
      <c r="Z528" s="85" t="e">
        <f t="shared" si="278"/>
        <v>#DIV/0!</v>
      </c>
    </row>
    <row r="529" spans="1:26" hidden="1" x14ac:dyDescent="0.25">
      <c r="A529" s="52"/>
      <c r="B529" s="87"/>
      <c r="C529" s="87"/>
      <c r="D529" s="87"/>
      <c r="E529" s="87"/>
      <c r="F529" s="289"/>
      <c r="H529" s="87"/>
      <c r="I529" s="87"/>
      <c r="J529" s="87"/>
      <c r="K529" s="86"/>
      <c r="L529" s="290"/>
      <c r="M529" s="290"/>
      <c r="N529" s="290"/>
      <c r="O529" s="290"/>
      <c r="P529" s="136">
        <f t="shared" ref="P529:Z529" si="279">P226</f>
        <v>0</v>
      </c>
      <c r="Q529" s="85">
        <f t="shared" si="279"/>
        <v>0</v>
      </c>
      <c r="R529" s="85">
        <f t="shared" si="279"/>
        <v>0</v>
      </c>
      <c r="S529" s="85">
        <f t="shared" si="279"/>
        <v>0</v>
      </c>
      <c r="T529" s="85">
        <f t="shared" si="279"/>
        <v>0</v>
      </c>
      <c r="U529" s="85">
        <f t="shared" si="279"/>
        <v>0</v>
      </c>
      <c r="V529" s="85">
        <f t="shared" si="279"/>
        <v>0</v>
      </c>
      <c r="W529" s="85">
        <f t="shared" si="279"/>
        <v>0</v>
      </c>
      <c r="X529" s="85">
        <f t="shared" si="279"/>
        <v>0</v>
      </c>
      <c r="Y529" s="85" t="e">
        <f t="shared" si="279"/>
        <v>#DIV/0!</v>
      </c>
      <c r="Z529" s="85" t="e">
        <f t="shared" si="279"/>
        <v>#DIV/0!</v>
      </c>
    </row>
    <row r="530" spans="1:26" hidden="1" x14ac:dyDescent="0.25">
      <c r="A530" s="52"/>
      <c r="B530" s="87"/>
      <c r="C530" s="87"/>
      <c r="D530" s="87"/>
      <c r="E530" s="87"/>
      <c r="F530" s="289"/>
      <c r="H530" s="87"/>
      <c r="I530" s="87"/>
      <c r="J530" s="87"/>
      <c r="K530" s="86"/>
      <c r="L530" s="291"/>
      <c r="M530" s="291"/>
      <c r="N530" s="291"/>
      <c r="O530" s="291"/>
      <c r="P530" s="136">
        <f t="shared" ref="P530:Z530" si="280">P227</f>
        <v>0</v>
      </c>
      <c r="Q530" s="85">
        <f t="shared" si="280"/>
        <v>0</v>
      </c>
      <c r="R530" s="85">
        <f t="shared" si="280"/>
        <v>0</v>
      </c>
      <c r="S530" s="85">
        <f t="shared" si="280"/>
        <v>0</v>
      </c>
      <c r="T530" s="85">
        <f t="shared" si="280"/>
        <v>0</v>
      </c>
      <c r="U530" s="85">
        <f t="shared" si="280"/>
        <v>0</v>
      </c>
      <c r="V530" s="85">
        <f t="shared" si="280"/>
        <v>0</v>
      </c>
      <c r="W530" s="85">
        <f t="shared" si="280"/>
        <v>0</v>
      </c>
      <c r="X530" s="85">
        <f t="shared" si="280"/>
        <v>0</v>
      </c>
      <c r="Y530" s="85" t="e">
        <f t="shared" si="280"/>
        <v>#DIV/0!</v>
      </c>
      <c r="Z530" s="85" t="e">
        <f t="shared" si="280"/>
        <v>#DIV/0!</v>
      </c>
    </row>
    <row r="531" spans="1:26" hidden="1" x14ac:dyDescent="0.25">
      <c r="A531" s="52"/>
      <c r="B531" s="87"/>
      <c r="C531" s="87"/>
      <c r="D531" s="87"/>
      <c r="E531" s="87"/>
      <c r="F531" s="289"/>
      <c r="H531" s="87"/>
      <c r="I531" s="87"/>
      <c r="J531" s="87"/>
      <c r="K531" s="86"/>
      <c r="L531" s="290"/>
      <c r="M531" s="290"/>
      <c r="N531" s="290"/>
      <c r="O531" s="290"/>
      <c r="P531" s="136">
        <f t="shared" ref="P531:Z531" si="281">P228</f>
        <v>0</v>
      </c>
      <c r="Q531" s="85">
        <f t="shared" si="281"/>
        <v>0</v>
      </c>
      <c r="R531" s="85">
        <f t="shared" si="281"/>
        <v>0</v>
      </c>
      <c r="S531" s="85">
        <f t="shared" si="281"/>
        <v>0</v>
      </c>
      <c r="T531" s="85">
        <f t="shared" si="281"/>
        <v>0</v>
      </c>
      <c r="U531" s="85">
        <f t="shared" si="281"/>
        <v>0</v>
      </c>
      <c r="V531" s="85">
        <f t="shared" si="281"/>
        <v>0</v>
      </c>
      <c r="W531" s="85">
        <f t="shared" si="281"/>
        <v>0</v>
      </c>
      <c r="X531" s="85">
        <f t="shared" si="281"/>
        <v>0</v>
      </c>
      <c r="Y531" s="85" t="e">
        <f t="shared" si="281"/>
        <v>#DIV/0!</v>
      </c>
      <c r="Z531" s="85" t="e">
        <f t="shared" si="281"/>
        <v>#DIV/0!</v>
      </c>
    </row>
    <row r="532" spans="1:26" hidden="1" x14ac:dyDescent="0.25">
      <c r="A532" s="52"/>
      <c r="B532" s="87"/>
      <c r="C532" s="87"/>
      <c r="D532" s="87"/>
      <c r="E532" s="87"/>
      <c r="F532" s="289"/>
      <c r="H532" s="87"/>
      <c r="I532" s="87"/>
      <c r="J532" s="87"/>
      <c r="K532" s="86"/>
      <c r="L532" s="291"/>
      <c r="M532" s="291"/>
      <c r="N532" s="291"/>
      <c r="O532" s="291"/>
      <c r="P532" s="136">
        <f t="shared" ref="P532:Z532" si="282">P229</f>
        <v>0</v>
      </c>
      <c r="Q532" s="85">
        <f t="shared" si="282"/>
        <v>0</v>
      </c>
      <c r="R532" s="85">
        <f t="shared" si="282"/>
        <v>0</v>
      </c>
      <c r="S532" s="85">
        <f t="shared" si="282"/>
        <v>0</v>
      </c>
      <c r="T532" s="85">
        <f t="shared" si="282"/>
        <v>0</v>
      </c>
      <c r="U532" s="85">
        <f t="shared" si="282"/>
        <v>0</v>
      </c>
      <c r="V532" s="85">
        <f t="shared" si="282"/>
        <v>0</v>
      </c>
      <c r="W532" s="85">
        <f t="shared" si="282"/>
        <v>0</v>
      </c>
      <c r="X532" s="85">
        <f t="shared" si="282"/>
        <v>0</v>
      </c>
      <c r="Y532" s="85" t="e">
        <f t="shared" si="282"/>
        <v>#DIV/0!</v>
      </c>
      <c r="Z532" s="85" t="e">
        <f t="shared" si="282"/>
        <v>#DIV/0!</v>
      </c>
    </row>
    <row r="533" spans="1:26" hidden="1" x14ac:dyDescent="0.25">
      <c r="A533" s="52"/>
      <c r="B533" s="87"/>
      <c r="C533" s="87"/>
      <c r="D533" s="87"/>
      <c r="E533" s="87"/>
      <c r="F533" s="289"/>
      <c r="H533" s="87"/>
      <c r="I533" s="87"/>
      <c r="J533" s="87"/>
      <c r="K533" s="86"/>
      <c r="L533" s="290"/>
      <c r="M533" s="290"/>
      <c r="N533" s="290"/>
      <c r="O533" s="290"/>
      <c r="P533" s="136">
        <f t="shared" ref="P533:Z533" si="283">P230</f>
        <v>0</v>
      </c>
      <c r="Q533" s="85">
        <f t="shared" si="283"/>
        <v>0</v>
      </c>
      <c r="R533" s="85">
        <f t="shared" si="283"/>
        <v>0</v>
      </c>
      <c r="S533" s="85">
        <f t="shared" si="283"/>
        <v>0</v>
      </c>
      <c r="T533" s="85">
        <f t="shared" si="283"/>
        <v>0</v>
      </c>
      <c r="U533" s="85">
        <f t="shared" si="283"/>
        <v>0</v>
      </c>
      <c r="V533" s="85">
        <f t="shared" si="283"/>
        <v>0</v>
      </c>
      <c r="W533" s="85">
        <f t="shared" si="283"/>
        <v>0</v>
      </c>
      <c r="X533" s="85">
        <f t="shared" si="283"/>
        <v>0</v>
      </c>
      <c r="Y533" s="85" t="e">
        <f t="shared" si="283"/>
        <v>#DIV/0!</v>
      </c>
      <c r="Z533" s="85" t="e">
        <f t="shared" si="283"/>
        <v>#DIV/0!</v>
      </c>
    </row>
    <row r="534" spans="1:26" hidden="1" x14ac:dyDescent="0.25">
      <c r="A534" s="52"/>
      <c r="B534" s="87"/>
      <c r="C534" s="87"/>
      <c r="D534" s="87"/>
      <c r="E534" s="87"/>
      <c r="F534" s="289"/>
      <c r="H534" s="87"/>
      <c r="I534" s="87"/>
      <c r="J534" s="87"/>
      <c r="K534" s="86"/>
      <c r="L534" s="291"/>
      <c r="M534" s="291"/>
      <c r="N534" s="291"/>
      <c r="O534" s="291"/>
      <c r="P534" s="136">
        <f t="shared" ref="P534:Z534" si="284">P231</f>
        <v>0</v>
      </c>
      <c r="Q534" s="85">
        <f t="shared" si="284"/>
        <v>0</v>
      </c>
      <c r="R534" s="85">
        <f t="shared" si="284"/>
        <v>0</v>
      </c>
      <c r="S534" s="85">
        <f t="shared" si="284"/>
        <v>0</v>
      </c>
      <c r="T534" s="85">
        <f t="shared" si="284"/>
        <v>0</v>
      </c>
      <c r="U534" s="85">
        <f t="shared" si="284"/>
        <v>0</v>
      </c>
      <c r="V534" s="85">
        <f t="shared" si="284"/>
        <v>0</v>
      </c>
      <c r="W534" s="85">
        <f t="shared" si="284"/>
        <v>0</v>
      </c>
      <c r="X534" s="85">
        <f t="shared" si="284"/>
        <v>0</v>
      </c>
      <c r="Y534" s="85" t="e">
        <f t="shared" si="284"/>
        <v>#DIV/0!</v>
      </c>
      <c r="Z534" s="85" t="e">
        <f t="shared" si="284"/>
        <v>#DIV/0!</v>
      </c>
    </row>
    <row r="535" spans="1:26" hidden="1" x14ac:dyDescent="0.25">
      <c r="A535" s="52"/>
      <c r="B535" s="87"/>
      <c r="C535" s="87"/>
      <c r="D535" s="87"/>
      <c r="E535" s="87"/>
      <c r="F535" s="289"/>
      <c r="H535" s="87"/>
      <c r="I535" s="87"/>
      <c r="J535" s="87"/>
      <c r="K535" s="86"/>
      <c r="L535" s="290"/>
      <c r="M535" s="290"/>
      <c r="N535" s="290"/>
      <c r="O535" s="290"/>
      <c r="P535" s="136">
        <f t="shared" ref="P535:Z535" si="285">P232</f>
        <v>0</v>
      </c>
      <c r="Q535" s="85">
        <f t="shared" si="285"/>
        <v>0</v>
      </c>
      <c r="R535" s="85">
        <f t="shared" si="285"/>
        <v>0</v>
      </c>
      <c r="S535" s="85">
        <f t="shared" si="285"/>
        <v>0</v>
      </c>
      <c r="T535" s="85">
        <f t="shared" si="285"/>
        <v>0</v>
      </c>
      <c r="U535" s="85">
        <f t="shared" si="285"/>
        <v>0</v>
      </c>
      <c r="V535" s="85">
        <f t="shared" si="285"/>
        <v>0</v>
      </c>
      <c r="W535" s="85">
        <f t="shared" si="285"/>
        <v>0</v>
      </c>
      <c r="X535" s="85">
        <f t="shared" si="285"/>
        <v>0</v>
      </c>
      <c r="Y535" s="85" t="e">
        <f t="shared" si="285"/>
        <v>#DIV/0!</v>
      </c>
      <c r="Z535" s="85" t="e">
        <f t="shared" si="285"/>
        <v>#DIV/0!</v>
      </c>
    </row>
    <row r="536" spans="1:26" hidden="1" x14ac:dyDescent="0.25">
      <c r="A536" s="52"/>
      <c r="B536" s="87"/>
      <c r="C536" s="87"/>
      <c r="D536" s="87"/>
      <c r="E536" s="87"/>
      <c r="F536" s="289"/>
      <c r="H536" s="87"/>
      <c r="I536" s="87"/>
      <c r="J536" s="87"/>
      <c r="K536" s="86"/>
      <c r="L536" s="291"/>
      <c r="M536" s="291"/>
      <c r="N536" s="291"/>
      <c r="O536" s="291"/>
      <c r="P536" s="136">
        <f t="shared" ref="P536:Z536" si="286">P233</f>
        <v>0</v>
      </c>
      <c r="Q536" s="85">
        <f t="shared" si="286"/>
        <v>0</v>
      </c>
      <c r="R536" s="85">
        <f t="shared" si="286"/>
        <v>0</v>
      </c>
      <c r="S536" s="85">
        <f t="shared" si="286"/>
        <v>0</v>
      </c>
      <c r="T536" s="85">
        <f t="shared" si="286"/>
        <v>0</v>
      </c>
      <c r="U536" s="85">
        <f t="shared" si="286"/>
        <v>0</v>
      </c>
      <c r="V536" s="85">
        <f t="shared" si="286"/>
        <v>0</v>
      </c>
      <c r="W536" s="85">
        <f t="shared" si="286"/>
        <v>0</v>
      </c>
      <c r="X536" s="85">
        <f t="shared" si="286"/>
        <v>0</v>
      </c>
      <c r="Y536" s="85" t="e">
        <f t="shared" si="286"/>
        <v>#DIV/0!</v>
      </c>
      <c r="Z536" s="85" t="e">
        <f t="shared" si="286"/>
        <v>#DIV/0!</v>
      </c>
    </row>
    <row r="537" spans="1:26" hidden="1" x14ac:dyDescent="0.25">
      <c r="A537" s="52"/>
      <c r="B537" s="87"/>
      <c r="C537" s="87"/>
      <c r="D537" s="87"/>
      <c r="E537" s="87"/>
      <c r="F537" s="289"/>
      <c r="H537" s="87"/>
      <c r="I537" s="87"/>
      <c r="J537" s="87"/>
      <c r="K537" s="86"/>
      <c r="L537" s="290"/>
      <c r="M537" s="290"/>
      <c r="N537" s="290"/>
      <c r="O537" s="290"/>
      <c r="P537" s="136">
        <f t="shared" ref="P537:Z537" si="287">P234</f>
        <v>0</v>
      </c>
      <c r="Q537" s="85">
        <f t="shared" si="287"/>
        <v>0</v>
      </c>
      <c r="R537" s="85">
        <f t="shared" si="287"/>
        <v>0</v>
      </c>
      <c r="S537" s="85">
        <f t="shared" si="287"/>
        <v>0</v>
      </c>
      <c r="T537" s="85">
        <f t="shared" si="287"/>
        <v>0</v>
      </c>
      <c r="U537" s="85">
        <f t="shared" si="287"/>
        <v>0</v>
      </c>
      <c r="V537" s="85">
        <f t="shared" si="287"/>
        <v>0</v>
      </c>
      <c r="W537" s="85">
        <f t="shared" si="287"/>
        <v>0</v>
      </c>
      <c r="X537" s="85">
        <f t="shared" si="287"/>
        <v>0</v>
      </c>
      <c r="Y537" s="85" t="e">
        <f t="shared" si="287"/>
        <v>#DIV/0!</v>
      </c>
      <c r="Z537" s="85" t="e">
        <f t="shared" si="287"/>
        <v>#DIV/0!</v>
      </c>
    </row>
    <row r="538" spans="1:26" hidden="1" x14ac:dyDescent="0.25">
      <c r="A538" s="52"/>
      <c r="B538" s="87"/>
      <c r="C538" s="87"/>
      <c r="D538" s="87"/>
      <c r="E538" s="87"/>
      <c r="F538" s="289"/>
      <c r="H538" s="87"/>
      <c r="I538" s="87"/>
      <c r="J538" s="87"/>
      <c r="K538" s="86"/>
      <c r="L538" s="291"/>
      <c r="M538" s="291"/>
      <c r="N538" s="291"/>
      <c r="O538" s="291"/>
      <c r="P538" s="136">
        <f t="shared" ref="P538:Z538" si="288">P235</f>
        <v>0</v>
      </c>
      <c r="Q538" s="85">
        <f t="shared" si="288"/>
        <v>0</v>
      </c>
      <c r="R538" s="85">
        <f t="shared" si="288"/>
        <v>0</v>
      </c>
      <c r="S538" s="85">
        <f t="shared" si="288"/>
        <v>0</v>
      </c>
      <c r="T538" s="85">
        <f t="shared" si="288"/>
        <v>0</v>
      </c>
      <c r="U538" s="85">
        <f t="shared" si="288"/>
        <v>0</v>
      </c>
      <c r="V538" s="85">
        <f t="shared" si="288"/>
        <v>0</v>
      </c>
      <c r="W538" s="85">
        <f t="shared" si="288"/>
        <v>0</v>
      </c>
      <c r="X538" s="85">
        <f t="shared" si="288"/>
        <v>0</v>
      </c>
      <c r="Y538" s="85" t="e">
        <f t="shared" si="288"/>
        <v>#DIV/0!</v>
      </c>
      <c r="Z538" s="85" t="e">
        <f t="shared" si="288"/>
        <v>#DIV/0!</v>
      </c>
    </row>
    <row r="539" spans="1:26" hidden="1" x14ac:dyDescent="0.25">
      <c r="A539" s="52"/>
      <c r="B539" s="87"/>
      <c r="C539" s="87"/>
      <c r="D539" s="87"/>
      <c r="E539" s="87"/>
      <c r="F539" s="289"/>
      <c r="H539" s="87"/>
      <c r="I539" s="87"/>
      <c r="J539" s="87"/>
      <c r="K539" s="86"/>
      <c r="L539" s="290"/>
      <c r="M539" s="290"/>
      <c r="N539" s="290"/>
      <c r="O539" s="290"/>
      <c r="P539" s="136">
        <f t="shared" ref="P539:Z539" si="289">P236</f>
        <v>0</v>
      </c>
      <c r="Q539" s="85">
        <f t="shared" si="289"/>
        <v>0</v>
      </c>
      <c r="R539" s="85">
        <f t="shared" si="289"/>
        <v>0</v>
      </c>
      <c r="S539" s="85">
        <f t="shared" si="289"/>
        <v>0</v>
      </c>
      <c r="T539" s="85">
        <f t="shared" si="289"/>
        <v>0</v>
      </c>
      <c r="U539" s="85">
        <f t="shared" si="289"/>
        <v>0</v>
      </c>
      <c r="V539" s="85">
        <f t="shared" si="289"/>
        <v>0</v>
      </c>
      <c r="W539" s="85">
        <f t="shared" si="289"/>
        <v>0</v>
      </c>
      <c r="X539" s="85">
        <f t="shared" si="289"/>
        <v>0</v>
      </c>
      <c r="Y539" s="85" t="e">
        <f t="shared" si="289"/>
        <v>#DIV/0!</v>
      </c>
      <c r="Z539" s="85" t="e">
        <f t="shared" si="289"/>
        <v>#DIV/0!</v>
      </c>
    </row>
    <row r="540" spans="1:26" hidden="1" x14ac:dyDescent="0.25">
      <c r="A540" s="52"/>
      <c r="B540" s="87"/>
      <c r="C540" s="87"/>
      <c r="D540" s="87"/>
      <c r="E540" s="87"/>
      <c r="F540" s="289"/>
      <c r="H540" s="87"/>
      <c r="I540" s="87"/>
      <c r="J540" s="87"/>
      <c r="K540" s="86"/>
      <c r="L540" s="291"/>
      <c r="M540" s="291"/>
      <c r="N540" s="291"/>
      <c r="O540" s="291"/>
      <c r="P540" s="136">
        <f t="shared" ref="P540:Z540" si="290">P237</f>
        <v>0</v>
      </c>
      <c r="Q540" s="85">
        <f t="shared" si="290"/>
        <v>0</v>
      </c>
      <c r="R540" s="85">
        <f t="shared" si="290"/>
        <v>0</v>
      </c>
      <c r="S540" s="85">
        <f t="shared" si="290"/>
        <v>0</v>
      </c>
      <c r="T540" s="85">
        <f t="shared" si="290"/>
        <v>0</v>
      </c>
      <c r="U540" s="85">
        <f t="shared" si="290"/>
        <v>0</v>
      </c>
      <c r="V540" s="85">
        <f t="shared" si="290"/>
        <v>0</v>
      </c>
      <c r="W540" s="85">
        <f t="shared" si="290"/>
        <v>0</v>
      </c>
      <c r="X540" s="85">
        <f t="shared" si="290"/>
        <v>0</v>
      </c>
      <c r="Y540" s="85" t="e">
        <f t="shared" si="290"/>
        <v>#DIV/0!</v>
      </c>
      <c r="Z540" s="85" t="e">
        <f t="shared" si="290"/>
        <v>#DIV/0!</v>
      </c>
    </row>
    <row r="541" spans="1:26" hidden="1" x14ac:dyDescent="0.25">
      <c r="A541" s="52"/>
      <c r="B541" s="87"/>
      <c r="C541" s="87"/>
      <c r="D541" s="87"/>
      <c r="E541" s="87"/>
      <c r="F541" s="289"/>
      <c r="H541" s="87"/>
      <c r="I541" s="87"/>
      <c r="J541" s="87"/>
      <c r="K541" s="86"/>
      <c r="L541" s="290"/>
      <c r="M541" s="290"/>
      <c r="N541" s="290"/>
      <c r="O541" s="290"/>
      <c r="P541" s="136">
        <f t="shared" ref="P541:Z541" si="291">P238</f>
        <v>0</v>
      </c>
      <c r="Q541" s="85">
        <f t="shared" si="291"/>
        <v>0</v>
      </c>
      <c r="R541" s="85">
        <f t="shared" si="291"/>
        <v>0</v>
      </c>
      <c r="S541" s="85">
        <f t="shared" si="291"/>
        <v>0</v>
      </c>
      <c r="T541" s="85">
        <f t="shared" si="291"/>
        <v>0</v>
      </c>
      <c r="U541" s="85">
        <f t="shared" si="291"/>
        <v>0</v>
      </c>
      <c r="V541" s="85">
        <f t="shared" si="291"/>
        <v>0</v>
      </c>
      <c r="W541" s="85">
        <f t="shared" si="291"/>
        <v>0</v>
      </c>
      <c r="X541" s="85">
        <f t="shared" si="291"/>
        <v>0</v>
      </c>
      <c r="Y541" s="85" t="e">
        <f t="shared" si="291"/>
        <v>#DIV/0!</v>
      </c>
      <c r="Z541" s="85" t="e">
        <f t="shared" si="291"/>
        <v>#DIV/0!</v>
      </c>
    </row>
    <row r="542" spans="1:26" hidden="1" x14ac:dyDescent="0.25">
      <c r="A542" s="52"/>
      <c r="B542" s="87"/>
      <c r="C542" s="87"/>
      <c r="D542" s="87"/>
      <c r="E542" s="87"/>
      <c r="F542" s="289"/>
      <c r="H542" s="87"/>
      <c r="I542" s="87"/>
      <c r="J542" s="87"/>
      <c r="K542" s="86"/>
      <c r="L542" s="291"/>
      <c r="M542" s="291"/>
      <c r="N542" s="291"/>
      <c r="O542" s="291"/>
      <c r="P542" s="136">
        <f t="shared" ref="P542:Z542" si="292">P239</f>
        <v>0</v>
      </c>
      <c r="Q542" s="85">
        <f t="shared" si="292"/>
        <v>0</v>
      </c>
      <c r="R542" s="85">
        <f t="shared" si="292"/>
        <v>0</v>
      </c>
      <c r="S542" s="85">
        <f t="shared" si="292"/>
        <v>0</v>
      </c>
      <c r="T542" s="85">
        <f t="shared" si="292"/>
        <v>0</v>
      </c>
      <c r="U542" s="85">
        <f t="shared" si="292"/>
        <v>0</v>
      </c>
      <c r="V542" s="85">
        <f t="shared" si="292"/>
        <v>0</v>
      </c>
      <c r="W542" s="85">
        <f t="shared" si="292"/>
        <v>0</v>
      </c>
      <c r="X542" s="85">
        <f t="shared" si="292"/>
        <v>0</v>
      </c>
      <c r="Y542" s="85" t="e">
        <f t="shared" si="292"/>
        <v>#DIV/0!</v>
      </c>
      <c r="Z542" s="85" t="e">
        <f t="shared" si="292"/>
        <v>#DIV/0!</v>
      </c>
    </row>
    <row r="543" spans="1:26" hidden="1" x14ac:dyDescent="0.25">
      <c r="A543" s="52"/>
      <c r="B543" s="87"/>
      <c r="C543" s="87"/>
      <c r="D543" s="87"/>
      <c r="E543" s="87"/>
      <c r="F543" s="289"/>
      <c r="H543" s="87"/>
      <c r="I543" s="87"/>
      <c r="J543" s="87"/>
      <c r="K543" s="86"/>
      <c r="L543" s="290"/>
      <c r="M543" s="290"/>
      <c r="N543" s="290"/>
      <c r="O543" s="290"/>
      <c r="P543" s="136">
        <f t="shared" ref="P543:Z543" si="293">P240</f>
        <v>0</v>
      </c>
      <c r="Q543" s="85">
        <f t="shared" si="293"/>
        <v>0</v>
      </c>
      <c r="R543" s="85">
        <f t="shared" si="293"/>
        <v>0</v>
      </c>
      <c r="S543" s="85">
        <f t="shared" si="293"/>
        <v>0</v>
      </c>
      <c r="T543" s="85">
        <f t="shared" si="293"/>
        <v>0</v>
      </c>
      <c r="U543" s="85">
        <f t="shared" si="293"/>
        <v>0</v>
      </c>
      <c r="V543" s="85">
        <f t="shared" si="293"/>
        <v>0</v>
      </c>
      <c r="W543" s="85">
        <f t="shared" si="293"/>
        <v>0</v>
      </c>
      <c r="X543" s="85">
        <f t="shared" si="293"/>
        <v>0</v>
      </c>
      <c r="Y543" s="85" t="e">
        <f t="shared" si="293"/>
        <v>#DIV/0!</v>
      </c>
      <c r="Z543" s="85" t="e">
        <f t="shared" si="293"/>
        <v>#DIV/0!</v>
      </c>
    </row>
    <row r="544" spans="1:26" hidden="1" x14ac:dyDescent="0.25">
      <c r="A544" s="52"/>
      <c r="B544" s="87"/>
      <c r="C544" s="87"/>
      <c r="D544" s="87"/>
      <c r="E544" s="87"/>
      <c r="F544" s="289"/>
      <c r="H544" s="87"/>
      <c r="I544" s="87"/>
      <c r="J544" s="87"/>
      <c r="K544" s="86"/>
      <c r="L544" s="291"/>
      <c r="M544" s="291"/>
      <c r="N544" s="291"/>
      <c r="O544" s="291"/>
      <c r="P544" s="136">
        <f t="shared" ref="P544:Z544" si="294">P241</f>
        <v>0</v>
      </c>
      <c r="Q544" s="85">
        <f t="shared" si="294"/>
        <v>0</v>
      </c>
      <c r="R544" s="85">
        <f t="shared" si="294"/>
        <v>0</v>
      </c>
      <c r="S544" s="85">
        <f t="shared" si="294"/>
        <v>0</v>
      </c>
      <c r="T544" s="85">
        <f t="shared" si="294"/>
        <v>0</v>
      </c>
      <c r="U544" s="85">
        <f t="shared" si="294"/>
        <v>0</v>
      </c>
      <c r="V544" s="85">
        <f t="shared" si="294"/>
        <v>0</v>
      </c>
      <c r="W544" s="85">
        <f t="shared" si="294"/>
        <v>0</v>
      </c>
      <c r="X544" s="85">
        <f t="shared" si="294"/>
        <v>0</v>
      </c>
      <c r="Y544" s="85" t="e">
        <f t="shared" si="294"/>
        <v>#DIV/0!</v>
      </c>
      <c r="Z544" s="85" t="e">
        <f t="shared" si="294"/>
        <v>#DIV/0!</v>
      </c>
    </row>
    <row r="545" spans="1:26" hidden="1" x14ac:dyDescent="0.25">
      <c r="A545" s="52"/>
      <c r="B545" s="87"/>
      <c r="C545" s="87"/>
      <c r="D545" s="87"/>
      <c r="E545" s="87"/>
      <c r="F545" s="289"/>
      <c r="H545" s="87"/>
      <c r="I545" s="87"/>
      <c r="J545" s="87"/>
      <c r="K545" s="86"/>
      <c r="L545" s="290"/>
      <c r="M545" s="290"/>
      <c r="N545" s="290"/>
      <c r="O545" s="290"/>
      <c r="P545" s="136">
        <f t="shared" ref="P545:Z545" si="295">P242</f>
        <v>0</v>
      </c>
      <c r="Q545" s="85">
        <f t="shared" si="295"/>
        <v>0</v>
      </c>
      <c r="R545" s="85">
        <f t="shared" si="295"/>
        <v>0</v>
      </c>
      <c r="S545" s="85">
        <f t="shared" si="295"/>
        <v>0</v>
      </c>
      <c r="T545" s="85">
        <f t="shared" si="295"/>
        <v>0</v>
      </c>
      <c r="U545" s="85">
        <f t="shared" si="295"/>
        <v>0</v>
      </c>
      <c r="V545" s="85">
        <f t="shared" si="295"/>
        <v>0</v>
      </c>
      <c r="W545" s="85">
        <f t="shared" si="295"/>
        <v>0</v>
      </c>
      <c r="X545" s="85">
        <f t="shared" si="295"/>
        <v>0</v>
      </c>
      <c r="Y545" s="85" t="e">
        <f t="shared" si="295"/>
        <v>#DIV/0!</v>
      </c>
      <c r="Z545" s="85" t="e">
        <f t="shared" si="295"/>
        <v>#DIV/0!</v>
      </c>
    </row>
    <row r="546" spans="1:26" hidden="1" x14ac:dyDescent="0.25">
      <c r="A546" s="52"/>
      <c r="B546" s="87"/>
      <c r="C546" s="87"/>
      <c r="D546" s="87"/>
      <c r="E546" s="87"/>
      <c r="F546" s="289"/>
      <c r="H546" s="87"/>
      <c r="I546" s="87"/>
      <c r="J546" s="87"/>
      <c r="K546" s="86"/>
      <c r="L546" s="291"/>
      <c r="M546" s="291"/>
      <c r="N546" s="291"/>
      <c r="O546" s="291"/>
      <c r="P546" s="136">
        <f t="shared" ref="P546:Z546" si="296">P243</f>
        <v>0</v>
      </c>
      <c r="Q546" s="85">
        <f t="shared" si="296"/>
        <v>0</v>
      </c>
      <c r="R546" s="85">
        <f t="shared" si="296"/>
        <v>0</v>
      </c>
      <c r="S546" s="85">
        <f t="shared" si="296"/>
        <v>0</v>
      </c>
      <c r="T546" s="85">
        <f t="shared" si="296"/>
        <v>0</v>
      </c>
      <c r="U546" s="85">
        <f t="shared" si="296"/>
        <v>0</v>
      </c>
      <c r="V546" s="85">
        <f t="shared" si="296"/>
        <v>0</v>
      </c>
      <c r="W546" s="85">
        <f t="shared" si="296"/>
        <v>0</v>
      </c>
      <c r="X546" s="85">
        <f t="shared" si="296"/>
        <v>0</v>
      </c>
      <c r="Y546" s="85" t="e">
        <f t="shared" si="296"/>
        <v>#DIV/0!</v>
      </c>
      <c r="Z546" s="85" t="e">
        <f t="shared" si="296"/>
        <v>#DIV/0!</v>
      </c>
    </row>
    <row r="547" spans="1:26" hidden="1" x14ac:dyDescent="0.25">
      <c r="A547" s="52"/>
      <c r="B547" s="87"/>
      <c r="C547" s="87"/>
      <c r="D547" s="87"/>
      <c r="E547" s="87"/>
      <c r="F547" s="289"/>
      <c r="H547" s="87"/>
      <c r="I547" s="87"/>
      <c r="J547" s="87"/>
      <c r="K547" s="86"/>
      <c r="L547" s="290"/>
      <c r="M547" s="290"/>
      <c r="N547" s="290"/>
      <c r="O547" s="290"/>
      <c r="P547" s="136">
        <f t="shared" ref="P547:Z547" si="297">P244</f>
        <v>0</v>
      </c>
      <c r="Q547" s="85">
        <f t="shared" si="297"/>
        <v>0</v>
      </c>
      <c r="R547" s="85">
        <f t="shared" si="297"/>
        <v>0</v>
      </c>
      <c r="S547" s="85">
        <f t="shared" si="297"/>
        <v>0</v>
      </c>
      <c r="T547" s="85">
        <f t="shared" si="297"/>
        <v>0</v>
      </c>
      <c r="U547" s="85">
        <f t="shared" si="297"/>
        <v>0</v>
      </c>
      <c r="V547" s="85">
        <f t="shared" si="297"/>
        <v>0</v>
      </c>
      <c r="W547" s="85">
        <f t="shared" si="297"/>
        <v>0</v>
      </c>
      <c r="X547" s="85">
        <f t="shared" si="297"/>
        <v>0</v>
      </c>
      <c r="Y547" s="85" t="e">
        <f t="shared" si="297"/>
        <v>#DIV/0!</v>
      </c>
      <c r="Z547" s="85" t="e">
        <f t="shared" si="297"/>
        <v>#DIV/0!</v>
      </c>
    </row>
    <row r="548" spans="1:26" hidden="1" x14ac:dyDescent="0.25">
      <c r="A548" s="52"/>
      <c r="B548" s="87"/>
      <c r="C548" s="87"/>
      <c r="D548" s="87"/>
      <c r="E548" s="87"/>
      <c r="F548" s="289"/>
      <c r="H548" s="87"/>
      <c r="I548" s="87"/>
      <c r="J548" s="87"/>
      <c r="K548" s="86"/>
      <c r="L548" s="290"/>
      <c r="M548" s="290"/>
      <c r="N548" s="290"/>
      <c r="O548" s="290"/>
      <c r="P548" s="136">
        <f t="shared" ref="P548:Z548" si="298">P245</f>
        <v>0</v>
      </c>
      <c r="Q548" s="85">
        <f t="shared" si="298"/>
        <v>0</v>
      </c>
      <c r="R548" s="85">
        <f t="shared" si="298"/>
        <v>0</v>
      </c>
      <c r="S548" s="85">
        <f t="shared" si="298"/>
        <v>0</v>
      </c>
      <c r="T548" s="85">
        <f t="shared" si="298"/>
        <v>0</v>
      </c>
      <c r="U548" s="85">
        <f t="shared" si="298"/>
        <v>0</v>
      </c>
      <c r="V548" s="85">
        <f t="shared" si="298"/>
        <v>0</v>
      </c>
      <c r="W548" s="85">
        <f t="shared" si="298"/>
        <v>0</v>
      </c>
      <c r="X548" s="85">
        <f t="shared" si="298"/>
        <v>0</v>
      </c>
      <c r="Y548" s="85" t="e">
        <f t="shared" si="298"/>
        <v>#DIV/0!</v>
      </c>
      <c r="Z548" s="85" t="e">
        <f t="shared" si="298"/>
        <v>#DIV/0!</v>
      </c>
    </row>
    <row r="549" spans="1:26" hidden="1" x14ac:dyDescent="0.25">
      <c r="A549" s="52"/>
      <c r="B549" s="87"/>
      <c r="C549" s="87"/>
      <c r="D549" s="87"/>
      <c r="E549" s="87"/>
      <c r="F549" s="289"/>
      <c r="H549" s="87"/>
      <c r="I549" s="87"/>
      <c r="J549" s="87"/>
      <c r="K549" s="86"/>
      <c r="L549" s="291"/>
      <c r="M549" s="291"/>
      <c r="N549" s="291"/>
      <c r="O549" s="291"/>
      <c r="P549" s="136">
        <f t="shared" ref="P549:Z549" si="299">P246</f>
        <v>0</v>
      </c>
      <c r="Q549" s="85">
        <f t="shared" si="299"/>
        <v>0</v>
      </c>
      <c r="R549" s="85">
        <f t="shared" si="299"/>
        <v>0</v>
      </c>
      <c r="S549" s="85">
        <f t="shared" si="299"/>
        <v>0</v>
      </c>
      <c r="T549" s="85">
        <f t="shared" si="299"/>
        <v>0</v>
      </c>
      <c r="U549" s="85">
        <f t="shared" si="299"/>
        <v>0</v>
      </c>
      <c r="V549" s="85">
        <f t="shared" si="299"/>
        <v>0</v>
      </c>
      <c r="W549" s="85">
        <f t="shared" si="299"/>
        <v>0</v>
      </c>
      <c r="X549" s="85">
        <f t="shared" si="299"/>
        <v>0</v>
      </c>
      <c r="Y549" s="85" t="e">
        <f t="shared" si="299"/>
        <v>#DIV/0!</v>
      </c>
      <c r="Z549" s="85" t="e">
        <f t="shared" si="299"/>
        <v>#DIV/0!</v>
      </c>
    </row>
    <row r="550" spans="1:26" hidden="1" x14ac:dyDescent="0.25">
      <c r="A550" s="52"/>
      <c r="B550" s="87"/>
      <c r="C550" s="87"/>
      <c r="D550" s="87"/>
      <c r="E550" s="87"/>
      <c r="F550" s="289"/>
      <c r="H550" s="87"/>
      <c r="I550" s="87"/>
      <c r="J550" s="87"/>
      <c r="K550" s="86"/>
      <c r="L550" s="290"/>
      <c r="M550" s="290"/>
      <c r="N550" s="290"/>
      <c r="O550" s="290"/>
      <c r="P550" s="136">
        <f t="shared" ref="P550:Z550" si="300">P247</f>
        <v>0</v>
      </c>
      <c r="Q550" s="85">
        <f t="shared" si="300"/>
        <v>0</v>
      </c>
      <c r="R550" s="85">
        <f t="shared" si="300"/>
        <v>0</v>
      </c>
      <c r="S550" s="85">
        <f t="shared" si="300"/>
        <v>0</v>
      </c>
      <c r="T550" s="85">
        <f t="shared" si="300"/>
        <v>0</v>
      </c>
      <c r="U550" s="85">
        <f t="shared" si="300"/>
        <v>0</v>
      </c>
      <c r="V550" s="85">
        <f t="shared" si="300"/>
        <v>0</v>
      </c>
      <c r="W550" s="85">
        <f t="shared" si="300"/>
        <v>0</v>
      </c>
      <c r="X550" s="85">
        <f t="shared" si="300"/>
        <v>0</v>
      </c>
      <c r="Y550" s="85" t="e">
        <f t="shared" si="300"/>
        <v>#DIV/0!</v>
      </c>
      <c r="Z550" s="85" t="e">
        <f t="shared" si="300"/>
        <v>#DIV/0!</v>
      </c>
    </row>
    <row r="551" spans="1:26" hidden="1" x14ac:dyDescent="0.25">
      <c r="A551" s="52"/>
      <c r="B551" s="87"/>
      <c r="C551" s="87"/>
      <c r="D551" s="87"/>
      <c r="E551" s="87"/>
      <c r="F551" s="289"/>
      <c r="H551" s="87"/>
      <c r="I551" s="87"/>
      <c r="J551" s="87"/>
      <c r="K551" s="86"/>
      <c r="L551" s="291"/>
      <c r="M551" s="291"/>
      <c r="N551" s="291"/>
      <c r="O551" s="291"/>
      <c r="P551" s="136">
        <f t="shared" ref="P551:Z551" si="301">P248</f>
        <v>0</v>
      </c>
      <c r="Q551" s="85">
        <f t="shared" si="301"/>
        <v>0</v>
      </c>
      <c r="R551" s="85">
        <f t="shared" si="301"/>
        <v>0</v>
      </c>
      <c r="S551" s="85">
        <f t="shared" si="301"/>
        <v>0</v>
      </c>
      <c r="T551" s="85">
        <f t="shared" si="301"/>
        <v>0</v>
      </c>
      <c r="U551" s="85">
        <f t="shared" si="301"/>
        <v>0</v>
      </c>
      <c r="V551" s="85">
        <f t="shared" si="301"/>
        <v>0</v>
      </c>
      <c r="W551" s="85">
        <f t="shared" si="301"/>
        <v>0</v>
      </c>
      <c r="X551" s="85">
        <f t="shared" si="301"/>
        <v>0</v>
      </c>
      <c r="Y551" s="85" t="e">
        <f t="shared" si="301"/>
        <v>#DIV/0!</v>
      </c>
      <c r="Z551" s="85" t="e">
        <f t="shared" si="301"/>
        <v>#DIV/0!</v>
      </c>
    </row>
    <row r="552" spans="1:26" hidden="1" x14ac:dyDescent="0.25">
      <c r="A552" s="52"/>
      <c r="B552" s="87"/>
      <c r="C552" s="87"/>
      <c r="D552" s="87"/>
      <c r="E552" s="87"/>
      <c r="F552" s="289"/>
      <c r="H552" s="87"/>
      <c r="I552" s="87"/>
      <c r="J552" s="87"/>
      <c r="K552" s="86"/>
      <c r="L552" s="290"/>
      <c r="M552" s="290"/>
      <c r="N552" s="290"/>
      <c r="O552" s="290"/>
      <c r="P552" s="136">
        <f t="shared" ref="P552:Z552" si="302">P249</f>
        <v>0</v>
      </c>
      <c r="Q552" s="85">
        <f t="shared" si="302"/>
        <v>0</v>
      </c>
      <c r="R552" s="85">
        <f t="shared" si="302"/>
        <v>0</v>
      </c>
      <c r="S552" s="85">
        <f t="shared" si="302"/>
        <v>0</v>
      </c>
      <c r="T552" s="85">
        <f t="shared" si="302"/>
        <v>0</v>
      </c>
      <c r="U552" s="85">
        <f t="shared" si="302"/>
        <v>0</v>
      </c>
      <c r="V552" s="85">
        <f t="shared" si="302"/>
        <v>0</v>
      </c>
      <c r="W552" s="85">
        <f t="shared" si="302"/>
        <v>0</v>
      </c>
      <c r="X552" s="85">
        <f t="shared" si="302"/>
        <v>0</v>
      </c>
      <c r="Y552" s="85" t="e">
        <f t="shared" si="302"/>
        <v>#DIV/0!</v>
      </c>
      <c r="Z552" s="85" t="e">
        <f t="shared" si="302"/>
        <v>#DIV/0!</v>
      </c>
    </row>
    <row r="553" spans="1:26" hidden="1" x14ac:dyDescent="0.25">
      <c r="A553" s="52"/>
      <c r="B553" s="87"/>
      <c r="C553" s="87"/>
      <c r="D553" s="87"/>
      <c r="E553" s="87"/>
      <c r="F553" s="289"/>
      <c r="H553" s="87"/>
      <c r="I553" s="87"/>
      <c r="J553" s="87"/>
      <c r="K553" s="86"/>
      <c r="L553" s="291"/>
      <c r="M553" s="291"/>
      <c r="N553" s="291"/>
      <c r="O553" s="291"/>
      <c r="P553" s="136">
        <f t="shared" ref="P553:Z553" si="303">P250</f>
        <v>0</v>
      </c>
      <c r="Q553" s="85">
        <f t="shared" si="303"/>
        <v>0</v>
      </c>
      <c r="R553" s="85">
        <f t="shared" si="303"/>
        <v>0</v>
      </c>
      <c r="S553" s="85">
        <f t="shared" si="303"/>
        <v>0</v>
      </c>
      <c r="T553" s="85">
        <f t="shared" si="303"/>
        <v>0</v>
      </c>
      <c r="U553" s="85">
        <f t="shared" si="303"/>
        <v>0</v>
      </c>
      <c r="V553" s="85">
        <f t="shared" si="303"/>
        <v>0</v>
      </c>
      <c r="W553" s="85">
        <f t="shared" si="303"/>
        <v>0</v>
      </c>
      <c r="X553" s="85">
        <f t="shared" si="303"/>
        <v>0</v>
      </c>
      <c r="Y553" s="85" t="e">
        <f t="shared" si="303"/>
        <v>#DIV/0!</v>
      </c>
      <c r="Z553" s="85" t="e">
        <f t="shared" si="303"/>
        <v>#DIV/0!</v>
      </c>
    </row>
    <row r="554" spans="1:26" hidden="1" x14ac:dyDescent="0.25">
      <c r="A554" s="52"/>
      <c r="B554" s="87"/>
      <c r="C554" s="87"/>
      <c r="D554" s="87"/>
      <c r="E554" s="87"/>
      <c r="F554" s="289"/>
      <c r="H554" s="87"/>
      <c r="I554" s="87"/>
      <c r="J554" s="87"/>
      <c r="K554" s="86"/>
      <c r="L554" s="290"/>
      <c r="M554" s="290"/>
      <c r="N554" s="290"/>
      <c r="O554" s="290"/>
      <c r="P554" s="136">
        <f t="shared" ref="P554:Z554" si="304">P251</f>
        <v>0</v>
      </c>
      <c r="Q554" s="85">
        <f t="shared" si="304"/>
        <v>0</v>
      </c>
      <c r="R554" s="85">
        <f t="shared" si="304"/>
        <v>0</v>
      </c>
      <c r="S554" s="85">
        <f t="shared" si="304"/>
        <v>0</v>
      </c>
      <c r="T554" s="85">
        <f t="shared" si="304"/>
        <v>0</v>
      </c>
      <c r="U554" s="85">
        <f t="shared" si="304"/>
        <v>0</v>
      </c>
      <c r="V554" s="85">
        <f t="shared" si="304"/>
        <v>0</v>
      </c>
      <c r="W554" s="85">
        <f t="shared" si="304"/>
        <v>0</v>
      </c>
      <c r="X554" s="85">
        <f t="shared" si="304"/>
        <v>0</v>
      </c>
      <c r="Y554" s="85" t="e">
        <f t="shared" si="304"/>
        <v>#DIV/0!</v>
      </c>
      <c r="Z554" s="85" t="e">
        <f t="shared" si="304"/>
        <v>#DIV/0!</v>
      </c>
    </row>
    <row r="555" spans="1:26" hidden="1" x14ac:dyDescent="0.25">
      <c r="A555" s="52"/>
      <c r="B555" s="87"/>
      <c r="C555" s="87"/>
      <c r="D555" s="87"/>
      <c r="E555" s="87"/>
      <c r="F555" s="289"/>
      <c r="H555" s="87"/>
      <c r="I555" s="87"/>
      <c r="J555" s="87"/>
      <c r="K555" s="86"/>
      <c r="L555" s="291"/>
      <c r="M555" s="291"/>
      <c r="N555" s="291"/>
      <c r="O555" s="291"/>
      <c r="P555" s="136">
        <f t="shared" ref="P555:Z555" si="305">P252</f>
        <v>0</v>
      </c>
      <c r="Q555" s="85">
        <f t="shared" si="305"/>
        <v>0</v>
      </c>
      <c r="R555" s="85">
        <f t="shared" si="305"/>
        <v>0</v>
      </c>
      <c r="S555" s="85">
        <f t="shared" si="305"/>
        <v>0</v>
      </c>
      <c r="T555" s="85">
        <f t="shared" si="305"/>
        <v>0</v>
      </c>
      <c r="U555" s="85">
        <f t="shared" si="305"/>
        <v>0</v>
      </c>
      <c r="V555" s="85">
        <f t="shared" si="305"/>
        <v>0</v>
      </c>
      <c r="W555" s="85">
        <f t="shared" si="305"/>
        <v>0</v>
      </c>
      <c r="X555" s="85">
        <f t="shared" si="305"/>
        <v>0</v>
      </c>
      <c r="Y555" s="85" t="e">
        <f t="shared" si="305"/>
        <v>#DIV/0!</v>
      </c>
      <c r="Z555" s="85" t="e">
        <f t="shared" si="305"/>
        <v>#DIV/0!</v>
      </c>
    </row>
    <row r="556" spans="1:26" hidden="1" x14ac:dyDescent="0.25">
      <c r="A556" s="52"/>
      <c r="B556" s="87"/>
      <c r="C556" s="87"/>
      <c r="D556" s="87"/>
      <c r="E556" s="87"/>
      <c r="F556" s="289"/>
      <c r="H556" s="87"/>
      <c r="I556" s="87"/>
      <c r="J556" s="87"/>
      <c r="K556" s="86"/>
      <c r="L556" s="290"/>
      <c r="M556" s="290"/>
      <c r="N556" s="290"/>
      <c r="O556" s="290"/>
      <c r="P556" s="136">
        <f t="shared" ref="P556:Z556" si="306">P253</f>
        <v>0</v>
      </c>
      <c r="Q556" s="85">
        <f t="shared" si="306"/>
        <v>0</v>
      </c>
      <c r="R556" s="85">
        <f t="shared" si="306"/>
        <v>0</v>
      </c>
      <c r="S556" s="85">
        <f t="shared" si="306"/>
        <v>0</v>
      </c>
      <c r="T556" s="85">
        <f t="shared" si="306"/>
        <v>0</v>
      </c>
      <c r="U556" s="85">
        <f t="shared" si="306"/>
        <v>0</v>
      </c>
      <c r="V556" s="85">
        <f t="shared" si="306"/>
        <v>0</v>
      </c>
      <c r="W556" s="85">
        <f t="shared" si="306"/>
        <v>0</v>
      </c>
      <c r="X556" s="85">
        <f t="shared" si="306"/>
        <v>0</v>
      </c>
      <c r="Y556" s="85" t="e">
        <f t="shared" si="306"/>
        <v>#DIV/0!</v>
      </c>
      <c r="Z556" s="85" t="e">
        <f t="shared" si="306"/>
        <v>#DIV/0!</v>
      </c>
    </row>
    <row r="557" spans="1:26" hidden="1" x14ac:dyDescent="0.25">
      <c r="A557" s="52"/>
      <c r="B557" s="87"/>
      <c r="C557" s="87"/>
      <c r="D557" s="87"/>
      <c r="E557" s="87"/>
      <c r="F557" s="289"/>
      <c r="H557" s="87"/>
      <c r="I557" s="87"/>
      <c r="J557" s="87"/>
      <c r="K557" s="86"/>
      <c r="L557" s="291"/>
      <c r="M557" s="291"/>
      <c r="N557" s="291"/>
      <c r="O557" s="291"/>
      <c r="P557" s="136">
        <f t="shared" ref="P557:Z557" si="307">P254</f>
        <v>0</v>
      </c>
      <c r="Q557" s="85">
        <f t="shared" si="307"/>
        <v>0</v>
      </c>
      <c r="R557" s="85">
        <f t="shared" si="307"/>
        <v>0</v>
      </c>
      <c r="S557" s="85">
        <f t="shared" si="307"/>
        <v>0</v>
      </c>
      <c r="T557" s="85">
        <f t="shared" si="307"/>
        <v>0</v>
      </c>
      <c r="U557" s="85">
        <f t="shared" si="307"/>
        <v>0</v>
      </c>
      <c r="V557" s="85">
        <f t="shared" si="307"/>
        <v>0</v>
      </c>
      <c r="W557" s="85">
        <f t="shared" si="307"/>
        <v>0</v>
      </c>
      <c r="X557" s="85">
        <f t="shared" si="307"/>
        <v>0</v>
      </c>
      <c r="Y557" s="85" t="e">
        <f t="shared" si="307"/>
        <v>#DIV/0!</v>
      </c>
      <c r="Z557" s="85" t="e">
        <f t="shared" si="307"/>
        <v>#DIV/0!</v>
      </c>
    </row>
    <row r="558" spans="1:26" hidden="1" x14ac:dyDescent="0.25">
      <c r="A558" s="52"/>
      <c r="B558" s="87"/>
      <c r="C558" s="87"/>
      <c r="D558" s="87"/>
      <c r="E558" s="87"/>
      <c r="F558" s="289"/>
      <c r="H558" s="87"/>
      <c r="I558" s="87"/>
      <c r="J558" s="87"/>
      <c r="K558" s="86"/>
      <c r="L558" s="290"/>
      <c r="M558" s="290"/>
      <c r="N558" s="290"/>
      <c r="O558" s="290"/>
      <c r="P558" s="136">
        <f t="shared" ref="P558:Z558" si="308">P255</f>
        <v>0</v>
      </c>
      <c r="Q558" s="85">
        <f t="shared" si="308"/>
        <v>0</v>
      </c>
      <c r="R558" s="85">
        <f t="shared" si="308"/>
        <v>0</v>
      </c>
      <c r="S558" s="85">
        <f t="shared" si="308"/>
        <v>0</v>
      </c>
      <c r="T558" s="85">
        <f t="shared" si="308"/>
        <v>0</v>
      </c>
      <c r="U558" s="85">
        <f t="shared" si="308"/>
        <v>0</v>
      </c>
      <c r="V558" s="85">
        <f t="shared" si="308"/>
        <v>0</v>
      </c>
      <c r="W558" s="85">
        <f t="shared" si="308"/>
        <v>0</v>
      </c>
      <c r="X558" s="85">
        <f t="shared" si="308"/>
        <v>0</v>
      </c>
      <c r="Y558" s="85" t="e">
        <f t="shared" si="308"/>
        <v>#DIV/0!</v>
      </c>
      <c r="Z558" s="85" t="e">
        <f t="shared" si="308"/>
        <v>#DIV/0!</v>
      </c>
    </row>
    <row r="559" spans="1:26" hidden="1" x14ac:dyDescent="0.25">
      <c r="A559" s="52"/>
      <c r="B559" s="87"/>
      <c r="C559" s="87"/>
      <c r="D559" s="87"/>
      <c r="E559" s="87"/>
      <c r="F559" s="289"/>
      <c r="H559" s="87"/>
      <c r="I559" s="87"/>
      <c r="J559" s="87"/>
      <c r="K559" s="86"/>
      <c r="L559" s="291"/>
      <c r="M559" s="291"/>
      <c r="N559" s="291"/>
      <c r="O559" s="291"/>
      <c r="P559" s="136">
        <f t="shared" ref="P559:Z559" si="309">P256</f>
        <v>0</v>
      </c>
      <c r="Q559" s="85">
        <f t="shared" si="309"/>
        <v>0</v>
      </c>
      <c r="R559" s="85">
        <f t="shared" si="309"/>
        <v>0</v>
      </c>
      <c r="S559" s="85">
        <f t="shared" si="309"/>
        <v>0</v>
      </c>
      <c r="T559" s="85">
        <f t="shared" si="309"/>
        <v>0</v>
      </c>
      <c r="U559" s="85">
        <f t="shared" si="309"/>
        <v>0</v>
      </c>
      <c r="V559" s="85">
        <f t="shared" si="309"/>
        <v>0</v>
      </c>
      <c r="W559" s="85">
        <f t="shared" si="309"/>
        <v>0</v>
      </c>
      <c r="X559" s="85">
        <f t="shared" si="309"/>
        <v>0</v>
      </c>
      <c r="Y559" s="85" t="e">
        <f t="shared" si="309"/>
        <v>#DIV/0!</v>
      </c>
      <c r="Z559" s="85" t="e">
        <f t="shared" si="309"/>
        <v>#DIV/0!</v>
      </c>
    </row>
    <row r="560" spans="1:26" hidden="1" x14ac:dyDescent="0.25">
      <c r="A560" s="52"/>
      <c r="B560" s="87"/>
      <c r="C560" s="87"/>
      <c r="D560" s="87"/>
      <c r="E560" s="87"/>
      <c r="F560" s="289"/>
      <c r="H560" s="87"/>
      <c r="I560" s="87"/>
      <c r="J560" s="87"/>
      <c r="K560" s="86"/>
      <c r="L560" s="290"/>
      <c r="M560" s="290"/>
      <c r="N560" s="290"/>
      <c r="O560" s="290"/>
      <c r="P560" s="136">
        <f t="shared" ref="P560:Z560" si="310">P257</f>
        <v>0</v>
      </c>
      <c r="Q560" s="85">
        <f t="shared" si="310"/>
        <v>0</v>
      </c>
      <c r="R560" s="85">
        <f t="shared" si="310"/>
        <v>0</v>
      </c>
      <c r="S560" s="85">
        <f t="shared" si="310"/>
        <v>0</v>
      </c>
      <c r="T560" s="85">
        <f t="shared" si="310"/>
        <v>0</v>
      </c>
      <c r="U560" s="85">
        <f t="shared" si="310"/>
        <v>0</v>
      </c>
      <c r="V560" s="85">
        <f t="shared" si="310"/>
        <v>0</v>
      </c>
      <c r="W560" s="85">
        <f t="shared" si="310"/>
        <v>0</v>
      </c>
      <c r="X560" s="85">
        <f t="shared" si="310"/>
        <v>0</v>
      </c>
      <c r="Y560" s="85" t="e">
        <f t="shared" si="310"/>
        <v>#DIV/0!</v>
      </c>
      <c r="Z560" s="85" t="e">
        <f t="shared" si="310"/>
        <v>#DIV/0!</v>
      </c>
    </row>
    <row r="561" spans="1:26" hidden="1" x14ac:dyDescent="0.25">
      <c r="A561" s="52"/>
      <c r="B561" s="87"/>
      <c r="C561" s="87"/>
      <c r="D561" s="87"/>
      <c r="E561" s="87"/>
      <c r="F561" s="289"/>
      <c r="H561" s="87"/>
      <c r="I561" s="87"/>
      <c r="J561" s="87"/>
      <c r="K561" s="86"/>
      <c r="L561" s="291"/>
      <c r="M561" s="291"/>
      <c r="N561" s="291"/>
      <c r="O561" s="291"/>
      <c r="P561" s="136">
        <f t="shared" ref="P561:Z561" si="311">P258</f>
        <v>0</v>
      </c>
      <c r="Q561" s="85">
        <f t="shared" si="311"/>
        <v>0</v>
      </c>
      <c r="R561" s="85">
        <f t="shared" si="311"/>
        <v>0</v>
      </c>
      <c r="S561" s="85">
        <f t="shared" si="311"/>
        <v>0</v>
      </c>
      <c r="T561" s="85">
        <f t="shared" si="311"/>
        <v>0</v>
      </c>
      <c r="U561" s="85">
        <f t="shared" si="311"/>
        <v>0</v>
      </c>
      <c r="V561" s="85">
        <f t="shared" si="311"/>
        <v>0</v>
      </c>
      <c r="W561" s="85">
        <f t="shared" si="311"/>
        <v>0</v>
      </c>
      <c r="X561" s="85">
        <f t="shared" si="311"/>
        <v>0</v>
      </c>
      <c r="Y561" s="85" t="e">
        <f t="shared" si="311"/>
        <v>#DIV/0!</v>
      </c>
      <c r="Z561" s="85" t="e">
        <f t="shared" si="311"/>
        <v>#DIV/0!</v>
      </c>
    </row>
    <row r="562" spans="1:26" hidden="1" x14ac:dyDescent="0.25">
      <c r="A562" s="52"/>
      <c r="B562" s="87"/>
      <c r="C562" s="87"/>
      <c r="D562" s="87"/>
      <c r="E562" s="87"/>
      <c r="F562" s="289"/>
      <c r="H562" s="87"/>
      <c r="I562" s="87"/>
      <c r="J562" s="87"/>
      <c r="K562" s="86"/>
      <c r="L562" s="290"/>
      <c r="M562" s="290"/>
      <c r="N562" s="290"/>
      <c r="O562" s="290"/>
      <c r="P562" s="136">
        <f t="shared" ref="P562:Z562" si="312">P259</f>
        <v>0</v>
      </c>
      <c r="Q562" s="85">
        <f t="shared" si="312"/>
        <v>0</v>
      </c>
      <c r="R562" s="85">
        <f t="shared" si="312"/>
        <v>0</v>
      </c>
      <c r="S562" s="85">
        <f t="shared" si="312"/>
        <v>0</v>
      </c>
      <c r="T562" s="85">
        <f t="shared" si="312"/>
        <v>0</v>
      </c>
      <c r="U562" s="85">
        <f t="shared" si="312"/>
        <v>0</v>
      </c>
      <c r="V562" s="85">
        <f t="shared" si="312"/>
        <v>0</v>
      </c>
      <c r="W562" s="85">
        <f t="shared" si="312"/>
        <v>0</v>
      </c>
      <c r="X562" s="85">
        <f t="shared" si="312"/>
        <v>0</v>
      </c>
      <c r="Y562" s="85" t="e">
        <f t="shared" si="312"/>
        <v>#DIV/0!</v>
      </c>
      <c r="Z562" s="85" t="e">
        <f t="shared" si="312"/>
        <v>#DIV/0!</v>
      </c>
    </row>
    <row r="563" spans="1:26" hidden="1" x14ac:dyDescent="0.25">
      <c r="A563" s="52"/>
      <c r="B563" s="87"/>
      <c r="C563" s="87"/>
      <c r="D563" s="87"/>
      <c r="E563" s="87"/>
      <c r="F563" s="289"/>
      <c r="H563" s="87"/>
      <c r="I563" s="87"/>
      <c r="J563" s="87"/>
      <c r="K563" s="86"/>
      <c r="L563" s="291"/>
      <c r="M563" s="291"/>
      <c r="N563" s="291"/>
      <c r="O563" s="291"/>
      <c r="P563" s="136">
        <f t="shared" ref="P563:Z563" si="313">P260</f>
        <v>0</v>
      </c>
      <c r="Q563" s="85">
        <f t="shared" si="313"/>
        <v>0</v>
      </c>
      <c r="R563" s="85">
        <f t="shared" si="313"/>
        <v>0</v>
      </c>
      <c r="S563" s="85">
        <f t="shared" si="313"/>
        <v>0</v>
      </c>
      <c r="T563" s="85">
        <f t="shared" si="313"/>
        <v>0</v>
      </c>
      <c r="U563" s="85">
        <f t="shared" si="313"/>
        <v>0</v>
      </c>
      <c r="V563" s="85">
        <f t="shared" si="313"/>
        <v>0</v>
      </c>
      <c r="W563" s="85">
        <f t="shared" si="313"/>
        <v>0</v>
      </c>
      <c r="X563" s="85">
        <f t="shared" si="313"/>
        <v>0</v>
      </c>
      <c r="Y563" s="85" t="e">
        <f t="shared" si="313"/>
        <v>#DIV/0!</v>
      </c>
      <c r="Z563" s="85" t="e">
        <f t="shared" si="313"/>
        <v>#DIV/0!</v>
      </c>
    </row>
    <row r="564" spans="1:26" hidden="1" x14ac:dyDescent="0.25">
      <c r="A564" s="52"/>
      <c r="B564" s="87"/>
      <c r="C564" s="87"/>
      <c r="D564" s="87"/>
      <c r="E564" s="87"/>
      <c r="F564" s="289"/>
      <c r="H564" s="87"/>
      <c r="I564" s="87"/>
      <c r="J564" s="87"/>
      <c r="K564" s="86"/>
      <c r="L564" s="290"/>
      <c r="M564" s="290"/>
      <c r="N564" s="290"/>
      <c r="O564" s="290"/>
      <c r="P564" s="136">
        <f t="shared" ref="P564:Z564" si="314">P261</f>
        <v>0</v>
      </c>
      <c r="Q564" s="85">
        <f t="shared" si="314"/>
        <v>0</v>
      </c>
      <c r="R564" s="85">
        <f t="shared" si="314"/>
        <v>0</v>
      </c>
      <c r="S564" s="85">
        <f t="shared" si="314"/>
        <v>0</v>
      </c>
      <c r="T564" s="85">
        <f t="shared" si="314"/>
        <v>0</v>
      </c>
      <c r="U564" s="85">
        <f t="shared" si="314"/>
        <v>0</v>
      </c>
      <c r="V564" s="85">
        <f t="shared" si="314"/>
        <v>0</v>
      </c>
      <c r="W564" s="85">
        <f t="shared" si="314"/>
        <v>0</v>
      </c>
      <c r="X564" s="85">
        <f t="shared" si="314"/>
        <v>0</v>
      </c>
      <c r="Y564" s="85" t="e">
        <f t="shared" si="314"/>
        <v>#DIV/0!</v>
      </c>
      <c r="Z564" s="85" t="e">
        <f t="shared" si="314"/>
        <v>#DIV/0!</v>
      </c>
    </row>
    <row r="565" spans="1:26" hidden="1" x14ac:dyDescent="0.25">
      <c r="A565" s="52"/>
      <c r="B565" s="87"/>
      <c r="C565" s="87"/>
      <c r="D565" s="87"/>
      <c r="E565" s="87"/>
      <c r="F565" s="289"/>
      <c r="H565" s="87"/>
      <c r="I565" s="87"/>
      <c r="J565" s="87"/>
      <c r="K565" s="86"/>
      <c r="L565" s="291"/>
      <c r="M565" s="291"/>
      <c r="N565" s="291"/>
      <c r="O565" s="291"/>
      <c r="P565" s="136">
        <f t="shared" ref="P565:Z565" si="315">P262</f>
        <v>0</v>
      </c>
      <c r="Q565" s="85">
        <f t="shared" si="315"/>
        <v>0</v>
      </c>
      <c r="R565" s="85">
        <f t="shared" si="315"/>
        <v>0</v>
      </c>
      <c r="S565" s="85">
        <f t="shared" si="315"/>
        <v>0</v>
      </c>
      <c r="T565" s="85">
        <f t="shared" si="315"/>
        <v>0</v>
      </c>
      <c r="U565" s="85">
        <f t="shared" si="315"/>
        <v>0</v>
      </c>
      <c r="V565" s="85">
        <f t="shared" si="315"/>
        <v>0</v>
      </c>
      <c r="W565" s="85">
        <f t="shared" si="315"/>
        <v>0</v>
      </c>
      <c r="X565" s="85">
        <f t="shared" si="315"/>
        <v>0</v>
      </c>
      <c r="Y565" s="85" t="e">
        <f t="shared" si="315"/>
        <v>#DIV/0!</v>
      </c>
      <c r="Z565" s="85" t="e">
        <f t="shared" si="315"/>
        <v>#DIV/0!</v>
      </c>
    </row>
    <row r="566" spans="1:26" hidden="1" x14ac:dyDescent="0.25">
      <c r="A566" s="52"/>
      <c r="B566" s="87"/>
      <c r="C566" s="87"/>
      <c r="D566" s="87"/>
      <c r="E566" s="87"/>
      <c r="F566" s="289"/>
      <c r="H566" s="87"/>
      <c r="I566" s="87"/>
      <c r="J566" s="87"/>
      <c r="K566" s="86"/>
      <c r="L566" s="290"/>
      <c r="M566" s="290"/>
      <c r="N566" s="290"/>
      <c r="O566" s="290"/>
      <c r="P566" s="136">
        <f t="shared" ref="P566:Z566" si="316">P263</f>
        <v>0</v>
      </c>
      <c r="Q566" s="85">
        <f t="shared" si="316"/>
        <v>0</v>
      </c>
      <c r="R566" s="85">
        <f t="shared" si="316"/>
        <v>0</v>
      </c>
      <c r="S566" s="85">
        <f t="shared" si="316"/>
        <v>0</v>
      </c>
      <c r="T566" s="85">
        <f t="shared" si="316"/>
        <v>0</v>
      </c>
      <c r="U566" s="85">
        <f t="shared" si="316"/>
        <v>0</v>
      </c>
      <c r="V566" s="85">
        <f t="shared" si="316"/>
        <v>0</v>
      </c>
      <c r="W566" s="85">
        <f t="shared" si="316"/>
        <v>0</v>
      </c>
      <c r="X566" s="85">
        <f t="shared" si="316"/>
        <v>0</v>
      </c>
      <c r="Y566" s="85" t="e">
        <f t="shared" si="316"/>
        <v>#DIV/0!</v>
      </c>
      <c r="Z566" s="85" t="e">
        <f t="shared" si="316"/>
        <v>#DIV/0!</v>
      </c>
    </row>
    <row r="567" spans="1:26" hidden="1" x14ac:dyDescent="0.25">
      <c r="A567" s="52"/>
      <c r="B567" s="87"/>
      <c r="C567" s="87"/>
      <c r="D567" s="87"/>
      <c r="E567" s="87"/>
      <c r="F567" s="289"/>
      <c r="H567" s="87"/>
      <c r="I567" s="87"/>
      <c r="J567" s="87"/>
      <c r="K567" s="86"/>
      <c r="L567" s="291"/>
      <c r="M567" s="291"/>
      <c r="N567" s="291"/>
      <c r="O567" s="291"/>
      <c r="P567" s="136">
        <f t="shared" ref="P567:Z567" si="317">P264</f>
        <v>0</v>
      </c>
      <c r="Q567" s="85">
        <f t="shared" si="317"/>
        <v>0</v>
      </c>
      <c r="R567" s="85">
        <f t="shared" si="317"/>
        <v>0</v>
      </c>
      <c r="S567" s="85">
        <f t="shared" si="317"/>
        <v>0</v>
      </c>
      <c r="T567" s="85">
        <f t="shared" si="317"/>
        <v>0</v>
      </c>
      <c r="U567" s="85">
        <f t="shared" si="317"/>
        <v>0</v>
      </c>
      <c r="V567" s="85">
        <f t="shared" si="317"/>
        <v>0</v>
      </c>
      <c r="W567" s="85">
        <f t="shared" si="317"/>
        <v>0</v>
      </c>
      <c r="X567" s="85">
        <f t="shared" si="317"/>
        <v>0</v>
      </c>
      <c r="Y567" s="85" t="e">
        <f t="shared" si="317"/>
        <v>#DIV/0!</v>
      </c>
      <c r="Z567" s="85" t="e">
        <f t="shared" si="317"/>
        <v>#DIV/0!</v>
      </c>
    </row>
    <row r="568" spans="1:26" hidden="1" x14ac:dyDescent="0.25">
      <c r="A568" s="52"/>
      <c r="B568" s="87"/>
      <c r="C568" s="87"/>
      <c r="D568" s="87"/>
      <c r="E568" s="87"/>
      <c r="F568" s="289"/>
      <c r="H568" s="87"/>
      <c r="I568" s="87"/>
      <c r="J568" s="87"/>
      <c r="K568" s="86"/>
      <c r="L568" s="290"/>
      <c r="M568" s="290"/>
      <c r="N568" s="290"/>
      <c r="O568" s="290"/>
      <c r="P568" s="136">
        <f t="shared" ref="P568:Z568" si="318">P265</f>
        <v>0</v>
      </c>
      <c r="Q568" s="85">
        <f t="shared" si="318"/>
        <v>0</v>
      </c>
      <c r="R568" s="85">
        <f t="shared" si="318"/>
        <v>0</v>
      </c>
      <c r="S568" s="85">
        <f t="shared" si="318"/>
        <v>0</v>
      </c>
      <c r="T568" s="85">
        <f t="shared" si="318"/>
        <v>0</v>
      </c>
      <c r="U568" s="85">
        <f t="shared" si="318"/>
        <v>0</v>
      </c>
      <c r="V568" s="85">
        <f t="shared" si="318"/>
        <v>0</v>
      </c>
      <c r="W568" s="85">
        <f t="shared" si="318"/>
        <v>0</v>
      </c>
      <c r="X568" s="85">
        <f t="shared" si="318"/>
        <v>0</v>
      </c>
      <c r="Y568" s="85" t="e">
        <f t="shared" si="318"/>
        <v>#DIV/0!</v>
      </c>
      <c r="Z568" s="85" t="e">
        <f t="shared" si="318"/>
        <v>#DIV/0!</v>
      </c>
    </row>
    <row r="569" spans="1:26" hidden="1" x14ac:dyDescent="0.25">
      <c r="A569" s="52"/>
      <c r="B569" s="87"/>
      <c r="C569" s="87"/>
      <c r="D569" s="87"/>
      <c r="E569" s="87"/>
      <c r="F569" s="289"/>
      <c r="H569" s="87"/>
      <c r="I569" s="87"/>
      <c r="J569" s="87"/>
      <c r="K569" s="86"/>
      <c r="L569" s="291"/>
      <c r="M569" s="291"/>
      <c r="N569" s="291"/>
      <c r="O569" s="291"/>
      <c r="P569" s="136">
        <f t="shared" ref="P569:Z569" si="319">P266</f>
        <v>0</v>
      </c>
      <c r="Q569" s="85">
        <f t="shared" si="319"/>
        <v>0</v>
      </c>
      <c r="R569" s="85">
        <f t="shared" si="319"/>
        <v>0</v>
      </c>
      <c r="S569" s="85">
        <f t="shared" si="319"/>
        <v>0</v>
      </c>
      <c r="T569" s="85">
        <f t="shared" si="319"/>
        <v>0</v>
      </c>
      <c r="U569" s="85">
        <f t="shared" si="319"/>
        <v>0</v>
      </c>
      <c r="V569" s="85">
        <f t="shared" si="319"/>
        <v>0</v>
      </c>
      <c r="W569" s="85">
        <f t="shared" si="319"/>
        <v>0</v>
      </c>
      <c r="X569" s="85">
        <f t="shared" si="319"/>
        <v>0</v>
      </c>
      <c r="Y569" s="85" t="e">
        <f t="shared" si="319"/>
        <v>#DIV/0!</v>
      </c>
      <c r="Z569" s="85" t="e">
        <f t="shared" si="319"/>
        <v>#DIV/0!</v>
      </c>
    </row>
    <row r="570" spans="1:26" hidden="1" x14ac:dyDescent="0.25">
      <c r="A570" s="52"/>
      <c r="B570" s="87"/>
      <c r="C570" s="87"/>
      <c r="D570" s="87"/>
      <c r="E570" s="87"/>
      <c r="F570" s="289"/>
      <c r="H570" s="87"/>
      <c r="I570" s="87"/>
      <c r="J570" s="87"/>
      <c r="K570" s="86"/>
      <c r="L570" s="290"/>
      <c r="M570" s="290"/>
      <c r="N570" s="290"/>
      <c r="O570" s="290"/>
      <c r="P570" s="136">
        <f t="shared" ref="P570:Z570" si="320">P267</f>
        <v>0</v>
      </c>
      <c r="Q570" s="85">
        <f t="shared" si="320"/>
        <v>0</v>
      </c>
      <c r="R570" s="85">
        <f t="shared" si="320"/>
        <v>0</v>
      </c>
      <c r="S570" s="85">
        <f t="shared" si="320"/>
        <v>0</v>
      </c>
      <c r="T570" s="85">
        <f t="shared" si="320"/>
        <v>0</v>
      </c>
      <c r="U570" s="85">
        <f t="shared" si="320"/>
        <v>0</v>
      </c>
      <c r="V570" s="85">
        <f t="shared" si="320"/>
        <v>0</v>
      </c>
      <c r="W570" s="85">
        <f t="shared" si="320"/>
        <v>0</v>
      </c>
      <c r="X570" s="85">
        <f t="shared" si="320"/>
        <v>0</v>
      </c>
      <c r="Y570" s="85" t="e">
        <f t="shared" si="320"/>
        <v>#DIV/0!</v>
      </c>
      <c r="Z570" s="85" t="e">
        <f t="shared" si="320"/>
        <v>#DIV/0!</v>
      </c>
    </row>
    <row r="571" spans="1:26" hidden="1" x14ac:dyDescent="0.25">
      <c r="A571" s="52"/>
      <c r="B571" s="87"/>
      <c r="C571" s="87"/>
      <c r="D571" s="87"/>
      <c r="E571" s="87"/>
      <c r="F571" s="289"/>
      <c r="H571" s="87"/>
      <c r="I571" s="87"/>
      <c r="J571" s="87"/>
      <c r="K571" s="86"/>
      <c r="L571" s="291"/>
      <c r="M571" s="291"/>
      <c r="N571" s="291"/>
      <c r="O571" s="291"/>
      <c r="P571" s="136">
        <f t="shared" ref="P571:Z571" si="321">P268</f>
        <v>0</v>
      </c>
      <c r="Q571" s="85">
        <f t="shared" si="321"/>
        <v>0</v>
      </c>
      <c r="R571" s="85">
        <f t="shared" si="321"/>
        <v>0</v>
      </c>
      <c r="S571" s="85">
        <f t="shared" si="321"/>
        <v>0</v>
      </c>
      <c r="T571" s="85">
        <f t="shared" si="321"/>
        <v>0</v>
      </c>
      <c r="U571" s="85">
        <f t="shared" si="321"/>
        <v>0</v>
      </c>
      <c r="V571" s="85">
        <f t="shared" si="321"/>
        <v>0</v>
      </c>
      <c r="W571" s="85">
        <f t="shared" si="321"/>
        <v>0</v>
      </c>
      <c r="X571" s="85">
        <f t="shared" si="321"/>
        <v>0</v>
      </c>
      <c r="Y571" s="85" t="e">
        <f t="shared" si="321"/>
        <v>#DIV/0!</v>
      </c>
      <c r="Z571" s="85" t="e">
        <f t="shared" si="321"/>
        <v>#DIV/0!</v>
      </c>
    </row>
    <row r="572" spans="1:26" hidden="1" x14ac:dyDescent="0.25">
      <c r="A572" s="52"/>
      <c r="B572" s="87"/>
      <c r="C572" s="87"/>
      <c r="D572" s="87"/>
      <c r="E572" s="87"/>
      <c r="F572" s="289"/>
      <c r="H572" s="87"/>
      <c r="I572" s="87"/>
      <c r="J572" s="87"/>
      <c r="K572" s="86"/>
      <c r="L572" s="290"/>
      <c r="M572" s="290"/>
      <c r="N572" s="290"/>
      <c r="O572" s="290"/>
      <c r="P572" s="136">
        <f t="shared" ref="P572:Z572" si="322">P269</f>
        <v>0</v>
      </c>
      <c r="Q572" s="85">
        <f t="shared" si="322"/>
        <v>0</v>
      </c>
      <c r="R572" s="85">
        <f t="shared" si="322"/>
        <v>0</v>
      </c>
      <c r="S572" s="85">
        <f t="shared" si="322"/>
        <v>0</v>
      </c>
      <c r="T572" s="85">
        <f t="shared" si="322"/>
        <v>0</v>
      </c>
      <c r="U572" s="85">
        <f t="shared" si="322"/>
        <v>0</v>
      </c>
      <c r="V572" s="85">
        <f t="shared" si="322"/>
        <v>0</v>
      </c>
      <c r="W572" s="85">
        <f t="shared" si="322"/>
        <v>0</v>
      </c>
      <c r="X572" s="85">
        <f t="shared" si="322"/>
        <v>0</v>
      </c>
      <c r="Y572" s="85" t="e">
        <f t="shared" si="322"/>
        <v>#DIV/0!</v>
      </c>
      <c r="Z572" s="85" t="e">
        <f t="shared" si="322"/>
        <v>#DIV/0!</v>
      </c>
    </row>
    <row r="573" spans="1:26" hidden="1" x14ac:dyDescent="0.25">
      <c r="A573" s="52"/>
      <c r="B573" s="87"/>
      <c r="C573" s="87"/>
      <c r="D573" s="87"/>
      <c r="E573" s="87"/>
      <c r="F573" s="289"/>
      <c r="H573" s="87"/>
      <c r="I573" s="87"/>
      <c r="J573" s="87"/>
      <c r="K573" s="86"/>
      <c r="L573" s="291"/>
      <c r="M573" s="291"/>
      <c r="N573" s="291"/>
      <c r="O573" s="291"/>
      <c r="P573" s="136">
        <f t="shared" ref="P573:Z573" si="323">P270</f>
        <v>0</v>
      </c>
      <c r="Q573" s="85">
        <f t="shared" si="323"/>
        <v>0</v>
      </c>
      <c r="R573" s="85">
        <f t="shared" si="323"/>
        <v>0</v>
      </c>
      <c r="S573" s="85">
        <f t="shared" si="323"/>
        <v>0</v>
      </c>
      <c r="T573" s="85">
        <f t="shared" si="323"/>
        <v>0</v>
      </c>
      <c r="U573" s="85">
        <f t="shared" si="323"/>
        <v>0</v>
      </c>
      <c r="V573" s="85">
        <f t="shared" si="323"/>
        <v>0</v>
      </c>
      <c r="W573" s="85">
        <f t="shared" si="323"/>
        <v>0</v>
      </c>
      <c r="X573" s="85">
        <f t="shared" si="323"/>
        <v>0</v>
      </c>
      <c r="Y573" s="85" t="e">
        <f t="shared" si="323"/>
        <v>#DIV/0!</v>
      </c>
      <c r="Z573" s="85" t="e">
        <f t="shared" si="323"/>
        <v>#DIV/0!</v>
      </c>
    </row>
    <row r="574" spans="1:26" hidden="1" x14ac:dyDescent="0.25">
      <c r="A574" s="52"/>
      <c r="B574" s="87"/>
      <c r="C574" s="87"/>
      <c r="D574" s="87"/>
      <c r="E574" s="87"/>
      <c r="F574" s="289"/>
      <c r="H574" s="87"/>
      <c r="I574" s="87"/>
      <c r="J574" s="87"/>
      <c r="K574" s="86"/>
      <c r="L574" s="290"/>
      <c r="M574" s="290"/>
      <c r="N574" s="290"/>
      <c r="O574" s="290"/>
      <c r="P574" s="136">
        <f t="shared" ref="P574:Z574" si="324">P271</f>
        <v>0</v>
      </c>
      <c r="Q574" s="85">
        <f t="shared" si="324"/>
        <v>0</v>
      </c>
      <c r="R574" s="85">
        <f t="shared" si="324"/>
        <v>0</v>
      </c>
      <c r="S574" s="85">
        <f t="shared" si="324"/>
        <v>0</v>
      </c>
      <c r="T574" s="85">
        <f t="shared" si="324"/>
        <v>0</v>
      </c>
      <c r="U574" s="85">
        <f t="shared" si="324"/>
        <v>0</v>
      </c>
      <c r="V574" s="85">
        <f t="shared" si="324"/>
        <v>0</v>
      </c>
      <c r="W574" s="85">
        <f t="shared" si="324"/>
        <v>0</v>
      </c>
      <c r="X574" s="85">
        <f t="shared" si="324"/>
        <v>0</v>
      </c>
      <c r="Y574" s="85" t="e">
        <f t="shared" si="324"/>
        <v>#DIV/0!</v>
      </c>
      <c r="Z574" s="85" t="e">
        <f t="shared" si="324"/>
        <v>#DIV/0!</v>
      </c>
    </row>
    <row r="575" spans="1:26" hidden="1" x14ac:dyDescent="0.25">
      <c r="A575" s="52"/>
      <c r="B575" s="87"/>
      <c r="C575" s="87"/>
      <c r="D575" s="87"/>
      <c r="E575" s="87"/>
      <c r="F575" s="289"/>
      <c r="H575" s="87"/>
      <c r="I575" s="87"/>
      <c r="J575" s="87"/>
      <c r="K575" s="86"/>
      <c r="L575" s="291"/>
      <c r="M575" s="291"/>
      <c r="N575" s="291"/>
      <c r="O575" s="291"/>
      <c r="P575" s="136">
        <f t="shared" ref="P575:Z575" si="325">P272</f>
        <v>0</v>
      </c>
      <c r="Q575" s="85">
        <f t="shared" si="325"/>
        <v>0</v>
      </c>
      <c r="R575" s="85">
        <f t="shared" si="325"/>
        <v>0</v>
      </c>
      <c r="S575" s="85">
        <f t="shared" si="325"/>
        <v>0</v>
      </c>
      <c r="T575" s="85">
        <f t="shared" si="325"/>
        <v>0</v>
      </c>
      <c r="U575" s="85">
        <f t="shared" si="325"/>
        <v>0</v>
      </c>
      <c r="V575" s="85">
        <f t="shared" si="325"/>
        <v>0</v>
      </c>
      <c r="W575" s="85">
        <f t="shared" si="325"/>
        <v>0</v>
      </c>
      <c r="X575" s="85">
        <f t="shared" si="325"/>
        <v>0</v>
      </c>
      <c r="Y575" s="85" t="e">
        <f t="shared" si="325"/>
        <v>#DIV/0!</v>
      </c>
      <c r="Z575" s="85" t="e">
        <f t="shared" si="325"/>
        <v>#DIV/0!</v>
      </c>
    </row>
    <row r="576" spans="1:26" hidden="1" x14ac:dyDescent="0.25">
      <c r="A576" s="52"/>
      <c r="B576" s="87"/>
      <c r="C576" s="87"/>
      <c r="D576" s="87"/>
      <c r="E576" s="87"/>
      <c r="F576" s="289"/>
      <c r="H576" s="87"/>
      <c r="I576" s="87"/>
      <c r="J576" s="87"/>
      <c r="K576" s="86"/>
      <c r="L576" s="290"/>
      <c r="M576" s="290"/>
      <c r="N576" s="290"/>
      <c r="O576" s="290"/>
      <c r="P576" s="136">
        <f t="shared" ref="P576:Z576" si="326">P273</f>
        <v>0</v>
      </c>
      <c r="Q576" s="85">
        <f t="shared" si="326"/>
        <v>0</v>
      </c>
      <c r="R576" s="85">
        <f t="shared" si="326"/>
        <v>0</v>
      </c>
      <c r="S576" s="85">
        <f t="shared" si="326"/>
        <v>0</v>
      </c>
      <c r="T576" s="85">
        <f t="shared" si="326"/>
        <v>0</v>
      </c>
      <c r="U576" s="85">
        <f t="shared" si="326"/>
        <v>0</v>
      </c>
      <c r="V576" s="85">
        <f t="shared" si="326"/>
        <v>0</v>
      </c>
      <c r="W576" s="85">
        <f t="shared" si="326"/>
        <v>0</v>
      </c>
      <c r="X576" s="85">
        <f t="shared" si="326"/>
        <v>0</v>
      </c>
      <c r="Y576" s="85" t="e">
        <f t="shared" si="326"/>
        <v>#DIV/0!</v>
      </c>
      <c r="Z576" s="85" t="e">
        <f t="shared" si="326"/>
        <v>#DIV/0!</v>
      </c>
    </row>
    <row r="577" spans="1:26" hidden="1" x14ac:dyDescent="0.25">
      <c r="A577" s="52"/>
      <c r="B577" s="87"/>
      <c r="C577" s="87"/>
      <c r="D577" s="87"/>
      <c r="E577" s="87"/>
      <c r="F577" s="289"/>
      <c r="H577" s="87"/>
      <c r="I577" s="87"/>
      <c r="J577" s="87"/>
      <c r="K577" s="86"/>
      <c r="L577" s="291"/>
      <c r="M577" s="291"/>
      <c r="N577" s="291"/>
      <c r="O577" s="291"/>
      <c r="P577" s="136">
        <f t="shared" ref="P577:Z577" si="327">P274</f>
        <v>0</v>
      </c>
      <c r="Q577" s="85">
        <f t="shared" si="327"/>
        <v>0</v>
      </c>
      <c r="R577" s="85">
        <f t="shared" si="327"/>
        <v>0</v>
      </c>
      <c r="S577" s="85">
        <f t="shared" si="327"/>
        <v>0</v>
      </c>
      <c r="T577" s="85">
        <f t="shared" si="327"/>
        <v>0</v>
      </c>
      <c r="U577" s="85">
        <f t="shared" si="327"/>
        <v>0</v>
      </c>
      <c r="V577" s="85">
        <f t="shared" si="327"/>
        <v>0</v>
      </c>
      <c r="W577" s="85">
        <f t="shared" si="327"/>
        <v>0</v>
      </c>
      <c r="X577" s="85">
        <f t="shared" si="327"/>
        <v>0</v>
      </c>
      <c r="Y577" s="85" t="e">
        <f t="shared" si="327"/>
        <v>#DIV/0!</v>
      </c>
      <c r="Z577" s="85" t="e">
        <f t="shared" si="327"/>
        <v>#DIV/0!</v>
      </c>
    </row>
    <row r="578" spans="1:26" hidden="1" x14ac:dyDescent="0.25">
      <c r="A578" s="52"/>
      <c r="B578" s="87"/>
      <c r="C578" s="87"/>
      <c r="D578" s="87"/>
      <c r="E578" s="87"/>
      <c r="F578" s="289"/>
      <c r="H578" s="87"/>
      <c r="I578" s="87"/>
      <c r="J578" s="87"/>
      <c r="K578" s="86"/>
      <c r="L578" s="290"/>
      <c r="M578" s="290"/>
      <c r="N578" s="290"/>
      <c r="O578" s="290"/>
      <c r="P578" s="136">
        <f t="shared" ref="P578:Z578" si="328">P275</f>
        <v>0</v>
      </c>
      <c r="Q578" s="85">
        <f t="shared" si="328"/>
        <v>0</v>
      </c>
      <c r="R578" s="85">
        <f t="shared" si="328"/>
        <v>0</v>
      </c>
      <c r="S578" s="85">
        <f t="shared" si="328"/>
        <v>0</v>
      </c>
      <c r="T578" s="85">
        <f t="shared" si="328"/>
        <v>0</v>
      </c>
      <c r="U578" s="85">
        <f t="shared" si="328"/>
        <v>0</v>
      </c>
      <c r="V578" s="85">
        <f t="shared" si="328"/>
        <v>0</v>
      </c>
      <c r="W578" s="85">
        <f t="shared" si="328"/>
        <v>0</v>
      </c>
      <c r="X578" s="85">
        <f t="shared" si="328"/>
        <v>0</v>
      </c>
      <c r="Y578" s="85" t="e">
        <f t="shared" si="328"/>
        <v>#DIV/0!</v>
      </c>
      <c r="Z578" s="85" t="e">
        <f t="shared" si="328"/>
        <v>#DIV/0!</v>
      </c>
    </row>
    <row r="579" spans="1:26" hidden="1" x14ac:dyDescent="0.25">
      <c r="A579" s="52"/>
      <c r="B579" s="87"/>
      <c r="C579" s="87"/>
      <c r="D579" s="87"/>
      <c r="E579" s="87"/>
      <c r="F579" s="289"/>
      <c r="H579" s="87"/>
      <c r="I579" s="87"/>
      <c r="J579" s="87"/>
      <c r="K579" s="86"/>
      <c r="L579" s="291"/>
      <c r="M579" s="291"/>
      <c r="N579" s="291"/>
      <c r="O579" s="291"/>
      <c r="P579" s="136">
        <f t="shared" ref="P579:Z579" si="329">P276</f>
        <v>0</v>
      </c>
      <c r="Q579" s="85">
        <f t="shared" si="329"/>
        <v>0</v>
      </c>
      <c r="R579" s="85">
        <f t="shared" si="329"/>
        <v>0</v>
      </c>
      <c r="S579" s="85">
        <f t="shared" si="329"/>
        <v>0</v>
      </c>
      <c r="T579" s="85">
        <f t="shared" si="329"/>
        <v>0</v>
      </c>
      <c r="U579" s="85">
        <f t="shared" si="329"/>
        <v>0</v>
      </c>
      <c r="V579" s="85">
        <f t="shared" si="329"/>
        <v>0</v>
      </c>
      <c r="W579" s="85">
        <f t="shared" si="329"/>
        <v>0</v>
      </c>
      <c r="X579" s="85">
        <f t="shared" si="329"/>
        <v>0</v>
      </c>
      <c r="Y579" s="85" t="e">
        <f t="shared" si="329"/>
        <v>#DIV/0!</v>
      </c>
      <c r="Z579" s="85" t="e">
        <f t="shared" si="329"/>
        <v>#DIV/0!</v>
      </c>
    </row>
    <row r="580" spans="1:26" hidden="1" x14ac:dyDescent="0.25">
      <c r="A580" s="52"/>
      <c r="B580" s="87"/>
      <c r="C580" s="87"/>
      <c r="D580" s="87"/>
      <c r="E580" s="87"/>
      <c r="F580" s="289"/>
      <c r="H580" s="87"/>
      <c r="I580" s="87"/>
      <c r="J580" s="87"/>
      <c r="K580" s="86"/>
      <c r="L580" s="290"/>
      <c r="M580" s="290"/>
      <c r="N580" s="290"/>
      <c r="O580" s="290"/>
      <c r="P580" s="136">
        <f t="shared" ref="P580:Z580" si="330">P277</f>
        <v>0</v>
      </c>
      <c r="Q580" s="85">
        <f t="shared" si="330"/>
        <v>0</v>
      </c>
      <c r="R580" s="85">
        <f t="shared" si="330"/>
        <v>0</v>
      </c>
      <c r="S580" s="85">
        <f t="shared" si="330"/>
        <v>0</v>
      </c>
      <c r="T580" s="85">
        <f t="shared" si="330"/>
        <v>0</v>
      </c>
      <c r="U580" s="85">
        <f t="shared" si="330"/>
        <v>0</v>
      </c>
      <c r="V580" s="85">
        <f t="shared" si="330"/>
        <v>0</v>
      </c>
      <c r="W580" s="85">
        <f t="shared" si="330"/>
        <v>0</v>
      </c>
      <c r="X580" s="85">
        <f t="shared" si="330"/>
        <v>0</v>
      </c>
      <c r="Y580" s="85" t="e">
        <f t="shared" si="330"/>
        <v>#DIV/0!</v>
      </c>
      <c r="Z580" s="85" t="e">
        <f t="shared" si="330"/>
        <v>#DIV/0!</v>
      </c>
    </row>
    <row r="581" spans="1:26" hidden="1" x14ac:dyDescent="0.25">
      <c r="A581" s="52"/>
      <c r="B581" s="87"/>
      <c r="C581" s="87"/>
      <c r="D581" s="87"/>
      <c r="E581" s="87"/>
      <c r="F581" s="289"/>
      <c r="H581" s="87"/>
      <c r="I581" s="87"/>
      <c r="J581" s="87"/>
      <c r="K581" s="86"/>
      <c r="L581" s="291"/>
      <c r="M581" s="291"/>
      <c r="N581" s="291"/>
      <c r="O581" s="291"/>
      <c r="P581" s="136">
        <f t="shared" ref="P581:Z581" si="331">P278</f>
        <v>0</v>
      </c>
      <c r="Q581" s="85">
        <f t="shared" si="331"/>
        <v>0</v>
      </c>
      <c r="R581" s="85">
        <f t="shared" si="331"/>
        <v>0</v>
      </c>
      <c r="S581" s="85">
        <f t="shared" si="331"/>
        <v>0</v>
      </c>
      <c r="T581" s="85">
        <f t="shared" si="331"/>
        <v>0</v>
      </c>
      <c r="U581" s="85">
        <f t="shared" si="331"/>
        <v>0</v>
      </c>
      <c r="V581" s="85">
        <f t="shared" si="331"/>
        <v>0</v>
      </c>
      <c r="W581" s="85">
        <f t="shared" si="331"/>
        <v>0</v>
      </c>
      <c r="X581" s="85">
        <f t="shared" si="331"/>
        <v>0</v>
      </c>
      <c r="Y581" s="85" t="e">
        <f t="shared" si="331"/>
        <v>#DIV/0!</v>
      </c>
      <c r="Z581" s="85" t="e">
        <f t="shared" si="331"/>
        <v>#DIV/0!</v>
      </c>
    </row>
    <row r="582" spans="1:26" hidden="1" x14ac:dyDescent="0.25">
      <c r="A582" s="52"/>
      <c r="B582" s="87"/>
      <c r="C582" s="87"/>
      <c r="D582" s="87"/>
      <c r="E582" s="87"/>
      <c r="F582" s="289"/>
      <c r="H582" s="87"/>
      <c r="I582" s="87"/>
      <c r="J582" s="87"/>
      <c r="K582" s="86"/>
      <c r="L582" s="290"/>
      <c r="M582" s="290"/>
      <c r="N582" s="290"/>
      <c r="O582" s="290"/>
      <c r="P582" s="136">
        <f t="shared" ref="P582:Z582" si="332">P279</f>
        <v>0</v>
      </c>
      <c r="Q582" s="85">
        <f t="shared" si="332"/>
        <v>0</v>
      </c>
      <c r="R582" s="85">
        <f t="shared" si="332"/>
        <v>0</v>
      </c>
      <c r="S582" s="85">
        <f t="shared" si="332"/>
        <v>0</v>
      </c>
      <c r="T582" s="85">
        <f t="shared" si="332"/>
        <v>0</v>
      </c>
      <c r="U582" s="85">
        <f t="shared" si="332"/>
        <v>0</v>
      </c>
      <c r="V582" s="85">
        <f t="shared" si="332"/>
        <v>0</v>
      </c>
      <c r="W582" s="85">
        <f t="shared" si="332"/>
        <v>0</v>
      </c>
      <c r="X582" s="85">
        <f t="shared" si="332"/>
        <v>0</v>
      </c>
      <c r="Y582" s="85" t="e">
        <f t="shared" si="332"/>
        <v>#DIV/0!</v>
      </c>
      <c r="Z582" s="85" t="e">
        <f t="shared" si="332"/>
        <v>#DIV/0!</v>
      </c>
    </row>
    <row r="583" spans="1:26" hidden="1" x14ac:dyDescent="0.25">
      <c r="A583" s="52"/>
      <c r="B583" s="87"/>
      <c r="C583" s="87"/>
      <c r="D583" s="87"/>
      <c r="E583" s="87"/>
      <c r="F583" s="289"/>
      <c r="H583" s="87"/>
      <c r="I583" s="87"/>
      <c r="J583" s="87"/>
      <c r="K583" s="86"/>
      <c r="L583" s="291"/>
      <c r="M583" s="291"/>
      <c r="N583" s="291"/>
      <c r="O583" s="291"/>
      <c r="P583" s="136">
        <f t="shared" ref="P583:Z583" si="333">P280</f>
        <v>0</v>
      </c>
      <c r="Q583" s="85">
        <f t="shared" si="333"/>
        <v>0</v>
      </c>
      <c r="R583" s="85">
        <f t="shared" si="333"/>
        <v>0</v>
      </c>
      <c r="S583" s="85">
        <f t="shared" si="333"/>
        <v>0</v>
      </c>
      <c r="T583" s="85">
        <f t="shared" si="333"/>
        <v>0</v>
      </c>
      <c r="U583" s="85">
        <f t="shared" si="333"/>
        <v>0</v>
      </c>
      <c r="V583" s="85">
        <f t="shared" si="333"/>
        <v>0</v>
      </c>
      <c r="W583" s="85">
        <f t="shared" si="333"/>
        <v>0</v>
      </c>
      <c r="X583" s="85">
        <f t="shared" si="333"/>
        <v>0</v>
      </c>
      <c r="Y583" s="85" t="e">
        <f t="shared" si="333"/>
        <v>#DIV/0!</v>
      </c>
      <c r="Z583" s="85" t="e">
        <f t="shared" si="333"/>
        <v>#DIV/0!</v>
      </c>
    </row>
    <row r="584" spans="1:26" hidden="1" x14ac:dyDescent="0.25">
      <c r="A584" s="52"/>
      <c r="B584" s="87"/>
      <c r="C584" s="87"/>
      <c r="D584" s="87"/>
      <c r="E584" s="87"/>
      <c r="F584" s="289"/>
      <c r="H584" s="87"/>
      <c r="I584" s="87"/>
      <c r="J584" s="87"/>
      <c r="K584" s="86"/>
      <c r="L584" s="290"/>
      <c r="M584" s="290"/>
      <c r="N584" s="290"/>
      <c r="O584" s="290"/>
      <c r="P584" s="136">
        <f t="shared" ref="P584:Z584" si="334">P281</f>
        <v>0</v>
      </c>
      <c r="Q584" s="85">
        <f t="shared" si="334"/>
        <v>0</v>
      </c>
      <c r="R584" s="85">
        <f t="shared" si="334"/>
        <v>0</v>
      </c>
      <c r="S584" s="85">
        <f t="shared" si="334"/>
        <v>0</v>
      </c>
      <c r="T584" s="85">
        <f t="shared" si="334"/>
        <v>0</v>
      </c>
      <c r="U584" s="85">
        <f t="shared" si="334"/>
        <v>0</v>
      </c>
      <c r="V584" s="85">
        <f t="shared" si="334"/>
        <v>0</v>
      </c>
      <c r="W584" s="85">
        <f t="shared" si="334"/>
        <v>0</v>
      </c>
      <c r="X584" s="85">
        <f t="shared" si="334"/>
        <v>0</v>
      </c>
      <c r="Y584" s="85" t="e">
        <f t="shared" si="334"/>
        <v>#DIV/0!</v>
      </c>
      <c r="Z584" s="85" t="e">
        <f t="shared" si="334"/>
        <v>#DIV/0!</v>
      </c>
    </row>
    <row r="585" spans="1:26" hidden="1" x14ac:dyDescent="0.25">
      <c r="A585" s="52"/>
      <c r="B585" s="87"/>
      <c r="C585" s="87"/>
      <c r="D585" s="87"/>
      <c r="E585" s="87"/>
      <c r="F585" s="289"/>
      <c r="H585" s="87"/>
      <c r="I585" s="87"/>
      <c r="J585" s="87"/>
      <c r="K585" s="86"/>
      <c r="L585" s="291"/>
      <c r="M585" s="291"/>
      <c r="N585" s="291"/>
      <c r="O585" s="291"/>
      <c r="P585" s="136">
        <f t="shared" ref="P585:Z585" si="335">P282</f>
        <v>0</v>
      </c>
      <c r="Q585" s="85">
        <f t="shared" si="335"/>
        <v>0</v>
      </c>
      <c r="R585" s="85">
        <f t="shared" si="335"/>
        <v>0</v>
      </c>
      <c r="S585" s="85">
        <f t="shared" si="335"/>
        <v>0</v>
      </c>
      <c r="T585" s="85">
        <f t="shared" si="335"/>
        <v>0</v>
      </c>
      <c r="U585" s="85">
        <f t="shared" si="335"/>
        <v>0</v>
      </c>
      <c r="V585" s="85">
        <f t="shared" si="335"/>
        <v>0</v>
      </c>
      <c r="W585" s="85">
        <f t="shared" si="335"/>
        <v>0</v>
      </c>
      <c r="X585" s="85">
        <f t="shared" si="335"/>
        <v>0</v>
      </c>
      <c r="Y585" s="85" t="e">
        <f t="shared" si="335"/>
        <v>#DIV/0!</v>
      </c>
      <c r="Z585" s="85" t="e">
        <f t="shared" si="335"/>
        <v>#DIV/0!</v>
      </c>
    </row>
    <row r="586" spans="1:26" hidden="1" x14ac:dyDescent="0.25">
      <c r="A586" s="52"/>
      <c r="B586" s="87"/>
      <c r="C586" s="87"/>
      <c r="D586" s="87"/>
      <c r="E586" s="87"/>
      <c r="F586" s="289"/>
      <c r="H586" s="87"/>
      <c r="I586" s="87"/>
      <c r="J586" s="87"/>
      <c r="K586" s="86"/>
      <c r="L586" s="290"/>
      <c r="M586" s="290"/>
      <c r="N586" s="290"/>
      <c r="O586" s="290"/>
      <c r="P586" s="136">
        <f t="shared" ref="P586:Z586" si="336">P283</f>
        <v>0</v>
      </c>
      <c r="Q586" s="85">
        <f t="shared" si="336"/>
        <v>0</v>
      </c>
      <c r="R586" s="85">
        <f t="shared" si="336"/>
        <v>0</v>
      </c>
      <c r="S586" s="85">
        <f t="shared" si="336"/>
        <v>0</v>
      </c>
      <c r="T586" s="85">
        <f t="shared" si="336"/>
        <v>0</v>
      </c>
      <c r="U586" s="85">
        <f t="shared" si="336"/>
        <v>0</v>
      </c>
      <c r="V586" s="85">
        <f t="shared" si="336"/>
        <v>0</v>
      </c>
      <c r="W586" s="85">
        <f t="shared" si="336"/>
        <v>0</v>
      </c>
      <c r="X586" s="85">
        <f t="shared" si="336"/>
        <v>0</v>
      </c>
      <c r="Y586" s="85" t="e">
        <f t="shared" si="336"/>
        <v>#DIV/0!</v>
      </c>
      <c r="Z586" s="85" t="e">
        <f t="shared" si="336"/>
        <v>#DIV/0!</v>
      </c>
    </row>
    <row r="587" spans="1:26" hidden="1" x14ac:dyDescent="0.25">
      <c r="A587" s="52"/>
      <c r="B587" s="87"/>
      <c r="C587" s="87"/>
      <c r="D587" s="87"/>
      <c r="E587" s="87"/>
      <c r="F587" s="289"/>
      <c r="H587" s="87"/>
      <c r="I587" s="87"/>
      <c r="J587" s="87"/>
      <c r="K587" s="86"/>
      <c r="L587" s="291"/>
      <c r="M587" s="291"/>
      <c r="N587" s="291"/>
      <c r="O587" s="291"/>
      <c r="P587" s="136">
        <f t="shared" ref="P587:Z587" si="337">P284</f>
        <v>0</v>
      </c>
      <c r="Q587" s="85">
        <f t="shared" si="337"/>
        <v>0</v>
      </c>
      <c r="R587" s="85">
        <f t="shared" si="337"/>
        <v>0</v>
      </c>
      <c r="S587" s="85">
        <f t="shared" si="337"/>
        <v>0</v>
      </c>
      <c r="T587" s="85">
        <f t="shared" si="337"/>
        <v>0</v>
      </c>
      <c r="U587" s="85">
        <f t="shared" si="337"/>
        <v>0</v>
      </c>
      <c r="V587" s="85">
        <f t="shared" si="337"/>
        <v>0</v>
      </c>
      <c r="W587" s="85">
        <f t="shared" si="337"/>
        <v>0</v>
      </c>
      <c r="X587" s="85">
        <f t="shared" si="337"/>
        <v>0</v>
      </c>
      <c r="Y587" s="85" t="e">
        <f t="shared" si="337"/>
        <v>#DIV/0!</v>
      </c>
      <c r="Z587" s="85" t="e">
        <f t="shared" si="337"/>
        <v>#DIV/0!</v>
      </c>
    </row>
    <row r="588" spans="1:26" hidden="1" x14ac:dyDescent="0.25">
      <c r="A588" s="52"/>
      <c r="B588" s="87"/>
      <c r="C588" s="87"/>
      <c r="D588" s="87"/>
      <c r="E588" s="87"/>
      <c r="F588" s="289"/>
      <c r="H588" s="87"/>
      <c r="I588" s="87"/>
      <c r="J588" s="87"/>
      <c r="K588" s="86"/>
      <c r="L588" s="290"/>
      <c r="M588" s="290"/>
      <c r="N588" s="290"/>
      <c r="O588" s="290"/>
      <c r="P588" s="136">
        <f t="shared" ref="P588:Z588" si="338">P285</f>
        <v>0</v>
      </c>
      <c r="Q588" s="85">
        <f t="shared" si="338"/>
        <v>0</v>
      </c>
      <c r="R588" s="85">
        <f t="shared" si="338"/>
        <v>0</v>
      </c>
      <c r="S588" s="85">
        <f t="shared" si="338"/>
        <v>0</v>
      </c>
      <c r="T588" s="85">
        <f t="shared" si="338"/>
        <v>0</v>
      </c>
      <c r="U588" s="85">
        <f t="shared" si="338"/>
        <v>0</v>
      </c>
      <c r="V588" s="85">
        <f t="shared" si="338"/>
        <v>0</v>
      </c>
      <c r="W588" s="85">
        <f t="shared" si="338"/>
        <v>0</v>
      </c>
      <c r="X588" s="85">
        <f t="shared" si="338"/>
        <v>0</v>
      </c>
      <c r="Y588" s="85" t="e">
        <f t="shared" si="338"/>
        <v>#DIV/0!</v>
      </c>
      <c r="Z588" s="85" t="e">
        <f t="shared" si="338"/>
        <v>#DIV/0!</v>
      </c>
    </row>
    <row r="589" spans="1:26" hidden="1" x14ac:dyDescent="0.25">
      <c r="A589" s="52"/>
      <c r="B589" s="87"/>
      <c r="C589" s="87"/>
      <c r="D589" s="87"/>
      <c r="E589" s="87"/>
      <c r="F589" s="289"/>
      <c r="H589" s="87"/>
      <c r="I589" s="87"/>
      <c r="J589" s="87"/>
      <c r="K589" s="86"/>
      <c r="L589" s="291"/>
      <c r="M589" s="291"/>
      <c r="N589" s="291"/>
      <c r="O589" s="291"/>
      <c r="P589" s="136">
        <f t="shared" ref="P589:Z589" si="339">P286</f>
        <v>0</v>
      </c>
      <c r="Q589" s="85">
        <f t="shared" si="339"/>
        <v>0</v>
      </c>
      <c r="R589" s="85">
        <f t="shared" si="339"/>
        <v>0</v>
      </c>
      <c r="S589" s="85">
        <f t="shared" si="339"/>
        <v>0</v>
      </c>
      <c r="T589" s="85">
        <f t="shared" si="339"/>
        <v>0</v>
      </c>
      <c r="U589" s="85">
        <f t="shared" si="339"/>
        <v>0</v>
      </c>
      <c r="V589" s="85">
        <f t="shared" si="339"/>
        <v>0</v>
      </c>
      <c r="W589" s="85">
        <f t="shared" si="339"/>
        <v>0</v>
      </c>
      <c r="X589" s="85">
        <f t="shared" si="339"/>
        <v>0</v>
      </c>
      <c r="Y589" s="85" t="e">
        <f t="shared" si="339"/>
        <v>#DIV/0!</v>
      </c>
      <c r="Z589" s="85" t="e">
        <f t="shared" si="339"/>
        <v>#DIV/0!</v>
      </c>
    </row>
    <row r="590" spans="1:26" hidden="1" x14ac:dyDescent="0.25">
      <c r="A590" s="52"/>
      <c r="B590" s="87"/>
      <c r="C590" s="87"/>
      <c r="D590" s="87"/>
      <c r="E590" s="87"/>
      <c r="F590" s="289"/>
      <c r="H590" s="87"/>
      <c r="I590" s="87"/>
      <c r="J590" s="87"/>
      <c r="K590" s="86"/>
      <c r="L590" s="290"/>
      <c r="M590" s="290"/>
      <c r="N590" s="290"/>
      <c r="O590" s="290"/>
      <c r="P590" s="136">
        <f t="shared" ref="P590:Z590" si="340">P287</f>
        <v>0</v>
      </c>
      <c r="Q590" s="85">
        <f t="shared" si="340"/>
        <v>0</v>
      </c>
      <c r="R590" s="85">
        <f t="shared" si="340"/>
        <v>0</v>
      </c>
      <c r="S590" s="85">
        <f t="shared" si="340"/>
        <v>0</v>
      </c>
      <c r="T590" s="85">
        <f t="shared" si="340"/>
        <v>0</v>
      </c>
      <c r="U590" s="85">
        <f t="shared" si="340"/>
        <v>0</v>
      </c>
      <c r="V590" s="85">
        <f t="shared" si="340"/>
        <v>0</v>
      </c>
      <c r="W590" s="85">
        <f t="shared" si="340"/>
        <v>0</v>
      </c>
      <c r="X590" s="85">
        <f t="shared" si="340"/>
        <v>0</v>
      </c>
      <c r="Y590" s="85" t="e">
        <f t="shared" si="340"/>
        <v>#DIV/0!</v>
      </c>
      <c r="Z590" s="85" t="e">
        <f t="shared" si="340"/>
        <v>#DIV/0!</v>
      </c>
    </row>
    <row r="591" spans="1:26" hidden="1" x14ac:dyDescent="0.25">
      <c r="A591" s="52"/>
      <c r="B591" s="87"/>
      <c r="C591" s="87"/>
      <c r="D591" s="87"/>
      <c r="E591" s="87"/>
      <c r="F591" s="289"/>
      <c r="H591" s="87"/>
      <c r="I591" s="87"/>
      <c r="J591" s="87"/>
      <c r="K591" s="86"/>
      <c r="L591" s="291"/>
      <c r="M591" s="291"/>
      <c r="N591" s="291"/>
      <c r="O591" s="291"/>
      <c r="P591" s="136">
        <f t="shared" ref="P591:Z591" si="341">P288</f>
        <v>0</v>
      </c>
      <c r="Q591" s="85">
        <f t="shared" si="341"/>
        <v>0</v>
      </c>
      <c r="R591" s="85">
        <f t="shared" si="341"/>
        <v>0</v>
      </c>
      <c r="S591" s="85">
        <f t="shared" si="341"/>
        <v>0</v>
      </c>
      <c r="T591" s="85">
        <f t="shared" si="341"/>
        <v>0</v>
      </c>
      <c r="U591" s="85">
        <f t="shared" si="341"/>
        <v>0</v>
      </c>
      <c r="V591" s="85">
        <f t="shared" si="341"/>
        <v>0</v>
      </c>
      <c r="W591" s="85">
        <f t="shared" si="341"/>
        <v>0</v>
      </c>
      <c r="X591" s="85">
        <f t="shared" si="341"/>
        <v>0</v>
      </c>
      <c r="Y591" s="85" t="e">
        <f t="shared" si="341"/>
        <v>#DIV/0!</v>
      </c>
      <c r="Z591" s="85" t="e">
        <f t="shared" si="341"/>
        <v>#DIV/0!</v>
      </c>
    </row>
    <row r="592" spans="1:26" hidden="1" x14ac:dyDescent="0.25">
      <c r="A592" s="52"/>
      <c r="B592" s="87"/>
      <c r="C592" s="87"/>
      <c r="D592" s="87"/>
      <c r="E592" s="87"/>
      <c r="F592" s="289"/>
      <c r="H592" s="87"/>
      <c r="I592" s="87"/>
      <c r="J592" s="87"/>
      <c r="K592" s="86"/>
      <c r="L592" s="290"/>
      <c r="M592" s="290"/>
      <c r="N592" s="290"/>
      <c r="O592" s="290"/>
      <c r="P592" s="136">
        <f t="shared" ref="P592:Z592" si="342">P289</f>
        <v>0</v>
      </c>
      <c r="Q592" s="85">
        <f t="shared" si="342"/>
        <v>0</v>
      </c>
      <c r="R592" s="85">
        <f t="shared" si="342"/>
        <v>0</v>
      </c>
      <c r="S592" s="85">
        <f t="shared" si="342"/>
        <v>0</v>
      </c>
      <c r="T592" s="85">
        <f t="shared" si="342"/>
        <v>0</v>
      </c>
      <c r="U592" s="85">
        <f t="shared" si="342"/>
        <v>0</v>
      </c>
      <c r="V592" s="85">
        <f t="shared" si="342"/>
        <v>0</v>
      </c>
      <c r="W592" s="85">
        <f t="shared" si="342"/>
        <v>0</v>
      </c>
      <c r="X592" s="85">
        <f t="shared" si="342"/>
        <v>0</v>
      </c>
      <c r="Y592" s="85" t="e">
        <f t="shared" si="342"/>
        <v>#DIV/0!</v>
      </c>
      <c r="Z592" s="85" t="e">
        <f t="shared" si="342"/>
        <v>#DIV/0!</v>
      </c>
    </row>
    <row r="593" spans="1:26" hidden="1" x14ac:dyDescent="0.25">
      <c r="A593" s="52"/>
      <c r="B593" s="87"/>
      <c r="C593" s="87"/>
      <c r="D593" s="87"/>
      <c r="E593" s="87"/>
      <c r="F593" s="289"/>
      <c r="H593" s="87"/>
      <c r="I593" s="87"/>
      <c r="J593" s="87"/>
      <c r="K593" s="86"/>
      <c r="L593" s="291"/>
      <c r="M593" s="291"/>
      <c r="N593" s="291"/>
      <c r="O593" s="291"/>
      <c r="P593" s="136">
        <f t="shared" ref="P593:Z593" si="343">P290</f>
        <v>0</v>
      </c>
      <c r="Q593" s="85">
        <f t="shared" si="343"/>
        <v>0</v>
      </c>
      <c r="R593" s="85">
        <f t="shared" si="343"/>
        <v>0</v>
      </c>
      <c r="S593" s="85">
        <f t="shared" si="343"/>
        <v>0</v>
      </c>
      <c r="T593" s="85">
        <f t="shared" si="343"/>
        <v>0</v>
      </c>
      <c r="U593" s="85">
        <f t="shared" si="343"/>
        <v>0</v>
      </c>
      <c r="V593" s="85">
        <f t="shared" si="343"/>
        <v>0</v>
      </c>
      <c r="W593" s="85">
        <f t="shared" si="343"/>
        <v>0</v>
      </c>
      <c r="X593" s="85">
        <f t="shared" si="343"/>
        <v>0</v>
      </c>
      <c r="Y593" s="85" t="e">
        <f t="shared" si="343"/>
        <v>#DIV/0!</v>
      </c>
      <c r="Z593" s="85" t="e">
        <f t="shared" si="343"/>
        <v>#DIV/0!</v>
      </c>
    </row>
    <row r="594" spans="1:26" hidden="1" x14ac:dyDescent="0.25">
      <c r="A594" s="52"/>
      <c r="B594" s="87"/>
      <c r="C594" s="87"/>
      <c r="D594" s="87"/>
      <c r="E594" s="87"/>
      <c r="F594" s="289"/>
      <c r="H594" s="87"/>
      <c r="I594" s="87"/>
      <c r="J594" s="87"/>
      <c r="K594" s="86"/>
      <c r="L594" s="290"/>
      <c r="M594" s="290"/>
      <c r="N594" s="290"/>
      <c r="O594" s="290"/>
      <c r="P594" s="136">
        <f t="shared" ref="P594:Z594" si="344">P291</f>
        <v>0</v>
      </c>
      <c r="Q594" s="85">
        <f t="shared" si="344"/>
        <v>0</v>
      </c>
      <c r="R594" s="85">
        <f t="shared" si="344"/>
        <v>0</v>
      </c>
      <c r="S594" s="85">
        <f t="shared" si="344"/>
        <v>0</v>
      </c>
      <c r="T594" s="85">
        <f t="shared" si="344"/>
        <v>0</v>
      </c>
      <c r="U594" s="85">
        <f t="shared" si="344"/>
        <v>0</v>
      </c>
      <c r="V594" s="85">
        <f t="shared" si="344"/>
        <v>0</v>
      </c>
      <c r="W594" s="85">
        <f t="shared" si="344"/>
        <v>0</v>
      </c>
      <c r="X594" s="85">
        <f t="shared" si="344"/>
        <v>0</v>
      </c>
      <c r="Y594" s="85" t="e">
        <f t="shared" si="344"/>
        <v>#DIV/0!</v>
      </c>
      <c r="Z594" s="85" t="e">
        <f t="shared" si="344"/>
        <v>#DIV/0!</v>
      </c>
    </row>
    <row r="595" spans="1:26" hidden="1" x14ac:dyDescent="0.25">
      <c r="A595" s="52"/>
      <c r="B595" s="87"/>
      <c r="C595" s="87"/>
      <c r="D595" s="87"/>
      <c r="E595" s="87"/>
      <c r="F595" s="289"/>
      <c r="H595" s="87"/>
      <c r="I595" s="87"/>
      <c r="J595" s="87"/>
      <c r="K595" s="86"/>
      <c r="L595" s="291"/>
      <c r="M595" s="291"/>
      <c r="N595" s="291"/>
      <c r="O595" s="291"/>
      <c r="P595" s="136">
        <f t="shared" ref="P595:Z595" si="345">P292</f>
        <v>0</v>
      </c>
      <c r="Q595" s="85">
        <f t="shared" si="345"/>
        <v>0</v>
      </c>
      <c r="R595" s="85">
        <f t="shared" si="345"/>
        <v>0</v>
      </c>
      <c r="S595" s="85">
        <f t="shared" si="345"/>
        <v>0</v>
      </c>
      <c r="T595" s="85">
        <f t="shared" si="345"/>
        <v>0</v>
      </c>
      <c r="U595" s="85">
        <f t="shared" si="345"/>
        <v>0</v>
      </c>
      <c r="V595" s="85">
        <f t="shared" si="345"/>
        <v>0</v>
      </c>
      <c r="W595" s="85">
        <f t="shared" si="345"/>
        <v>0</v>
      </c>
      <c r="X595" s="85">
        <f t="shared" si="345"/>
        <v>0</v>
      </c>
      <c r="Y595" s="85" t="e">
        <f t="shared" si="345"/>
        <v>#DIV/0!</v>
      </c>
      <c r="Z595" s="85" t="e">
        <f t="shared" si="345"/>
        <v>#DIV/0!</v>
      </c>
    </row>
    <row r="596" spans="1:26" hidden="1" x14ac:dyDescent="0.25">
      <c r="A596" s="52"/>
      <c r="B596" s="87"/>
      <c r="C596" s="87"/>
      <c r="D596" s="87"/>
      <c r="E596" s="87"/>
      <c r="F596" s="289"/>
      <c r="H596" s="87"/>
      <c r="I596" s="87"/>
      <c r="J596" s="87"/>
      <c r="K596" s="86"/>
      <c r="L596" s="290"/>
      <c r="M596" s="290"/>
      <c r="N596" s="290"/>
      <c r="O596" s="290"/>
      <c r="P596" s="136">
        <f t="shared" ref="P596:Z596" si="346">P293</f>
        <v>0</v>
      </c>
      <c r="Q596" s="85">
        <f t="shared" si="346"/>
        <v>0</v>
      </c>
      <c r="R596" s="85">
        <f t="shared" si="346"/>
        <v>0</v>
      </c>
      <c r="S596" s="85">
        <f t="shared" si="346"/>
        <v>0</v>
      </c>
      <c r="T596" s="85">
        <f t="shared" si="346"/>
        <v>0</v>
      </c>
      <c r="U596" s="85">
        <f t="shared" si="346"/>
        <v>0</v>
      </c>
      <c r="V596" s="85">
        <f t="shared" si="346"/>
        <v>0</v>
      </c>
      <c r="W596" s="85">
        <f t="shared" si="346"/>
        <v>0</v>
      </c>
      <c r="X596" s="85">
        <f t="shared" si="346"/>
        <v>0</v>
      </c>
      <c r="Y596" s="85" t="e">
        <f t="shared" si="346"/>
        <v>#DIV/0!</v>
      </c>
      <c r="Z596" s="85" t="e">
        <f t="shared" si="346"/>
        <v>#DIV/0!</v>
      </c>
    </row>
    <row r="597" spans="1:26" hidden="1" x14ac:dyDescent="0.25">
      <c r="A597" s="52"/>
      <c r="B597" s="87"/>
      <c r="C597" s="87"/>
      <c r="D597" s="87"/>
      <c r="E597" s="87"/>
      <c r="F597" s="289"/>
      <c r="H597" s="87"/>
      <c r="I597" s="87"/>
      <c r="J597" s="87"/>
      <c r="K597" s="86"/>
      <c r="L597" s="291"/>
      <c r="M597" s="291"/>
      <c r="N597" s="291"/>
      <c r="O597" s="291"/>
      <c r="P597" s="136">
        <f t="shared" ref="P597:Z597" si="347">P294</f>
        <v>0</v>
      </c>
      <c r="Q597" s="85">
        <f t="shared" si="347"/>
        <v>0</v>
      </c>
      <c r="R597" s="85">
        <f t="shared" si="347"/>
        <v>0</v>
      </c>
      <c r="S597" s="85">
        <f t="shared" si="347"/>
        <v>0</v>
      </c>
      <c r="T597" s="85">
        <f t="shared" si="347"/>
        <v>0</v>
      </c>
      <c r="U597" s="85">
        <f t="shared" si="347"/>
        <v>0</v>
      </c>
      <c r="V597" s="85">
        <f t="shared" si="347"/>
        <v>0</v>
      </c>
      <c r="W597" s="85">
        <f t="shared" si="347"/>
        <v>0</v>
      </c>
      <c r="X597" s="85">
        <f t="shared" si="347"/>
        <v>0</v>
      </c>
      <c r="Y597" s="85" t="e">
        <f t="shared" si="347"/>
        <v>#DIV/0!</v>
      </c>
      <c r="Z597" s="85" t="e">
        <f t="shared" si="347"/>
        <v>#DIV/0!</v>
      </c>
    </row>
    <row r="598" spans="1:26" hidden="1" x14ac:dyDescent="0.25">
      <c r="A598" s="52"/>
      <c r="B598" s="87"/>
      <c r="C598" s="87"/>
      <c r="D598" s="87"/>
      <c r="E598" s="87"/>
      <c r="F598" s="289"/>
      <c r="H598" s="87"/>
      <c r="I598" s="87"/>
      <c r="J598" s="87"/>
      <c r="K598" s="86"/>
      <c r="L598" s="290"/>
      <c r="M598" s="290"/>
      <c r="N598" s="290"/>
      <c r="O598" s="290"/>
      <c r="P598" s="136">
        <f t="shared" ref="P598:Z598" si="348">P295</f>
        <v>0</v>
      </c>
      <c r="Q598" s="85">
        <f t="shared" si="348"/>
        <v>0</v>
      </c>
      <c r="R598" s="85">
        <f t="shared" si="348"/>
        <v>0</v>
      </c>
      <c r="S598" s="85">
        <f t="shared" si="348"/>
        <v>0</v>
      </c>
      <c r="T598" s="85">
        <f t="shared" si="348"/>
        <v>0</v>
      </c>
      <c r="U598" s="85">
        <f t="shared" si="348"/>
        <v>0</v>
      </c>
      <c r="V598" s="85">
        <f t="shared" si="348"/>
        <v>0</v>
      </c>
      <c r="W598" s="85">
        <f t="shared" si="348"/>
        <v>0</v>
      </c>
      <c r="X598" s="85">
        <f t="shared" si="348"/>
        <v>0</v>
      </c>
      <c r="Y598" s="85" t="e">
        <f t="shared" si="348"/>
        <v>#DIV/0!</v>
      </c>
      <c r="Z598" s="85" t="e">
        <f t="shared" si="348"/>
        <v>#DIV/0!</v>
      </c>
    </row>
    <row r="599" spans="1:26" hidden="1" x14ac:dyDescent="0.25">
      <c r="A599" s="52"/>
      <c r="B599" s="87"/>
      <c r="C599" s="87"/>
      <c r="D599" s="87"/>
      <c r="E599" s="87"/>
      <c r="F599" s="289"/>
      <c r="H599" s="87"/>
      <c r="I599" s="87"/>
      <c r="J599" s="87"/>
      <c r="K599" s="86"/>
      <c r="L599" s="291"/>
      <c r="M599" s="291"/>
      <c r="N599" s="291"/>
      <c r="O599" s="291"/>
      <c r="P599" s="136">
        <f t="shared" ref="P599:Z599" si="349">P296</f>
        <v>0</v>
      </c>
      <c r="Q599" s="85">
        <f t="shared" si="349"/>
        <v>0</v>
      </c>
      <c r="R599" s="85">
        <f t="shared" si="349"/>
        <v>0</v>
      </c>
      <c r="S599" s="85">
        <f t="shared" si="349"/>
        <v>0</v>
      </c>
      <c r="T599" s="85">
        <f t="shared" si="349"/>
        <v>0</v>
      </c>
      <c r="U599" s="85">
        <f t="shared" si="349"/>
        <v>0</v>
      </c>
      <c r="V599" s="85">
        <f t="shared" si="349"/>
        <v>0</v>
      </c>
      <c r="W599" s="85">
        <f t="shared" si="349"/>
        <v>0</v>
      </c>
      <c r="X599" s="85">
        <f t="shared" si="349"/>
        <v>0</v>
      </c>
      <c r="Y599" s="85" t="e">
        <f t="shared" si="349"/>
        <v>#DIV/0!</v>
      </c>
      <c r="Z599" s="85" t="e">
        <f t="shared" si="349"/>
        <v>#DIV/0!</v>
      </c>
    </row>
    <row r="600" spans="1:26" hidden="1" x14ac:dyDescent="0.25">
      <c r="A600" s="52"/>
      <c r="B600" s="87"/>
      <c r="C600" s="87"/>
      <c r="D600" s="87"/>
      <c r="E600" s="87"/>
      <c r="F600" s="289"/>
      <c r="H600" s="87"/>
      <c r="I600" s="87"/>
      <c r="J600" s="87"/>
      <c r="K600" s="86"/>
      <c r="L600" s="290"/>
      <c r="M600" s="290"/>
      <c r="N600" s="290"/>
      <c r="O600" s="290"/>
      <c r="P600" s="136">
        <f t="shared" ref="P600:Z600" si="350">P297</f>
        <v>0</v>
      </c>
      <c r="Q600" s="85">
        <f t="shared" si="350"/>
        <v>0</v>
      </c>
      <c r="R600" s="85">
        <f t="shared" si="350"/>
        <v>0</v>
      </c>
      <c r="S600" s="85">
        <f t="shared" si="350"/>
        <v>0</v>
      </c>
      <c r="T600" s="85">
        <f t="shared" si="350"/>
        <v>0</v>
      </c>
      <c r="U600" s="85">
        <f t="shared" si="350"/>
        <v>0</v>
      </c>
      <c r="V600" s="85">
        <f t="shared" si="350"/>
        <v>0</v>
      </c>
      <c r="W600" s="85">
        <f t="shared" si="350"/>
        <v>0</v>
      </c>
      <c r="X600" s="85">
        <f t="shared" si="350"/>
        <v>0</v>
      </c>
      <c r="Y600" s="85" t="e">
        <f t="shared" si="350"/>
        <v>#DIV/0!</v>
      </c>
      <c r="Z600" s="85" t="e">
        <f t="shared" si="350"/>
        <v>#DIV/0!</v>
      </c>
    </row>
    <row r="601" spans="1:26" hidden="1" x14ac:dyDescent="0.25">
      <c r="A601" s="52"/>
      <c r="B601" s="87"/>
      <c r="C601" s="87"/>
      <c r="D601" s="87"/>
      <c r="E601" s="87"/>
      <c r="F601" s="289"/>
      <c r="H601" s="87"/>
      <c r="I601" s="87"/>
      <c r="J601" s="87"/>
      <c r="K601" s="86"/>
      <c r="L601" s="291"/>
      <c r="M601" s="291"/>
      <c r="N601" s="291"/>
      <c r="O601" s="291"/>
      <c r="P601" s="136">
        <f t="shared" ref="P601:Z601" si="351">P298</f>
        <v>0</v>
      </c>
      <c r="Q601" s="85">
        <f t="shared" si="351"/>
        <v>0</v>
      </c>
      <c r="R601" s="85">
        <f t="shared" si="351"/>
        <v>0</v>
      </c>
      <c r="S601" s="85">
        <f t="shared" si="351"/>
        <v>0</v>
      </c>
      <c r="T601" s="85">
        <f t="shared" si="351"/>
        <v>0</v>
      </c>
      <c r="U601" s="85">
        <f t="shared" si="351"/>
        <v>0</v>
      </c>
      <c r="V601" s="85">
        <f t="shared" si="351"/>
        <v>0</v>
      </c>
      <c r="W601" s="85">
        <f t="shared" si="351"/>
        <v>0</v>
      </c>
      <c r="X601" s="85">
        <f t="shared" si="351"/>
        <v>0</v>
      </c>
      <c r="Y601" s="85" t="e">
        <f t="shared" si="351"/>
        <v>#DIV/0!</v>
      </c>
      <c r="Z601" s="85" t="e">
        <f t="shared" si="351"/>
        <v>#DIV/0!</v>
      </c>
    </row>
    <row r="602" spans="1:26" hidden="1" x14ac:dyDescent="0.25">
      <c r="A602" s="52"/>
      <c r="B602" s="87"/>
      <c r="C602" s="87"/>
      <c r="D602" s="87"/>
      <c r="E602" s="87"/>
      <c r="F602" s="289"/>
      <c r="H602" s="87"/>
      <c r="I602" s="87"/>
      <c r="J602" s="87"/>
      <c r="K602" s="86"/>
      <c r="L602" s="290"/>
      <c r="M602" s="290"/>
      <c r="N602" s="290"/>
      <c r="O602" s="290"/>
      <c r="P602" s="136">
        <f t="shared" ref="P602:Z602" si="352">P299</f>
        <v>0</v>
      </c>
      <c r="Q602" s="85">
        <f t="shared" si="352"/>
        <v>0</v>
      </c>
      <c r="R602" s="85">
        <f t="shared" si="352"/>
        <v>0</v>
      </c>
      <c r="S602" s="85">
        <f t="shared" si="352"/>
        <v>0</v>
      </c>
      <c r="T602" s="85">
        <f t="shared" si="352"/>
        <v>0</v>
      </c>
      <c r="U602" s="85">
        <f t="shared" si="352"/>
        <v>0</v>
      </c>
      <c r="V602" s="85">
        <f t="shared" si="352"/>
        <v>0</v>
      </c>
      <c r="W602" s="85">
        <f t="shared" si="352"/>
        <v>0</v>
      </c>
      <c r="X602" s="85">
        <f t="shared" si="352"/>
        <v>0</v>
      </c>
      <c r="Y602" s="85" t="e">
        <f t="shared" si="352"/>
        <v>#DIV/0!</v>
      </c>
      <c r="Z602" s="85" t="e">
        <f t="shared" si="352"/>
        <v>#DIV/0!</v>
      </c>
    </row>
    <row r="603" spans="1:26" hidden="1" x14ac:dyDescent="0.25">
      <c r="A603" s="52"/>
      <c r="B603" s="87"/>
      <c r="C603" s="87"/>
      <c r="D603" s="87"/>
      <c r="E603" s="87"/>
      <c r="F603" s="289"/>
      <c r="H603" s="87"/>
      <c r="I603" s="87"/>
      <c r="J603" s="87"/>
      <c r="K603" s="86"/>
      <c r="L603" s="291"/>
      <c r="M603" s="291"/>
      <c r="N603" s="291"/>
      <c r="O603" s="291"/>
      <c r="P603" s="136">
        <f t="shared" ref="P603:Z603" si="353">P300</f>
        <v>0</v>
      </c>
      <c r="Q603" s="85">
        <f t="shared" si="353"/>
        <v>0</v>
      </c>
      <c r="R603" s="85">
        <f t="shared" si="353"/>
        <v>0</v>
      </c>
      <c r="S603" s="85">
        <f t="shared" si="353"/>
        <v>0</v>
      </c>
      <c r="T603" s="85">
        <f t="shared" si="353"/>
        <v>0</v>
      </c>
      <c r="U603" s="85">
        <f t="shared" si="353"/>
        <v>0</v>
      </c>
      <c r="V603" s="85">
        <f t="shared" si="353"/>
        <v>0</v>
      </c>
      <c r="W603" s="85">
        <f t="shared" si="353"/>
        <v>0</v>
      </c>
      <c r="X603" s="85">
        <f t="shared" si="353"/>
        <v>0</v>
      </c>
      <c r="Y603" s="85" t="e">
        <f t="shared" si="353"/>
        <v>#DIV/0!</v>
      </c>
      <c r="Z603" s="85" t="e">
        <f t="shared" si="353"/>
        <v>#DIV/0!</v>
      </c>
    </row>
    <row r="604" spans="1:26" hidden="1" x14ac:dyDescent="0.25">
      <c r="A604" s="52"/>
      <c r="B604" s="87"/>
      <c r="C604" s="87"/>
      <c r="D604" s="87"/>
      <c r="E604" s="87"/>
      <c r="F604" s="289"/>
      <c r="H604" s="87"/>
      <c r="I604" s="87"/>
      <c r="J604" s="87"/>
      <c r="K604" s="86"/>
      <c r="L604" s="290"/>
      <c r="M604" s="290"/>
      <c r="N604" s="290"/>
      <c r="O604" s="290"/>
      <c r="P604" s="136">
        <f t="shared" ref="P604:Z604" si="354">P301</f>
        <v>0</v>
      </c>
      <c r="Q604" s="85">
        <f t="shared" si="354"/>
        <v>0</v>
      </c>
      <c r="R604" s="85">
        <f t="shared" si="354"/>
        <v>0</v>
      </c>
      <c r="S604" s="85">
        <f t="shared" si="354"/>
        <v>0</v>
      </c>
      <c r="T604" s="85">
        <f t="shared" si="354"/>
        <v>0</v>
      </c>
      <c r="U604" s="85">
        <f t="shared" si="354"/>
        <v>0</v>
      </c>
      <c r="V604" s="85">
        <f t="shared" si="354"/>
        <v>0</v>
      </c>
      <c r="W604" s="85">
        <f t="shared" si="354"/>
        <v>0</v>
      </c>
      <c r="X604" s="85">
        <f t="shared" si="354"/>
        <v>0</v>
      </c>
      <c r="Y604" s="85" t="e">
        <f t="shared" si="354"/>
        <v>#DIV/0!</v>
      </c>
      <c r="Z604" s="85" t="e">
        <f t="shared" si="354"/>
        <v>#DIV/0!</v>
      </c>
    </row>
    <row r="605" spans="1:26" hidden="1" x14ac:dyDescent="0.25">
      <c r="A605" s="52"/>
      <c r="B605" s="87"/>
      <c r="C605" s="87"/>
      <c r="D605" s="87"/>
      <c r="E605" s="87"/>
      <c r="F605" s="289"/>
      <c r="H605" s="87"/>
      <c r="I605" s="87"/>
      <c r="J605" s="87"/>
      <c r="K605" s="86"/>
      <c r="L605" s="291"/>
      <c r="M605" s="291"/>
      <c r="N605" s="291"/>
      <c r="O605" s="291"/>
      <c r="P605" s="136">
        <f t="shared" ref="P605:Z605" si="355">P302</f>
        <v>0</v>
      </c>
      <c r="Q605" s="85">
        <f t="shared" si="355"/>
        <v>0</v>
      </c>
      <c r="R605" s="85">
        <f t="shared" si="355"/>
        <v>0</v>
      </c>
      <c r="S605" s="85">
        <f t="shared" si="355"/>
        <v>0</v>
      </c>
      <c r="T605" s="85">
        <f t="shared" si="355"/>
        <v>0</v>
      </c>
      <c r="U605" s="85">
        <f t="shared" si="355"/>
        <v>0</v>
      </c>
      <c r="V605" s="85">
        <f t="shared" si="355"/>
        <v>0</v>
      </c>
      <c r="W605" s="85">
        <f t="shared" si="355"/>
        <v>0</v>
      </c>
      <c r="X605" s="85">
        <f t="shared" si="355"/>
        <v>0</v>
      </c>
      <c r="Y605" s="85" t="e">
        <f t="shared" si="355"/>
        <v>#DIV/0!</v>
      </c>
      <c r="Z605" s="85" t="e">
        <f t="shared" si="355"/>
        <v>#DIV/0!</v>
      </c>
    </row>
    <row r="606" spans="1:26" hidden="1" x14ac:dyDescent="0.25">
      <c r="A606" s="52"/>
      <c r="B606" s="87"/>
      <c r="C606" s="87"/>
      <c r="D606" s="87"/>
      <c r="E606" s="87"/>
      <c r="F606" s="289"/>
      <c r="H606" s="87"/>
      <c r="I606" s="87"/>
      <c r="J606" s="87"/>
      <c r="K606" s="86"/>
      <c r="L606" s="290"/>
      <c r="M606" s="290"/>
      <c r="N606" s="290"/>
      <c r="O606" s="290"/>
      <c r="P606" s="136">
        <f t="shared" ref="P606:Z606" si="356">P303</f>
        <v>0</v>
      </c>
      <c r="Q606" s="85">
        <f t="shared" si="356"/>
        <v>0</v>
      </c>
      <c r="R606" s="85">
        <f t="shared" si="356"/>
        <v>0</v>
      </c>
      <c r="S606" s="85">
        <f t="shared" si="356"/>
        <v>0</v>
      </c>
      <c r="T606" s="85">
        <f t="shared" si="356"/>
        <v>0</v>
      </c>
      <c r="U606" s="85">
        <f t="shared" si="356"/>
        <v>0</v>
      </c>
      <c r="V606" s="85">
        <f t="shared" si="356"/>
        <v>0</v>
      </c>
      <c r="W606" s="85">
        <f t="shared" si="356"/>
        <v>0</v>
      </c>
      <c r="X606" s="85">
        <f t="shared" si="356"/>
        <v>0</v>
      </c>
      <c r="Y606" s="85" t="e">
        <f t="shared" si="356"/>
        <v>#DIV/0!</v>
      </c>
      <c r="Z606" s="85" t="e">
        <f t="shared" si="356"/>
        <v>#DIV/0!</v>
      </c>
    </row>
    <row r="607" spans="1:26" x14ac:dyDescent="0.25">
      <c r="L607" s="88"/>
      <c r="M607" s="88"/>
      <c r="N607" s="88"/>
    </row>
    <row r="608" spans="1:26" x14ac:dyDescent="0.25">
      <c r="L608" s="88"/>
      <c r="M608" s="88"/>
      <c r="N608" s="88"/>
    </row>
  </sheetData>
  <sheetProtection password="C71F" sheet="1" objects="1" scenarios="1" formatColumns="0" formatRows="0"/>
  <mergeCells count="32">
    <mergeCell ref="J2:J3"/>
    <mergeCell ref="A2:A3"/>
    <mergeCell ref="B2:B3"/>
    <mergeCell ref="G2:G3"/>
    <mergeCell ref="H2:H3"/>
    <mergeCell ref="I2:I3"/>
    <mergeCell ref="K305:K306"/>
    <mergeCell ref="P305:P306"/>
    <mergeCell ref="Q305:Q306"/>
    <mergeCell ref="R305:R306"/>
    <mergeCell ref="P2:P3"/>
    <mergeCell ref="Q2:Q3"/>
    <mergeCell ref="R2:R3"/>
    <mergeCell ref="K2:K3"/>
    <mergeCell ref="M2:M3"/>
    <mergeCell ref="N2:N3"/>
    <mergeCell ref="M305:M306"/>
    <mergeCell ref="N305:N306"/>
    <mergeCell ref="A305:A306"/>
    <mergeCell ref="B305:B306"/>
    <mergeCell ref="G305:G306"/>
    <mergeCell ref="H305:H306"/>
    <mergeCell ref="I305:I306"/>
    <mergeCell ref="X1:Y1"/>
    <mergeCell ref="S305:S306"/>
    <mergeCell ref="T305:T306"/>
    <mergeCell ref="U305:Y305"/>
    <mergeCell ref="Z305:Z306"/>
    <mergeCell ref="Z2:Z3"/>
    <mergeCell ref="S2:S3"/>
    <mergeCell ref="T2:T3"/>
    <mergeCell ref="U2:Y2"/>
  </mergeCells>
  <conditionalFormatting sqref="A4:A83">
    <cfRule type="duplicateValues" dxfId="18" priority="10"/>
  </conditionalFormatting>
  <conditionalFormatting sqref="G4:G83">
    <cfRule type="duplicateValues" dxfId="17" priority="9"/>
  </conditionalFormatting>
  <conditionalFormatting sqref="P4:Q303">
    <cfRule type="duplicateValues" dxfId="16" priority="7"/>
  </conditionalFormatting>
  <conditionalFormatting sqref="D307:D386 F387:F400">
    <cfRule type="duplicateValues" dxfId="15" priority="14"/>
  </conditionalFormatting>
  <conditionalFormatting sqref="A401:C401 A307:C386">
    <cfRule type="duplicateValues" dxfId="14" priority="15"/>
  </conditionalFormatting>
  <conditionalFormatting sqref="G401:K401 G307:N386">
    <cfRule type="duplicateValues" dxfId="13" priority="16"/>
  </conditionalFormatting>
  <conditionalFormatting sqref="Q307:Z606">
    <cfRule type="duplicateValues" dxfId="12" priority="21"/>
  </conditionalFormatting>
  <conditionalFormatting sqref="P307:P606">
    <cfRule type="duplicateValues" dxfId="11" priority="22"/>
  </conditionalFormatting>
  <dataValidations count="2">
    <dataValidation type="list" allowBlank="1" showInputMessage="1" showErrorMessage="1" sqref="S300:S303">
      <formula1>$AD$306:$AD$308</formula1>
    </dataValidation>
    <dataValidation type="list" allowBlank="1" showInputMessage="1" showErrorMessage="1" sqref="S4:S299">
      <formula1>$AD$3:$AD$5</formula1>
    </dataValidation>
  </dataValidations>
  <pageMargins left="0.7" right="0.7" top="0.75" bottom="0.75" header="0.3" footer="0.3"/>
  <pageSetup orientation="portrait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C83"/>
  <sheetViews>
    <sheetView topLeftCell="A31" workbookViewId="0">
      <selection activeCell="O11" sqref="O11"/>
    </sheetView>
  </sheetViews>
  <sheetFormatPr defaultRowHeight="12.75" x14ac:dyDescent="0.2"/>
  <cols>
    <col min="1" max="1" width="4.7109375" style="89" customWidth="1"/>
    <col min="2" max="2" width="27.42578125" style="89" customWidth="1"/>
    <col min="3" max="3" width="6" style="89" customWidth="1"/>
    <col min="4" max="4" width="13.5703125" style="89" customWidth="1"/>
    <col min="5" max="5" width="5.140625" style="89" customWidth="1"/>
    <col min="6" max="6" width="20.28515625" style="89" customWidth="1"/>
    <col min="7" max="7" width="6.7109375" style="94" customWidth="1"/>
    <col min="8" max="8" width="15.7109375" style="89" customWidth="1"/>
    <col min="9" max="9" width="7.28515625" style="94" customWidth="1"/>
    <col min="10" max="10" width="12.85546875" style="89" customWidth="1"/>
    <col min="11" max="11" width="9.140625" style="89"/>
    <col min="12" max="12" width="7.5703125" style="89" customWidth="1"/>
    <col min="13" max="16" width="9.140625" style="89"/>
    <col min="17" max="17" width="7" style="89" customWidth="1"/>
    <col min="18" max="18" width="22.5703125" style="89" customWidth="1"/>
    <col min="19" max="19" width="3.140625" style="89" bestFit="1" customWidth="1"/>
    <col min="20" max="20" width="3.28515625" style="89" customWidth="1"/>
    <col min="21" max="21" width="9.140625" style="89"/>
    <col min="22" max="22" width="34.7109375" style="89" customWidth="1"/>
    <col min="23" max="23" width="3.140625" style="89" bestFit="1" customWidth="1"/>
    <col min="24" max="24" width="27.140625" style="89" customWidth="1"/>
    <col min="25" max="25" width="9.140625" style="89"/>
    <col min="26" max="26" width="7.42578125" style="89" customWidth="1"/>
    <col min="27" max="27" width="31.140625" style="89" customWidth="1"/>
    <col min="28" max="28" width="9.140625" style="89"/>
    <col min="29" max="29" width="20.5703125" style="89" customWidth="1"/>
    <col min="30" max="16384" width="9.140625" style="89"/>
  </cols>
  <sheetData>
    <row r="1" spans="1:237" ht="35.25" x14ac:dyDescent="0.5">
      <c r="A1" s="480" t="s">
        <v>157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</row>
    <row r="2" spans="1:237" ht="15" x14ac:dyDescent="0.25">
      <c r="A2" s="90"/>
      <c r="B2" s="90"/>
      <c r="C2" s="90"/>
      <c r="D2" s="90"/>
      <c r="E2" s="90"/>
      <c r="F2" s="90"/>
      <c r="G2" s="91"/>
      <c r="H2" s="90"/>
      <c r="I2" s="91"/>
      <c r="J2" s="90"/>
      <c r="K2" s="90"/>
      <c r="L2" s="90"/>
    </row>
    <row r="3" spans="1:237" ht="15" x14ac:dyDescent="0.25">
      <c r="A3" s="90"/>
      <c r="B3" s="90"/>
      <c r="C3" s="90"/>
      <c r="D3" s="90"/>
      <c r="E3" s="90"/>
      <c r="F3" s="90"/>
      <c r="G3" s="91"/>
      <c r="H3" s="90"/>
      <c r="I3" s="91"/>
      <c r="J3" s="90"/>
      <c r="K3" s="90"/>
      <c r="L3" s="90"/>
    </row>
    <row r="4" spans="1:237" x14ac:dyDescent="0.2">
      <c r="B4" s="92" t="s">
        <v>158</v>
      </c>
      <c r="C4" s="92" t="s">
        <v>2</v>
      </c>
      <c r="D4" s="93" t="str">
        <f>HLOOKUP(Input!J15,Input!R11:S14,4,FALSE)</f>
        <v>SMA BUKIT SION</v>
      </c>
      <c r="I4" s="455" t="s">
        <v>186</v>
      </c>
      <c r="J4" s="455"/>
      <c r="K4" s="456"/>
      <c r="L4" s="481" t="e">
        <f>KKM!B303</f>
        <v>#DIV/0!</v>
      </c>
    </row>
    <row r="5" spans="1:237" x14ac:dyDescent="0.2">
      <c r="B5" s="92" t="s">
        <v>160</v>
      </c>
      <c r="C5" s="92" t="s">
        <v>2</v>
      </c>
      <c r="D5" s="93" t="str">
        <f>Input!C18</f>
        <v>2017-2018</v>
      </c>
      <c r="I5" s="455"/>
      <c r="J5" s="455"/>
      <c r="K5" s="456"/>
      <c r="L5" s="482"/>
    </row>
    <row r="6" spans="1:237" x14ac:dyDescent="0.2">
      <c r="A6" s="92"/>
      <c r="B6" s="92" t="s">
        <v>163</v>
      </c>
      <c r="C6" s="92" t="s">
        <v>2</v>
      </c>
      <c r="D6" s="95">
        <f>Input!J16</f>
        <v>10</v>
      </c>
      <c r="E6" s="92"/>
      <c r="F6" s="96"/>
      <c r="G6" s="97"/>
      <c r="H6" s="96"/>
      <c r="I6" s="455"/>
      <c r="J6" s="455"/>
      <c r="K6" s="456"/>
      <c r="L6" s="483"/>
    </row>
    <row r="7" spans="1:237" x14ac:dyDescent="0.2">
      <c r="A7" s="92"/>
      <c r="B7" s="92" t="s">
        <v>164</v>
      </c>
      <c r="C7" s="92" t="s">
        <v>2</v>
      </c>
      <c r="D7" s="95" t="str">
        <f>Input!C16</f>
        <v>Mathematics</v>
      </c>
      <c r="E7" s="92"/>
      <c r="F7" s="96"/>
      <c r="G7" s="97"/>
      <c r="H7" s="96"/>
      <c r="J7" s="92"/>
      <c r="K7" s="100"/>
      <c r="L7" s="100"/>
    </row>
    <row r="8" spans="1:237" x14ac:dyDescent="0.2">
      <c r="A8" s="92"/>
      <c r="E8" s="92"/>
      <c r="F8" s="96"/>
      <c r="G8" s="97"/>
      <c r="H8" s="96"/>
      <c r="J8" s="92"/>
      <c r="K8" s="100"/>
      <c r="L8" s="100"/>
    </row>
    <row r="9" spans="1:237" x14ac:dyDescent="0.2">
      <c r="A9" s="101"/>
      <c r="B9" s="101"/>
      <c r="C9" s="101"/>
      <c r="D9" s="101"/>
      <c r="E9" s="101"/>
      <c r="F9" s="102"/>
      <c r="G9" s="97"/>
      <c r="H9" s="103"/>
      <c r="I9" s="97"/>
      <c r="J9" s="101"/>
      <c r="K9" s="101"/>
      <c r="L9" s="101"/>
    </row>
    <row r="10" spans="1:237" ht="15" x14ac:dyDescent="0.25">
      <c r="A10" s="104" t="s">
        <v>165</v>
      </c>
      <c r="B10" s="484">
        <f>N11</f>
        <v>0</v>
      </c>
      <c r="C10" s="485"/>
      <c r="D10" s="105" t="str">
        <f>"KKM SK: "&amp;IFERROR(VLOOKUP(N11,KKM!A307:E386,5,FALSE),"")</f>
        <v xml:space="preserve">KKM SK: </v>
      </c>
      <c r="E10" s="104" t="s">
        <v>187</v>
      </c>
      <c r="F10" s="106">
        <f>O11</f>
        <v>0</v>
      </c>
      <c r="G10" s="138"/>
      <c r="H10" s="107" t="s">
        <v>166</v>
      </c>
      <c r="I10" s="139" t="str">
        <f>VLOOKUP(F10,KKM!G307:L386,6,FALSE)</f>
        <v/>
      </c>
      <c r="J10" s="106" t="s">
        <v>167</v>
      </c>
      <c r="K10" s="106"/>
      <c r="L10" s="109"/>
      <c r="N10" s="89" t="s">
        <v>161</v>
      </c>
      <c r="O10" s="89" t="s">
        <v>162</v>
      </c>
    </row>
    <row r="11" spans="1:237" x14ac:dyDescent="0.2">
      <c r="A11" s="486" t="str">
        <f>IFERROR(VLOOKUP(N11,KKM!A307:B372,2,FALSE),"")</f>
        <v/>
      </c>
      <c r="B11" s="487"/>
      <c r="C11" s="488"/>
      <c r="D11" s="108" t="s">
        <v>136</v>
      </c>
      <c r="E11" s="492" t="str">
        <f>IFERROR(VLOOKUP(O11,KKM!G307:H372,2,FALSE),"")</f>
        <v/>
      </c>
      <c r="F11" s="493"/>
      <c r="G11" s="493"/>
      <c r="H11" s="494"/>
      <c r="I11" s="108" t="s">
        <v>136</v>
      </c>
      <c r="J11" s="501">
        <f>VLOOKUP(O11,KKM!G307:K372,5,FALSE)</f>
        <v>0</v>
      </c>
      <c r="K11" s="501"/>
      <c r="L11" s="501"/>
      <c r="N11" s="98"/>
      <c r="O11" s="99"/>
    </row>
    <row r="12" spans="1:237" x14ac:dyDescent="0.2">
      <c r="A12" s="486"/>
      <c r="B12" s="487"/>
      <c r="C12" s="488"/>
      <c r="D12" s="502">
        <f>VLOOKUP(N11,KKM!A307:C372,3,FALSE)</f>
        <v>0</v>
      </c>
      <c r="E12" s="495"/>
      <c r="F12" s="496"/>
      <c r="G12" s="496"/>
      <c r="H12" s="497"/>
      <c r="I12" s="502">
        <f>VLOOKUP(O11,KKM!G307:I372,3,FALSE)</f>
        <v>0</v>
      </c>
      <c r="J12" s="501"/>
      <c r="K12" s="501"/>
      <c r="L12" s="501"/>
      <c r="N12" s="89" t="str">
        <f>IF(N11="","",IF(COUNTIF(KKM!A307:A372,"="&amp;N11)=0,"No. SK tidak ditemukan, silakan masukkan no. SK yang lain",""))</f>
        <v/>
      </c>
    </row>
    <row r="13" spans="1:237" x14ac:dyDescent="0.2">
      <c r="A13" s="486"/>
      <c r="B13" s="487"/>
      <c r="C13" s="488"/>
      <c r="D13" s="503"/>
      <c r="E13" s="495"/>
      <c r="F13" s="496"/>
      <c r="G13" s="496"/>
      <c r="H13" s="497"/>
      <c r="I13" s="503"/>
      <c r="J13" s="501"/>
      <c r="K13" s="501"/>
      <c r="L13" s="501"/>
      <c r="N13" s="89" t="str">
        <f>IF(O11="","",IF(COUNTIF(KKM!G307:G372,"="&amp;O11)=0,"No. KD tidak ditemukan, silakan masukkan no. KD yang lain",""))</f>
        <v/>
      </c>
    </row>
    <row r="14" spans="1:237" x14ac:dyDescent="0.2">
      <c r="A14" s="489"/>
      <c r="B14" s="490"/>
      <c r="C14" s="491"/>
      <c r="D14" s="504"/>
      <c r="E14" s="498"/>
      <c r="F14" s="499"/>
      <c r="G14" s="499"/>
      <c r="H14" s="500"/>
      <c r="I14" s="504"/>
      <c r="J14" s="501"/>
      <c r="K14" s="501"/>
      <c r="L14" s="501"/>
    </row>
    <row r="15" spans="1:237" x14ac:dyDescent="0.2">
      <c r="A15" s="110" t="s">
        <v>168</v>
      </c>
      <c r="B15" s="110" t="s">
        <v>169</v>
      </c>
      <c r="C15" s="110" t="s">
        <v>136</v>
      </c>
      <c r="D15" s="505" t="s">
        <v>131</v>
      </c>
      <c r="E15" s="506"/>
      <c r="F15" s="507" t="s">
        <v>170</v>
      </c>
      <c r="G15" s="507"/>
      <c r="H15" s="507" t="s">
        <v>137</v>
      </c>
      <c r="I15" s="507"/>
      <c r="J15" s="110" t="s">
        <v>171</v>
      </c>
      <c r="K15" s="507" t="s">
        <v>172</v>
      </c>
      <c r="L15" s="506"/>
      <c r="M15" s="111"/>
      <c r="N15" s="89" t="str">
        <f>IFERROR(IF(FIND(N11,O11)&lt;&gt;1,"No. KD tidak sesuai dengan No. SK",""),"No. KD tidak sesuai dengan No. SK")</f>
        <v/>
      </c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111"/>
      <c r="AU15" s="111"/>
      <c r="AV15" s="111"/>
      <c r="AW15" s="111"/>
      <c r="AX15" s="111"/>
      <c r="AY15" s="111"/>
      <c r="AZ15" s="111"/>
      <c r="BA15" s="111"/>
      <c r="BB15" s="111"/>
      <c r="BC15" s="111"/>
      <c r="BD15" s="111"/>
      <c r="BE15" s="111"/>
      <c r="BF15" s="111"/>
      <c r="BG15" s="111"/>
      <c r="BH15" s="111"/>
      <c r="BI15" s="111"/>
      <c r="BJ15" s="111"/>
      <c r="BK15" s="111"/>
      <c r="BL15" s="111"/>
      <c r="BM15" s="111"/>
      <c r="BN15" s="111"/>
      <c r="BO15" s="111"/>
      <c r="BP15" s="111"/>
      <c r="BQ15" s="111"/>
      <c r="BR15" s="111"/>
      <c r="BS15" s="111"/>
      <c r="BT15" s="111"/>
      <c r="BU15" s="111"/>
      <c r="BV15" s="111"/>
      <c r="BW15" s="111"/>
      <c r="BX15" s="111"/>
      <c r="BY15" s="111"/>
      <c r="BZ15" s="111"/>
      <c r="CA15" s="111"/>
      <c r="CB15" s="111"/>
      <c r="CC15" s="111"/>
      <c r="CD15" s="111"/>
      <c r="CE15" s="111"/>
      <c r="CF15" s="111"/>
      <c r="CG15" s="111"/>
      <c r="CH15" s="111"/>
      <c r="CI15" s="111"/>
      <c r="CJ15" s="111"/>
      <c r="CK15" s="111"/>
      <c r="CL15" s="111"/>
      <c r="CM15" s="111"/>
      <c r="CN15" s="111"/>
      <c r="CO15" s="111"/>
      <c r="CP15" s="111"/>
      <c r="CQ15" s="111"/>
      <c r="CR15" s="111"/>
      <c r="CS15" s="111"/>
      <c r="CT15" s="111"/>
      <c r="CU15" s="111"/>
      <c r="CV15" s="111"/>
      <c r="CW15" s="111"/>
      <c r="CX15" s="111"/>
      <c r="CY15" s="111"/>
      <c r="CZ15" s="111"/>
      <c r="DA15" s="111"/>
      <c r="DB15" s="111"/>
      <c r="DC15" s="111"/>
      <c r="DD15" s="111"/>
      <c r="DE15" s="111"/>
      <c r="DF15" s="111"/>
      <c r="DG15" s="111"/>
      <c r="DH15" s="111"/>
      <c r="DI15" s="111"/>
      <c r="DJ15" s="111"/>
      <c r="DK15" s="111"/>
      <c r="DL15" s="111"/>
      <c r="DM15" s="111"/>
      <c r="DN15" s="111"/>
      <c r="DO15" s="111"/>
      <c r="DP15" s="111"/>
      <c r="DQ15" s="111"/>
      <c r="DR15" s="111"/>
      <c r="DS15" s="111"/>
      <c r="DT15" s="111"/>
      <c r="DU15" s="111"/>
      <c r="DV15" s="111"/>
      <c r="DW15" s="111"/>
      <c r="DX15" s="111"/>
      <c r="DY15" s="111"/>
      <c r="DZ15" s="111"/>
      <c r="EA15" s="111"/>
      <c r="EB15" s="111"/>
      <c r="EC15" s="111"/>
      <c r="ED15" s="111"/>
      <c r="EE15" s="111"/>
      <c r="EF15" s="111"/>
      <c r="EG15" s="111"/>
      <c r="EH15" s="111"/>
      <c r="EI15" s="111"/>
      <c r="EJ15" s="111"/>
      <c r="EK15" s="111"/>
      <c r="EL15" s="111"/>
      <c r="EM15" s="111"/>
      <c r="EN15" s="111"/>
      <c r="EO15" s="111"/>
      <c r="EP15" s="111"/>
      <c r="EQ15" s="111"/>
      <c r="ER15" s="111"/>
      <c r="ES15" s="111"/>
      <c r="ET15" s="111"/>
      <c r="EU15" s="111"/>
      <c r="EV15" s="111"/>
      <c r="EW15" s="111"/>
      <c r="EX15" s="111"/>
      <c r="EY15" s="111"/>
      <c r="EZ15" s="111"/>
      <c r="FA15" s="111"/>
      <c r="FB15" s="111"/>
      <c r="FC15" s="111"/>
      <c r="FD15" s="111"/>
      <c r="FE15" s="111"/>
      <c r="FF15" s="111"/>
      <c r="FG15" s="111"/>
      <c r="FH15" s="111"/>
      <c r="FI15" s="111"/>
      <c r="FJ15" s="111"/>
      <c r="FK15" s="111"/>
      <c r="FL15" s="111"/>
      <c r="FM15" s="111"/>
      <c r="FN15" s="111"/>
      <c r="FO15" s="111"/>
      <c r="FP15" s="111"/>
      <c r="FQ15" s="111"/>
      <c r="FR15" s="111"/>
      <c r="FS15" s="111"/>
      <c r="FT15" s="111"/>
      <c r="FU15" s="111"/>
      <c r="FV15" s="111"/>
      <c r="FW15" s="111"/>
      <c r="FX15" s="111"/>
      <c r="FY15" s="111"/>
      <c r="FZ15" s="111"/>
      <c r="GA15" s="111"/>
      <c r="GB15" s="111"/>
      <c r="GC15" s="111"/>
      <c r="GD15" s="111"/>
      <c r="GE15" s="111"/>
      <c r="GF15" s="111"/>
      <c r="GG15" s="111"/>
      <c r="GH15" s="111"/>
      <c r="GI15" s="111"/>
      <c r="GJ15" s="111"/>
      <c r="GK15" s="111"/>
      <c r="GL15" s="111"/>
      <c r="GM15" s="111"/>
      <c r="GN15" s="111"/>
      <c r="GO15" s="111"/>
      <c r="GP15" s="111"/>
      <c r="GQ15" s="111"/>
      <c r="GR15" s="111"/>
      <c r="GS15" s="111"/>
      <c r="GT15" s="111"/>
      <c r="GU15" s="111"/>
      <c r="GV15" s="111"/>
      <c r="GW15" s="111"/>
      <c r="GX15" s="111"/>
      <c r="GY15" s="111"/>
      <c r="GZ15" s="111"/>
      <c r="HA15" s="111"/>
      <c r="HB15" s="111"/>
      <c r="HC15" s="111"/>
      <c r="HD15" s="111"/>
      <c r="HE15" s="111"/>
      <c r="HF15" s="111"/>
      <c r="HG15" s="111"/>
      <c r="HH15" s="111"/>
      <c r="HI15" s="111"/>
      <c r="HJ15" s="111"/>
      <c r="HK15" s="111"/>
      <c r="HL15" s="111"/>
      <c r="HM15" s="111"/>
      <c r="HN15" s="111"/>
      <c r="HO15" s="111"/>
      <c r="HP15" s="111"/>
      <c r="HQ15" s="111"/>
      <c r="HR15" s="111"/>
      <c r="HS15" s="111"/>
      <c r="HT15" s="111"/>
      <c r="HU15" s="111"/>
      <c r="HV15" s="111"/>
      <c r="HW15" s="111"/>
      <c r="HX15" s="111"/>
      <c r="HY15" s="111"/>
      <c r="HZ15" s="111"/>
      <c r="IA15" s="111"/>
      <c r="IB15" s="111"/>
      <c r="IC15" s="111"/>
    </row>
    <row r="16" spans="1:237" x14ac:dyDescent="0.2">
      <c r="A16" s="471">
        <v>1</v>
      </c>
      <c r="B16" s="479" t="str">
        <f>IFERROR(VLOOKUP(O$11&amp;"1.",KKM!P$307:Q$606,2,FALSE),"")</f>
        <v/>
      </c>
      <c r="C16" s="475" t="str">
        <f>IFERROR(VLOOKUP(O$11&amp;"1.",KKM!P$307:R$606,3,FALSE),"")</f>
        <v/>
      </c>
      <c r="D16" s="470" t="s">
        <v>153</v>
      </c>
      <c r="E16" s="468" t="str">
        <f>IFERROR(IF(VLOOKUP(O$11&amp;"1.",KKM!P$307:S$606,4,FALSE)=D16,"V",""),"")</f>
        <v/>
      </c>
      <c r="F16" s="112" t="s">
        <v>173</v>
      </c>
      <c r="G16" s="476" t="str">
        <f>IFERROR(VLOOKUP(O$11&amp;"1.",KKM!P$307:T$606,5,FALSE),"")</f>
        <v/>
      </c>
      <c r="H16" s="112" t="s">
        <v>138</v>
      </c>
      <c r="I16" s="113" t="str">
        <f>IFERROR(VLOOKUP(O$11&amp;"1.",KKM!P$307:X$606,6,FALSE),"")</f>
        <v/>
      </c>
      <c r="J16" s="457">
        <f>KKM!W$1</f>
        <v>50</v>
      </c>
      <c r="K16" s="460" t="str">
        <f>IFERROR(VLOOKUP(O$11&amp;"1.",KKM!P$307:Z$606,11,FALSE),"")</f>
        <v/>
      </c>
      <c r="L16" s="461"/>
    </row>
    <row r="17" spans="1:12" x14ac:dyDescent="0.2">
      <c r="A17" s="472"/>
      <c r="B17" s="479"/>
      <c r="C17" s="475"/>
      <c r="D17" s="469"/>
      <c r="E17" s="469"/>
      <c r="F17" s="112" t="s">
        <v>174</v>
      </c>
      <c r="G17" s="477"/>
      <c r="H17" s="114" t="s">
        <v>139</v>
      </c>
      <c r="I17" s="113" t="str">
        <f>IFERROR(VLOOKUP(O$11&amp;"1.",KKM!P$307:X$606,7,FALSE),"")</f>
        <v/>
      </c>
      <c r="J17" s="458"/>
      <c r="K17" s="462"/>
      <c r="L17" s="463"/>
    </row>
    <row r="18" spans="1:12" x14ac:dyDescent="0.2">
      <c r="A18" s="472"/>
      <c r="B18" s="479"/>
      <c r="C18" s="475"/>
      <c r="D18" s="466" t="s">
        <v>154</v>
      </c>
      <c r="E18" s="468" t="str">
        <f>IFERROR(IF(VLOOKUP(O$11&amp;"1.",KKM!P$307:S$606,4,FALSE)=D18,"V",""),"")</f>
        <v/>
      </c>
      <c r="F18" s="114" t="s">
        <v>175</v>
      </c>
      <c r="G18" s="477"/>
      <c r="H18" s="112" t="s">
        <v>140</v>
      </c>
      <c r="I18" s="113" t="str">
        <f>IFERROR(VLOOKUP(O$11&amp;"1.",KKM!P$307:X$606,8,FALSE),"")</f>
        <v/>
      </c>
      <c r="J18" s="458"/>
      <c r="K18" s="462"/>
      <c r="L18" s="463"/>
    </row>
    <row r="19" spans="1:12" x14ac:dyDescent="0.2">
      <c r="A19" s="472"/>
      <c r="B19" s="479"/>
      <c r="C19" s="475"/>
      <c r="D19" s="467"/>
      <c r="E19" s="469"/>
      <c r="F19" s="112" t="s">
        <v>176</v>
      </c>
      <c r="G19" s="477"/>
      <c r="H19" s="114" t="s">
        <v>141</v>
      </c>
      <c r="I19" s="113" t="str">
        <f>IFERROR(VLOOKUP(O$11&amp;"1.",KKM!P$307:X$606,9,FALSE),"")</f>
        <v/>
      </c>
      <c r="J19" s="458"/>
      <c r="K19" s="462"/>
      <c r="L19" s="463"/>
    </row>
    <row r="20" spans="1:12" x14ac:dyDescent="0.2">
      <c r="A20" s="472"/>
      <c r="B20" s="479"/>
      <c r="C20" s="475"/>
      <c r="D20" s="470" t="s">
        <v>155</v>
      </c>
      <c r="E20" s="468" t="str">
        <f>IFERROR(IF(VLOOKUP(O$11&amp;"1.",KKM!P$307:S$606,4,FALSE)=D20,"V",""),"")</f>
        <v/>
      </c>
      <c r="F20" s="112" t="s">
        <v>177</v>
      </c>
      <c r="G20" s="478"/>
      <c r="H20" s="111"/>
      <c r="I20" s="113"/>
      <c r="J20" s="458"/>
      <c r="K20" s="462"/>
      <c r="L20" s="463"/>
    </row>
    <row r="21" spans="1:12" x14ac:dyDescent="0.2">
      <c r="A21" s="473"/>
      <c r="B21" s="479"/>
      <c r="C21" s="475"/>
      <c r="D21" s="469"/>
      <c r="E21" s="469"/>
      <c r="F21" s="115" t="s">
        <v>178</v>
      </c>
      <c r="G21" s="116" t="e">
        <f>AVERAGE(G16:G20)</f>
        <v>#DIV/0!</v>
      </c>
      <c r="H21" s="115" t="s">
        <v>178</v>
      </c>
      <c r="I21" s="116" t="e">
        <f>AVERAGE(I16:I19)</f>
        <v>#DIV/0!</v>
      </c>
      <c r="J21" s="459"/>
      <c r="K21" s="464"/>
      <c r="L21" s="465"/>
    </row>
    <row r="22" spans="1:12" x14ac:dyDescent="0.2">
      <c r="A22" s="471">
        <v>2</v>
      </c>
      <c r="B22" s="474" t="str">
        <f>IFERROR(VLOOKUP(O$11&amp;"2.",KKM!P$307:Q$606,2,FALSE),"")</f>
        <v/>
      </c>
      <c r="C22" s="475" t="str">
        <f>IFERROR(VLOOKUP(O$11&amp;"2.",KKM!P$307:R$606,3,FALSE),"")</f>
        <v/>
      </c>
      <c r="D22" s="470" t="s">
        <v>153</v>
      </c>
      <c r="E22" s="468" t="str">
        <f>IFERROR(IF(VLOOKUP(O$11&amp;"2.",KKM!P$307:S$606,4,FALSE)=D22,"V",""),"")</f>
        <v/>
      </c>
      <c r="F22" s="112" t="s">
        <v>173</v>
      </c>
      <c r="G22" s="476" t="str">
        <f>IFERROR(VLOOKUP(O$11&amp;"2.",KKM!P$307:T$606,5,FALSE),"")</f>
        <v/>
      </c>
      <c r="H22" s="112" t="s">
        <v>138</v>
      </c>
      <c r="I22" s="113" t="str">
        <f>IFERROR(VLOOKUP(O$11&amp;"2.",KKM!P$307:X$606,6,FALSE),"")</f>
        <v/>
      </c>
      <c r="J22" s="457">
        <f>KKM!W$1</f>
        <v>50</v>
      </c>
      <c r="K22" s="460" t="str">
        <f>IFERROR(VLOOKUP(O$11&amp;"2.",KKM!P$307:Z$606,11,FALSE),"")</f>
        <v/>
      </c>
      <c r="L22" s="461"/>
    </row>
    <row r="23" spans="1:12" x14ac:dyDescent="0.2">
      <c r="A23" s="472"/>
      <c r="B23" s="474"/>
      <c r="C23" s="475"/>
      <c r="D23" s="469"/>
      <c r="E23" s="469"/>
      <c r="F23" s="112" t="s">
        <v>174</v>
      </c>
      <c r="G23" s="477"/>
      <c r="H23" s="114" t="s">
        <v>139</v>
      </c>
      <c r="I23" s="113" t="str">
        <f>IFERROR(VLOOKUP(O$11&amp;"2.",KKM!P$307:X$606,7,FALSE),"")</f>
        <v/>
      </c>
      <c r="J23" s="458"/>
      <c r="K23" s="462"/>
      <c r="L23" s="463"/>
    </row>
    <row r="24" spans="1:12" x14ac:dyDescent="0.2">
      <c r="A24" s="472"/>
      <c r="B24" s="474"/>
      <c r="C24" s="475"/>
      <c r="D24" s="466" t="s">
        <v>154</v>
      </c>
      <c r="E24" s="468" t="str">
        <f>IFERROR(IF(VLOOKUP(O$11&amp;"2.",KKM!P$307:S$606,4,FALSE)=D24,"V",""),"")</f>
        <v/>
      </c>
      <c r="F24" s="114" t="s">
        <v>175</v>
      </c>
      <c r="G24" s="477"/>
      <c r="H24" s="112" t="s">
        <v>140</v>
      </c>
      <c r="I24" s="113" t="str">
        <f>IFERROR(VLOOKUP(O$11&amp;"2.",KKM!P$307:X$606,8,FALSE),"")</f>
        <v/>
      </c>
      <c r="J24" s="458"/>
      <c r="K24" s="462"/>
      <c r="L24" s="463"/>
    </row>
    <row r="25" spans="1:12" x14ac:dyDescent="0.2">
      <c r="A25" s="472"/>
      <c r="B25" s="474"/>
      <c r="C25" s="475"/>
      <c r="D25" s="467"/>
      <c r="E25" s="469"/>
      <c r="F25" s="112" t="s">
        <v>176</v>
      </c>
      <c r="G25" s="477"/>
      <c r="H25" s="114" t="s">
        <v>141</v>
      </c>
      <c r="I25" s="113" t="str">
        <f>IFERROR(VLOOKUP(O$11&amp;"2.",KKM!P$307:X$606,9,FALSE),"")</f>
        <v/>
      </c>
      <c r="J25" s="458"/>
      <c r="K25" s="462"/>
      <c r="L25" s="463"/>
    </row>
    <row r="26" spans="1:12" x14ac:dyDescent="0.2">
      <c r="A26" s="472"/>
      <c r="B26" s="474"/>
      <c r="C26" s="475"/>
      <c r="D26" s="470" t="s">
        <v>155</v>
      </c>
      <c r="E26" s="468" t="str">
        <f>IFERROR(IF(VLOOKUP(O$11&amp;"2.",KKM!P$307:S$606,4,FALSE)=D26,"V",""),"")</f>
        <v/>
      </c>
      <c r="F26" s="112" t="s">
        <v>177</v>
      </c>
      <c r="G26" s="478"/>
      <c r="H26" s="111"/>
      <c r="I26" s="113"/>
      <c r="J26" s="458"/>
      <c r="K26" s="462"/>
      <c r="L26" s="463"/>
    </row>
    <row r="27" spans="1:12" x14ac:dyDescent="0.2">
      <c r="A27" s="473"/>
      <c r="B27" s="474"/>
      <c r="C27" s="475"/>
      <c r="D27" s="469"/>
      <c r="E27" s="469"/>
      <c r="F27" s="115" t="s">
        <v>178</v>
      </c>
      <c r="G27" s="116" t="e">
        <f>AVERAGE(G22:G26)</f>
        <v>#DIV/0!</v>
      </c>
      <c r="H27" s="115" t="s">
        <v>178</v>
      </c>
      <c r="I27" s="116" t="e">
        <f>AVERAGE(I22:I25)</f>
        <v>#DIV/0!</v>
      </c>
      <c r="J27" s="459"/>
      <c r="K27" s="464"/>
      <c r="L27" s="465"/>
    </row>
    <row r="28" spans="1:12" x14ac:dyDescent="0.2">
      <c r="A28" s="471">
        <v>3</v>
      </c>
      <c r="B28" s="474" t="str">
        <f>IFERROR(VLOOKUP(O$11&amp;"3.",KKM!P$307:Q$606,2,FALSE),"")</f>
        <v/>
      </c>
      <c r="C28" s="475" t="str">
        <f>IFERROR(VLOOKUP(O$11&amp;"3.",KKM!P$307:R$606,3,FALSE),"")</f>
        <v/>
      </c>
      <c r="D28" s="470" t="s">
        <v>153</v>
      </c>
      <c r="E28" s="468" t="str">
        <f>IFERROR(IF(VLOOKUP(O$11&amp;"3.",KKM!P$307:S$606,4,FALSE)=D28,"V",""),"")</f>
        <v/>
      </c>
      <c r="F28" s="112" t="s">
        <v>173</v>
      </c>
      <c r="G28" s="476" t="str">
        <f>IFERROR(VLOOKUP(O$11&amp;"3.",KKM!P$307:T$606,5,FALSE),"")</f>
        <v/>
      </c>
      <c r="H28" s="112" t="s">
        <v>138</v>
      </c>
      <c r="I28" s="113" t="str">
        <f>IFERROR(VLOOKUP(O$11&amp;"3.",KKM!P$307:X$606,6,FALSE),"")</f>
        <v/>
      </c>
      <c r="J28" s="457">
        <f>KKM!W$1</f>
        <v>50</v>
      </c>
      <c r="K28" s="460" t="str">
        <f>IFERROR(VLOOKUP(O$11&amp;"3.",KKM!P$307:Z$606,11,FALSE),"")</f>
        <v/>
      </c>
      <c r="L28" s="461"/>
    </row>
    <row r="29" spans="1:12" x14ac:dyDescent="0.2">
      <c r="A29" s="472"/>
      <c r="B29" s="474"/>
      <c r="C29" s="475"/>
      <c r="D29" s="469"/>
      <c r="E29" s="469"/>
      <c r="F29" s="112" t="s">
        <v>174</v>
      </c>
      <c r="G29" s="477"/>
      <c r="H29" s="114" t="s">
        <v>139</v>
      </c>
      <c r="I29" s="113" t="str">
        <f>IFERROR(VLOOKUP(O$11&amp;"3.",KKM!P$307:X$606,7,FALSE),"")</f>
        <v/>
      </c>
      <c r="J29" s="458"/>
      <c r="K29" s="462"/>
      <c r="L29" s="463"/>
    </row>
    <row r="30" spans="1:12" x14ac:dyDescent="0.2">
      <c r="A30" s="472"/>
      <c r="B30" s="474"/>
      <c r="C30" s="475"/>
      <c r="D30" s="466" t="s">
        <v>154</v>
      </c>
      <c r="E30" s="468" t="str">
        <f>IFERROR(IF(VLOOKUP(O$11&amp;"3.",KKM!P$307:S$606,4,FALSE)=D30,"V",""),"")</f>
        <v/>
      </c>
      <c r="F30" s="114" t="s">
        <v>175</v>
      </c>
      <c r="G30" s="477"/>
      <c r="H30" s="112" t="s">
        <v>140</v>
      </c>
      <c r="I30" s="113" t="str">
        <f>IFERROR(VLOOKUP(O$11&amp;"3.",KKM!P$307:X$606,8,FALSE),"")</f>
        <v/>
      </c>
      <c r="J30" s="458"/>
      <c r="K30" s="462"/>
      <c r="L30" s="463"/>
    </row>
    <row r="31" spans="1:12" x14ac:dyDescent="0.2">
      <c r="A31" s="472"/>
      <c r="B31" s="474"/>
      <c r="C31" s="475"/>
      <c r="D31" s="467"/>
      <c r="E31" s="469"/>
      <c r="F31" s="112" t="s">
        <v>176</v>
      </c>
      <c r="G31" s="477"/>
      <c r="H31" s="114" t="s">
        <v>141</v>
      </c>
      <c r="I31" s="113" t="str">
        <f>IFERROR(VLOOKUP(O$11&amp;"3.",KKM!P$307:X$606,9,FALSE),"")</f>
        <v/>
      </c>
      <c r="J31" s="458"/>
      <c r="K31" s="462"/>
      <c r="L31" s="463"/>
    </row>
    <row r="32" spans="1:12" x14ac:dyDescent="0.2">
      <c r="A32" s="472"/>
      <c r="B32" s="474"/>
      <c r="C32" s="475"/>
      <c r="D32" s="470" t="s">
        <v>155</v>
      </c>
      <c r="E32" s="468" t="str">
        <f>IFERROR(IF(VLOOKUP(O$11&amp;"3.",KKM!P$307:S$606,4,FALSE)=D32,"V",""),"")</f>
        <v/>
      </c>
      <c r="F32" s="112" t="s">
        <v>177</v>
      </c>
      <c r="G32" s="478"/>
      <c r="H32" s="111"/>
      <c r="I32" s="113"/>
      <c r="J32" s="458"/>
      <c r="K32" s="462"/>
      <c r="L32" s="463"/>
    </row>
    <row r="33" spans="1:12" x14ac:dyDescent="0.2">
      <c r="A33" s="473"/>
      <c r="B33" s="474"/>
      <c r="C33" s="475"/>
      <c r="D33" s="469"/>
      <c r="E33" s="469"/>
      <c r="F33" s="115" t="s">
        <v>178</v>
      </c>
      <c r="G33" s="116" t="e">
        <f>AVERAGE(G28:G32)</f>
        <v>#DIV/0!</v>
      </c>
      <c r="H33" s="115" t="s">
        <v>178</v>
      </c>
      <c r="I33" s="116" t="e">
        <f>AVERAGE(I28:I31)</f>
        <v>#DIV/0!</v>
      </c>
      <c r="J33" s="459"/>
      <c r="K33" s="464"/>
      <c r="L33" s="465"/>
    </row>
    <row r="34" spans="1:12" x14ac:dyDescent="0.2">
      <c r="A34" s="471">
        <v>4</v>
      </c>
      <c r="B34" s="474" t="str">
        <f>IFERROR(VLOOKUP(O$11&amp;"4.",KKM!P$307:Q$606,2,FALSE),"")</f>
        <v/>
      </c>
      <c r="C34" s="475" t="str">
        <f>IFERROR(VLOOKUP(O$11&amp;"4.",KKM!P$307:R$606,3,FALSE),"")</f>
        <v/>
      </c>
      <c r="D34" s="470" t="s">
        <v>153</v>
      </c>
      <c r="E34" s="468" t="str">
        <f>IFERROR(IF(VLOOKUP(O$11&amp;"4.",KKM!P$307:S$606,4,FALSE)=D34,"V",""),"")</f>
        <v/>
      </c>
      <c r="F34" s="112" t="s">
        <v>173</v>
      </c>
      <c r="G34" s="476" t="str">
        <f>IFERROR(VLOOKUP(O$11&amp;"4.",KKM!P$307:T$606,5,FALSE),"")</f>
        <v/>
      </c>
      <c r="H34" s="112" t="s">
        <v>138</v>
      </c>
      <c r="I34" s="113" t="str">
        <f>IFERROR(VLOOKUP(O$11&amp;"4.",KKM!P$307:X$606,6,FALSE),"")</f>
        <v/>
      </c>
      <c r="J34" s="457">
        <f>KKM!W$1</f>
        <v>50</v>
      </c>
      <c r="K34" s="460" t="str">
        <f>IFERROR(VLOOKUP(O$11&amp;"4.",KKM!P$307:Z$606,11,FALSE),"")</f>
        <v/>
      </c>
      <c r="L34" s="461"/>
    </row>
    <row r="35" spans="1:12" x14ac:dyDescent="0.2">
      <c r="A35" s="472"/>
      <c r="B35" s="474"/>
      <c r="C35" s="475"/>
      <c r="D35" s="469"/>
      <c r="E35" s="469"/>
      <c r="F35" s="112" t="s">
        <v>174</v>
      </c>
      <c r="G35" s="477"/>
      <c r="H35" s="114" t="s">
        <v>139</v>
      </c>
      <c r="I35" s="113" t="str">
        <f>IFERROR(VLOOKUP(O$11&amp;"4.",KKM!P$307:X$606,7,FALSE),"")</f>
        <v/>
      </c>
      <c r="J35" s="458"/>
      <c r="K35" s="462"/>
      <c r="L35" s="463"/>
    </row>
    <row r="36" spans="1:12" x14ac:dyDescent="0.2">
      <c r="A36" s="472"/>
      <c r="B36" s="474"/>
      <c r="C36" s="475"/>
      <c r="D36" s="466" t="s">
        <v>154</v>
      </c>
      <c r="E36" s="468" t="str">
        <f>IFERROR(IF(VLOOKUP(O$11&amp;"4.",KKM!P$307:S$606,4,FALSE)=D36,"V",""),"")</f>
        <v/>
      </c>
      <c r="F36" s="114" t="s">
        <v>175</v>
      </c>
      <c r="G36" s="477"/>
      <c r="H36" s="112" t="s">
        <v>140</v>
      </c>
      <c r="I36" s="113" t="str">
        <f>IFERROR(VLOOKUP(O$11&amp;"4.",KKM!P$307:X$606,8,FALSE),"")</f>
        <v/>
      </c>
      <c r="J36" s="458"/>
      <c r="K36" s="462"/>
      <c r="L36" s="463"/>
    </row>
    <row r="37" spans="1:12" x14ac:dyDescent="0.2">
      <c r="A37" s="472"/>
      <c r="B37" s="474"/>
      <c r="C37" s="475"/>
      <c r="D37" s="467"/>
      <c r="E37" s="469"/>
      <c r="F37" s="112" t="s">
        <v>176</v>
      </c>
      <c r="G37" s="477"/>
      <c r="H37" s="114" t="s">
        <v>141</v>
      </c>
      <c r="I37" s="113" t="str">
        <f>IFERROR(VLOOKUP(O$11&amp;"4.",KKM!P$307:X$606,9,FALSE),"")</f>
        <v/>
      </c>
      <c r="J37" s="458"/>
      <c r="K37" s="462"/>
      <c r="L37" s="463"/>
    </row>
    <row r="38" spans="1:12" x14ac:dyDescent="0.2">
      <c r="A38" s="472"/>
      <c r="B38" s="474"/>
      <c r="C38" s="475"/>
      <c r="D38" s="470" t="s">
        <v>155</v>
      </c>
      <c r="E38" s="468" t="str">
        <f>IFERROR(IF(VLOOKUP(O$11&amp;"4.",KKM!P$307:S$606,4,FALSE)=D38,"V",""),"")</f>
        <v/>
      </c>
      <c r="F38" s="112" t="s">
        <v>177</v>
      </c>
      <c r="G38" s="478"/>
      <c r="H38" s="111"/>
      <c r="I38" s="113"/>
      <c r="J38" s="458"/>
      <c r="K38" s="462"/>
      <c r="L38" s="463"/>
    </row>
    <row r="39" spans="1:12" x14ac:dyDescent="0.2">
      <c r="A39" s="473"/>
      <c r="B39" s="474"/>
      <c r="C39" s="475"/>
      <c r="D39" s="469"/>
      <c r="E39" s="469"/>
      <c r="F39" s="115" t="s">
        <v>178</v>
      </c>
      <c r="G39" s="116" t="e">
        <f>AVERAGE(G34:G38)</f>
        <v>#DIV/0!</v>
      </c>
      <c r="H39" s="115" t="s">
        <v>178</v>
      </c>
      <c r="I39" s="116" t="e">
        <f>AVERAGE(I34:I37)</f>
        <v>#DIV/0!</v>
      </c>
      <c r="J39" s="459"/>
      <c r="K39" s="464"/>
      <c r="L39" s="465"/>
    </row>
    <row r="40" spans="1:12" hidden="1" x14ac:dyDescent="0.2">
      <c r="A40" s="471">
        <v>5</v>
      </c>
      <c r="B40" s="474" t="str">
        <f>IFERROR(VLOOKUP(O$11&amp;"5.",KKM!P$307:Q$606,2,FALSE),"")</f>
        <v/>
      </c>
      <c r="C40" s="475" t="str">
        <f>IFERROR(VLOOKUP(O$11&amp;"5.",KKM!P$307:R$606,3,FALSE),"")</f>
        <v/>
      </c>
      <c r="D40" s="470" t="s">
        <v>153</v>
      </c>
      <c r="E40" s="468" t="str">
        <f>IFERROR(IF(VLOOKUP(O$11&amp;"5.",KKM!P$307:S$606,4,FALSE)=D40,"V",""),"")</f>
        <v/>
      </c>
      <c r="F40" s="112" t="s">
        <v>173</v>
      </c>
      <c r="G40" s="476" t="str">
        <f>IFERROR(VLOOKUP(O$11&amp;"5.",KKM!P$307:T$606,5,FALSE),"")</f>
        <v/>
      </c>
      <c r="H40" s="112" t="s">
        <v>138</v>
      </c>
      <c r="I40" s="113" t="str">
        <f>IFERROR(VLOOKUP(O$11&amp;"5.",KKM!P$307:X$606,6,FALSE),"")</f>
        <v/>
      </c>
      <c r="J40" s="457">
        <f>KKM!W$1</f>
        <v>50</v>
      </c>
      <c r="K40" s="460" t="str">
        <f>IFERROR(VLOOKUP(O$11&amp;"5.",KKM!P$307:Z$606,11,FALSE),"")</f>
        <v/>
      </c>
      <c r="L40" s="461"/>
    </row>
    <row r="41" spans="1:12" hidden="1" x14ac:dyDescent="0.2">
      <c r="A41" s="472"/>
      <c r="B41" s="474"/>
      <c r="C41" s="475"/>
      <c r="D41" s="469"/>
      <c r="E41" s="469"/>
      <c r="F41" s="112" t="s">
        <v>174</v>
      </c>
      <c r="G41" s="477"/>
      <c r="H41" s="114" t="s">
        <v>139</v>
      </c>
      <c r="I41" s="113" t="str">
        <f>IFERROR(VLOOKUP(O$11&amp;"5.",KKM!P$307:X$606,7,FALSE),"")</f>
        <v/>
      </c>
      <c r="J41" s="458"/>
      <c r="K41" s="462"/>
      <c r="L41" s="463"/>
    </row>
    <row r="42" spans="1:12" hidden="1" x14ac:dyDescent="0.2">
      <c r="A42" s="472"/>
      <c r="B42" s="474"/>
      <c r="C42" s="475"/>
      <c r="D42" s="466" t="s">
        <v>154</v>
      </c>
      <c r="E42" s="468" t="str">
        <f>IFERROR(IF(VLOOKUP(O$11&amp;"5.",KKM!P$307:S$606,4,FALSE)=D42,"V",""),"")</f>
        <v/>
      </c>
      <c r="F42" s="114" t="s">
        <v>175</v>
      </c>
      <c r="G42" s="477"/>
      <c r="H42" s="112" t="s">
        <v>140</v>
      </c>
      <c r="I42" s="113" t="str">
        <f>IFERROR(VLOOKUP(O$11&amp;"5.",KKM!P$307:X$606,8,FALSE),"")</f>
        <v/>
      </c>
      <c r="J42" s="458"/>
      <c r="K42" s="462"/>
      <c r="L42" s="463"/>
    </row>
    <row r="43" spans="1:12" hidden="1" x14ac:dyDescent="0.2">
      <c r="A43" s="472"/>
      <c r="B43" s="474"/>
      <c r="C43" s="475"/>
      <c r="D43" s="467"/>
      <c r="E43" s="469"/>
      <c r="F43" s="112" t="s">
        <v>176</v>
      </c>
      <c r="G43" s="477"/>
      <c r="H43" s="114" t="s">
        <v>141</v>
      </c>
      <c r="I43" s="113" t="str">
        <f>IFERROR(VLOOKUP(O$11&amp;"5.",KKM!P$307:X$606,9,FALSE),"")</f>
        <v/>
      </c>
      <c r="J43" s="458"/>
      <c r="K43" s="462"/>
      <c r="L43" s="463"/>
    </row>
    <row r="44" spans="1:12" hidden="1" x14ac:dyDescent="0.2">
      <c r="A44" s="472"/>
      <c r="B44" s="474"/>
      <c r="C44" s="475"/>
      <c r="D44" s="470" t="s">
        <v>155</v>
      </c>
      <c r="E44" s="468" t="str">
        <f>IFERROR(IF(VLOOKUP(O$11&amp;"5.",KKM!P$307:S$606,4,FALSE)=D44,"V",""),"")</f>
        <v/>
      </c>
      <c r="F44" s="112" t="s">
        <v>177</v>
      </c>
      <c r="G44" s="478"/>
      <c r="H44" s="111"/>
      <c r="I44" s="113"/>
      <c r="J44" s="458"/>
      <c r="K44" s="462"/>
      <c r="L44" s="463"/>
    </row>
    <row r="45" spans="1:12" hidden="1" x14ac:dyDescent="0.2">
      <c r="A45" s="473"/>
      <c r="B45" s="474"/>
      <c r="C45" s="475"/>
      <c r="D45" s="469"/>
      <c r="E45" s="469"/>
      <c r="F45" s="115" t="s">
        <v>178</v>
      </c>
      <c r="G45" s="116" t="e">
        <f>AVERAGE(G40:G44)</f>
        <v>#DIV/0!</v>
      </c>
      <c r="H45" s="115" t="s">
        <v>178</v>
      </c>
      <c r="I45" s="116" t="e">
        <f>AVERAGE(I40:I43)</f>
        <v>#DIV/0!</v>
      </c>
      <c r="J45" s="459"/>
      <c r="K45" s="464"/>
      <c r="L45" s="465"/>
    </row>
    <row r="46" spans="1:12" hidden="1" x14ac:dyDescent="0.2">
      <c r="A46" s="471">
        <v>6</v>
      </c>
      <c r="B46" s="474" t="str">
        <f>IFERROR(VLOOKUP(O$11&amp;"6.",KKM!P$307:Q$606,2,FALSE),"")</f>
        <v/>
      </c>
      <c r="C46" s="475" t="str">
        <f>IFERROR(VLOOKUP(O$11&amp;"6.",KKM!P$307:R$606,3,FALSE),"")</f>
        <v/>
      </c>
      <c r="D46" s="470" t="s">
        <v>153</v>
      </c>
      <c r="E46" s="468" t="str">
        <f>IFERROR(IF(VLOOKUP(O$11&amp;"6.",KKM!P$307:S$606,4,FALSE)=D46,"V",""),"")</f>
        <v/>
      </c>
      <c r="F46" s="112" t="s">
        <v>173</v>
      </c>
      <c r="G46" s="476" t="str">
        <f>IFERROR(VLOOKUP(O$11&amp;"6.",KKM!P$307:T$606,5,FALSE),"")</f>
        <v/>
      </c>
      <c r="H46" s="112" t="s">
        <v>138</v>
      </c>
      <c r="I46" s="113" t="str">
        <f>IFERROR(VLOOKUP(O$11&amp;"6.",KKM!P$307:X$606,6,FALSE),"")</f>
        <v/>
      </c>
      <c r="J46" s="457">
        <f>KKM!W$1</f>
        <v>50</v>
      </c>
      <c r="K46" s="460" t="str">
        <f>IFERROR(VLOOKUP(O$11&amp;"6.",KKM!P$307:Z$606,11,FALSE),"")</f>
        <v/>
      </c>
      <c r="L46" s="461"/>
    </row>
    <row r="47" spans="1:12" hidden="1" x14ac:dyDescent="0.2">
      <c r="A47" s="472"/>
      <c r="B47" s="474"/>
      <c r="C47" s="475"/>
      <c r="D47" s="469"/>
      <c r="E47" s="469"/>
      <c r="F47" s="112" t="s">
        <v>174</v>
      </c>
      <c r="G47" s="477"/>
      <c r="H47" s="114" t="s">
        <v>139</v>
      </c>
      <c r="I47" s="113" t="str">
        <f>IFERROR(VLOOKUP(O$11&amp;"6.",KKM!P$307:X$606,7,FALSE),"")</f>
        <v/>
      </c>
      <c r="J47" s="458"/>
      <c r="K47" s="462"/>
      <c r="L47" s="463"/>
    </row>
    <row r="48" spans="1:12" hidden="1" x14ac:dyDescent="0.2">
      <c r="A48" s="472"/>
      <c r="B48" s="474"/>
      <c r="C48" s="475"/>
      <c r="D48" s="466" t="s">
        <v>154</v>
      </c>
      <c r="E48" s="468" t="str">
        <f>IFERROR(IF(VLOOKUP(O$11&amp;"6.",KKM!P$307:S$606,4,FALSE)=D48,"V",""),"")</f>
        <v/>
      </c>
      <c r="F48" s="114" t="s">
        <v>175</v>
      </c>
      <c r="G48" s="477"/>
      <c r="H48" s="112" t="s">
        <v>140</v>
      </c>
      <c r="I48" s="113" t="str">
        <f>IFERROR(VLOOKUP(O$11&amp;"6.",KKM!P$307:X$606,8,FALSE),"")</f>
        <v/>
      </c>
      <c r="J48" s="458"/>
      <c r="K48" s="462"/>
      <c r="L48" s="463"/>
    </row>
    <row r="49" spans="1:12" hidden="1" x14ac:dyDescent="0.2">
      <c r="A49" s="472"/>
      <c r="B49" s="474"/>
      <c r="C49" s="475"/>
      <c r="D49" s="467"/>
      <c r="E49" s="469"/>
      <c r="F49" s="112" t="s">
        <v>176</v>
      </c>
      <c r="G49" s="477"/>
      <c r="H49" s="114" t="s">
        <v>141</v>
      </c>
      <c r="I49" s="113" t="str">
        <f>IFERROR(VLOOKUP(O$11&amp;"6.",KKM!P$307:X$606,9,FALSE),"")</f>
        <v/>
      </c>
      <c r="J49" s="458"/>
      <c r="K49" s="462"/>
      <c r="L49" s="463"/>
    </row>
    <row r="50" spans="1:12" hidden="1" x14ac:dyDescent="0.2">
      <c r="A50" s="472"/>
      <c r="B50" s="474"/>
      <c r="C50" s="475"/>
      <c r="D50" s="470" t="s">
        <v>155</v>
      </c>
      <c r="E50" s="468" t="str">
        <f>IFERROR(IF(VLOOKUP(O$11&amp;"6.",KKM!P$307:S$606,4,FALSE)=D50,"V",""),"")</f>
        <v/>
      </c>
      <c r="F50" s="112" t="s">
        <v>177</v>
      </c>
      <c r="G50" s="478"/>
      <c r="H50" s="111"/>
      <c r="I50" s="113"/>
      <c r="J50" s="458"/>
      <c r="K50" s="462"/>
      <c r="L50" s="463"/>
    </row>
    <row r="51" spans="1:12" hidden="1" x14ac:dyDescent="0.2">
      <c r="A51" s="473"/>
      <c r="B51" s="474"/>
      <c r="C51" s="475"/>
      <c r="D51" s="469"/>
      <c r="E51" s="469"/>
      <c r="F51" s="115" t="s">
        <v>178</v>
      </c>
      <c r="G51" s="116" t="e">
        <f>AVERAGE(G46:G50)</f>
        <v>#DIV/0!</v>
      </c>
      <c r="H51" s="115" t="s">
        <v>178</v>
      </c>
      <c r="I51" s="116" t="e">
        <f>AVERAGE(I46:I49)</f>
        <v>#DIV/0!</v>
      </c>
      <c r="J51" s="459"/>
      <c r="K51" s="464"/>
      <c r="L51" s="465"/>
    </row>
    <row r="52" spans="1:12" hidden="1" x14ac:dyDescent="0.2">
      <c r="A52" s="471">
        <v>7</v>
      </c>
      <c r="B52" s="474" t="str">
        <f>IFERROR(VLOOKUP(O$11&amp;"7.",KKM!P$307:Q$606,2,FALSE),"")</f>
        <v/>
      </c>
      <c r="C52" s="475" t="str">
        <f>IFERROR(VLOOKUP(O$11&amp;"7.",KKM!P$307:R$606,3,FALSE),"")</f>
        <v/>
      </c>
      <c r="D52" s="470" t="s">
        <v>153</v>
      </c>
      <c r="E52" s="468" t="str">
        <f>IFERROR(IF(VLOOKUP(O$11&amp;"7.",KKM!P$307:S$606,4,FALSE)=D52,"V",""),"")</f>
        <v/>
      </c>
      <c r="F52" s="112" t="s">
        <v>173</v>
      </c>
      <c r="G52" s="476" t="str">
        <f>IFERROR(VLOOKUP(O$11&amp;"7.",KKM!P$307:T$606,5,FALSE),"")</f>
        <v/>
      </c>
      <c r="H52" s="112" t="s">
        <v>138</v>
      </c>
      <c r="I52" s="113" t="str">
        <f>IFERROR(VLOOKUP(O$11&amp;"7.",KKM!P$307:X$606,6,FALSE),"")</f>
        <v/>
      </c>
      <c r="J52" s="457">
        <f>KKM!W$1</f>
        <v>50</v>
      </c>
      <c r="K52" s="460" t="str">
        <f>IFERROR(VLOOKUP(O$11&amp;"7.",KKM!P$307:Z$606,11,FALSE),"")</f>
        <v/>
      </c>
      <c r="L52" s="461"/>
    </row>
    <row r="53" spans="1:12" hidden="1" x14ac:dyDescent="0.2">
      <c r="A53" s="472"/>
      <c r="B53" s="474"/>
      <c r="C53" s="475"/>
      <c r="D53" s="469"/>
      <c r="E53" s="469"/>
      <c r="F53" s="112" t="s">
        <v>174</v>
      </c>
      <c r="G53" s="477"/>
      <c r="H53" s="114" t="s">
        <v>139</v>
      </c>
      <c r="I53" s="113" t="str">
        <f>IFERROR(VLOOKUP(O$11&amp;"7.",KKM!P$307:X$606,7,FALSE),"")</f>
        <v/>
      </c>
      <c r="J53" s="458"/>
      <c r="K53" s="462"/>
      <c r="L53" s="463"/>
    </row>
    <row r="54" spans="1:12" hidden="1" x14ac:dyDescent="0.2">
      <c r="A54" s="472"/>
      <c r="B54" s="474"/>
      <c r="C54" s="475"/>
      <c r="D54" s="466" t="s">
        <v>154</v>
      </c>
      <c r="E54" s="468" t="str">
        <f>IFERROR(IF(VLOOKUP(O$11&amp;"7.",KKM!P$307:S$606,4,FALSE)=D54,"V",""),"")</f>
        <v/>
      </c>
      <c r="F54" s="114" t="s">
        <v>175</v>
      </c>
      <c r="G54" s="477"/>
      <c r="H54" s="112" t="s">
        <v>140</v>
      </c>
      <c r="I54" s="113" t="str">
        <f>IFERROR(VLOOKUP(O$11&amp;"7.",KKM!P$307:X$606,8,FALSE),"")</f>
        <v/>
      </c>
      <c r="J54" s="458"/>
      <c r="K54" s="462"/>
      <c r="L54" s="463"/>
    </row>
    <row r="55" spans="1:12" hidden="1" x14ac:dyDescent="0.2">
      <c r="A55" s="472"/>
      <c r="B55" s="474"/>
      <c r="C55" s="475"/>
      <c r="D55" s="467"/>
      <c r="E55" s="469"/>
      <c r="F55" s="112" t="s">
        <v>176</v>
      </c>
      <c r="G55" s="477"/>
      <c r="H55" s="114" t="s">
        <v>141</v>
      </c>
      <c r="I55" s="113" t="str">
        <f>IFERROR(VLOOKUP(O$11&amp;"7.",KKM!P$307:X$606,9,FALSE),"")</f>
        <v/>
      </c>
      <c r="J55" s="458"/>
      <c r="K55" s="462"/>
      <c r="L55" s="463"/>
    </row>
    <row r="56" spans="1:12" hidden="1" x14ac:dyDescent="0.2">
      <c r="A56" s="472"/>
      <c r="B56" s="474"/>
      <c r="C56" s="475"/>
      <c r="D56" s="470" t="s">
        <v>155</v>
      </c>
      <c r="E56" s="468" t="str">
        <f>IFERROR(IF(VLOOKUP(O$11&amp;"7.",KKM!P$307:S$606,4,FALSE)=D56,"V",""),"")</f>
        <v/>
      </c>
      <c r="F56" s="112" t="s">
        <v>177</v>
      </c>
      <c r="G56" s="478"/>
      <c r="H56" s="111"/>
      <c r="I56" s="113"/>
      <c r="J56" s="458"/>
      <c r="K56" s="462"/>
      <c r="L56" s="463"/>
    </row>
    <row r="57" spans="1:12" hidden="1" x14ac:dyDescent="0.2">
      <c r="A57" s="473"/>
      <c r="B57" s="474"/>
      <c r="C57" s="475"/>
      <c r="D57" s="469"/>
      <c r="E57" s="469"/>
      <c r="F57" s="115" t="s">
        <v>178</v>
      </c>
      <c r="G57" s="116" t="e">
        <f>AVERAGE(G52:G56)</f>
        <v>#DIV/0!</v>
      </c>
      <c r="H57" s="115" t="s">
        <v>178</v>
      </c>
      <c r="I57" s="116" t="e">
        <f>AVERAGE(I52:I55)</f>
        <v>#DIV/0!</v>
      </c>
      <c r="J57" s="459"/>
      <c r="K57" s="464"/>
      <c r="L57" s="465"/>
    </row>
    <row r="58" spans="1:12" hidden="1" x14ac:dyDescent="0.2">
      <c r="A58" s="471">
        <v>8</v>
      </c>
      <c r="B58" s="474" t="str">
        <f>IFERROR(VLOOKUP(O$11&amp;"8.",KKM!P$307:Q$606,2,FALSE),"")</f>
        <v/>
      </c>
      <c r="C58" s="475" t="str">
        <f>IFERROR(VLOOKUP(O$11&amp;"8.",KKM!P$307:R$606,3,FALSE),"")</f>
        <v/>
      </c>
      <c r="D58" s="470" t="s">
        <v>153</v>
      </c>
      <c r="E58" s="468" t="str">
        <f>IFERROR(IF(VLOOKUP(O$11&amp;"8.",KKM!P$307:S$606,4,FALSE)=D58,"V",""),"")</f>
        <v/>
      </c>
      <c r="F58" s="112" t="s">
        <v>173</v>
      </c>
      <c r="G58" s="476" t="str">
        <f>IFERROR(VLOOKUP(O$11&amp;"8.",KKM!P$307:T$606,5,FALSE),"")</f>
        <v/>
      </c>
      <c r="H58" s="112" t="s">
        <v>138</v>
      </c>
      <c r="I58" s="113" t="str">
        <f>IFERROR(VLOOKUP(O$11&amp;"8.",KKM!P$307:X$606,6,FALSE),"")</f>
        <v/>
      </c>
      <c r="J58" s="457">
        <f>KKM!W$1</f>
        <v>50</v>
      </c>
      <c r="K58" s="460" t="str">
        <f>IFERROR(VLOOKUP(O$11&amp;"8.",KKM!P$307:Z$606,11,FALSE),"")</f>
        <v/>
      </c>
      <c r="L58" s="461"/>
    </row>
    <row r="59" spans="1:12" hidden="1" x14ac:dyDescent="0.2">
      <c r="A59" s="472"/>
      <c r="B59" s="474"/>
      <c r="C59" s="475"/>
      <c r="D59" s="469"/>
      <c r="E59" s="469"/>
      <c r="F59" s="112" t="s">
        <v>174</v>
      </c>
      <c r="G59" s="477"/>
      <c r="H59" s="114" t="s">
        <v>139</v>
      </c>
      <c r="I59" s="113" t="str">
        <f>IFERROR(VLOOKUP(O$11&amp;"8.",KKM!P$307:X$606,7,FALSE),"")</f>
        <v/>
      </c>
      <c r="J59" s="458"/>
      <c r="K59" s="462"/>
      <c r="L59" s="463"/>
    </row>
    <row r="60" spans="1:12" hidden="1" x14ac:dyDescent="0.2">
      <c r="A60" s="472"/>
      <c r="B60" s="474"/>
      <c r="C60" s="475"/>
      <c r="D60" s="466" t="s">
        <v>154</v>
      </c>
      <c r="E60" s="468" t="str">
        <f>IFERROR(IF(VLOOKUP(O$11&amp;"8.",KKM!P$307:S$606,4,FALSE)=D60,"V",""),"")</f>
        <v/>
      </c>
      <c r="F60" s="114" t="s">
        <v>175</v>
      </c>
      <c r="G60" s="477"/>
      <c r="H60" s="112" t="s">
        <v>140</v>
      </c>
      <c r="I60" s="113" t="str">
        <f>IFERROR(VLOOKUP(O$11&amp;"8.",KKM!P$307:X$606,8,FALSE),"")</f>
        <v/>
      </c>
      <c r="J60" s="458"/>
      <c r="K60" s="462"/>
      <c r="L60" s="463"/>
    </row>
    <row r="61" spans="1:12" hidden="1" x14ac:dyDescent="0.2">
      <c r="A61" s="472"/>
      <c r="B61" s="474"/>
      <c r="C61" s="475"/>
      <c r="D61" s="467"/>
      <c r="E61" s="469"/>
      <c r="F61" s="112" t="s">
        <v>176</v>
      </c>
      <c r="G61" s="477"/>
      <c r="H61" s="114" t="s">
        <v>141</v>
      </c>
      <c r="I61" s="113" t="str">
        <f>IFERROR(VLOOKUP(O$11&amp;"8.",KKM!P$307:X$606,9,FALSE),"")</f>
        <v/>
      </c>
      <c r="J61" s="458"/>
      <c r="K61" s="462"/>
      <c r="L61" s="463"/>
    </row>
    <row r="62" spans="1:12" hidden="1" x14ac:dyDescent="0.2">
      <c r="A62" s="472"/>
      <c r="B62" s="474"/>
      <c r="C62" s="475"/>
      <c r="D62" s="470" t="s">
        <v>155</v>
      </c>
      <c r="E62" s="468" t="str">
        <f>IFERROR(IF(VLOOKUP(O$11&amp;"8.",KKM!P$307:S$606,4,FALSE)=D62,"V",""),"")</f>
        <v/>
      </c>
      <c r="F62" s="112" t="s">
        <v>177</v>
      </c>
      <c r="G62" s="478"/>
      <c r="H62" s="111"/>
      <c r="I62" s="113"/>
      <c r="J62" s="458"/>
      <c r="K62" s="462"/>
      <c r="L62" s="463"/>
    </row>
    <row r="63" spans="1:12" hidden="1" x14ac:dyDescent="0.2">
      <c r="A63" s="473"/>
      <c r="B63" s="474"/>
      <c r="C63" s="475"/>
      <c r="D63" s="469"/>
      <c r="E63" s="469"/>
      <c r="F63" s="115" t="s">
        <v>178</v>
      </c>
      <c r="G63" s="116" t="e">
        <f>AVERAGE(G58:G62)</f>
        <v>#DIV/0!</v>
      </c>
      <c r="H63" s="115" t="s">
        <v>178</v>
      </c>
      <c r="I63" s="116" t="e">
        <f>AVERAGE(I58:I61)</f>
        <v>#DIV/0!</v>
      </c>
      <c r="J63" s="459"/>
      <c r="K63" s="464"/>
      <c r="L63" s="465"/>
    </row>
    <row r="64" spans="1:12" hidden="1" x14ac:dyDescent="0.2">
      <c r="A64" s="471">
        <v>9</v>
      </c>
      <c r="B64" s="474" t="str">
        <f>IFERROR(VLOOKUP(O$11&amp;"9.",KKM!P$307:Q$606,2,FALSE),"")</f>
        <v/>
      </c>
      <c r="C64" s="475" t="str">
        <f>IFERROR(VLOOKUP(O$11&amp;"9.",KKM!P$307:R$606,3,FALSE),"")</f>
        <v/>
      </c>
      <c r="D64" s="470" t="s">
        <v>153</v>
      </c>
      <c r="E64" s="468" t="str">
        <f>IFERROR(IF(VLOOKUP(O$11&amp;"9.",KKM!P$307:S$606,4,FALSE)=D64,"V",""),"")</f>
        <v/>
      </c>
      <c r="F64" s="112" t="s">
        <v>173</v>
      </c>
      <c r="G64" s="476" t="str">
        <f>IFERROR(VLOOKUP(O$11&amp;"9.",KKM!P$307:T$606,5,FALSE),"")</f>
        <v/>
      </c>
      <c r="H64" s="112" t="s">
        <v>138</v>
      </c>
      <c r="I64" s="113" t="str">
        <f>IFERROR(VLOOKUP(O$11&amp;"9.",KKM!P$307:X$606,6,FALSE),"")</f>
        <v/>
      </c>
      <c r="J64" s="457">
        <f>KKM!W$1</f>
        <v>50</v>
      </c>
      <c r="K64" s="460" t="str">
        <f>IFERROR(VLOOKUP(O$11&amp;"9.",KKM!P$307:Z$606,11,FALSE),"")</f>
        <v/>
      </c>
      <c r="L64" s="461"/>
    </row>
    <row r="65" spans="1:12" hidden="1" x14ac:dyDescent="0.2">
      <c r="A65" s="472"/>
      <c r="B65" s="474"/>
      <c r="C65" s="475"/>
      <c r="D65" s="469"/>
      <c r="E65" s="469"/>
      <c r="F65" s="112" t="s">
        <v>174</v>
      </c>
      <c r="G65" s="477"/>
      <c r="H65" s="114" t="s">
        <v>139</v>
      </c>
      <c r="I65" s="113" t="str">
        <f>IFERROR(VLOOKUP(O$11&amp;"9.",KKM!P$307:X$606,7,FALSE),"")</f>
        <v/>
      </c>
      <c r="J65" s="458"/>
      <c r="K65" s="462"/>
      <c r="L65" s="463"/>
    </row>
    <row r="66" spans="1:12" hidden="1" x14ac:dyDescent="0.2">
      <c r="A66" s="472"/>
      <c r="B66" s="474"/>
      <c r="C66" s="475"/>
      <c r="D66" s="466" t="s">
        <v>154</v>
      </c>
      <c r="E66" s="468" t="str">
        <f>IFERROR(IF(VLOOKUP(O$11&amp;"9.",KKM!P$307:S$606,4,FALSE)=D66,"V",""),"")</f>
        <v/>
      </c>
      <c r="F66" s="114" t="s">
        <v>175</v>
      </c>
      <c r="G66" s="477"/>
      <c r="H66" s="112" t="s">
        <v>140</v>
      </c>
      <c r="I66" s="113" t="str">
        <f>IFERROR(VLOOKUP(O$11&amp;"9.",KKM!P$307:X$606,8,FALSE),"")</f>
        <v/>
      </c>
      <c r="J66" s="458"/>
      <c r="K66" s="462"/>
      <c r="L66" s="463"/>
    </row>
    <row r="67" spans="1:12" hidden="1" x14ac:dyDescent="0.2">
      <c r="A67" s="472"/>
      <c r="B67" s="474"/>
      <c r="C67" s="475"/>
      <c r="D67" s="467"/>
      <c r="E67" s="469"/>
      <c r="F67" s="112" t="s">
        <v>176</v>
      </c>
      <c r="G67" s="477"/>
      <c r="H67" s="114" t="s">
        <v>141</v>
      </c>
      <c r="I67" s="113" t="str">
        <f>IFERROR(VLOOKUP(O$11&amp;"9.",KKM!P$307:X$606,9,FALSE),"")</f>
        <v/>
      </c>
      <c r="J67" s="458"/>
      <c r="K67" s="462"/>
      <c r="L67" s="463"/>
    </row>
    <row r="68" spans="1:12" hidden="1" x14ac:dyDescent="0.2">
      <c r="A68" s="472"/>
      <c r="B68" s="474"/>
      <c r="C68" s="475"/>
      <c r="D68" s="470" t="s">
        <v>155</v>
      </c>
      <c r="E68" s="468" t="str">
        <f>IFERROR(IF(VLOOKUP(O$11&amp;"9.",KKM!P$307:S$606,4,FALSE)=D68,"V",""),"")</f>
        <v/>
      </c>
      <c r="F68" s="112" t="s">
        <v>177</v>
      </c>
      <c r="G68" s="478"/>
      <c r="H68" s="111"/>
      <c r="I68" s="113"/>
      <c r="J68" s="458"/>
      <c r="K68" s="462"/>
      <c r="L68" s="463"/>
    </row>
    <row r="69" spans="1:12" hidden="1" x14ac:dyDescent="0.2">
      <c r="A69" s="473"/>
      <c r="B69" s="474"/>
      <c r="C69" s="475"/>
      <c r="D69" s="469"/>
      <c r="E69" s="469"/>
      <c r="F69" s="115" t="s">
        <v>178</v>
      </c>
      <c r="G69" s="116" t="e">
        <f>AVERAGE(G64:G68)</f>
        <v>#DIV/0!</v>
      </c>
      <c r="H69" s="115" t="s">
        <v>178</v>
      </c>
      <c r="I69" s="116" t="e">
        <f>AVERAGE(I64:I67)</f>
        <v>#DIV/0!</v>
      </c>
      <c r="J69" s="459"/>
      <c r="K69" s="464"/>
      <c r="L69" s="465"/>
    </row>
    <row r="70" spans="1:12" hidden="1" x14ac:dyDescent="0.2">
      <c r="A70" s="471">
        <v>10</v>
      </c>
      <c r="B70" s="474" t="str">
        <f>IFERROR(VLOOKUP(O$11&amp;"10.",KKM!P$307:Q$606,2,FALSE),"")</f>
        <v/>
      </c>
      <c r="C70" s="475" t="str">
        <f>IFERROR(VLOOKUP(O$11&amp;"10.",KKM!P$307:R$606,3,FALSE),"")</f>
        <v/>
      </c>
      <c r="D70" s="470" t="s">
        <v>153</v>
      </c>
      <c r="E70" s="468" t="str">
        <f>IFERROR(IF(VLOOKUP(O$11&amp;"10.",KKM!P$307:S$606,4,FALSE)=D70,"V",""),"")</f>
        <v/>
      </c>
      <c r="F70" s="112" t="s">
        <v>173</v>
      </c>
      <c r="G70" s="476" t="str">
        <f>IFERROR(VLOOKUP(O$11&amp;"10.",KKM!P$307:T$606,5,FALSE),"")</f>
        <v/>
      </c>
      <c r="H70" s="112" t="s">
        <v>138</v>
      </c>
      <c r="I70" s="113" t="str">
        <f>IFERROR(VLOOKUP(O$11&amp;"10.",KKM!P$307:X$606,6,FALSE),"")</f>
        <v/>
      </c>
      <c r="J70" s="457">
        <f>KKM!W$1</f>
        <v>50</v>
      </c>
      <c r="K70" s="460" t="str">
        <f>IFERROR(VLOOKUP(O$11&amp;"10.",KKM!P$307:Z$606,11,FALSE),"")</f>
        <v/>
      </c>
      <c r="L70" s="461"/>
    </row>
    <row r="71" spans="1:12" hidden="1" x14ac:dyDescent="0.2">
      <c r="A71" s="472"/>
      <c r="B71" s="474"/>
      <c r="C71" s="475"/>
      <c r="D71" s="469"/>
      <c r="E71" s="469"/>
      <c r="F71" s="112" t="s">
        <v>174</v>
      </c>
      <c r="G71" s="477"/>
      <c r="H71" s="114" t="s">
        <v>139</v>
      </c>
      <c r="I71" s="113" t="str">
        <f>IFERROR(VLOOKUP(O$11&amp;"10.",KKM!P$307:X$606,7,FALSE),"")</f>
        <v/>
      </c>
      <c r="J71" s="458"/>
      <c r="K71" s="462"/>
      <c r="L71" s="463"/>
    </row>
    <row r="72" spans="1:12" hidden="1" x14ac:dyDescent="0.2">
      <c r="A72" s="472"/>
      <c r="B72" s="474"/>
      <c r="C72" s="475"/>
      <c r="D72" s="466" t="s">
        <v>154</v>
      </c>
      <c r="E72" s="468" t="str">
        <f>IFERROR(IF(VLOOKUP(O$11&amp;"10.",KKM!P$307:S$606,4,FALSE)=D72,"V",""),"")</f>
        <v/>
      </c>
      <c r="F72" s="114" t="s">
        <v>175</v>
      </c>
      <c r="G72" s="477"/>
      <c r="H72" s="112" t="s">
        <v>140</v>
      </c>
      <c r="I72" s="113" t="str">
        <f>IFERROR(VLOOKUP(O$11&amp;"10.",KKM!P$307:X$606,8,FALSE),"")</f>
        <v/>
      </c>
      <c r="J72" s="458"/>
      <c r="K72" s="462"/>
      <c r="L72" s="463"/>
    </row>
    <row r="73" spans="1:12" hidden="1" x14ac:dyDescent="0.2">
      <c r="A73" s="472"/>
      <c r="B73" s="474"/>
      <c r="C73" s="475"/>
      <c r="D73" s="467"/>
      <c r="E73" s="469"/>
      <c r="F73" s="112" t="s">
        <v>176</v>
      </c>
      <c r="G73" s="477"/>
      <c r="H73" s="114" t="s">
        <v>141</v>
      </c>
      <c r="I73" s="113" t="str">
        <f>IFERROR(VLOOKUP(O$11&amp;"10.",KKM!P$307:X$606,9,FALSE),"")</f>
        <v/>
      </c>
      <c r="J73" s="458"/>
      <c r="K73" s="462"/>
      <c r="L73" s="463"/>
    </row>
    <row r="74" spans="1:12" hidden="1" x14ac:dyDescent="0.2">
      <c r="A74" s="472"/>
      <c r="B74" s="474"/>
      <c r="C74" s="475"/>
      <c r="D74" s="470" t="s">
        <v>155</v>
      </c>
      <c r="E74" s="468" t="str">
        <f>IFERROR(IF(VLOOKUP(O$11&amp;"10.",KKM!P$307:S$606,4,FALSE)=D74,"V",""),"")</f>
        <v/>
      </c>
      <c r="F74" s="112" t="s">
        <v>177</v>
      </c>
      <c r="G74" s="478"/>
      <c r="H74" s="111"/>
      <c r="I74" s="113"/>
      <c r="J74" s="458"/>
      <c r="K74" s="462"/>
      <c r="L74" s="463"/>
    </row>
    <row r="75" spans="1:12" hidden="1" x14ac:dyDescent="0.2">
      <c r="A75" s="473"/>
      <c r="B75" s="474"/>
      <c r="C75" s="475"/>
      <c r="D75" s="469"/>
      <c r="E75" s="469"/>
      <c r="F75" s="115" t="s">
        <v>178</v>
      </c>
      <c r="G75" s="116" t="e">
        <f>AVERAGE(G70:G74)</f>
        <v>#DIV/0!</v>
      </c>
      <c r="H75" s="115" t="s">
        <v>178</v>
      </c>
      <c r="I75" s="116" t="e">
        <f>AVERAGE(I70:I73)</f>
        <v>#DIV/0!</v>
      </c>
      <c r="J75" s="459"/>
      <c r="K75" s="464"/>
      <c r="L75" s="465"/>
    </row>
    <row r="76" spans="1:12" s="120" customFormat="1" x14ac:dyDescent="0.2">
      <c r="A76" s="117"/>
      <c r="B76" s="117"/>
      <c r="C76" s="118"/>
      <c r="D76" s="118"/>
      <c r="E76" s="118"/>
      <c r="F76" s="118"/>
      <c r="G76" s="118"/>
      <c r="H76" s="119"/>
      <c r="J76" s="121"/>
    </row>
    <row r="77" spans="1:12" s="120" customFormat="1" x14ac:dyDescent="0.2">
      <c r="A77" s="117"/>
      <c r="B77" s="117"/>
      <c r="C77" s="118" t="s">
        <v>179</v>
      </c>
      <c r="D77" s="118"/>
      <c r="E77" s="118"/>
      <c r="F77" s="118"/>
      <c r="G77" s="118"/>
      <c r="H77" s="122"/>
      <c r="I77" s="143" t="str">
        <f>"Jakarta, "&amp;Input!C17</f>
        <v>Jakarta, July 2017</v>
      </c>
      <c r="J77" s="143"/>
    </row>
    <row r="78" spans="1:12" x14ac:dyDescent="0.2">
      <c r="C78" s="142" t="str">
        <f>"Kepala "&amp;HLOOKUP(Input!J15,Input!R11:S14,4,FALSE)</f>
        <v>Kepala SMA BUKIT SION</v>
      </c>
      <c r="I78" s="123" t="s">
        <v>196</v>
      </c>
    </row>
    <row r="79" spans="1:12" x14ac:dyDescent="0.2">
      <c r="C79" s="142"/>
      <c r="I79" s="123"/>
    </row>
    <row r="80" spans="1:12" x14ac:dyDescent="0.2">
      <c r="C80" s="142"/>
      <c r="I80" s="123"/>
    </row>
    <row r="83" spans="3:9" x14ac:dyDescent="0.2">
      <c r="C83" s="126" t="str">
        <f>Input!J18</f>
        <v>Agustinus Siahaan, S.Si.</v>
      </c>
      <c r="I83" s="123" t="str">
        <f>Input!C15</f>
        <v>Ir. Lucia Lukito</v>
      </c>
    </row>
  </sheetData>
  <sheetProtection password="C71F" sheet="1" objects="1" scenarios="1" formatRows="0"/>
  <mergeCells count="133">
    <mergeCell ref="A16:A21"/>
    <mergeCell ref="B16:B21"/>
    <mergeCell ref="C16:C21"/>
    <mergeCell ref="D16:D17"/>
    <mergeCell ref="E16:E17"/>
    <mergeCell ref="G16:G20"/>
    <mergeCell ref="A1:L1"/>
    <mergeCell ref="L4:L6"/>
    <mergeCell ref="B10:C10"/>
    <mergeCell ref="A11:C14"/>
    <mergeCell ref="E11:H14"/>
    <mergeCell ref="J11:L14"/>
    <mergeCell ref="D12:D14"/>
    <mergeCell ref="I12:I14"/>
    <mergeCell ref="J16:J21"/>
    <mergeCell ref="K16:L21"/>
    <mergeCell ref="D18:D19"/>
    <mergeCell ref="E18:E19"/>
    <mergeCell ref="D20:D21"/>
    <mergeCell ref="E20:E21"/>
    <mergeCell ref="D15:E15"/>
    <mergeCell ref="F15:G15"/>
    <mergeCell ref="H15:I15"/>
    <mergeCell ref="K15:L15"/>
    <mergeCell ref="J22:J27"/>
    <mergeCell ref="K22:L27"/>
    <mergeCell ref="D24:D25"/>
    <mergeCell ref="E24:E25"/>
    <mergeCell ref="D26:D27"/>
    <mergeCell ref="E26:E27"/>
    <mergeCell ref="A22:A27"/>
    <mergeCell ref="B22:B27"/>
    <mergeCell ref="C22:C27"/>
    <mergeCell ref="D22:D23"/>
    <mergeCell ref="E22:E23"/>
    <mergeCell ref="G22:G26"/>
    <mergeCell ref="J28:J33"/>
    <mergeCell ref="K28:L33"/>
    <mergeCell ref="D30:D31"/>
    <mergeCell ref="E30:E31"/>
    <mergeCell ref="D32:D33"/>
    <mergeCell ref="E32:E33"/>
    <mergeCell ref="A28:A33"/>
    <mergeCell ref="B28:B33"/>
    <mergeCell ref="C28:C33"/>
    <mergeCell ref="D28:D29"/>
    <mergeCell ref="E28:E29"/>
    <mergeCell ref="G28:G32"/>
    <mergeCell ref="J34:J39"/>
    <mergeCell ref="K34:L39"/>
    <mergeCell ref="D36:D37"/>
    <mergeCell ref="E36:E37"/>
    <mergeCell ref="D38:D39"/>
    <mergeCell ref="E38:E39"/>
    <mergeCell ref="A34:A39"/>
    <mergeCell ref="B34:B39"/>
    <mergeCell ref="C34:C39"/>
    <mergeCell ref="D34:D35"/>
    <mergeCell ref="E34:E35"/>
    <mergeCell ref="G34:G38"/>
    <mergeCell ref="J40:J45"/>
    <mergeCell ref="K40:L45"/>
    <mergeCell ref="D42:D43"/>
    <mergeCell ref="E42:E43"/>
    <mergeCell ref="D44:D45"/>
    <mergeCell ref="E44:E45"/>
    <mergeCell ref="A40:A45"/>
    <mergeCell ref="B40:B45"/>
    <mergeCell ref="C40:C45"/>
    <mergeCell ref="D40:D41"/>
    <mergeCell ref="E40:E41"/>
    <mergeCell ref="G40:G44"/>
    <mergeCell ref="J46:J51"/>
    <mergeCell ref="K46:L51"/>
    <mergeCell ref="D48:D49"/>
    <mergeCell ref="E48:E49"/>
    <mergeCell ref="D50:D51"/>
    <mergeCell ref="E50:E51"/>
    <mergeCell ref="A46:A51"/>
    <mergeCell ref="B46:B51"/>
    <mergeCell ref="C46:C51"/>
    <mergeCell ref="D46:D47"/>
    <mergeCell ref="E46:E47"/>
    <mergeCell ref="G46:G50"/>
    <mergeCell ref="J52:J57"/>
    <mergeCell ref="K52:L57"/>
    <mergeCell ref="D54:D55"/>
    <mergeCell ref="E54:E55"/>
    <mergeCell ref="D56:D57"/>
    <mergeCell ref="E56:E57"/>
    <mergeCell ref="A52:A57"/>
    <mergeCell ref="B52:B57"/>
    <mergeCell ref="C52:C57"/>
    <mergeCell ref="D52:D53"/>
    <mergeCell ref="E52:E53"/>
    <mergeCell ref="G52:G56"/>
    <mergeCell ref="G64:G68"/>
    <mergeCell ref="J58:J63"/>
    <mergeCell ref="K58:L63"/>
    <mergeCell ref="D60:D61"/>
    <mergeCell ref="E60:E61"/>
    <mergeCell ref="D62:D63"/>
    <mergeCell ref="E62:E63"/>
    <mergeCell ref="A58:A63"/>
    <mergeCell ref="B58:B63"/>
    <mergeCell ref="C58:C63"/>
    <mergeCell ref="D58:D59"/>
    <mergeCell ref="E58:E59"/>
    <mergeCell ref="G58:G62"/>
    <mergeCell ref="I4:K6"/>
    <mergeCell ref="J70:J75"/>
    <mergeCell ref="K70:L75"/>
    <mergeCell ref="D72:D73"/>
    <mergeCell ref="E72:E73"/>
    <mergeCell ref="D74:D75"/>
    <mergeCell ref="E74:E75"/>
    <mergeCell ref="A70:A75"/>
    <mergeCell ref="B70:B75"/>
    <mergeCell ref="C70:C75"/>
    <mergeCell ref="D70:D71"/>
    <mergeCell ref="E70:E71"/>
    <mergeCell ref="G70:G74"/>
    <mergeCell ref="J64:J69"/>
    <mergeCell ref="K64:L69"/>
    <mergeCell ref="D66:D67"/>
    <mergeCell ref="E66:E67"/>
    <mergeCell ref="D68:D69"/>
    <mergeCell ref="E68:E69"/>
    <mergeCell ref="A64:A69"/>
    <mergeCell ref="B64:B69"/>
    <mergeCell ref="C64:C69"/>
    <mergeCell ref="D64:D65"/>
    <mergeCell ref="E64:E65"/>
  </mergeCells>
  <conditionalFormatting sqref="O12">
    <cfRule type="containsText" dxfId="10" priority="4" operator="containsText" text="No. KD">
      <formula>NOT(ISERROR(SEARCH("No. KD",O12)))</formula>
    </cfRule>
  </conditionalFormatting>
  <conditionalFormatting sqref="N13">
    <cfRule type="containsText" dxfId="9" priority="3" operator="containsText" text="No. KD">
      <formula>NOT(ISERROR(SEARCH("No. KD",N13)))</formula>
    </cfRule>
  </conditionalFormatting>
  <conditionalFormatting sqref="N15">
    <cfRule type="containsText" dxfId="8" priority="2" operator="containsText" text="No. KD">
      <formula>NOT(ISERROR(SEARCH("No. KD",N15)))</formula>
    </cfRule>
  </conditionalFormatting>
  <conditionalFormatting sqref="A11:B14">
    <cfRule type="containsText" dxfId="7" priority="1" operator="containsText" text="No. SK tidak ditemukan, silakan masukkan no. SK yang lain">
      <formula>NOT(ISERROR(SEARCH("No. SK tidak ditemukan, silakan masukkan no. SK yang lain",A11)))</formula>
    </cfRule>
  </conditionalFormatting>
  <printOptions horizontalCentered="1"/>
  <pageMargins left="0.2" right="0.2" top="0.75" bottom="0.5" header="0.3" footer="0.3"/>
  <pageSetup paperSize="9" orientation="landscape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08"/>
  <sheetViews>
    <sheetView workbookViewId="0">
      <pane ySplit="8" topLeftCell="A15" activePane="bottomLeft" state="frozen"/>
      <selection pane="bottomLeft" activeCell="F21" sqref="F21:F22"/>
    </sheetView>
  </sheetViews>
  <sheetFormatPr defaultRowHeight="11.25" x14ac:dyDescent="0.2"/>
  <cols>
    <col min="1" max="1" width="4" style="193" customWidth="1"/>
    <col min="2" max="2" width="16" style="193" customWidth="1"/>
    <col min="3" max="3" width="4.28515625" style="193" customWidth="1"/>
    <col min="4" max="4" width="18.28515625" style="193" customWidth="1"/>
    <col min="5" max="5" width="4.7109375" style="193" customWidth="1"/>
    <col min="6" max="6" width="41.42578125" style="193" customWidth="1"/>
    <col min="7" max="7" width="21.42578125" style="193" customWidth="1"/>
    <col min="8" max="8" width="11" style="193" customWidth="1"/>
    <col min="9" max="9" width="12.42578125" style="193" customWidth="1"/>
    <col min="10" max="10" width="9.140625" style="193"/>
    <col min="11" max="11" width="0" style="193" hidden="1" customWidth="1"/>
    <col min="12" max="16384" width="9.140625" style="193"/>
  </cols>
  <sheetData>
    <row r="1" spans="1:11" ht="15" customHeight="1" x14ac:dyDescent="0.2">
      <c r="A1" s="508" t="s">
        <v>40</v>
      </c>
      <c r="B1" s="508"/>
      <c r="C1" s="508"/>
      <c r="D1" s="508"/>
      <c r="E1" s="508"/>
      <c r="F1" s="508"/>
      <c r="G1" s="508"/>
      <c r="H1" s="508"/>
      <c r="I1" s="508"/>
    </row>
    <row r="2" spans="1:11" ht="15" customHeight="1" x14ac:dyDescent="0.2">
      <c r="A2" s="508" t="str">
        <f>"BUKIT SION "&amp;Input!J15&amp;" SCHOOL"</f>
        <v>BUKIT SION HIGH SCHOOL</v>
      </c>
      <c r="B2" s="508"/>
      <c r="C2" s="508"/>
      <c r="D2" s="508"/>
      <c r="E2" s="508"/>
      <c r="F2" s="508"/>
      <c r="G2" s="508"/>
      <c r="H2" s="508"/>
      <c r="I2" s="508"/>
    </row>
    <row r="4" spans="1:11" s="149" customFormat="1" ht="15" x14ac:dyDescent="0.25">
      <c r="A4" s="150" t="s">
        <v>3</v>
      </c>
      <c r="C4" s="166" t="s">
        <v>2</v>
      </c>
      <c r="D4" s="151" t="str">
        <f>Input!C16</f>
        <v>Mathematics</v>
      </c>
      <c r="E4" s="153"/>
      <c r="G4" s="150" t="s">
        <v>41</v>
      </c>
      <c r="H4" s="191" t="s">
        <v>2</v>
      </c>
      <c r="I4" s="151" t="str">
        <f>Input!C18</f>
        <v>2017-2018</v>
      </c>
    </row>
    <row r="5" spans="1:11" s="149" customFormat="1" ht="15" x14ac:dyDescent="0.25">
      <c r="A5" s="150" t="s">
        <v>4</v>
      </c>
      <c r="C5" s="166" t="s">
        <v>2</v>
      </c>
      <c r="D5" s="151">
        <f>Input!J16</f>
        <v>10</v>
      </c>
      <c r="E5" s="153"/>
      <c r="G5" s="150" t="s">
        <v>42</v>
      </c>
      <c r="H5" s="191" t="s">
        <v>2</v>
      </c>
      <c r="I5" s="149" t="s">
        <v>11</v>
      </c>
    </row>
    <row r="6" spans="1:11" s="149" customFormat="1" ht="15" x14ac:dyDescent="0.25">
      <c r="A6" s="150" t="s">
        <v>43</v>
      </c>
      <c r="C6" s="166" t="s">
        <v>2</v>
      </c>
      <c r="D6" s="151" t="str">
        <f>IF(Input!J17="","",Input!J17)&amp;" "&amp;Input!K17</f>
        <v>5  x 45 minutes</v>
      </c>
      <c r="E6" s="200"/>
    </row>
    <row r="7" spans="1:11" s="149" customFormat="1" ht="15" x14ac:dyDescent="0.25"/>
    <row r="8" spans="1:11" s="149" customFormat="1" ht="30" customHeight="1" x14ac:dyDescent="0.25">
      <c r="A8" s="392" t="s">
        <v>44</v>
      </c>
      <c r="B8" s="392"/>
      <c r="C8" s="509" t="s">
        <v>45</v>
      </c>
      <c r="D8" s="510"/>
      <c r="E8" s="158" t="s">
        <v>136</v>
      </c>
      <c r="F8" s="158" t="s">
        <v>46</v>
      </c>
      <c r="G8" s="158" t="s">
        <v>47</v>
      </c>
      <c r="H8" s="205" t="s">
        <v>48</v>
      </c>
      <c r="I8" s="206" t="s">
        <v>12</v>
      </c>
    </row>
    <row r="9" spans="1:11" s="149" customFormat="1" ht="15" x14ac:dyDescent="0.25">
      <c r="A9" s="302"/>
      <c r="B9" s="303" t="str">
        <f>IF(A9="","",IFERROR(VLOOKUP(A9,'ProSem 1'!A$104:B$143,2,FALSE),"Nomor SK tidak ditemukan"))</f>
        <v/>
      </c>
      <c r="C9" s="304"/>
      <c r="D9" s="303" t="str">
        <f>IF(C9="","",IFERROR(VLOOKUP(C9,'ProSem 1'!A$104:B$143,2,FALSE),"Nomor KD tidak ditemukan"))</f>
        <v/>
      </c>
      <c r="E9" s="183" t="str">
        <f>IF(C9="","",IFERROR(VLOOKUP(C9,KKM!G$307:I$386,3,FALSE),""))</f>
        <v/>
      </c>
      <c r="F9" s="201"/>
      <c r="G9" s="186" t="str">
        <f>IF(C9="","",VLOOKUP(C9,KKM!G$307:K$386,5,FALSE))</f>
        <v/>
      </c>
      <c r="H9" s="184" t="str">
        <f>IF(A9="","",VLOOKUP(A9,KKM!A$307:D$386,4,FALSE))</f>
        <v/>
      </c>
      <c r="I9" s="183" t="str">
        <f>IF(C9="","",VLOOKUP(C9,KKM!G$307:J$386,4,FALSE))</f>
        <v/>
      </c>
      <c r="K9" s="166" t="s">
        <v>49</v>
      </c>
    </row>
    <row r="10" spans="1:11" s="149" customFormat="1" ht="15" x14ac:dyDescent="0.25">
      <c r="A10" s="302"/>
      <c r="B10" s="303" t="str">
        <f>IF(A10="","",IFERROR(VLOOKUP(A10,'ProSem 1'!A$104:B$143,2,FALSE),"Nomor SK tidak ditemukan"))</f>
        <v/>
      </c>
      <c r="C10" s="304"/>
      <c r="D10" s="303" t="str">
        <f>IF(C10="","",IFERROR(VLOOKUP(C10,'ProSem 1'!A$104:B$143,2,FALSE),"Nomor KD tidak ditemukan"))</f>
        <v/>
      </c>
      <c r="E10" s="183" t="str">
        <f>IF(C10="","",IFERROR(VLOOKUP(C10,KKM!G$307:I$386,3,FALSE),""))</f>
        <v/>
      </c>
      <c r="F10" s="202"/>
      <c r="G10" s="186" t="str">
        <f>IF(C10="","",VLOOKUP(C10,KKM!G$307:K$386,5,FALSE))</f>
        <v/>
      </c>
      <c r="H10" s="184" t="str">
        <f>IF(A10="","",VLOOKUP(A10,KKM!A$307:D$386,4,FALSE))</f>
        <v/>
      </c>
      <c r="I10" s="183" t="str">
        <f>IF(C10="","",VLOOKUP(C10,KKM!G$307:J$386,4,FALSE))</f>
        <v/>
      </c>
      <c r="K10" s="166" t="s">
        <v>50</v>
      </c>
    </row>
    <row r="11" spans="1:11" s="149" customFormat="1" ht="15" x14ac:dyDescent="0.25">
      <c r="A11" s="302"/>
      <c r="B11" s="303" t="str">
        <f>IF(A11="","",IFERROR(VLOOKUP(A11,'ProSem 1'!A$104:B$143,2,FALSE),"Nomor SK tidak ditemukan"))</f>
        <v/>
      </c>
      <c r="C11" s="304"/>
      <c r="D11" s="303" t="str">
        <f>IF(C11="","",IFERROR(VLOOKUP(C11,'ProSem 1'!A$104:B$143,2,FALSE),"Nomor KD tidak ditemukan"))</f>
        <v/>
      </c>
      <c r="E11" s="183" t="str">
        <f>IF(C11="","",IFERROR(VLOOKUP(C11,KKM!G$307:I$386,3,FALSE),""))</f>
        <v/>
      </c>
      <c r="F11" s="202"/>
      <c r="G11" s="186" t="str">
        <f>IF(C11="","",VLOOKUP(C11,KKM!G$307:K$386,5,FALSE))</f>
        <v/>
      </c>
      <c r="H11" s="184" t="str">
        <f>IF(A11="","",VLOOKUP(A11,KKM!A$307:D$386,4,FALSE))</f>
        <v/>
      </c>
      <c r="I11" s="183" t="str">
        <f>IF(C11="","",VLOOKUP(C11,KKM!G$307:J$386,4,FALSE))</f>
        <v/>
      </c>
      <c r="K11" s="166" t="s">
        <v>51</v>
      </c>
    </row>
    <row r="12" spans="1:11" s="149" customFormat="1" ht="30" x14ac:dyDescent="0.25">
      <c r="A12" s="302"/>
      <c r="B12" s="303" t="str">
        <f>IF(A12="","",IFERROR(VLOOKUP(A12,'ProSem 1'!A$104:B$143,2,FALSE),"Nomor SK tidak ditemukan"))</f>
        <v/>
      </c>
      <c r="C12" s="304"/>
      <c r="D12" s="303" t="str">
        <f>IF(C12="","",IFERROR(VLOOKUP(C12,'ProSem 1'!A$104:B$143,2,FALSE),"Nomor KD tidak ditemukan"))</f>
        <v/>
      </c>
      <c r="E12" s="183" t="str">
        <f>IF(C12="","",IFERROR(VLOOKUP(C12,KKM!G$307:I$386,3,FALSE),""))</f>
        <v/>
      </c>
      <c r="F12" s="202"/>
      <c r="G12" s="186" t="str">
        <f>IF(C12="","",VLOOKUP(C12,KKM!G$307:K$386,5,FALSE))</f>
        <v/>
      </c>
      <c r="H12" s="184" t="str">
        <f>IF(A12="","",VLOOKUP(A12,KKM!A$307:D$386,4,FALSE))</f>
        <v/>
      </c>
      <c r="I12" s="183" t="str">
        <f>IF(C12="","",VLOOKUP(C12,KKM!G$307:J$386,4,FALSE))</f>
        <v/>
      </c>
      <c r="K12" s="166" t="s">
        <v>52</v>
      </c>
    </row>
    <row r="13" spans="1:11" s="149" customFormat="1" ht="15" x14ac:dyDescent="0.25">
      <c r="A13" s="302"/>
      <c r="B13" s="303" t="str">
        <f>IF(A13="","",IFERROR(VLOOKUP(A13,'ProSem 1'!A$104:B$143,2,FALSE),"Nomor SK tidak ditemukan"))</f>
        <v/>
      </c>
      <c r="C13" s="304"/>
      <c r="D13" s="303" t="str">
        <f>IF(C13="","",IFERROR(VLOOKUP(C13,'ProSem 1'!A$104:B$143,2,FALSE),"Nomor KD tidak ditemukan"))</f>
        <v/>
      </c>
      <c r="E13" s="183" t="str">
        <f>IF(C13="","",IFERROR(VLOOKUP(C13,KKM!G$307:I$386,3,FALSE),""))</f>
        <v/>
      </c>
      <c r="F13" s="202"/>
      <c r="G13" s="186" t="str">
        <f>IF(C13="","",VLOOKUP(C13,KKM!G$307:K$386,5,FALSE))</f>
        <v/>
      </c>
      <c r="H13" s="184" t="str">
        <f>IF(A13="","",VLOOKUP(A13,KKM!A$307:D$386,4,FALSE))</f>
        <v/>
      </c>
      <c r="I13" s="183" t="str">
        <f>IF(C13="","",VLOOKUP(C13,KKM!G$307:J$386,4,FALSE))</f>
        <v/>
      </c>
      <c r="K13" s="166" t="s">
        <v>53</v>
      </c>
    </row>
    <row r="14" spans="1:11" s="149" customFormat="1" ht="15" x14ac:dyDescent="0.25">
      <c r="A14" s="302"/>
      <c r="B14" s="303" t="str">
        <f>IF(A14="","",IFERROR(VLOOKUP(A14,'ProSem 1'!A$104:B$143,2,FALSE),"Nomor SK tidak ditemukan"))</f>
        <v/>
      </c>
      <c r="C14" s="304"/>
      <c r="D14" s="303" t="str">
        <f>IF(C14="","",IFERROR(VLOOKUP(C14,'ProSem 1'!A$104:B$143,2,FALSE),"Nomor KD tidak ditemukan"))</f>
        <v/>
      </c>
      <c r="E14" s="183" t="str">
        <f>IF(C14="","",IFERROR(VLOOKUP(C14,KKM!G$307:I$386,3,FALSE),""))</f>
        <v/>
      </c>
      <c r="F14" s="202"/>
      <c r="G14" s="186" t="str">
        <f>IF(C14="","",VLOOKUP(C14,KKM!G$307:K$386,5,FALSE))</f>
        <v/>
      </c>
      <c r="H14" s="184" t="str">
        <f>IF(A14="","",VLOOKUP(A14,KKM!A$307:D$386,4,FALSE))</f>
        <v/>
      </c>
      <c r="I14" s="183" t="str">
        <f>IF(C14="","",VLOOKUP(C14,KKM!G$307:J$386,4,FALSE))</f>
        <v/>
      </c>
      <c r="K14" s="166" t="s">
        <v>54</v>
      </c>
    </row>
    <row r="15" spans="1:11" s="149" customFormat="1" ht="15" x14ac:dyDescent="0.25">
      <c r="A15" s="302"/>
      <c r="B15" s="303" t="str">
        <f>IF(A15="","",IFERROR(VLOOKUP(A15,'ProSem 1'!A$104:B$143,2,FALSE),"Nomor SK tidak ditemukan"))</f>
        <v/>
      </c>
      <c r="C15" s="304"/>
      <c r="D15" s="303" t="str">
        <f>IF(C15="","",IFERROR(VLOOKUP(C15,'ProSem 1'!A$104:B$143,2,FALSE),"Nomor KD tidak ditemukan"))</f>
        <v/>
      </c>
      <c r="E15" s="183" t="str">
        <f>IF(C15="","",IFERROR(VLOOKUP(C15,KKM!G$307:I$386,3,FALSE),""))</f>
        <v/>
      </c>
      <c r="F15" s="202"/>
      <c r="G15" s="186" t="str">
        <f>IF(C15="","",VLOOKUP(C15,KKM!G$307:K$386,5,FALSE))</f>
        <v/>
      </c>
      <c r="H15" s="184" t="str">
        <f>IF(A15="","",VLOOKUP(A15,KKM!A$307:D$386,4,FALSE))</f>
        <v/>
      </c>
      <c r="I15" s="183" t="str">
        <f>IF(C15="","",VLOOKUP(C15,KKM!G$307:J$386,4,FALSE))</f>
        <v/>
      </c>
    </row>
    <row r="16" spans="1:11" s="149" customFormat="1" ht="15" x14ac:dyDescent="0.25">
      <c r="A16" s="302"/>
      <c r="B16" s="303" t="str">
        <f>IF(A16="","",IFERROR(VLOOKUP(A16,'ProSem 1'!A$104:B$143,2,FALSE),"Nomor SK tidak ditemukan"))</f>
        <v/>
      </c>
      <c r="C16" s="304"/>
      <c r="D16" s="303" t="str">
        <f>IF(C16="","",IFERROR(VLOOKUP(C16,'ProSem 1'!A$104:B$143,2,FALSE),"Nomor KD tidak ditemukan"))</f>
        <v/>
      </c>
      <c r="E16" s="183" t="str">
        <f>IF(C16="","",IFERROR(VLOOKUP(C16,KKM!G$307:I$386,3,FALSE),""))</f>
        <v/>
      </c>
      <c r="F16" s="202"/>
      <c r="G16" s="186" t="str">
        <f>IF(C16="","",VLOOKUP(C16,KKM!G$307:K$386,5,FALSE))</f>
        <v/>
      </c>
      <c r="H16" s="184" t="str">
        <f>IF(A16="","",VLOOKUP(A16,KKM!A$307:D$386,4,FALSE))</f>
        <v/>
      </c>
      <c r="I16" s="183" t="str">
        <f>IF(C16="","",VLOOKUP(C16,KKM!G$307:J$386,4,FALSE))</f>
        <v/>
      </c>
    </row>
    <row r="17" spans="1:9" s="149" customFormat="1" ht="15" x14ac:dyDescent="0.25">
      <c r="A17" s="302"/>
      <c r="B17" s="303" t="str">
        <f>IF(A17="","",IFERROR(VLOOKUP(A17,'ProSem 1'!A$104:B$143,2,FALSE),"Nomor SK tidak ditemukan"))</f>
        <v/>
      </c>
      <c r="C17" s="304"/>
      <c r="D17" s="303" t="str">
        <f>IF(C17="","",IFERROR(VLOOKUP(C17,'ProSem 1'!A$104:B$143,2,FALSE),"Nomor KD tidak ditemukan"))</f>
        <v/>
      </c>
      <c r="E17" s="183" t="str">
        <f>IF(C17="","",IFERROR(VLOOKUP(C17,KKM!G$307:I$386,3,FALSE),""))</f>
        <v/>
      </c>
      <c r="F17" s="202"/>
      <c r="G17" s="186" t="str">
        <f>IF(C17="","",VLOOKUP(C17,KKM!G$307:K$386,5,FALSE))</f>
        <v/>
      </c>
      <c r="H17" s="184" t="str">
        <f>IF(A17="","",VLOOKUP(A17,KKM!A$307:D$386,4,FALSE))</f>
        <v/>
      </c>
      <c r="I17" s="183" t="str">
        <f>IF(C17="","",VLOOKUP(C17,KKM!G$307:J$386,4,FALSE))</f>
        <v/>
      </c>
    </row>
    <row r="18" spans="1:9" s="149" customFormat="1" ht="15" x14ac:dyDescent="0.25">
      <c r="A18" s="302"/>
      <c r="B18" s="303" t="str">
        <f>IF(A18="","",IFERROR(VLOOKUP(A18,'ProSem 1'!A$104:B$143,2,FALSE),"Nomor SK tidak ditemukan"))</f>
        <v/>
      </c>
      <c r="C18" s="304"/>
      <c r="D18" s="303" t="str">
        <f>IF(C18="","",IFERROR(VLOOKUP(C18,'ProSem 1'!A$104:B$143,2,FALSE),"Nomor KD tidak ditemukan"))</f>
        <v/>
      </c>
      <c r="E18" s="183" t="str">
        <f>IF(C18="","",IFERROR(VLOOKUP(C18,KKM!G$307:I$386,3,FALSE),""))</f>
        <v/>
      </c>
      <c r="F18" s="202"/>
      <c r="G18" s="186" t="str">
        <f>IF(C18="","",VLOOKUP(C18,KKM!G$307:K$386,5,FALSE))</f>
        <v/>
      </c>
      <c r="H18" s="184" t="str">
        <f>IF(A18="","",VLOOKUP(A18,KKM!A$307:D$386,4,FALSE))</f>
        <v/>
      </c>
      <c r="I18" s="183" t="str">
        <f>IF(C18="","",VLOOKUP(C18,KKM!G$307:J$386,4,FALSE))</f>
        <v/>
      </c>
    </row>
    <row r="19" spans="1:9" s="149" customFormat="1" ht="15" x14ac:dyDescent="0.25">
      <c r="A19" s="302"/>
      <c r="B19" s="303" t="str">
        <f>IF(A19="","",IFERROR(VLOOKUP(A19,'ProSem 1'!A$104:B$143,2,FALSE),"Nomor SK tidak ditemukan"))</f>
        <v/>
      </c>
      <c r="C19" s="304"/>
      <c r="D19" s="303" t="str">
        <f>IF(C19="","",IFERROR(VLOOKUP(C19,'ProSem 1'!A$104:B$143,2,FALSE),"Nomor KD tidak ditemukan"))</f>
        <v/>
      </c>
      <c r="E19" s="183" t="str">
        <f>IF(C19="","",IFERROR(VLOOKUP(C19,KKM!G$307:I$386,3,FALSE),""))</f>
        <v/>
      </c>
      <c r="F19" s="202"/>
      <c r="G19" s="186" t="str">
        <f>IF(C19="","",VLOOKUP(C19,KKM!G$307:K$386,5,FALSE))</f>
        <v/>
      </c>
      <c r="H19" s="184" t="str">
        <f>IF(A19="","",VLOOKUP(A19,KKM!A$307:D$386,4,FALSE))</f>
        <v/>
      </c>
      <c r="I19" s="183" t="str">
        <f>IF(C19="","",VLOOKUP(C19,KKM!G$307:J$386,4,FALSE))</f>
        <v/>
      </c>
    </row>
    <row r="20" spans="1:9" s="149" customFormat="1" ht="15" x14ac:dyDescent="0.25">
      <c r="A20" s="302"/>
      <c r="B20" s="303" t="str">
        <f>IF(A20="","",IFERROR(VLOOKUP(A20,'ProSem 1'!A$104:B$143,2,FALSE),"Nomor SK tidak ditemukan"))</f>
        <v/>
      </c>
      <c r="C20" s="304"/>
      <c r="D20" s="303" t="str">
        <f>IF(C20="","",IFERROR(VLOOKUP(C20,'ProSem 1'!A$104:B$143,2,FALSE),"Nomor KD tidak ditemukan"))</f>
        <v/>
      </c>
      <c r="E20" s="183" t="str">
        <f>IF(C20="","",IFERROR(VLOOKUP(C20,KKM!G$307:I$386,3,FALSE),""))</f>
        <v/>
      </c>
      <c r="F20" s="202"/>
      <c r="G20" s="186" t="str">
        <f>IF(C20="","",VLOOKUP(C20,KKM!G$307:K$386,5,FALSE))</f>
        <v/>
      </c>
      <c r="H20" s="184" t="str">
        <f>IF(A20="","",VLOOKUP(A20,KKM!A$307:D$386,4,FALSE))</f>
        <v/>
      </c>
      <c r="I20" s="183" t="str">
        <f>IF(C20="","",VLOOKUP(C20,KKM!G$307:J$386,4,FALSE))</f>
        <v/>
      </c>
    </row>
    <row r="21" spans="1:9" s="149" customFormat="1" ht="15" x14ac:dyDescent="0.25">
      <c r="A21" s="302"/>
      <c r="B21" s="303" t="str">
        <f>IF(A21="","",IFERROR(VLOOKUP(A21,'ProSem 1'!A$104:B$143,2,FALSE),"Nomor SK tidak ditemukan"))</f>
        <v/>
      </c>
      <c r="C21" s="304"/>
      <c r="D21" s="303" t="str">
        <f>IF(C21="","",IFERROR(VLOOKUP(C21,'ProSem 1'!A$104:B$143,2,FALSE),"Nomor KD tidak ditemukan"))</f>
        <v/>
      </c>
      <c r="E21" s="183" t="str">
        <f>IF(C21="","",IFERROR(VLOOKUP(C21,KKM!G$307:I$386,3,FALSE),""))</f>
        <v/>
      </c>
      <c r="F21" s="202"/>
      <c r="G21" s="186" t="str">
        <f>IF(C21="","",VLOOKUP(C21,KKM!G$307:K$386,5,FALSE))</f>
        <v/>
      </c>
      <c r="H21" s="184" t="str">
        <f>IF(A21="","",VLOOKUP(A21,KKM!A$307:D$386,4,FALSE))</f>
        <v/>
      </c>
      <c r="I21" s="183" t="str">
        <f>IF(C21="","",VLOOKUP(C21,KKM!G$307:J$386,4,FALSE))</f>
        <v/>
      </c>
    </row>
    <row r="22" spans="1:9" s="149" customFormat="1" ht="15" x14ac:dyDescent="0.25">
      <c r="A22" s="302"/>
      <c r="B22" s="303" t="str">
        <f>IF(A22="","",IFERROR(VLOOKUP(A22,'ProSem 1'!A$104:B$143,2,FALSE),"Nomor SK tidak ditemukan"))</f>
        <v/>
      </c>
      <c r="C22" s="304"/>
      <c r="D22" s="303" t="str">
        <f>IF(C22="","",IFERROR(VLOOKUP(C22,'ProSem 1'!A$104:B$143,2,FALSE),"Nomor KD tidak ditemukan"))</f>
        <v/>
      </c>
      <c r="E22" s="183" t="str">
        <f>IF(C22="","",IFERROR(VLOOKUP(C22,KKM!G$307:I$386,3,FALSE),""))</f>
        <v/>
      </c>
      <c r="F22" s="202"/>
      <c r="G22" s="186" t="str">
        <f>IF(C22="","",VLOOKUP(C22,KKM!G$307:K$386,5,FALSE))</f>
        <v/>
      </c>
      <c r="H22" s="184" t="str">
        <f>IF(A22="","",VLOOKUP(A22,KKM!A$307:D$386,4,FALSE))</f>
        <v/>
      </c>
      <c r="I22" s="183" t="str">
        <f>IF(C22="","",VLOOKUP(C22,KKM!G$307:J$386,4,FALSE))</f>
        <v/>
      </c>
    </row>
    <row r="23" spans="1:9" s="149" customFormat="1" ht="15" hidden="1" x14ac:dyDescent="0.25">
      <c r="A23" s="302"/>
      <c r="B23" s="303" t="str">
        <f>IF(A23="","",IFERROR(VLOOKUP(A23,'ProSem 1'!A$104:B$143,2,FALSE),"Nomor SK tidak ditemukan"))</f>
        <v/>
      </c>
      <c r="C23" s="304"/>
      <c r="D23" s="303" t="str">
        <f>IF(C23="","",IFERROR(VLOOKUP(C23,'ProSem 1'!A$104:B$143,2,FALSE),"Nomor KD tidak ditemukan"))</f>
        <v/>
      </c>
      <c r="E23" s="183" t="str">
        <f>IF(C23="","",IFERROR(VLOOKUP(C23,KKM!G$307:I$386,3,FALSE),""))</f>
        <v/>
      </c>
      <c r="F23" s="202"/>
      <c r="G23" s="186" t="str">
        <f>IF(C23="","",VLOOKUP(C23,KKM!G$307:K$386,5,FALSE))</f>
        <v/>
      </c>
      <c r="H23" s="184" t="str">
        <f>IF(A23="","",VLOOKUP(A23,KKM!A$307:D$386,4,FALSE))</f>
        <v/>
      </c>
      <c r="I23" s="183" t="str">
        <f>IF(C23="","",VLOOKUP(C23,KKM!G$307:J$386,4,FALSE))</f>
        <v/>
      </c>
    </row>
    <row r="24" spans="1:9" s="149" customFormat="1" ht="15" hidden="1" x14ac:dyDescent="0.25">
      <c r="A24" s="302"/>
      <c r="B24" s="303" t="str">
        <f>IF(A24="","",IFERROR(VLOOKUP(A24,'ProSem 1'!A$104:B$143,2,FALSE),"Nomor SK tidak ditemukan"))</f>
        <v/>
      </c>
      <c r="C24" s="304"/>
      <c r="D24" s="303" t="str">
        <f>IF(C24="","",IFERROR(VLOOKUP(C24,'ProSem 1'!A$104:B$143,2,FALSE),"Nomor KD tidak ditemukan"))</f>
        <v/>
      </c>
      <c r="E24" s="183" t="str">
        <f>IF(C24="","",IFERROR(VLOOKUP(C24,KKM!G$307:I$386,3,FALSE),""))</f>
        <v/>
      </c>
      <c r="F24" s="202"/>
      <c r="G24" s="186" t="str">
        <f>IF(C24="","",VLOOKUP(C24,KKM!G$307:K$386,5,FALSE))</f>
        <v/>
      </c>
      <c r="H24" s="184" t="str">
        <f>IF(A24="","",VLOOKUP(A24,KKM!A$307:D$386,4,FALSE))</f>
        <v/>
      </c>
      <c r="I24" s="183" t="str">
        <f>IF(C24="","",VLOOKUP(C24,KKM!G$307:J$386,4,FALSE))</f>
        <v/>
      </c>
    </row>
    <row r="25" spans="1:9" s="149" customFormat="1" ht="15" hidden="1" x14ac:dyDescent="0.25">
      <c r="A25" s="302"/>
      <c r="B25" s="303" t="str">
        <f>IF(A25="","",IFERROR(VLOOKUP(A25,'ProSem 1'!A$104:B$143,2,FALSE),"Nomor SK tidak ditemukan"))</f>
        <v/>
      </c>
      <c r="C25" s="304"/>
      <c r="D25" s="303" t="str">
        <f>IF(C25="","",IFERROR(VLOOKUP(C25,'ProSem 1'!A$104:B$143,2,FALSE),"Nomor KD tidak ditemukan"))</f>
        <v/>
      </c>
      <c r="E25" s="183" t="str">
        <f>IF(C25="","",IFERROR(VLOOKUP(C25,KKM!G$307:I$386,3,FALSE),""))</f>
        <v/>
      </c>
      <c r="F25" s="202"/>
      <c r="G25" s="186" t="str">
        <f>IF(C25="","",VLOOKUP(C25,KKM!G$307:K$386,5,FALSE))</f>
        <v/>
      </c>
      <c r="H25" s="184" t="str">
        <f>IF(A25="","",VLOOKUP(A25,KKM!A$307:D$386,4,FALSE))</f>
        <v/>
      </c>
      <c r="I25" s="183" t="str">
        <f>IF(C25="","",VLOOKUP(C25,KKM!G$307:J$386,4,FALSE))</f>
        <v/>
      </c>
    </row>
    <row r="26" spans="1:9" s="149" customFormat="1" ht="15" hidden="1" x14ac:dyDescent="0.25">
      <c r="A26" s="302"/>
      <c r="B26" s="303" t="str">
        <f>IF(A26="","",IFERROR(VLOOKUP(A26,'ProSem 1'!A$104:B$143,2,FALSE),"Nomor SK tidak ditemukan"))</f>
        <v/>
      </c>
      <c r="C26" s="304"/>
      <c r="D26" s="303" t="str">
        <f>IF(C26="","",IFERROR(VLOOKUP(C26,'ProSem 1'!A$104:B$143,2,FALSE),"Nomor KD tidak ditemukan"))</f>
        <v/>
      </c>
      <c r="E26" s="183" t="str">
        <f>IF(C26="","",IFERROR(VLOOKUP(C26,KKM!G$307:I$386,3,FALSE),""))</f>
        <v/>
      </c>
      <c r="F26" s="202"/>
      <c r="G26" s="186" t="str">
        <f>IF(C26="","",VLOOKUP(C26,KKM!G$307:K$386,5,FALSE))</f>
        <v/>
      </c>
      <c r="H26" s="184" t="str">
        <f>IF(A26="","",VLOOKUP(A26,KKM!A$307:D$386,4,FALSE))</f>
        <v/>
      </c>
      <c r="I26" s="183" t="str">
        <f>IF(C26="","",VLOOKUP(C26,KKM!G$307:J$386,4,FALSE))</f>
        <v/>
      </c>
    </row>
    <row r="27" spans="1:9" s="149" customFormat="1" ht="15" hidden="1" x14ac:dyDescent="0.25">
      <c r="A27" s="302"/>
      <c r="B27" s="303" t="str">
        <f>IF(A27="","",IFERROR(VLOOKUP(A27,'ProSem 1'!A$104:B$143,2,FALSE),"Nomor SK tidak ditemukan"))</f>
        <v/>
      </c>
      <c r="C27" s="304"/>
      <c r="D27" s="303" t="str">
        <f>IF(C27="","",IFERROR(VLOOKUP(C27,'ProSem 1'!A$104:B$143,2,FALSE),"Nomor KD tidak ditemukan"))</f>
        <v/>
      </c>
      <c r="E27" s="183" t="str">
        <f>IF(C27="","",IFERROR(VLOOKUP(C27,KKM!G$307:I$386,3,FALSE),""))</f>
        <v/>
      </c>
      <c r="F27" s="202"/>
      <c r="G27" s="186" t="str">
        <f>IF(C27="","",VLOOKUP(C27,KKM!G$307:K$386,5,FALSE))</f>
        <v/>
      </c>
      <c r="H27" s="184" t="str">
        <f>IF(A27="","",VLOOKUP(A27,KKM!A$307:D$386,4,FALSE))</f>
        <v/>
      </c>
      <c r="I27" s="183" t="str">
        <f>IF(C27="","",VLOOKUP(C27,KKM!G$307:J$386,4,FALSE))</f>
        <v/>
      </c>
    </row>
    <row r="28" spans="1:9" s="149" customFormat="1" ht="15" hidden="1" x14ac:dyDescent="0.25">
      <c r="A28" s="302"/>
      <c r="B28" s="303" t="str">
        <f>IF(A28="","",IFERROR(VLOOKUP(A28,'ProSem 1'!A$104:B$143,2,FALSE),"Nomor SK tidak ditemukan"))</f>
        <v/>
      </c>
      <c r="C28" s="304"/>
      <c r="D28" s="303" t="str">
        <f>IF(C28="","",IFERROR(VLOOKUP(C28,'ProSem 1'!A$104:B$143,2,FALSE),"Nomor KD tidak ditemukan"))</f>
        <v/>
      </c>
      <c r="E28" s="183" t="str">
        <f>IF(C28="","",IFERROR(VLOOKUP(C28,KKM!G$307:I$386,3,FALSE),""))</f>
        <v/>
      </c>
      <c r="F28" s="202"/>
      <c r="G28" s="186" t="str">
        <f>IF(C28="","",VLOOKUP(C28,KKM!G$307:K$386,5,FALSE))</f>
        <v/>
      </c>
      <c r="H28" s="184" t="str">
        <f>IF(A28="","",VLOOKUP(A28,KKM!A$307:D$386,4,FALSE))</f>
        <v/>
      </c>
      <c r="I28" s="183" t="str">
        <f>IF(C28="","",VLOOKUP(C28,KKM!G$307:J$386,4,FALSE))</f>
        <v/>
      </c>
    </row>
    <row r="29" spans="1:9" s="149" customFormat="1" ht="15" hidden="1" x14ac:dyDescent="0.25">
      <c r="A29" s="302"/>
      <c r="B29" s="303" t="str">
        <f>IF(A29="","",IFERROR(VLOOKUP(A29,'ProSem 1'!A$104:B$143,2,FALSE),"Nomor SK tidak ditemukan"))</f>
        <v/>
      </c>
      <c r="C29" s="304"/>
      <c r="D29" s="303" t="str">
        <f>IF(C29="","",IFERROR(VLOOKUP(C29,'ProSem 1'!A$104:B$143,2,FALSE),"Nomor KD tidak ditemukan"))</f>
        <v/>
      </c>
      <c r="E29" s="183" t="str">
        <f>IF(C29="","",IFERROR(VLOOKUP(C29,KKM!G$307:I$386,3,FALSE),""))</f>
        <v/>
      </c>
      <c r="F29" s="202"/>
      <c r="G29" s="186" t="str">
        <f>IF(C29="","",VLOOKUP(C29,KKM!G$307:K$386,5,FALSE))</f>
        <v/>
      </c>
      <c r="H29" s="184" t="str">
        <f>IF(A29="","",VLOOKUP(A29,KKM!A$307:D$386,4,FALSE))</f>
        <v/>
      </c>
      <c r="I29" s="183" t="str">
        <f>IF(C29="","",VLOOKUP(C29,KKM!G$307:J$386,4,FALSE))</f>
        <v/>
      </c>
    </row>
    <row r="30" spans="1:9" s="149" customFormat="1" ht="15" hidden="1" x14ac:dyDescent="0.25">
      <c r="A30" s="302"/>
      <c r="B30" s="303" t="str">
        <f>IF(A30="","",IFERROR(VLOOKUP(A30,'ProSem 1'!A$104:B$143,2,FALSE),"Nomor SK tidak ditemukan"))</f>
        <v/>
      </c>
      <c r="C30" s="304"/>
      <c r="D30" s="303" t="str">
        <f>IF(C30="","",IFERROR(VLOOKUP(C30,'ProSem 1'!A$104:B$143,2,FALSE),"Nomor KD tidak ditemukan"))</f>
        <v/>
      </c>
      <c r="E30" s="183" t="str">
        <f>IF(C30="","",IFERROR(VLOOKUP(C30,KKM!G$307:I$386,3,FALSE),""))</f>
        <v/>
      </c>
      <c r="F30" s="202"/>
      <c r="G30" s="186" t="str">
        <f>IF(C30="","",VLOOKUP(C30,KKM!G$307:K$386,5,FALSE))</f>
        <v/>
      </c>
      <c r="H30" s="184" t="str">
        <f>IF(A30="","",VLOOKUP(A30,KKM!A$307:D$386,4,FALSE))</f>
        <v/>
      </c>
      <c r="I30" s="183" t="str">
        <f>IF(C30="","",VLOOKUP(C30,KKM!G$307:J$386,4,FALSE))</f>
        <v/>
      </c>
    </row>
    <row r="31" spans="1:9" s="149" customFormat="1" ht="15" hidden="1" x14ac:dyDescent="0.25">
      <c r="A31" s="302"/>
      <c r="B31" s="303" t="str">
        <f>IF(A31="","",IFERROR(VLOOKUP(A31,'ProSem 1'!A$104:B$143,2,FALSE),"Nomor SK tidak ditemukan"))</f>
        <v/>
      </c>
      <c r="C31" s="304"/>
      <c r="D31" s="303" t="str">
        <f>IF(C31="","",IFERROR(VLOOKUP(C31,'ProSem 1'!A$104:B$143,2,FALSE),"Nomor KD tidak ditemukan"))</f>
        <v/>
      </c>
      <c r="E31" s="183" t="str">
        <f>IF(C31="","",IFERROR(VLOOKUP(C31,KKM!G$307:I$386,3,FALSE),""))</f>
        <v/>
      </c>
      <c r="F31" s="202"/>
      <c r="G31" s="186" t="str">
        <f>IF(C31="","",VLOOKUP(C31,KKM!G$307:K$386,5,FALSE))</f>
        <v/>
      </c>
      <c r="H31" s="184" t="str">
        <f>IF(A31="","",VLOOKUP(A31,KKM!A$307:D$386,4,FALSE))</f>
        <v/>
      </c>
      <c r="I31" s="183" t="str">
        <f>IF(C31="","",VLOOKUP(C31,KKM!G$307:J$386,4,FALSE))</f>
        <v/>
      </c>
    </row>
    <row r="32" spans="1:9" s="149" customFormat="1" ht="15" hidden="1" x14ac:dyDescent="0.25">
      <c r="A32" s="302"/>
      <c r="B32" s="303" t="str">
        <f>IF(A32="","",IFERROR(VLOOKUP(A32,'ProSem 1'!A$104:B$143,2,FALSE),"Nomor SK tidak ditemukan"))</f>
        <v/>
      </c>
      <c r="C32" s="304"/>
      <c r="D32" s="303" t="str">
        <f>IF(C32="","",IFERROR(VLOOKUP(C32,'ProSem 1'!A$104:B$143,2,FALSE),"Nomor KD tidak ditemukan"))</f>
        <v/>
      </c>
      <c r="E32" s="183" t="str">
        <f>IF(C32="","",IFERROR(VLOOKUP(C32,KKM!G$307:I$386,3,FALSE),""))</f>
        <v/>
      </c>
      <c r="F32" s="202"/>
      <c r="G32" s="186" t="str">
        <f>IF(C32="","",VLOOKUP(C32,KKM!G$307:K$386,5,FALSE))</f>
        <v/>
      </c>
      <c r="H32" s="184" t="str">
        <f>IF(A32="","",VLOOKUP(A32,KKM!A$307:D$386,4,FALSE))</f>
        <v/>
      </c>
      <c r="I32" s="183" t="str">
        <f>IF(C32="","",VLOOKUP(C32,KKM!G$307:J$386,4,FALSE))</f>
        <v/>
      </c>
    </row>
    <row r="33" spans="1:9" s="149" customFormat="1" ht="15" hidden="1" x14ac:dyDescent="0.25">
      <c r="A33" s="302"/>
      <c r="B33" s="303" t="str">
        <f>IF(A33="","",IFERROR(VLOOKUP(A33,'ProSem 1'!A$104:B$143,2,FALSE),"Nomor SK tidak ditemukan"))</f>
        <v/>
      </c>
      <c r="C33" s="304"/>
      <c r="D33" s="303" t="str">
        <f>IF(C33="","",IFERROR(VLOOKUP(C33,'ProSem 1'!A$104:B$143,2,FALSE),"Nomor KD tidak ditemukan"))</f>
        <v/>
      </c>
      <c r="E33" s="183" t="str">
        <f>IF(C33="","",IFERROR(VLOOKUP(C33,KKM!G$307:I$386,3,FALSE),""))</f>
        <v/>
      </c>
      <c r="F33" s="202"/>
      <c r="G33" s="186" t="str">
        <f>IF(C33="","",VLOOKUP(C33,KKM!G$307:K$386,5,FALSE))</f>
        <v/>
      </c>
      <c r="H33" s="184" t="str">
        <f>IF(A33="","",VLOOKUP(A33,KKM!A$307:D$386,4,FALSE))</f>
        <v/>
      </c>
      <c r="I33" s="183" t="str">
        <f>IF(C33="","",VLOOKUP(C33,KKM!G$307:J$386,4,FALSE))</f>
        <v/>
      </c>
    </row>
    <row r="34" spans="1:9" s="149" customFormat="1" ht="15" hidden="1" x14ac:dyDescent="0.25">
      <c r="A34" s="302"/>
      <c r="B34" s="303" t="str">
        <f>IF(A34="","",IFERROR(VLOOKUP(A34,'ProSem 1'!A$104:B$143,2,FALSE),"Nomor SK tidak ditemukan"))</f>
        <v/>
      </c>
      <c r="C34" s="304"/>
      <c r="D34" s="303" t="str">
        <f>IF(C34="","",IFERROR(VLOOKUP(C34,'ProSem 1'!A$104:B$143,2,FALSE),"Nomor KD tidak ditemukan"))</f>
        <v/>
      </c>
      <c r="E34" s="183" t="str">
        <f>IF(C34="","",IFERROR(VLOOKUP(C34,KKM!G$307:I$386,3,FALSE),""))</f>
        <v/>
      </c>
      <c r="F34" s="202"/>
      <c r="G34" s="186" t="str">
        <f>IF(C34="","",VLOOKUP(C34,KKM!G$307:K$386,5,FALSE))</f>
        <v/>
      </c>
      <c r="H34" s="184" t="str">
        <f>IF(A34="","",VLOOKUP(A34,KKM!A$307:D$386,4,FALSE))</f>
        <v/>
      </c>
      <c r="I34" s="183" t="str">
        <f>IF(C34="","",VLOOKUP(C34,KKM!G$307:J$386,4,FALSE))</f>
        <v/>
      </c>
    </row>
    <row r="35" spans="1:9" s="149" customFormat="1" ht="15" hidden="1" x14ac:dyDescent="0.25">
      <c r="A35" s="302"/>
      <c r="B35" s="303" t="str">
        <f>IF(A35="","",IFERROR(VLOOKUP(A35,'ProSem 1'!A$104:B$143,2,FALSE),"Nomor SK tidak ditemukan"))</f>
        <v/>
      </c>
      <c r="C35" s="304"/>
      <c r="D35" s="303" t="str">
        <f>IF(C35="","",IFERROR(VLOOKUP(C35,'ProSem 1'!A$104:B$143,2,FALSE),"Nomor KD tidak ditemukan"))</f>
        <v/>
      </c>
      <c r="E35" s="183" t="str">
        <f>IF(C35="","",IFERROR(VLOOKUP(C35,KKM!G$307:I$386,3,FALSE),""))</f>
        <v/>
      </c>
      <c r="F35" s="202"/>
      <c r="G35" s="186" t="str">
        <f>IF(C35="","",VLOOKUP(C35,KKM!G$307:K$386,5,FALSE))</f>
        <v/>
      </c>
      <c r="H35" s="184" t="str">
        <f>IF(A35="","",VLOOKUP(A35,KKM!A$307:D$386,4,FALSE))</f>
        <v/>
      </c>
      <c r="I35" s="183" t="str">
        <f>IF(C35="","",VLOOKUP(C35,KKM!G$307:J$386,4,FALSE))</f>
        <v/>
      </c>
    </row>
    <row r="36" spans="1:9" s="149" customFormat="1" ht="15" hidden="1" x14ac:dyDescent="0.25">
      <c r="A36" s="302"/>
      <c r="B36" s="303" t="str">
        <f>IF(A36="","",IFERROR(VLOOKUP(A36,'ProSem 1'!A$104:B$143,2,FALSE),"Nomor SK tidak ditemukan"))</f>
        <v/>
      </c>
      <c r="C36" s="304"/>
      <c r="D36" s="303" t="str">
        <f>IF(C36="","",IFERROR(VLOOKUP(C36,'ProSem 1'!A$104:B$143,2,FALSE),"Nomor KD tidak ditemukan"))</f>
        <v/>
      </c>
      <c r="E36" s="183" t="str">
        <f>IF(C36="","",IFERROR(VLOOKUP(C36,KKM!G$307:I$386,3,FALSE),""))</f>
        <v/>
      </c>
      <c r="F36" s="202"/>
      <c r="G36" s="186" t="str">
        <f>IF(C36="","",VLOOKUP(C36,KKM!G$307:K$386,5,FALSE))</f>
        <v/>
      </c>
      <c r="H36" s="184" t="str">
        <f>IF(A36="","",VLOOKUP(A36,KKM!A$307:D$386,4,FALSE))</f>
        <v/>
      </c>
      <c r="I36" s="183" t="str">
        <f>IF(C36="","",VLOOKUP(C36,KKM!G$307:J$386,4,FALSE))</f>
        <v/>
      </c>
    </row>
    <row r="37" spans="1:9" s="149" customFormat="1" ht="15" hidden="1" x14ac:dyDescent="0.25">
      <c r="A37" s="302"/>
      <c r="B37" s="303" t="str">
        <f>IF(A37="","",IFERROR(VLOOKUP(A37,'ProSem 1'!A$104:B$143,2,FALSE),"Nomor SK tidak ditemukan"))</f>
        <v/>
      </c>
      <c r="C37" s="304"/>
      <c r="D37" s="303" t="str">
        <f>IF(C37="","",IFERROR(VLOOKUP(C37,'ProSem 1'!A$104:B$143,2,FALSE),"Nomor KD tidak ditemukan"))</f>
        <v/>
      </c>
      <c r="E37" s="183" t="str">
        <f>IF(C37="","",IFERROR(VLOOKUP(C37,KKM!G$307:I$386,3,FALSE),""))</f>
        <v/>
      </c>
      <c r="F37" s="202"/>
      <c r="G37" s="186" t="str">
        <f>IF(C37="","",VLOOKUP(C37,KKM!G$307:K$386,5,FALSE))</f>
        <v/>
      </c>
      <c r="H37" s="184" t="str">
        <f>IF(A37="","",VLOOKUP(A37,KKM!A$307:D$386,4,FALSE))</f>
        <v/>
      </c>
      <c r="I37" s="183" t="str">
        <f>IF(C37="","",VLOOKUP(C37,KKM!G$307:J$386,4,FALSE))</f>
        <v/>
      </c>
    </row>
    <row r="38" spans="1:9" s="149" customFormat="1" ht="15" hidden="1" x14ac:dyDescent="0.25">
      <c r="A38" s="302"/>
      <c r="B38" s="303" t="str">
        <f>IF(A38="","",IFERROR(VLOOKUP(A38,'ProSem 1'!A$104:B$143,2,FALSE),"Nomor SK tidak ditemukan"))</f>
        <v/>
      </c>
      <c r="C38" s="304"/>
      <c r="D38" s="303" t="str">
        <f>IF(C38="","",IFERROR(VLOOKUP(C38,'ProSem 1'!A$104:B$143,2,FALSE),"Nomor KD tidak ditemukan"))</f>
        <v/>
      </c>
      <c r="E38" s="183" t="str">
        <f>IF(C38="","",IFERROR(VLOOKUP(C38,KKM!G$307:I$386,3,FALSE),""))</f>
        <v/>
      </c>
      <c r="F38" s="202"/>
      <c r="G38" s="186" t="str">
        <f>IF(C38="","",VLOOKUP(C38,KKM!G$307:K$386,5,FALSE))</f>
        <v/>
      </c>
      <c r="H38" s="184" t="str">
        <f>IF(A38="","",VLOOKUP(A38,KKM!A$307:D$386,4,FALSE))</f>
        <v/>
      </c>
      <c r="I38" s="183" t="str">
        <f>IF(C38="","",VLOOKUP(C38,KKM!G$307:J$386,4,FALSE))</f>
        <v/>
      </c>
    </row>
    <row r="39" spans="1:9" s="149" customFormat="1" ht="15" hidden="1" x14ac:dyDescent="0.25">
      <c r="A39" s="302"/>
      <c r="B39" s="303" t="str">
        <f>IF(A39="","",IFERROR(VLOOKUP(A39,'ProSem 1'!A$104:B$143,2,FALSE),"Nomor SK tidak ditemukan"))</f>
        <v/>
      </c>
      <c r="C39" s="304"/>
      <c r="D39" s="303" t="str">
        <f>IF(C39="","",IFERROR(VLOOKUP(C39,'ProSem 1'!A$104:B$143,2,FALSE),"Nomor KD tidak ditemukan"))</f>
        <v/>
      </c>
      <c r="E39" s="183" t="str">
        <f>IF(C39="","",IFERROR(VLOOKUP(C39,KKM!G$307:I$386,3,FALSE),""))</f>
        <v/>
      </c>
      <c r="F39" s="202"/>
      <c r="G39" s="186" t="str">
        <f>IF(C39="","",VLOOKUP(C39,KKM!G$307:K$386,5,FALSE))</f>
        <v/>
      </c>
      <c r="H39" s="184" t="str">
        <f>IF(A39="","",VLOOKUP(A39,KKM!A$307:D$386,4,FALSE))</f>
        <v/>
      </c>
      <c r="I39" s="183" t="str">
        <f>IF(C39="","",VLOOKUP(C39,KKM!G$307:J$386,4,FALSE))</f>
        <v/>
      </c>
    </row>
    <row r="40" spans="1:9" s="149" customFormat="1" ht="15" hidden="1" x14ac:dyDescent="0.25">
      <c r="A40" s="302"/>
      <c r="B40" s="303" t="str">
        <f>IF(A40="","",IFERROR(VLOOKUP(A40,'ProSem 1'!A$104:B$143,2,FALSE),"Nomor SK tidak ditemukan"))</f>
        <v/>
      </c>
      <c r="C40" s="304"/>
      <c r="D40" s="303" t="str">
        <f>IF(C40="","",IFERROR(VLOOKUP(C40,'ProSem 1'!A$104:B$143,2,FALSE),"Nomor KD tidak ditemukan"))</f>
        <v/>
      </c>
      <c r="E40" s="183" t="str">
        <f>IF(C40="","",IFERROR(VLOOKUP(C40,KKM!G$307:I$386,3,FALSE),""))</f>
        <v/>
      </c>
      <c r="F40" s="202"/>
      <c r="G40" s="186" t="str">
        <f>IF(C40="","",VLOOKUP(C40,KKM!G$307:K$386,5,FALSE))</f>
        <v/>
      </c>
      <c r="H40" s="184" t="str">
        <f>IF(A40="","",VLOOKUP(A40,KKM!A$307:D$386,4,FALSE))</f>
        <v/>
      </c>
      <c r="I40" s="183" t="str">
        <f>IF(C40="","",VLOOKUP(C40,KKM!G$307:J$386,4,FALSE))</f>
        <v/>
      </c>
    </row>
    <row r="41" spans="1:9" s="149" customFormat="1" ht="15" hidden="1" x14ac:dyDescent="0.25">
      <c r="A41" s="302"/>
      <c r="B41" s="303" t="str">
        <f>IF(A41="","",IFERROR(VLOOKUP(A41,'ProSem 1'!A$104:B$143,2,FALSE),"Nomor SK tidak ditemukan"))</f>
        <v/>
      </c>
      <c r="C41" s="304"/>
      <c r="D41" s="303" t="str">
        <f>IF(C41="","",IFERROR(VLOOKUP(C41,'ProSem 1'!A$104:B$143,2,FALSE),"Nomor KD tidak ditemukan"))</f>
        <v/>
      </c>
      <c r="E41" s="183" t="str">
        <f>IF(C41="","",IFERROR(VLOOKUP(C41,KKM!G$307:I$386,3,FALSE),""))</f>
        <v/>
      </c>
      <c r="F41" s="202"/>
      <c r="G41" s="186" t="str">
        <f>IF(C41="","",VLOOKUP(C41,KKM!G$307:K$386,5,FALSE))</f>
        <v/>
      </c>
      <c r="H41" s="184" t="str">
        <f>IF(A41="","",VLOOKUP(A41,KKM!A$307:D$386,4,FALSE))</f>
        <v/>
      </c>
      <c r="I41" s="183" t="str">
        <f>IF(C41="","",VLOOKUP(C41,KKM!G$307:J$386,4,FALSE))</f>
        <v/>
      </c>
    </row>
    <row r="42" spans="1:9" s="149" customFormat="1" ht="15" hidden="1" x14ac:dyDescent="0.25">
      <c r="A42" s="302"/>
      <c r="B42" s="303" t="str">
        <f>IF(A42="","",IFERROR(VLOOKUP(A42,'ProSem 1'!A$104:B$143,2,FALSE),"Nomor SK tidak ditemukan"))</f>
        <v/>
      </c>
      <c r="C42" s="304"/>
      <c r="D42" s="303" t="str">
        <f>IF(C42="","",IFERROR(VLOOKUP(C42,'ProSem 1'!A$104:B$143,2,FALSE),"Nomor KD tidak ditemukan"))</f>
        <v/>
      </c>
      <c r="E42" s="183" t="str">
        <f>IF(C42="","",IFERROR(VLOOKUP(C42,KKM!G$307:I$386,3,FALSE),""))</f>
        <v/>
      </c>
      <c r="F42" s="202"/>
      <c r="G42" s="186" t="str">
        <f>IF(C42="","",VLOOKUP(C42,KKM!G$307:K$386,5,FALSE))</f>
        <v/>
      </c>
      <c r="H42" s="184" t="str">
        <f>IF(A42="","",VLOOKUP(A42,KKM!A$307:D$386,4,FALSE))</f>
        <v/>
      </c>
      <c r="I42" s="183" t="str">
        <f>IF(C42="","",VLOOKUP(C42,KKM!G$307:J$386,4,FALSE))</f>
        <v/>
      </c>
    </row>
    <row r="43" spans="1:9" s="149" customFormat="1" ht="15" hidden="1" x14ac:dyDescent="0.25">
      <c r="A43" s="302"/>
      <c r="B43" s="303" t="str">
        <f>IF(A43="","",IFERROR(VLOOKUP(A43,'ProSem 1'!A$104:B$143,2,FALSE),"Nomor SK tidak ditemukan"))</f>
        <v/>
      </c>
      <c r="C43" s="304"/>
      <c r="D43" s="303" t="str">
        <f>IF(C43="","",IFERROR(VLOOKUP(C43,'ProSem 1'!A$104:B$143,2,FALSE),"Nomor KD tidak ditemukan"))</f>
        <v/>
      </c>
      <c r="E43" s="183" t="str">
        <f>IF(C43="","",IFERROR(VLOOKUP(C43,KKM!G$307:I$386,3,FALSE),""))</f>
        <v/>
      </c>
      <c r="F43" s="202"/>
      <c r="G43" s="186" t="str">
        <f>IF(C43="","",VLOOKUP(C43,KKM!G$307:K$386,5,FALSE))</f>
        <v/>
      </c>
      <c r="H43" s="184" t="str">
        <f>IF(A43="","",VLOOKUP(A43,KKM!A$307:D$386,4,FALSE))</f>
        <v/>
      </c>
      <c r="I43" s="183" t="str">
        <f>IF(C43="","",VLOOKUP(C43,KKM!G$307:J$386,4,FALSE))</f>
        <v/>
      </c>
    </row>
    <row r="44" spans="1:9" s="149" customFormat="1" ht="15" hidden="1" x14ac:dyDescent="0.25">
      <c r="A44" s="302"/>
      <c r="B44" s="303" t="str">
        <f>IF(A44="","",IFERROR(VLOOKUP(A44,'ProSem 1'!A$104:B$143,2,FALSE),"Nomor SK tidak ditemukan"))</f>
        <v/>
      </c>
      <c r="C44" s="304"/>
      <c r="D44" s="303" t="str">
        <f>IF(C44="","",IFERROR(VLOOKUP(C44,'ProSem 1'!A$104:B$143,2,FALSE),"Nomor KD tidak ditemukan"))</f>
        <v/>
      </c>
      <c r="E44" s="183" t="str">
        <f>IF(C44="","",IFERROR(VLOOKUP(C44,KKM!G$307:I$386,3,FALSE),""))</f>
        <v/>
      </c>
      <c r="F44" s="202"/>
      <c r="G44" s="186" t="str">
        <f>IF(C44="","",VLOOKUP(C44,KKM!G$307:K$386,5,FALSE))</f>
        <v/>
      </c>
      <c r="H44" s="184" t="str">
        <f>IF(A44="","",VLOOKUP(A44,KKM!A$307:D$386,4,FALSE))</f>
        <v/>
      </c>
      <c r="I44" s="183" t="str">
        <f>IF(C44="","",VLOOKUP(C44,KKM!G$307:J$386,4,FALSE))</f>
        <v/>
      </c>
    </row>
    <row r="45" spans="1:9" s="149" customFormat="1" ht="15" hidden="1" x14ac:dyDescent="0.25">
      <c r="A45" s="302"/>
      <c r="B45" s="303" t="str">
        <f>IF(A45="","",IFERROR(VLOOKUP(A45,'ProSem 1'!A$104:B$143,2,FALSE),"Nomor SK tidak ditemukan"))</f>
        <v/>
      </c>
      <c r="C45" s="304"/>
      <c r="D45" s="303" t="str">
        <f>IF(C45="","",IFERROR(VLOOKUP(C45,'ProSem 1'!A$104:B$143,2,FALSE),"Nomor KD tidak ditemukan"))</f>
        <v/>
      </c>
      <c r="E45" s="183" t="str">
        <f>IF(C45="","",IFERROR(VLOOKUP(C45,KKM!G$307:I$386,3,FALSE),""))</f>
        <v/>
      </c>
      <c r="F45" s="202"/>
      <c r="G45" s="186" t="str">
        <f>IF(C45="","",VLOOKUP(C45,KKM!G$307:K$386,5,FALSE))</f>
        <v/>
      </c>
      <c r="H45" s="184" t="str">
        <f>IF(A45="","",VLOOKUP(A45,KKM!A$307:D$386,4,FALSE))</f>
        <v/>
      </c>
      <c r="I45" s="183" t="str">
        <f>IF(C45="","",VLOOKUP(C45,KKM!G$307:J$386,4,FALSE))</f>
        <v/>
      </c>
    </row>
    <row r="46" spans="1:9" s="149" customFormat="1" ht="15" hidden="1" x14ac:dyDescent="0.25">
      <c r="A46" s="302"/>
      <c r="B46" s="303" t="str">
        <f>IF(A46="","",IFERROR(VLOOKUP(A46,'ProSem 1'!A$104:B$143,2,FALSE),"Nomor SK tidak ditemukan"))</f>
        <v/>
      </c>
      <c r="C46" s="304"/>
      <c r="D46" s="303" t="str">
        <f>IF(C46="","",IFERROR(VLOOKUP(C46,'ProSem 1'!A$104:B$143,2,FALSE),"Nomor KD tidak ditemukan"))</f>
        <v/>
      </c>
      <c r="E46" s="183" t="str">
        <f>IF(C46="","",IFERROR(VLOOKUP(C46,KKM!G$307:I$386,3,FALSE),""))</f>
        <v/>
      </c>
      <c r="F46" s="202"/>
      <c r="G46" s="186" t="str">
        <f>IF(C46="","",VLOOKUP(C46,KKM!G$307:K$386,5,FALSE))</f>
        <v/>
      </c>
      <c r="H46" s="184" t="str">
        <f>IF(A46="","",VLOOKUP(A46,KKM!A$307:D$386,4,FALSE))</f>
        <v/>
      </c>
      <c r="I46" s="183" t="str">
        <f>IF(C46="","",VLOOKUP(C46,KKM!G$307:J$386,4,FALSE))</f>
        <v/>
      </c>
    </row>
    <row r="47" spans="1:9" s="149" customFormat="1" ht="15" hidden="1" x14ac:dyDescent="0.25">
      <c r="A47" s="302"/>
      <c r="B47" s="303" t="str">
        <f>IF(A47="","",IFERROR(VLOOKUP(A47,'ProSem 1'!A$104:B$143,2,FALSE),"Nomor SK tidak ditemukan"))</f>
        <v/>
      </c>
      <c r="C47" s="304"/>
      <c r="D47" s="303" t="str">
        <f>IF(C47="","",IFERROR(VLOOKUP(C47,'ProSem 1'!A$104:B$143,2,FALSE),"Nomor KD tidak ditemukan"))</f>
        <v/>
      </c>
      <c r="E47" s="183" t="str">
        <f>IF(C47="","",IFERROR(VLOOKUP(C47,KKM!G$307:I$386,3,FALSE),""))</f>
        <v/>
      </c>
      <c r="F47" s="202"/>
      <c r="G47" s="186" t="str">
        <f>IF(C47="","",VLOOKUP(C47,KKM!G$307:K$386,5,FALSE))</f>
        <v/>
      </c>
      <c r="H47" s="184" t="str">
        <f>IF(A47="","",VLOOKUP(A47,KKM!A$307:D$386,4,FALSE))</f>
        <v/>
      </c>
      <c r="I47" s="183" t="str">
        <f>IF(C47="","",VLOOKUP(C47,KKM!G$307:J$386,4,FALSE))</f>
        <v/>
      </c>
    </row>
    <row r="48" spans="1:9" s="149" customFormat="1" ht="15" hidden="1" x14ac:dyDescent="0.25">
      <c r="A48" s="302"/>
      <c r="B48" s="303" t="str">
        <f>IF(A48="","",IFERROR(VLOOKUP(A48,'ProSem 1'!A$104:B$143,2,FALSE),"Nomor SK tidak ditemukan"))</f>
        <v/>
      </c>
      <c r="C48" s="304"/>
      <c r="D48" s="303" t="str">
        <f>IF(C48="","",IFERROR(VLOOKUP(C48,'ProSem 1'!A$104:B$143,2,FALSE),"Nomor KD tidak ditemukan"))</f>
        <v/>
      </c>
      <c r="E48" s="183" t="str">
        <f>IF(C48="","",IFERROR(VLOOKUP(C48,KKM!G$307:I$386,3,FALSE),""))</f>
        <v/>
      </c>
      <c r="F48" s="202"/>
      <c r="G48" s="186" t="str">
        <f>IF(C48="","",VLOOKUP(C48,KKM!G$307:K$386,5,FALSE))</f>
        <v/>
      </c>
      <c r="H48" s="184" t="str">
        <f>IF(A48="","",VLOOKUP(A48,KKM!A$307:D$386,4,FALSE))</f>
        <v/>
      </c>
      <c r="I48" s="183" t="str">
        <f>IF(C48="","",VLOOKUP(C48,KKM!G$307:J$386,4,FALSE))</f>
        <v/>
      </c>
    </row>
    <row r="49" spans="2:10" s="149" customFormat="1" ht="15" x14ac:dyDescent="0.25">
      <c r="B49" s="203"/>
      <c r="C49" s="203"/>
      <c r="D49" s="204"/>
    </row>
    <row r="50" spans="2:10" s="149" customFormat="1" ht="15" x14ac:dyDescent="0.25">
      <c r="B50" s="204"/>
      <c r="C50" s="204"/>
      <c r="D50" s="204"/>
    </row>
    <row r="51" spans="2:10" s="149" customFormat="1" ht="12.75" customHeight="1" x14ac:dyDescent="0.25">
      <c r="C51" s="166" t="s">
        <v>22</v>
      </c>
      <c r="D51" s="204"/>
      <c r="H51" s="408" t="str">
        <f>IF(Input!C17="","","Jakarta, "&amp;Input!C17)</f>
        <v>Jakarta, July 2017</v>
      </c>
      <c r="I51" s="408"/>
      <c r="J51" s="173"/>
    </row>
    <row r="52" spans="2:10" s="149" customFormat="1" ht="15" x14ac:dyDescent="0.25">
      <c r="C52" s="166" t="str">
        <f>"BUKIT SION "&amp;Input!J15&amp;" SCHOOL PRINCIPAL"</f>
        <v>BUKIT SION HIGH SCHOOL PRINCIPAL</v>
      </c>
      <c r="D52" s="204"/>
      <c r="H52" s="408" t="s">
        <v>24</v>
      </c>
      <c r="I52" s="408"/>
    </row>
    <row r="53" spans="2:10" s="149" customFormat="1" ht="15" x14ac:dyDescent="0.25">
      <c r="C53" s="166"/>
      <c r="D53" s="204"/>
    </row>
    <row r="54" spans="2:10" s="149" customFormat="1" ht="15" x14ac:dyDescent="0.25">
      <c r="C54" s="166"/>
      <c r="D54" s="204"/>
    </row>
    <row r="55" spans="2:10" s="149" customFormat="1" ht="15" x14ac:dyDescent="0.25">
      <c r="C55" s="166"/>
      <c r="D55" s="204"/>
    </row>
    <row r="56" spans="2:10" s="149" customFormat="1" ht="15" x14ac:dyDescent="0.25">
      <c r="C56" s="176" t="str">
        <f>IF(Input!$J$18="","",Input!$J$18)</f>
        <v>Agustinus Siahaan, S.Si.</v>
      </c>
      <c r="D56" s="204"/>
      <c r="H56" s="409" t="str">
        <f>IF(Input!C15="","",Input!C15)</f>
        <v>Ir. Lucia Lukito</v>
      </c>
      <c r="I56" s="409"/>
    </row>
    <row r="57" spans="2:10" x14ac:dyDescent="0.2">
      <c r="B57" s="194"/>
      <c r="C57" s="194"/>
      <c r="D57" s="195"/>
      <c r="H57" s="196"/>
      <c r="I57" s="196"/>
    </row>
    <row r="58" spans="2:10" x14ac:dyDescent="0.2">
      <c r="B58" s="194"/>
      <c r="C58" s="194"/>
      <c r="D58" s="195"/>
      <c r="H58" s="196"/>
      <c r="I58" s="196"/>
    </row>
    <row r="59" spans="2:10" x14ac:dyDescent="0.2">
      <c r="B59" s="195"/>
      <c r="C59" s="195"/>
      <c r="D59" s="195"/>
    </row>
    <row r="60" spans="2:10" x14ac:dyDescent="0.2">
      <c r="B60" s="195"/>
      <c r="C60" s="195"/>
      <c r="D60" s="195"/>
    </row>
    <row r="61" spans="2:10" x14ac:dyDescent="0.2">
      <c r="B61" s="195"/>
      <c r="C61" s="195"/>
      <c r="D61" s="195"/>
    </row>
    <row r="62" spans="2:10" x14ac:dyDescent="0.2">
      <c r="B62" s="195"/>
      <c r="C62" s="195"/>
      <c r="D62" s="195"/>
    </row>
    <row r="63" spans="2:10" x14ac:dyDescent="0.2">
      <c r="B63" s="195"/>
      <c r="C63" s="195"/>
      <c r="D63" s="195"/>
    </row>
    <row r="64" spans="2:10" x14ac:dyDescent="0.2">
      <c r="B64" s="195"/>
      <c r="C64" s="195"/>
      <c r="D64" s="195"/>
    </row>
    <row r="65" spans="1:5" x14ac:dyDescent="0.2">
      <c r="B65" s="195"/>
      <c r="C65" s="195"/>
      <c r="D65" s="195"/>
    </row>
    <row r="66" spans="1:5" x14ac:dyDescent="0.2">
      <c r="B66" s="195"/>
      <c r="C66" s="195"/>
      <c r="D66" s="195"/>
    </row>
    <row r="67" spans="1:5" x14ac:dyDescent="0.2">
      <c r="B67" s="195"/>
      <c r="C67" s="195"/>
      <c r="D67" s="195"/>
    </row>
    <row r="68" spans="1:5" x14ac:dyDescent="0.2">
      <c r="B68" s="195"/>
      <c r="C68" s="195"/>
      <c r="D68" s="195"/>
    </row>
    <row r="69" spans="1:5" x14ac:dyDescent="0.2">
      <c r="A69" s="197"/>
      <c r="B69" s="195"/>
      <c r="C69" s="195"/>
      <c r="D69" s="195"/>
      <c r="E69" s="197" t="str">
        <f>IF('ProSem 1'!C104="","",'ProSem 1'!C104)</f>
        <v/>
      </c>
    </row>
    <row r="70" spans="1:5" x14ac:dyDescent="0.2">
      <c r="A70" s="197"/>
      <c r="B70" s="195"/>
      <c r="C70" s="195"/>
      <c r="D70" s="195"/>
      <c r="E70" s="197" t="str">
        <f>IF('ProSem 1'!C105="","",'ProSem 1'!C105)</f>
        <v/>
      </c>
    </row>
    <row r="71" spans="1:5" x14ac:dyDescent="0.2">
      <c r="A71" s="197"/>
      <c r="C71" s="195"/>
      <c r="D71" s="195"/>
      <c r="E71" s="197" t="str">
        <f>IF('ProSem 1'!C106="","",'ProSem 1'!C106)</f>
        <v/>
      </c>
    </row>
    <row r="72" spans="1:5" x14ac:dyDescent="0.2">
      <c r="A72" s="197"/>
      <c r="C72" s="195"/>
      <c r="D72" s="195"/>
      <c r="E72" s="197" t="str">
        <f>IF('ProSem 1'!C107="","",'ProSem 1'!C107)</f>
        <v/>
      </c>
    </row>
    <row r="73" spans="1:5" x14ac:dyDescent="0.2">
      <c r="A73" s="197"/>
      <c r="C73" s="195"/>
      <c r="D73" s="195"/>
      <c r="E73" s="197" t="str">
        <f>IF('ProSem 1'!C108="","",'ProSem 1'!C108)</f>
        <v/>
      </c>
    </row>
    <row r="74" spans="1:5" x14ac:dyDescent="0.2">
      <c r="A74" s="197"/>
      <c r="C74" s="195"/>
      <c r="D74" s="195"/>
      <c r="E74" s="197" t="str">
        <f>IF('ProSem 1'!C109="","",'ProSem 1'!C109)</f>
        <v/>
      </c>
    </row>
    <row r="75" spans="1:5" x14ac:dyDescent="0.2">
      <c r="A75" s="197"/>
      <c r="C75" s="195"/>
      <c r="D75" s="195"/>
      <c r="E75" s="197" t="str">
        <f>IF('ProSem 1'!C110="","",'ProSem 1'!C110)</f>
        <v/>
      </c>
    </row>
    <row r="76" spans="1:5" x14ac:dyDescent="0.2">
      <c r="A76" s="197"/>
      <c r="C76" s="195"/>
      <c r="D76" s="195"/>
      <c r="E76" s="197" t="str">
        <f>IF('ProSem 1'!C111="","",'ProSem 1'!C111)</f>
        <v/>
      </c>
    </row>
    <row r="77" spans="1:5" x14ac:dyDescent="0.2">
      <c r="A77" s="197"/>
      <c r="C77" s="195"/>
      <c r="D77" s="195"/>
      <c r="E77" s="197" t="str">
        <f>IF('ProSem 1'!C112="","",'ProSem 1'!C112)</f>
        <v/>
      </c>
    </row>
    <row r="78" spans="1:5" x14ac:dyDescent="0.2">
      <c r="A78" s="197"/>
      <c r="C78" s="195"/>
      <c r="D78" s="195"/>
      <c r="E78" s="197" t="str">
        <f>IF('ProSem 1'!C113="","",'ProSem 1'!C113)</f>
        <v/>
      </c>
    </row>
    <row r="79" spans="1:5" x14ac:dyDescent="0.2">
      <c r="A79" s="197"/>
      <c r="C79" s="195"/>
      <c r="D79" s="195"/>
      <c r="E79" s="197" t="str">
        <f>IF('ProSem 1'!C114="","",'ProSem 1'!C114)</f>
        <v/>
      </c>
    </row>
    <row r="80" spans="1:5" x14ac:dyDescent="0.2">
      <c r="A80" s="197"/>
      <c r="C80" s="195"/>
      <c r="D80" s="195"/>
      <c r="E80" s="197" t="str">
        <f>IF('ProSem 1'!C115="","",'ProSem 1'!C115)</f>
        <v/>
      </c>
    </row>
    <row r="81" spans="1:5" x14ac:dyDescent="0.2">
      <c r="A81" s="197"/>
      <c r="C81" s="195"/>
      <c r="D81" s="195"/>
      <c r="E81" s="197" t="str">
        <f>IF('ProSem 1'!C116="","",'ProSem 1'!C116)</f>
        <v/>
      </c>
    </row>
    <row r="82" spans="1:5" x14ac:dyDescent="0.2">
      <c r="A82" s="197"/>
      <c r="C82" s="195"/>
      <c r="D82" s="195"/>
      <c r="E82" s="197" t="str">
        <f>IF('ProSem 1'!C117="","",'ProSem 1'!C117)</f>
        <v/>
      </c>
    </row>
    <row r="83" spans="1:5" x14ac:dyDescent="0.2">
      <c r="A83" s="197"/>
      <c r="C83" s="195"/>
      <c r="D83" s="195"/>
      <c r="E83" s="197" t="str">
        <f>IF('ProSem 1'!C118="","",'ProSem 1'!C118)</f>
        <v/>
      </c>
    </row>
    <row r="84" spans="1:5" x14ac:dyDescent="0.2">
      <c r="A84" s="197"/>
      <c r="C84" s="195"/>
      <c r="D84" s="195"/>
      <c r="E84" s="197" t="str">
        <f>IF('ProSem 1'!C119="","",'ProSem 1'!C119)</f>
        <v/>
      </c>
    </row>
    <row r="85" spans="1:5" x14ac:dyDescent="0.2">
      <c r="A85" s="197"/>
      <c r="C85" s="195"/>
      <c r="D85" s="195"/>
      <c r="E85" s="197" t="str">
        <f>IF('ProSem 1'!C120="","",'ProSem 1'!C120)</f>
        <v/>
      </c>
    </row>
    <row r="86" spans="1:5" x14ac:dyDescent="0.2">
      <c r="A86" s="197"/>
      <c r="C86" s="195"/>
      <c r="D86" s="195"/>
      <c r="E86" s="197" t="str">
        <f>IF('ProSem 1'!C121="","",'ProSem 1'!C121)</f>
        <v/>
      </c>
    </row>
    <row r="87" spans="1:5" x14ac:dyDescent="0.2">
      <c r="A87" s="197"/>
      <c r="C87" s="195"/>
      <c r="D87" s="195"/>
      <c r="E87" s="197" t="str">
        <f>IF('ProSem 1'!C122="","",'ProSem 1'!C122)</f>
        <v/>
      </c>
    </row>
    <row r="88" spans="1:5" x14ac:dyDescent="0.2">
      <c r="A88" s="197"/>
      <c r="C88" s="195"/>
      <c r="D88" s="195"/>
      <c r="E88" s="197" t="str">
        <f>IF('ProSem 1'!C123="","",'ProSem 1'!C123)</f>
        <v/>
      </c>
    </row>
    <row r="89" spans="1:5" x14ac:dyDescent="0.2">
      <c r="A89" s="197"/>
      <c r="C89" s="195"/>
      <c r="D89" s="195"/>
      <c r="E89" s="197" t="str">
        <f>IF('ProSem 1'!C124="","",'ProSem 1'!C124)</f>
        <v/>
      </c>
    </row>
    <row r="90" spans="1:5" x14ac:dyDescent="0.2">
      <c r="A90" s="197"/>
      <c r="C90" s="195"/>
      <c r="D90" s="195"/>
      <c r="E90" s="197" t="str">
        <f>IF('ProSem 1'!C125="","",'ProSem 1'!C125)</f>
        <v/>
      </c>
    </row>
    <row r="91" spans="1:5" x14ac:dyDescent="0.2">
      <c r="A91" s="197"/>
      <c r="C91" s="195"/>
      <c r="D91" s="195"/>
      <c r="E91" s="197" t="str">
        <f>IF('ProSem 1'!C126="","",'ProSem 1'!C126)</f>
        <v/>
      </c>
    </row>
    <row r="92" spans="1:5" x14ac:dyDescent="0.2">
      <c r="A92" s="197"/>
      <c r="C92" s="195"/>
      <c r="D92" s="195"/>
      <c r="E92" s="197" t="str">
        <f>IF('ProSem 1'!C127="","",'ProSem 1'!C127)</f>
        <v/>
      </c>
    </row>
    <row r="93" spans="1:5" x14ac:dyDescent="0.2">
      <c r="A93" s="197"/>
      <c r="C93" s="195"/>
      <c r="D93" s="195"/>
      <c r="E93" s="197" t="str">
        <f>IF('ProSem 1'!C128="","",'ProSem 1'!C128)</f>
        <v/>
      </c>
    </row>
    <row r="94" spans="1:5" x14ac:dyDescent="0.2">
      <c r="A94" s="197"/>
      <c r="C94" s="195"/>
      <c r="D94" s="195"/>
      <c r="E94" s="197" t="str">
        <f>IF('ProSem 1'!C129="","",'ProSem 1'!C129)</f>
        <v/>
      </c>
    </row>
    <row r="95" spans="1:5" x14ac:dyDescent="0.2">
      <c r="A95" s="197"/>
      <c r="C95" s="195"/>
      <c r="D95" s="195"/>
      <c r="E95" s="197" t="str">
        <f>IF('ProSem 1'!C130="","",'ProSem 1'!C130)</f>
        <v/>
      </c>
    </row>
    <row r="96" spans="1:5" x14ac:dyDescent="0.2">
      <c r="A96" s="197"/>
      <c r="C96" s="195"/>
      <c r="D96" s="195"/>
      <c r="E96" s="197" t="str">
        <f>IF('ProSem 1'!C131="","",'ProSem 1'!C131)</f>
        <v/>
      </c>
    </row>
    <row r="97" spans="1:5" x14ac:dyDescent="0.2">
      <c r="A97" s="197"/>
      <c r="C97" s="195"/>
      <c r="D97" s="195"/>
      <c r="E97" s="197" t="str">
        <f>IF('ProSem 1'!C132="","",'ProSem 1'!C132)</f>
        <v/>
      </c>
    </row>
    <row r="98" spans="1:5" x14ac:dyDescent="0.2">
      <c r="A98" s="197"/>
      <c r="C98" s="195"/>
      <c r="D98" s="195"/>
      <c r="E98" s="197" t="str">
        <f>IF('ProSem 1'!C133="","",'ProSem 1'!C133)</f>
        <v/>
      </c>
    </row>
    <row r="99" spans="1:5" x14ac:dyDescent="0.2">
      <c r="A99" s="197"/>
      <c r="C99" s="195"/>
      <c r="D99" s="195"/>
      <c r="E99" s="197" t="str">
        <f>IF('ProSem 1'!C134="","",'ProSem 1'!C134)</f>
        <v/>
      </c>
    </row>
    <row r="100" spans="1:5" x14ac:dyDescent="0.2">
      <c r="A100" s="197"/>
      <c r="C100" s="195"/>
      <c r="D100" s="195"/>
      <c r="E100" s="197" t="str">
        <f>IF('ProSem 1'!C135="","",'ProSem 1'!C135)</f>
        <v/>
      </c>
    </row>
    <row r="101" spans="1:5" x14ac:dyDescent="0.2">
      <c r="A101" s="197"/>
      <c r="C101" s="195"/>
      <c r="D101" s="195"/>
      <c r="E101" s="197" t="str">
        <f>IF('ProSem 1'!C136="","",'ProSem 1'!C136)</f>
        <v/>
      </c>
    </row>
    <row r="102" spans="1:5" x14ac:dyDescent="0.2">
      <c r="A102" s="197"/>
      <c r="C102" s="195"/>
      <c r="D102" s="195"/>
      <c r="E102" s="197" t="str">
        <f>IF('ProSem 1'!C137="","",'ProSem 1'!C137)</f>
        <v/>
      </c>
    </row>
    <row r="103" spans="1:5" x14ac:dyDescent="0.2">
      <c r="A103" s="197"/>
      <c r="C103" s="195"/>
      <c r="D103" s="195"/>
      <c r="E103" s="197" t="str">
        <f>IF('ProSem 1'!C138="","",'ProSem 1'!C138)</f>
        <v/>
      </c>
    </row>
    <row r="104" spans="1:5" x14ac:dyDescent="0.2">
      <c r="A104" s="197"/>
      <c r="C104" s="195"/>
      <c r="D104" s="195"/>
      <c r="E104" s="197" t="str">
        <f>IF('ProSem 1'!C139="","",'ProSem 1'!C139)</f>
        <v/>
      </c>
    </row>
    <row r="105" spans="1:5" x14ac:dyDescent="0.2">
      <c r="A105" s="197"/>
      <c r="C105" s="195"/>
      <c r="D105" s="195"/>
      <c r="E105" s="197" t="str">
        <f>IF('ProSem 1'!C140="","",'ProSem 1'!C140)</f>
        <v/>
      </c>
    </row>
    <row r="106" spans="1:5" x14ac:dyDescent="0.2">
      <c r="A106" s="197"/>
      <c r="C106" s="195"/>
      <c r="D106" s="195"/>
      <c r="E106" s="197" t="str">
        <f>IF('ProSem 1'!C141="","",'ProSem 1'!C141)</f>
        <v/>
      </c>
    </row>
    <row r="107" spans="1:5" x14ac:dyDescent="0.2">
      <c r="A107" s="197"/>
      <c r="C107" s="195"/>
      <c r="D107" s="195"/>
      <c r="E107" s="197" t="str">
        <f>IF('ProSem 1'!C142="","",'ProSem 1'!C142)</f>
        <v/>
      </c>
    </row>
    <row r="108" spans="1:5" x14ac:dyDescent="0.2">
      <c r="A108" s="197"/>
      <c r="C108" s="195"/>
      <c r="D108" s="195"/>
      <c r="E108" s="197" t="str">
        <f>IF('ProSem 1'!C143="","",'ProSem 1'!C143)</f>
        <v/>
      </c>
    </row>
  </sheetData>
  <sheetProtection password="C71F" sheet="1" objects="1" scenarios="1" formatRows="0"/>
  <mergeCells count="7">
    <mergeCell ref="A1:I1"/>
    <mergeCell ref="A2:I2"/>
    <mergeCell ref="H52:I52"/>
    <mergeCell ref="H56:I56"/>
    <mergeCell ref="A8:B8"/>
    <mergeCell ref="C8:D8"/>
    <mergeCell ref="H51:I51"/>
  </mergeCells>
  <printOptions horizontalCentered="1"/>
  <pageMargins left="0.45" right="0.45" top="0.75" bottom="0.5" header="0.3" footer="0.3"/>
  <pageSetup paperSize="9" orientation="landscape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109"/>
  <sheetViews>
    <sheetView workbookViewId="0">
      <pane ySplit="8" topLeftCell="A27" activePane="bottomLeft" state="frozen"/>
      <selection pane="bottomLeft" activeCell="A18" sqref="A18:XFD49"/>
    </sheetView>
  </sheetViews>
  <sheetFormatPr defaultRowHeight="11.25" x14ac:dyDescent="0.2"/>
  <cols>
    <col min="1" max="1" width="4" style="193" customWidth="1"/>
    <col min="2" max="2" width="16" style="193" customWidth="1"/>
    <col min="3" max="3" width="4.28515625" style="193" customWidth="1"/>
    <col min="4" max="4" width="18.28515625" style="193" customWidth="1"/>
    <col min="5" max="5" width="4.7109375" style="193" customWidth="1"/>
    <col min="6" max="6" width="41.42578125" style="193" customWidth="1"/>
    <col min="7" max="7" width="21.42578125" style="193" customWidth="1"/>
    <col min="8" max="8" width="11" style="193" customWidth="1"/>
    <col min="9" max="9" width="12.42578125" style="193" customWidth="1"/>
    <col min="10" max="10" width="9.140625" style="193"/>
    <col min="11" max="11" width="0" style="193" hidden="1" customWidth="1"/>
    <col min="12" max="16384" width="9.140625" style="193"/>
  </cols>
  <sheetData>
    <row r="1" spans="1:11" ht="15" customHeight="1" x14ac:dyDescent="0.2">
      <c r="A1" s="508" t="s">
        <v>40</v>
      </c>
      <c r="B1" s="508"/>
      <c r="C1" s="508"/>
      <c r="D1" s="508"/>
      <c r="E1" s="508"/>
      <c r="F1" s="508"/>
      <c r="G1" s="508"/>
      <c r="H1" s="508"/>
      <c r="I1" s="508"/>
    </row>
    <row r="2" spans="1:11" ht="15" customHeight="1" x14ac:dyDescent="0.2">
      <c r="A2" s="508" t="str">
        <f>"BUKIT SION "&amp;Input!J15&amp;" SCHOOL"</f>
        <v>BUKIT SION HIGH SCHOOL</v>
      </c>
      <c r="B2" s="508"/>
      <c r="C2" s="508"/>
      <c r="D2" s="508"/>
      <c r="E2" s="508"/>
      <c r="F2" s="508"/>
      <c r="G2" s="508"/>
      <c r="H2" s="508"/>
      <c r="I2" s="508"/>
    </row>
    <row r="4" spans="1:11" s="149" customFormat="1" ht="15" x14ac:dyDescent="0.25">
      <c r="A4" s="150" t="s">
        <v>3</v>
      </c>
      <c r="C4" s="166" t="s">
        <v>2</v>
      </c>
      <c r="D4" s="151" t="str">
        <f>Input!C16</f>
        <v>Mathematics</v>
      </c>
      <c r="E4" s="153"/>
      <c r="G4" s="150" t="s">
        <v>41</v>
      </c>
      <c r="H4" s="191" t="s">
        <v>2</v>
      </c>
      <c r="I4" s="151" t="str">
        <f>Input!C18</f>
        <v>2017-2018</v>
      </c>
    </row>
    <row r="5" spans="1:11" s="149" customFormat="1" ht="15" x14ac:dyDescent="0.25">
      <c r="A5" s="150" t="s">
        <v>4</v>
      </c>
      <c r="C5" s="166" t="s">
        <v>2</v>
      </c>
      <c r="D5" s="151">
        <f>Input!J16</f>
        <v>10</v>
      </c>
      <c r="E5" s="153"/>
      <c r="G5" s="150" t="s">
        <v>42</v>
      </c>
      <c r="H5" s="191" t="s">
        <v>2</v>
      </c>
      <c r="I5" s="149" t="s">
        <v>25</v>
      </c>
    </row>
    <row r="6" spans="1:11" s="149" customFormat="1" ht="15" x14ac:dyDescent="0.25">
      <c r="A6" s="150" t="s">
        <v>43</v>
      </c>
      <c r="C6" s="166" t="s">
        <v>2</v>
      </c>
      <c r="D6" s="151" t="str">
        <f>IF(Input!J17="","",Input!J17)&amp;" "&amp;Input!K17</f>
        <v>5  x 45 minutes</v>
      </c>
      <c r="E6" s="200"/>
    </row>
    <row r="7" spans="1:11" s="149" customFormat="1" ht="15" x14ac:dyDescent="0.25"/>
    <row r="8" spans="1:11" s="149" customFormat="1" ht="30" customHeight="1" x14ac:dyDescent="0.25">
      <c r="A8" s="392" t="s">
        <v>44</v>
      </c>
      <c r="B8" s="392"/>
      <c r="C8" s="509" t="s">
        <v>45</v>
      </c>
      <c r="D8" s="510"/>
      <c r="E8" s="158" t="s">
        <v>136</v>
      </c>
      <c r="F8" s="158" t="s">
        <v>46</v>
      </c>
      <c r="G8" s="158" t="s">
        <v>47</v>
      </c>
      <c r="H8" s="205" t="s">
        <v>48</v>
      </c>
      <c r="I8" s="206" t="s">
        <v>12</v>
      </c>
    </row>
    <row r="9" spans="1:11" s="149" customFormat="1" ht="15" x14ac:dyDescent="0.25">
      <c r="A9" s="302"/>
      <c r="B9" s="303" t="str">
        <f>IF(A9="","",IFERROR(VLOOKUP(A9,'ProSem 2'!A$104:B$143,2,FALSE),"Nomor SK tidak ditemukan"))</f>
        <v/>
      </c>
      <c r="C9" s="304"/>
      <c r="D9" s="303" t="str">
        <f>IF(C9="","",IFERROR(VLOOKUP(C9,'ProSem 2'!A$104:B$143,2,FALSE),"Nomor KD tidak ditemukan"))</f>
        <v/>
      </c>
      <c r="E9" s="183" t="str">
        <f>IF(C9="","",IFERROR(VLOOKUP(C9,KKM!G$307:I$386,3,FALSE),""))</f>
        <v/>
      </c>
      <c r="F9" s="201"/>
      <c r="G9" s="186" t="str">
        <f>IF(C9="","",VLOOKUP(C9,KKM!G$307:K$386,5,FALSE))</f>
        <v/>
      </c>
      <c r="H9" s="184" t="str">
        <f>IF(A9="","",VLOOKUP(A9,KKM!A$307:D$386,4,FALSE))</f>
        <v/>
      </c>
      <c r="I9" s="183" t="str">
        <f>IF(C9="","",VLOOKUP(C9,KKM!G$307:J$386,4,FALSE))</f>
        <v/>
      </c>
      <c r="K9" s="166" t="s">
        <v>49</v>
      </c>
    </row>
    <row r="10" spans="1:11" s="149" customFormat="1" ht="15" x14ac:dyDescent="0.25">
      <c r="A10" s="302"/>
      <c r="B10" s="303" t="str">
        <f>IF(A10="","",IFERROR(VLOOKUP(A10,'ProSem 2'!A$104:B$143,2,FALSE),"Nomor SK tidak ditemukan"))</f>
        <v/>
      </c>
      <c r="C10" s="304"/>
      <c r="D10" s="303" t="str">
        <f>IF(C10="","",IFERROR(VLOOKUP(C10,'ProSem 2'!A$104:B$143,2,FALSE),"Nomor KD tidak ditemukan"))</f>
        <v/>
      </c>
      <c r="E10" s="183" t="str">
        <f>IF(C10="","",IFERROR(VLOOKUP(C10,KKM!G$307:I$386,3,FALSE),""))</f>
        <v/>
      </c>
      <c r="F10" s="202"/>
      <c r="G10" s="186" t="str">
        <f>IF(C10="","",VLOOKUP(C10,KKM!G$307:K$386,5,FALSE))</f>
        <v/>
      </c>
      <c r="H10" s="184" t="str">
        <f>IF(A10="","",VLOOKUP(A10,KKM!A$307:D$386,4,FALSE))</f>
        <v/>
      </c>
      <c r="I10" s="183" t="str">
        <f>IF(C10="","",VLOOKUP(C10,KKM!G$307:J$386,4,FALSE))</f>
        <v/>
      </c>
      <c r="K10" s="166" t="s">
        <v>50</v>
      </c>
    </row>
    <row r="11" spans="1:11" s="149" customFormat="1" ht="15" x14ac:dyDescent="0.25">
      <c r="A11" s="302"/>
      <c r="B11" s="303" t="str">
        <f>IF(A11="","",IFERROR(VLOOKUP(A11,'ProSem 2'!A$104:B$143,2,FALSE),"Nomor SK tidak ditemukan"))</f>
        <v/>
      </c>
      <c r="C11" s="304"/>
      <c r="D11" s="303" t="str">
        <f>IF(C11="","",IFERROR(VLOOKUP(C11,'ProSem 2'!A$104:B$143,2,FALSE),"Nomor KD tidak ditemukan"))</f>
        <v/>
      </c>
      <c r="E11" s="183" t="str">
        <f>IF(C11="","",IFERROR(VLOOKUP(C11,KKM!G$307:I$386,3,FALSE),""))</f>
        <v/>
      </c>
      <c r="F11" s="202"/>
      <c r="G11" s="186" t="str">
        <f>IF(C11="","",VLOOKUP(C11,KKM!G$307:K$386,5,FALSE))</f>
        <v/>
      </c>
      <c r="H11" s="184" t="str">
        <f>IF(A11="","",VLOOKUP(A11,KKM!A$307:D$386,4,FALSE))</f>
        <v/>
      </c>
      <c r="I11" s="183" t="str">
        <f>IF(C11="","",VLOOKUP(C11,KKM!G$307:J$386,4,FALSE))</f>
        <v/>
      </c>
      <c r="K11" s="166" t="s">
        <v>51</v>
      </c>
    </row>
    <row r="12" spans="1:11" s="149" customFormat="1" ht="15" x14ac:dyDescent="0.25">
      <c r="A12" s="302"/>
      <c r="B12" s="303" t="str">
        <f>IF(A12="","",IFERROR(VLOOKUP(A12,'ProSem 2'!A$104:B$143,2,FALSE),"Nomor SK tidak ditemukan"))</f>
        <v/>
      </c>
      <c r="C12" s="304"/>
      <c r="D12" s="303" t="str">
        <f>IF(C12="","",IFERROR(VLOOKUP(C12,'ProSem 2'!A$104:B$143,2,FALSE),"Nomor KD tidak ditemukan"))</f>
        <v/>
      </c>
      <c r="E12" s="183" t="str">
        <f>IF(C12="","",IFERROR(VLOOKUP(C12,KKM!G$307:I$386,3,FALSE),""))</f>
        <v/>
      </c>
      <c r="F12" s="202"/>
      <c r="G12" s="186" t="str">
        <f>IF(C12="","",VLOOKUP(C12,KKM!G$307:K$386,5,FALSE))</f>
        <v/>
      </c>
      <c r="H12" s="184" t="str">
        <f>IF(A12="","",VLOOKUP(A12,KKM!A$307:D$386,4,FALSE))</f>
        <v/>
      </c>
      <c r="I12" s="183" t="str">
        <f>IF(C12="","",VLOOKUP(C12,KKM!G$307:J$386,4,FALSE))</f>
        <v/>
      </c>
      <c r="K12" s="166" t="s">
        <v>52</v>
      </c>
    </row>
    <row r="13" spans="1:11" s="149" customFormat="1" ht="15" x14ac:dyDescent="0.25">
      <c r="A13" s="302"/>
      <c r="B13" s="303" t="str">
        <f>IF(A13="","",IFERROR(VLOOKUP(A13,'ProSem 2'!A$104:B$143,2,FALSE),"Nomor SK tidak ditemukan"))</f>
        <v/>
      </c>
      <c r="C13" s="304"/>
      <c r="D13" s="303" t="str">
        <f>IF(C13="","",IFERROR(VLOOKUP(C13,'ProSem 2'!A$104:B$143,2,FALSE),"Nomor KD tidak ditemukan"))</f>
        <v/>
      </c>
      <c r="E13" s="183" t="str">
        <f>IF(C13="","",IFERROR(VLOOKUP(C13,KKM!G$307:I$386,3,FALSE),""))</f>
        <v/>
      </c>
      <c r="F13" s="202"/>
      <c r="G13" s="186" t="str">
        <f>IF(C13="","",VLOOKUP(C13,KKM!G$307:K$386,5,FALSE))</f>
        <v/>
      </c>
      <c r="H13" s="184" t="str">
        <f>IF(A13="","",VLOOKUP(A13,KKM!A$307:D$386,4,FALSE))</f>
        <v/>
      </c>
      <c r="I13" s="183" t="str">
        <f>IF(C13="","",VLOOKUP(C13,KKM!G$307:J$386,4,FALSE))</f>
        <v/>
      </c>
      <c r="K13" s="166" t="s">
        <v>53</v>
      </c>
    </row>
    <row r="14" spans="1:11" s="149" customFormat="1" ht="15" x14ac:dyDescent="0.25">
      <c r="A14" s="302"/>
      <c r="B14" s="303" t="str">
        <f>IF(A14="","",IFERROR(VLOOKUP(A14,'ProSem 2'!A$104:B$143,2,FALSE),"Nomor SK tidak ditemukan"))</f>
        <v/>
      </c>
      <c r="C14" s="304"/>
      <c r="D14" s="303" t="str">
        <f>IF(C14="","",IFERROR(VLOOKUP(C14,'ProSem 2'!A$104:B$143,2,FALSE),"Nomor KD tidak ditemukan"))</f>
        <v/>
      </c>
      <c r="E14" s="183" t="str">
        <f>IF(C14="","",IFERROR(VLOOKUP(C14,KKM!G$307:I$386,3,FALSE),""))</f>
        <v/>
      </c>
      <c r="F14" s="202"/>
      <c r="G14" s="186" t="str">
        <f>IF(C14="","",VLOOKUP(C14,KKM!G$307:K$386,5,FALSE))</f>
        <v/>
      </c>
      <c r="H14" s="184" t="str">
        <f>IF(A14="","",VLOOKUP(A14,KKM!A$307:D$386,4,FALSE))</f>
        <v/>
      </c>
      <c r="I14" s="183" t="str">
        <f>IF(C14="","",VLOOKUP(C14,KKM!G$307:J$386,4,FALSE))</f>
        <v/>
      </c>
      <c r="K14" s="166" t="s">
        <v>54</v>
      </c>
    </row>
    <row r="15" spans="1:11" s="149" customFormat="1" ht="15" x14ac:dyDescent="0.25">
      <c r="A15" s="302"/>
      <c r="B15" s="303" t="str">
        <f>IF(A15="","",IFERROR(VLOOKUP(A15,'ProSem 2'!A$104:B$143,2,FALSE),"Nomor SK tidak ditemukan"))</f>
        <v/>
      </c>
      <c r="C15" s="304"/>
      <c r="D15" s="303" t="str">
        <f>IF(C15="","",IFERROR(VLOOKUP(C15,'ProSem 2'!A$104:B$143,2,FALSE),"Nomor KD tidak ditemukan"))</f>
        <v/>
      </c>
      <c r="E15" s="183" t="str">
        <f>IF(C15="","",IFERROR(VLOOKUP(C15,KKM!G$307:I$386,3,FALSE),""))</f>
        <v/>
      </c>
      <c r="F15" s="202"/>
      <c r="G15" s="186" t="str">
        <f>IF(C15="","",VLOOKUP(C15,KKM!G$307:K$386,5,FALSE))</f>
        <v/>
      </c>
      <c r="H15" s="184" t="str">
        <f>IF(A15="","",VLOOKUP(A15,KKM!A$307:D$386,4,FALSE))</f>
        <v/>
      </c>
      <c r="I15" s="183" t="str">
        <f>IF(C15="","",VLOOKUP(C15,KKM!G$307:J$386,4,FALSE))</f>
        <v/>
      </c>
    </row>
    <row r="16" spans="1:11" s="149" customFormat="1" ht="15" x14ac:dyDescent="0.25">
      <c r="A16" s="302"/>
      <c r="B16" s="303" t="str">
        <f>IF(A16="","",IFERROR(VLOOKUP(A16,'ProSem 2'!A$104:B$143,2,FALSE),"Nomor SK tidak ditemukan"))</f>
        <v/>
      </c>
      <c r="C16" s="304"/>
      <c r="D16" s="303" t="str">
        <f>IF(C16="","",IFERROR(VLOOKUP(C16,'ProSem 2'!A$104:B$143,2,FALSE),"Nomor KD tidak ditemukan"))</f>
        <v/>
      </c>
      <c r="E16" s="183" t="str">
        <f>IF(C16="","",IFERROR(VLOOKUP(C16,KKM!G$307:I$386,3,FALSE),""))</f>
        <v/>
      </c>
      <c r="F16" s="202"/>
      <c r="G16" s="186" t="str">
        <f>IF(C16="","",VLOOKUP(C16,KKM!G$307:K$386,5,FALSE))</f>
        <v/>
      </c>
      <c r="H16" s="184" t="str">
        <f>IF(A16="","",VLOOKUP(A16,KKM!A$307:D$386,4,FALSE))</f>
        <v/>
      </c>
      <c r="I16" s="183" t="str">
        <f>IF(C16="","",VLOOKUP(C16,KKM!G$307:J$386,4,FALSE))</f>
        <v/>
      </c>
    </row>
    <row r="17" spans="1:9" s="149" customFormat="1" ht="15" x14ac:dyDescent="0.25">
      <c r="A17" s="302"/>
      <c r="B17" s="303" t="str">
        <f>IF(A17="","",IFERROR(VLOOKUP(A17,'ProSem 2'!A$104:B$143,2,FALSE),"Nomor SK tidak ditemukan"))</f>
        <v/>
      </c>
      <c r="C17" s="304"/>
      <c r="D17" s="303" t="str">
        <f>IF(C17="","",IFERROR(VLOOKUP(C17,'ProSem 2'!A$104:B$143,2,FALSE),"Nomor KD tidak ditemukan"))</f>
        <v/>
      </c>
      <c r="E17" s="183" t="str">
        <f>IF(C17="","",IFERROR(VLOOKUP(C17,KKM!G$307:I$386,3,FALSE),""))</f>
        <v/>
      </c>
      <c r="F17" s="202"/>
      <c r="G17" s="186" t="str">
        <f>IF(C17="","",VLOOKUP(C17,KKM!G$307:K$386,5,FALSE))</f>
        <v/>
      </c>
      <c r="H17" s="184" t="str">
        <f>IF(A17="","",VLOOKUP(A17,KKM!A$307:D$386,4,FALSE))</f>
        <v/>
      </c>
      <c r="I17" s="183" t="str">
        <f>IF(C17="","",VLOOKUP(C17,KKM!G$307:J$386,4,FALSE))</f>
        <v/>
      </c>
    </row>
    <row r="18" spans="1:9" s="149" customFormat="1" ht="15" x14ac:dyDescent="0.25">
      <c r="A18" s="302"/>
      <c r="B18" s="303" t="str">
        <f>IF(A18="","",IFERROR(VLOOKUP(A18,'ProSem 2'!A$104:B$143,2,FALSE),"Nomor SK tidak ditemukan"))</f>
        <v/>
      </c>
      <c r="C18" s="304"/>
      <c r="D18" s="303" t="str">
        <f>IF(C18="","",IFERROR(VLOOKUP(C18,'ProSem 2'!A$104:B$143,2,FALSE),"Nomor KD tidak ditemukan"))</f>
        <v/>
      </c>
      <c r="E18" s="183" t="str">
        <f>IF(C18="","",IFERROR(VLOOKUP(C18,KKM!G$307:I$386,3,FALSE),""))</f>
        <v/>
      </c>
      <c r="F18" s="202"/>
      <c r="G18" s="186" t="str">
        <f>IF(C18="","",VLOOKUP(C18,KKM!G$307:K$386,5,FALSE))</f>
        <v/>
      </c>
      <c r="H18" s="184" t="str">
        <f>IF(A18="","",VLOOKUP(A18,KKM!A$307:D$386,4,FALSE))</f>
        <v/>
      </c>
      <c r="I18" s="183" t="str">
        <f>IF(C18="","",VLOOKUP(C18,KKM!G$307:J$386,4,FALSE))</f>
        <v/>
      </c>
    </row>
    <row r="19" spans="1:9" s="149" customFormat="1" ht="15" x14ac:dyDescent="0.25">
      <c r="A19" s="302"/>
      <c r="B19" s="303" t="str">
        <f>IF(A19="","",IFERROR(VLOOKUP(A19,'ProSem 2'!A$104:B$143,2,FALSE),"Nomor SK tidak ditemukan"))</f>
        <v/>
      </c>
      <c r="C19" s="304"/>
      <c r="D19" s="303" t="str">
        <f>IF(C19="","",IFERROR(VLOOKUP(C19,'ProSem 2'!A$104:B$143,2,FALSE),"Nomor KD tidak ditemukan"))</f>
        <v/>
      </c>
      <c r="E19" s="183" t="str">
        <f>IF(C19="","",IFERROR(VLOOKUP(C19,KKM!G$307:I$386,3,FALSE),""))</f>
        <v/>
      </c>
      <c r="F19" s="202"/>
      <c r="G19" s="186" t="str">
        <f>IF(C19="","",VLOOKUP(C19,KKM!G$307:K$386,5,FALSE))</f>
        <v/>
      </c>
      <c r="H19" s="184" t="str">
        <f>IF(A19="","",VLOOKUP(A19,KKM!A$307:D$386,4,FALSE))</f>
        <v/>
      </c>
      <c r="I19" s="183" t="str">
        <f>IF(C19="","",VLOOKUP(C19,KKM!G$307:J$386,4,FALSE))</f>
        <v/>
      </c>
    </row>
    <row r="20" spans="1:9" s="149" customFormat="1" ht="15" x14ac:dyDescent="0.25">
      <c r="A20" s="302"/>
      <c r="B20" s="303" t="str">
        <f>IF(A20="","",IFERROR(VLOOKUP(A20,'ProSem 2'!A$104:B$143,2,FALSE),"Nomor SK tidak ditemukan"))</f>
        <v/>
      </c>
      <c r="C20" s="304"/>
      <c r="D20" s="303" t="str">
        <f>IF(C20="","",IFERROR(VLOOKUP(C20,'ProSem 2'!A$104:B$143,2,FALSE),"Nomor KD tidak ditemukan"))</f>
        <v/>
      </c>
      <c r="E20" s="183" t="str">
        <f>IF(C20="","",IFERROR(VLOOKUP(C20,KKM!G$307:I$386,3,FALSE),""))</f>
        <v/>
      </c>
      <c r="F20" s="202"/>
      <c r="G20" s="186" t="str">
        <f>IF(C20="","",VLOOKUP(C20,KKM!G$307:K$386,5,FALSE))</f>
        <v/>
      </c>
      <c r="H20" s="184" t="str">
        <f>IF(A20="","",VLOOKUP(A20,KKM!A$307:D$386,4,FALSE))</f>
        <v/>
      </c>
      <c r="I20" s="183" t="str">
        <f>IF(C20="","",VLOOKUP(C20,KKM!G$307:J$386,4,FALSE))</f>
        <v/>
      </c>
    </row>
    <row r="21" spans="1:9" s="149" customFormat="1" ht="15" x14ac:dyDescent="0.25">
      <c r="A21" s="302"/>
      <c r="B21" s="303" t="str">
        <f>IF(A21="","",IFERROR(VLOOKUP(A21,'ProSem 2'!A$104:B$143,2,FALSE),"Nomor SK tidak ditemukan"))</f>
        <v/>
      </c>
      <c r="C21" s="304"/>
      <c r="D21" s="303" t="str">
        <f>IF(C21="","",IFERROR(VLOOKUP(C21,'ProSem 2'!A$104:B$143,2,FALSE),"Nomor KD tidak ditemukan"))</f>
        <v/>
      </c>
      <c r="E21" s="183" t="str">
        <f>IF(C21="","",IFERROR(VLOOKUP(C21,KKM!G$307:I$386,3,FALSE),""))</f>
        <v/>
      </c>
      <c r="F21" s="202"/>
      <c r="G21" s="186" t="str">
        <f>IF(C21="","",VLOOKUP(C21,KKM!G$307:K$386,5,FALSE))</f>
        <v/>
      </c>
      <c r="H21" s="184" t="str">
        <f>IF(A21="","",VLOOKUP(A21,KKM!A$307:D$386,4,FALSE))</f>
        <v/>
      </c>
      <c r="I21" s="183" t="str">
        <f>IF(C21="","",VLOOKUP(C21,KKM!G$307:J$386,4,FALSE))</f>
        <v/>
      </c>
    </row>
    <row r="22" spans="1:9" s="149" customFormat="1" ht="15" x14ac:dyDescent="0.25">
      <c r="A22" s="302"/>
      <c r="B22" s="303" t="str">
        <f>IF(A22="","",IFERROR(VLOOKUP(A22,'ProSem 2'!A$104:B$143,2,FALSE),"Nomor SK tidak ditemukan"))</f>
        <v/>
      </c>
      <c r="C22" s="304"/>
      <c r="D22" s="303" t="str">
        <f>IF(C22="","",IFERROR(VLOOKUP(C22,'ProSem 2'!A$104:B$143,2,FALSE),"Nomor KD tidak ditemukan"))</f>
        <v/>
      </c>
      <c r="E22" s="183" t="str">
        <f>IF(C22="","",IFERROR(VLOOKUP(C22,KKM!G$307:I$386,3,FALSE),""))</f>
        <v/>
      </c>
      <c r="F22" s="202"/>
      <c r="G22" s="186" t="str">
        <f>IF(C22="","",VLOOKUP(C22,KKM!G$307:K$386,5,FALSE))</f>
        <v/>
      </c>
      <c r="H22" s="184" t="str">
        <f>IF(A22="","",VLOOKUP(A22,KKM!A$307:D$386,4,FALSE))</f>
        <v/>
      </c>
      <c r="I22" s="183" t="str">
        <f>IF(C22="","",VLOOKUP(C22,KKM!G$307:J$386,4,FALSE))</f>
        <v/>
      </c>
    </row>
    <row r="23" spans="1:9" s="149" customFormat="1" ht="15" x14ac:dyDescent="0.25">
      <c r="A23" s="302"/>
      <c r="B23" s="303" t="str">
        <f>IF(A23="","",IFERROR(VLOOKUP(A23,'ProSem 2'!A$104:B$143,2,FALSE),"Nomor SK tidak ditemukan"))</f>
        <v/>
      </c>
      <c r="C23" s="304"/>
      <c r="D23" s="303" t="str">
        <f>IF(C23="","",IFERROR(VLOOKUP(C23,'ProSem 2'!A$104:B$143,2,FALSE),"Nomor KD tidak ditemukan"))</f>
        <v/>
      </c>
      <c r="E23" s="183" t="str">
        <f>IF(C23="","",IFERROR(VLOOKUP(C23,KKM!G$307:I$386,3,FALSE),""))</f>
        <v/>
      </c>
      <c r="F23" s="202"/>
      <c r="G23" s="186" t="str">
        <f>IF(C23="","",VLOOKUP(C23,KKM!G$307:K$386,5,FALSE))</f>
        <v/>
      </c>
      <c r="H23" s="184" t="str">
        <f>IF(A23="","",VLOOKUP(A23,KKM!A$307:D$386,4,FALSE))</f>
        <v/>
      </c>
      <c r="I23" s="183" t="str">
        <f>IF(C23="","",VLOOKUP(C23,KKM!G$307:J$386,4,FALSE))</f>
        <v/>
      </c>
    </row>
    <row r="24" spans="1:9" s="149" customFormat="1" ht="15" x14ac:dyDescent="0.25">
      <c r="A24" s="302"/>
      <c r="B24" s="303" t="str">
        <f>IF(A24="","",IFERROR(VLOOKUP(A24,'ProSem 2'!A$104:B$143,2,FALSE),"Nomor SK tidak ditemukan"))</f>
        <v/>
      </c>
      <c r="C24" s="304"/>
      <c r="D24" s="303" t="str">
        <f>IF(C24="","",IFERROR(VLOOKUP(C24,'ProSem 2'!A$104:B$143,2,FALSE),"Nomor KD tidak ditemukan"))</f>
        <v/>
      </c>
      <c r="E24" s="183" t="str">
        <f>IF(C24="","",IFERROR(VLOOKUP(C24,KKM!G$307:I$386,3,FALSE),""))</f>
        <v/>
      </c>
      <c r="F24" s="202"/>
      <c r="G24" s="186" t="str">
        <f>IF(C24="","",VLOOKUP(C24,KKM!G$307:K$386,5,FALSE))</f>
        <v/>
      </c>
      <c r="H24" s="184" t="str">
        <f>IF(A24="","",VLOOKUP(A24,KKM!A$307:D$386,4,FALSE))</f>
        <v/>
      </c>
      <c r="I24" s="183" t="str">
        <f>IF(C24="","",VLOOKUP(C24,KKM!G$307:J$386,4,FALSE))</f>
        <v/>
      </c>
    </row>
    <row r="25" spans="1:9" s="149" customFormat="1" ht="15" x14ac:dyDescent="0.25">
      <c r="A25" s="302"/>
      <c r="B25" s="303" t="str">
        <f>IF(A25="","",IFERROR(VLOOKUP(A25,'ProSem 2'!A$104:B$143,2,FALSE),"Nomor SK tidak ditemukan"))</f>
        <v/>
      </c>
      <c r="C25" s="304"/>
      <c r="D25" s="303" t="str">
        <f>IF(C25="","",IFERROR(VLOOKUP(C25,'ProSem 2'!A$104:B$143,2,FALSE),"Nomor KD tidak ditemukan"))</f>
        <v/>
      </c>
      <c r="E25" s="183" t="str">
        <f>IF(C25="","",IFERROR(VLOOKUP(C25,KKM!G$307:I$386,3,FALSE),""))</f>
        <v/>
      </c>
      <c r="F25" s="202"/>
      <c r="G25" s="186" t="str">
        <f>IF(C25="","",VLOOKUP(C25,KKM!G$307:K$386,5,FALSE))</f>
        <v/>
      </c>
      <c r="H25" s="184" t="str">
        <f>IF(A25="","",VLOOKUP(A25,KKM!A$307:D$386,4,FALSE))</f>
        <v/>
      </c>
      <c r="I25" s="183" t="str">
        <f>IF(C25="","",VLOOKUP(C25,KKM!G$307:J$386,4,FALSE))</f>
        <v/>
      </c>
    </row>
    <row r="26" spans="1:9" s="149" customFormat="1" ht="15" x14ac:dyDescent="0.25">
      <c r="A26" s="302"/>
      <c r="B26" s="303" t="str">
        <f>IF(A26="","",IFERROR(VLOOKUP(A26,'ProSem 2'!A$104:B$143,2,FALSE),"Nomor SK tidak ditemukan"))</f>
        <v/>
      </c>
      <c r="C26" s="304"/>
      <c r="D26" s="303" t="str">
        <f>IF(C26="","",IFERROR(VLOOKUP(C26,'ProSem 2'!A$104:B$143,2,FALSE),"Nomor KD tidak ditemukan"))</f>
        <v/>
      </c>
      <c r="E26" s="183" t="str">
        <f>IF(C26="","",IFERROR(VLOOKUP(C26,KKM!G$307:I$386,3,FALSE),""))</f>
        <v/>
      </c>
      <c r="F26" s="202"/>
      <c r="G26" s="186" t="str">
        <f>IF(C26="","",VLOOKUP(C26,KKM!G$307:K$386,5,FALSE))</f>
        <v/>
      </c>
      <c r="H26" s="184" t="str">
        <f>IF(A26="","",VLOOKUP(A26,KKM!A$307:D$386,4,FALSE))</f>
        <v/>
      </c>
      <c r="I26" s="183" t="str">
        <f>IF(C26="","",VLOOKUP(C26,KKM!G$307:J$386,4,FALSE))</f>
        <v/>
      </c>
    </row>
    <row r="27" spans="1:9" s="149" customFormat="1" ht="15" x14ac:dyDescent="0.25">
      <c r="A27" s="302"/>
      <c r="B27" s="303" t="str">
        <f>IF(A27="","",IFERROR(VLOOKUP(A27,'ProSem 2'!A$104:B$143,2,FALSE),"Nomor SK tidak ditemukan"))</f>
        <v/>
      </c>
      <c r="C27" s="304"/>
      <c r="D27" s="303" t="str">
        <f>IF(C27="","",IFERROR(VLOOKUP(C27,'ProSem 2'!A$104:B$143,2,FALSE),"Nomor KD tidak ditemukan"))</f>
        <v/>
      </c>
      <c r="E27" s="183" t="str">
        <f>IF(C27="","",IFERROR(VLOOKUP(C27,KKM!G$307:I$386,3,FALSE),""))</f>
        <v/>
      </c>
      <c r="F27" s="202"/>
      <c r="G27" s="186" t="str">
        <f>IF(C27="","",VLOOKUP(C27,KKM!G$307:K$386,5,FALSE))</f>
        <v/>
      </c>
      <c r="H27" s="184" t="str">
        <f>IF(A27="","",VLOOKUP(A27,KKM!A$307:D$386,4,FALSE))</f>
        <v/>
      </c>
      <c r="I27" s="183" t="str">
        <f>IF(C27="","",VLOOKUP(C27,KKM!G$307:J$386,4,FALSE))</f>
        <v/>
      </c>
    </row>
    <row r="28" spans="1:9" s="149" customFormat="1" ht="15" x14ac:dyDescent="0.25">
      <c r="A28" s="302"/>
      <c r="B28" s="303" t="str">
        <f>IF(A28="","",IFERROR(VLOOKUP(A28,'ProSem 2'!A$104:B$143,2,FALSE),"Nomor SK tidak ditemukan"))</f>
        <v/>
      </c>
      <c r="C28" s="304"/>
      <c r="D28" s="303" t="str">
        <f>IF(C28="","",IFERROR(VLOOKUP(C28,'ProSem 2'!A$104:B$143,2,FALSE),"Nomor KD tidak ditemukan"))</f>
        <v/>
      </c>
      <c r="E28" s="183" t="str">
        <f>IF(C28="","",IFERROR(VLOOKUP(C28,KKM!G$307:I$386,3,FALSE),""))</f>
        <v/>
      </c>
      <c r="F28" s="202"/>
      <c r="G28" s="186" t="str">
        <f>IF(C28="","",VLOOKUP(C28,KKM!G$307:K$386,5,FALSE))</f>
        <v/>
      </c>
      <c r="H28" s="184" t="str">
        <f>IF(A28="","",VLOOKUP(A28,KKM!A$307:D$386,4,FALSE))</f>
        <v/>
      </c>
      <c r="I28" s="183" t="str">
        <f>IF(C28="","",VLOOKUP(C28,KKM!G$307:J$386,4,FALSE))</f>
        <v/>
      </c>
    </row>
    <row r="29" spans="1:9" s="149" customFormat="1" ht="15" x14ac:dyDescent="0.25">
      <c r="A29" s="302"/>
      <c r="B29" s="303" t="str">
        <f>IF(A29="","",IFERROR(VLOOKUP(A29,'ProSem 2'!A$104:B$143,2,FALSE),"Nomor SK tidak ditemukan"))</f>
        <v/>
      </c>
      <c r="C29" s="304"/>
      <c r="D29" s="303" t="str">
        <f>IF(C29="","",IFERROR(VLOOKUP(C29,'ProSem 2'!A$104:B$143,2,FALSE),"Nomor KD tidak ditemukan"))</f>
        <v/>
      </c>
      <c r="E29" s="183" t="str">
        <f>IF(C29="","",IFERROR(VLOOKUP(C29,KKM!G$307:I$386,3,FALSE),""))</f>
        <v/>
      </c>
      <c r="F29" s="202"/>
      <c r="G29" s="186" t="str">
        <f>IF(C29="","",VLOOKUP(C29,KKM!G$307:K$386,5,FALSE))</f>
        <v/>
      </c>
      <c r="H29" s="184" t="str">
        <f>IF(A29="","",VLOOKUP(A29,KKM!A$307:D$386,4,FALSE))</f>
        <v/>
      </c>
      <c r="I29" s="183" t="str">
        <f>IF(C29="","",VLOOKUP(C29,KKM!G$307:J$386,4,FALSE))</f>
        <v/>
      </c>
    </row>
    <row r="30" spans="1:9" s="149" customFormat="1" ht="15" x14ac:dyDescent="0.25">
      <c r="A30" s="302"/>
      <c r="B30" s="303" t="str">
        <f>IF(A30="","",IFERROR(VLOOKUP(A30,'ProSem 2'!A$104:B$143,2,FALSE),"Nomor SK tidak ditemukan"))</f>
        <v/>
      </c>
      <c r="C30" s="304"/>
      <c r="D30" s="303" t="str">
        <f>IF(C30="","",IFERROR(VLOOKUP(C30,'ProSem 2'!A$104:B$143,2,FALSE),"Nomor KD tidak ditemukan"))</f>
        <v/>
      </c>
      <c r="E30" s="183" t="str">
        <f>IF(C30="","",IFERROR(VLOOKUP(C30,KKM!G$307:I$386,3,FALSE),""))</f>
        <v/>
      </c>
      <c r="F30" s="202"/>
      <c r="G30" s="186" t="str">
        <f>IF(C30="","",VLOOKUP(C30,KKM!G$307:K$386,5,FALSE))</f>
        <v/>
      </c>
      <c r="H30" s="184" t="str">
        <f>IF(A30="","",VLOOKUP(A30,KKM!A$307:D$386,4,FALSE))</f>
        <v/>
      </c>
      <c r="I30" s="183" t="str">
        <f>IF(C30="","",VLOOKUP(C30,KKM!G$307:J$386,4,FALSE))</f>
        <v/>
      </c>
    </row>
    <row r="31" spans="1:9" s="149" customFormat="1" ht="15" x14ac:dyDescent="0.25">
      <c r="A31" s="302"/>
      <c r="B31" s="303" t="str">
        <f>IF(A31="","",IFERROR(VLOOKUP(A31,'ProSem 2'!A$104:B$143,2,FALSE),"Nomor SK tidak ditemukan"))</f>
        <v/>
      </c>
      <c r="C31" s="304"/>
      <c r="D31" s="303" t="str">
        <f>IF(C31="","",IFERROR(VLOOKUP(C31,'ProSem 2'!A$104:B$143,2,FALSE),"Nomor KD tidak ditemukan"))</f>
        <v/>
      </c>
      <c r="E31" s="183" t="str">
        <f>IF(C31="","",IFERROR(VLOOKUP(C31,KKM!G$307:I$386,3,FALSE),""))</f>
        <v/>
      </c>
      <c r="F31" s="202"/>
      <c r="G31" s="186" t="str">
        <f>IF(C31="","",VLOOKUP(C31,KKM!G$307:K$386,5,FALSE))</f>
        <v/>
      </c>
      <c r="H31" s="184" t="str">
        <f>IF(A31="","",VLOOKUP(A31,KKM!A$307:D$386,4,FALSE))</f>
        <v/>
      </c>
      <c r="I31" s="183" t="str">
        <f>IF(C31="","",VLOOKUP(C31,KKM!G$307:J$386,4,FALSE))</f>
        <v/>
      </c>
    </row>
    <row r="32" spans="1:9" s="149" customFormat="1" ht="15" x14ac:dyDescent="0.25">
      <c r="A32" s="302"/>
      <c r="B32" s="303" t="str">
        <f>IF(A32="","",IFERROR(VLOOKUP(A32,'ProSem 2'!A$104:B$143,2,FALSE),"Nomor SK tidak ditemukan"))</f>
        <v/>
      </c>
      <c r="C32" s="304"/>
      <c r="D32" s="303" t="str">
        <f>IF(C32="","",IFERROR(VLOOKUP(C32,'ProSem 2'!A$104:B$143,2,FALSE),"Nomor KD tidak ditemukan"))</f>
        <v/>
      </c>
      <c r="E32" s="183" t="str">
        <f>IF(C32="","",IFERROR(VLOOKUP(C32,KKM!G$307:I$386,3,FALSE),""))</f>
        <v/>
      </c>
      <c r="F32" s="202"/>
      <c r="G32" s="186" t="str">
        <f>IF(C32="","",VLOOKUP(C32,KKM!G$307:K$386,5,FALSE))</f>
        <v/>
      </c>
      <c r="H32" s="184" t="str">
        <f>IF(A32="","",VLOOKUP(A32,KKM!A$307:D$386,4,FALSE))</f>
        <v/>
      </c>
      <c r="I32" s="183" t="str">
        <f>IF(C32="","",VLOOKUP(C32,KKM!G$307:J$386,4,FALSE))</f>
        <v/>
      </c>
    </row>
    <row r="33" spans="1:9" s="149" customFormat="1" ht="15" x14ac:dyDescent="0.25">
      <c r="A33" s="302"/>
      <c r="B33" s="303" t="str">
        <f>IF(A33="","",IFERROR(VLOOKUP(A33,'ProSem 2'!A$104:B$143,2,FALSE),"Nomor SK tidak ditemukan"))</f>
        <v/>
      </c>
      <c r="C33" s="304"/>
      <c r="D33" s="303" t="str">
        <f>IF(C33="","",IFERROR(VLOOKUP(C33,'ProSem 2'!A$104:B$143,2,FALSE),"Nomor KD tidak ditemukan"))</f>
        <v/>
      </c>
      <c r="E33" s="183" t="str">
        <f>IF(C33="","",IFERROR(VLOOKUP(C33,KKM!G$307:I$386,3,FALSE),""))</f>
        <v/>
      </c>
      <c r="F33" s="202"/>
      <c r="G33" s="186" t="str">
        <f>IF(C33="","",VLOOKUP(C33,KKM!G$307:K$386,5,FALSE))</f>
        <v/>
      </c>
      <c r="H33" s="184" t="str">
        <f>IF(A33="","",VLOOKUP(A33,KKM!A$307:D$386,4,FALSE))</f>
        <v/>
      </c>
      <c r="I33" s="183" t="str">
        <f>IF(C33="","",VLOOKUP(C33,KKM!G$307:J$386,4,FALSE))</f>
        <v/>
      </c>
    </row>
    <row r="34" spans="1:9" s="149" customFormat="1" ht="15" x14ac:dyDescent="0.25">
      <c r="A34" s="302"/>
      <c r="B34" s="303" t="str">
        <f>IF(A34="","",IFERROR(VLOOKUP(A34,'ProSem 2'!A$104:B$143,2,FALSE),"Nomor SK tidak ditemukan"))</f>
        <v/>
      </c>
      <c r="C34" s="304"/>
      <c r="D34" s="303" t="str">
        <f>IF(C34="","",IFERROR(VLOOKUP(C34,'ProSem 2'!A$104:B$143,2,FALSE),"Nomor KD tidak ditemukan"))</f>
        <v/>
      </c>
      <c r="E34" s="183" t="str">
        <f>IF(C34="","",IFERROR(VLOOKUP(C34,KKM!G$307:I$386,3,FALSE),""))</f>
        <v/>
      </c>
      <c r="F34" s="202"/>
      <c r="G34" s="186" t="str">
        <f>IF(C34="","",VLOOKUP(C34,KKM!G$307:K$386,5,FALSE))</f>
        <v/>
      </c>
      <c r="H34" s="184" t="str">
        <f>IF(A34="","",VLOOKUP(A34,KKM!A$307:D$386,4,FALSE))</f>
        <v/>
      </c>
      <c r="I34" s="183" t="str">
        <f>IF(C34="","",VLOOKUP(C34,KKM!G$307:J$386,4,FALSE))</f>
        <v/>
      </c>
    </row>
    <row r="35" spans="1:9" s="149" customFormat="1" ht="15" x14ac:dyDescent="0.25">
      <c r="A35" s="302"/>
      <c r="B35" s="303" t="str">
        <f>IF(A35="","",IFERROR(VLOOKUP(A35,'ProSem 2'!A$104:B$143,2,FALSE),"Nomor SK tidak ditemukan"))</f>
        <v/>
      </c>
      <c r="C35" s="304"/>
      <c r="D35" s="303" t="str">
        <f>IF(C35="","",IFERROR(VLOOKUP(C35,'ProSem 2'!A$104:B$143,2,FALSE),"Nomor KD tidak ditemukan"))</f>
        <v/>
      </c>
      <c r="E35" s="183" t="str">
        <f>IF(C35="","",IFERROR(VLOOKUP(C35,KKM!G$307:I$386,3,FALSE),""))</f>
        <v/>
      </c>
      <c r="F35" s="202"/>
      <c r="G35" s="186" t="str">
        <f>IF(C35="","",VLOOKUP(C35,KKM!G$307:K$386,5,FALSE))</f>
        <v/>
      </c>
      <c r="H35" s="184" t="str">
        <f>IF(A35="","",VLOOKUP(A35,KKM!A$307:D$386,4,FALSE))</f>
        <v/>
      </c>
      <c r="I35" s="183" t="str">
        <f>IF(C35="","",VLOOKUP(C35,KKM!G$307:J$386,4,FALSE))</f>
        <v/>
      </c>
    </row>
    <row r="36" spans="1:9" s="149" customFormat="1" ht="15" x14ac:dyDescent="0.25">
      <c r="A36" s="302"/>
      <c r="B36" s="303" t="str">
        <f>IF(A36="","",IFERROR(VLOOKUP(A36,'ProSem 2'!A$104:B$143,2,FALSE),"Nomor SK tidak ditemukan"))</f>
        <v/>
      </c>
      <c r="C36" s="304"/>
      <c r="D36" s="303" t="str">
        <f>IF(C36="","",IFERROR(VLOOKUP(C36,'ProSem 2'!A$104:B$143,2,FALSE),"Nomor KD tidak ditemukan"))</f>
        <v/>
      </c>
      <c r="E36" s="183" t="str">
        <f>IF(C36="","",IFERROR(VLOOKUP(C36,KKM!G$307:I$386,3,FALSE),""))</f>
        <v/>
      </c>
      <c r="F36" s="202"/>
      <c r="G36" s="186" t="str">
        <f>IF(C36="","",VLOOKUP(C36,KKM!G$307:K$386,5,FALSE))</f>
        <v/>
      </c>
      <c r="H36" s="184" t="str">
        <f>IF(A36="","",VLOOKUP(A36,KKM!A$307:D$386,4,FALSE))</f>
        <v/>
      </c>
      <c r="I36" s="183" t="str">
        <f>IF(C36="","",VLOOKUP(C36,KKM!G$307:J$386,4,FALSE))</f>
        <v/>
      </c>
    </row>
    <row r="37" spans="1:9" s="149" customFormat="1" ht="15" x14ac:dyDescent="0.25">
      <c r="A37" s="302"/>
      <c r="B37" s="303" t="str">
        <f>IF(A37="","",IFERROR(VLOOKUP(A37,'ProSem 2'!A$104:B$143,2,FALSE),"Nomor SK tidak ditemukan"))</f>
        <v/>
      </c>
      <c r="C37" s="304"/>
      <c r="D37" s="303" t="str">
        <f>IF(C37="","",IFERROR(VLOOKUP(C37,'ProSem 2'!A$104:B$143,2,FALSE),"Nomor KD tidak ditemukan"))</f>
        <v/>
      </c>
      <c r="E37" s="183" t="str">
        <f>IF(C37="","",IFERROR(VLOOKUP(C37,KKM!G$307:I$386,3,FALSE),""))</f>
        <v/>
      </c>
      <c r="F37" s="202"/>
      <c r="G37" s="186" t="str">
        <f>IF(C37="","",VLOOKUP(C37,KKM!G$307:K$386,5,FALSE))</f>
        <v/>
      </c>
      <c r="H37" s="184" t="str">
        <f>IF(A37="","",VLOOKUP(A37,KKM!A$307:D$386,4,FALSE))</f>
        <v/>
      </c>
      <c r="I37" s="183" t="str">
        <f>IF(C37="","",VLOOKUP(C37,KKM!G$307:J$386,4,FALSE))</f>
        <v/>
      </c>
    </row>
    <row r="38" spans="1:9" s="149" customFormat="1" ht="15" x14ac:dyDescent="0.25">
      <c r="A38" s="302"/>
      <c r="B38" s="303" t="str">
        <f>IF(A38="","",IFERROR(VLOOKUP(A38,'ProSem 2'!A$104:B$143,2,FALSE),"Nomor SK tidak ditemukan"))</f>
        <v/>
      </c>
      <c r="C38" s="304"/>
      <c r="D38" s="303" t="str">
        <f>IF(C38="","",IFERROR(VLOOKUP(C38,'ProSem 2'!A$104:B$143,2,FALSE),"Nomor KD tidak ditemukan"))</f>
        <v/>
      </c>
      <c r="E38" s="183" t="str">
        <f>IF(C38="","",IFERROR(VLOOKUP(C38,KKM!G$307:I$386,3,FALSE),""))</f>
        <v/>
      </c>
      <c r="F38" s="202"/>
      <c r="G38" s="186" t="str">
        <f>IF(C38="","",VLOOKUP(C38,KKM!G$307:K$386,5,FALSE))</f>
        <v/>
      </c>
      <c r="H38" s="184" t="str">
        <f>IF(A38="","",VLOOKUP(A38,KKM!A$307:D$386,4,FALSE))</f>
        <v/>
      </c>
      <c r="I38" s="183" t="str">
        <f>IF(C38="","",VLOOKUP(C38,KKM!G$307:J$386,4,FALSE))</f>
        <v/>
      </c>
    </row>
    <row r="39" spans="1:9" s="149" customFormat="1" ht="15" x14ac:dyDescent="0.25">
      <c r="A39" s="302"/>
      <c r="B39" s="303" t="str">
        <f>IF(A39="","",IFERROR(VLOOKUP(A39,'ProSem 2'!A$104:B$143,2,FALSE),"Nomor SK tidak ditemukan"))</f>
        <v/>
      </c>
      <c r="C39" s="304"/>
      <c r="D39" s="303" t="str">
        <f>IF(C39="","",IFERROR(VLOOKUP(C39,'ProSem 2'!A$104:B$143,2,FALSE),"Nomor KD tidak ditemukan"))</f>
        <v/>
      </c>
      <c r="E39" s="183" t="str">
        <f>IF(C39="","",IFERROR(VLOOKUP(C39,KKM!G$307:I$386,3,FALSE),""))</f>
        <v/>
      </c>
      <c r="F39" s="202"/>
      <c r="G39" s="186" t="str">
        <f>IF(C39="","",VLOOKUP(C39,KKM!G$307:K$386,5,FALSE))</f>
        <v/>
      </c>
      <c r="H39" s="184" t="str">
        <f>IF(A39="","",VLOOKUP(A39,KKM!A$307:D$386,4,FALSE))</f>
        <v/>
      </c>
      <c r="I39" s="183" t="str">
        <f>IF(C39="","",VLOOKUP(C39,KKM!G$307:J$386,4,FALSE))</f>
        <v/>
      </c>
    </row>
    <row r="40" spans="1:9" s="149" customFormat="1" ht="15" x14ac:dyDescent="0.25">
      <c r="A40" s="302"/>
      <c r="B40" s="303" t="str">
        <f>IF(A40="","",IFERROR(VLOOKUP(A40,'ProSem 2'!A$104:B$143,2,FALSE),"Nomor SK tidak ditemukan"))</f>
        <v/>
      </c>
      <c r="C40" s="304"/>
      <c r="D40" s="303" t="str">
        <f>IF(C40="","",IFERROR(VLOOKUP(C40,'ProSem 2'!A$104:B$143,2,FALSE),"Nomor KD tidak ditemukan"))</f>
        <v/>
      </c>
      <c r="E40" s="183" t="str">
        <f>IF(C40="","",IFERROR(VLOOKUP(C40,KKM!G$307:I$386,3,FALSE),""))</f>
        <v/>
      </c>
      <c r="F40" s="202"/>
      <c r="G40" s="186" t="str">
        <f>IF(C40="","",VLOOKUP(C40,KKM!G$307:K$386,5,FALSE))</f>
        <v/>
      </c>
      <c r="H40" s="184" t="str">
        <f>IF(A40="","",VLOOKUP(A40,KKM!A$307:D$386,4,FALSE))</f>
        <v/>
      </c>
      <c r="I40" s="183" t="str">
        <f>IF(C40="","",VLOOKUP(C40,KKM!G$307:J$386,4,FALSE))</f>
        <v/>
      </c>
    </row>
    <row r="41" spans="1:9" s="149" customFormat="1" ht="15" x14ac:dyDescent="0.25">
      <c r="A41" s="302"/>
      <c r="B41" s="303" t="str">
        <f>IF(A41="","",IFERROR(VLOOKUP(A41,'ProSem 2'!A$104:B$143,2,FALSE),"Nomor SK tidak ditemukan"))</f>
        <v/>
      </c>
      <c r="C41" s="304"/>
      <c r="D41" s="303" t="str">
        <f>IF(C41="","",IFERROR(VLOOKUP(C41,'ProSem 2'!A$104:B$143,2,FALSE),"Nomor KD tidak ditemukan"))</f>
        <v/>
      </c>
      <c r="E41" s="183" t="str">
        <f>IF(C41="","",IFERROR(VLOOKUP(C41,KKM!G$307:I$386,3,FALSE),""))</f>
        <v/>
      </c>
      <c r="F41" s="202"/>
      <c r="G41" s="186" t="str">
        <f>IF(C41="","",VLOOKUP(C41,KKM!G$307:K$386,5,FALSE))</f>
        <v/>
      </c>
      <c r="H41" s="184" t="str">
        <f>IF(A41="","",VLOOKUP(A41,KKM!A$307:D$386,4,FALSE))</f>
        <v/>
      </c>
      <c r="I41" s="183" t="str">
        <f>IF(C41="","",VLOOKUP(C41,KKM!G$307:J$386,4,FALSE))</f>
        <v/>
      </c>
    </row>
    <row r="42" spans="1:9" s="149" customFormat="1" ht="15" x14ac:dyDescent="0.25">
      <c r="A42" s="302"/>
      <c r="B42" s="303" t="str">
        <f>IF(A42="","",IFERROR(VLOOKUP(A42,'ProSem 2'!A$104:B$143,2,FALSE),"Nomor SK tidak ditemukan"))</f>
        <v/>
      </c>
      <c r="C42" s="304"/>
      <c r="D42" s="303" t="str">
        <f>IF(C42="","",IFERROR(VLOOKUP(C42,'ProSem 2'!A$104:B$143,2,FALSE),"Nomor KD tidak ditemukan"))</f>
        <v/>
      </c>
      <c r="E42" s="183" t="str">
        <f>IF(C42="","",IFERROR(VLOOKUP(C42,KKM!G$307:I$386,3,FALSE),""))</f>
        <v/>
      </c>
      <c r="F42" s="202"/>
      <c r="G42" s="186" t="str">
        <f>IF(C42="","",VLOOKUP(C42,KKM!G$307:K$386,5,FALSE))</f>
        <v/>
      </c>
      <c r="H42" s="184" t="str">
        <f>IF(A42="","",VLOOKUP(A42,KKM!A$307:D$386,4,FALSE))</f>
        <v/>
      </c>
      <c r="I42" s="183" t="str">
        <f>IF(C42="","",VLOOKUP(C42,KKM!G$307:J$386,4,FALSE))</f>
        <v/>
      </c>
    </row>
    <row r="43" spans="1:9" s="149" customFormat="1" ht="15" x14ac:dyDescent="0.25">
      <c r="A43" s="302"/>
      <c r="B43" s="303" t="str">
        <f>IF(A43="","",IFERROR(VLOOKUP(A43,'ProSem 2'!A$104:B$143,2,FALSE),"Nomor SK tidak ditemukan"))</f>
        <v/>
      </c>
      <c r="C43" s="304"/>
      <c r="D43" s="303" t="str">
        <f>IF(C43="","",IFERROR(VLOOKUP(C43,'ProSem 2'!A$104:B$143,2,FALSE),"Nomor KD tidak ditemukan"))</f>
        <v/>
      </c>
      <c r="E43" s="183" t="str">
        <f>IF(C43="","",IFERROR(VLOOKUP(C43,KKM!G$307:I$386,3,FALSE),""))</f>
        <v/>
      </c>
      <c r="F43" s="202"/>
      <c r="G43" s="186" t="str">
        <f>IF(C43="","",VLOOKUP(C43,KKM!G$307:K$386,5,FALSE))</f>
        <v/>
      </c>
      <c r="H43" s="184" t="str">
        <f>IF(A43="","",VLOOKUP(A43,KKM!A$307:D$386,4,FALSE))</f>
        <v/>
      </c>
      <c r="I43" s="183" t="str">
        <f>IF(C43="","",VLOOKUP(C43,KKM!G$307:J$386,4,FALSE))</f>
        <v/>
      </c>
    </row>
    <row r="44" spans="1:9" s="149" customFormat="1" ht="15" x14ac:dyDescent="0.25">
      <c r="A44" s="302"/>
      <c r="B44" s="303" t="str">
        <f>IF(A44="","",IFERROR(VLOOKUP(A44,'ProSem 2'!A$104:B$143,2,FALSE),"Nomor SK tidak ditemukan"))</f>
        <v/>
      </c>
      <c r="C44" s="304"/>
      <c r="D44" s="303" t="str">
        <f>IF(C44="","",IFERROR(VLOOKUP(C44,'ProSem 2'!A$104:B$143,2,FALSE),"Nomor KD tidak ditemukan"))</f>
        <v/>
      </c>
      <c r="E44" s="183" t="str">
        <f>IF(C44="","",IFERROR(VLOOKUP(C44,KKM!G$307:I$386,3,FALSE),""))</f>
        <v/>
      </c>
      <c r="F44" s="202"/>
      <c r="G44" s="186" t="str">
        <f>IF(C44="","",VLOOKUP(C44,KKM!G$307:K$386,5,FALSE))</f>
        <v/>
      </c>
      <c r="H44" s="184" t="str">
        <f>IF(A44="","",VLOOKUP(A44,KKM!A$307:D$386,4,FALSE))</f>
        <v/>
      </c>
      <c r="I44" s="183" t="str">
        <f>IF(C44="","",VLOOKUP(C44,KKM!G$307:J$386,4,FALSE))</f>
        <v/>
      </c>
    </row>
    <row r="45" spans="1:9" s="149" customFormat="1" ht="15" x14ac:dyDescent="0.25">
      <c r="A45" s="302"/>
      <c r="B45" s="303" t="str">
        <f>IF(A45="","",IFERROR(VLOOKUP(A45,'ProSem 2'!A$104:B$143,2,FALSE),"Nomor SK tidak ditemukan"))</f>
        <v/>
      </c>
      <c r="C45" s="304"/>
      <c r="D45" s="303" t="str">
        <f>IF(C45="","",IFERROR(VLOOKUP(C45,'ProSem 2'!A$104:B$143,2,FALSE),"Nomor KD tidak ditemukan"))</f>
        <v/>
      </c>
      <c r="E45" s="183" t="str">
        <f>IF(C45="","",IFERROR(VLOOKUP(C45,KKM!G$307:I$386,3,FALSE),""))</f>
        <v/>
      </c>
      <c r="F45" s="202"/>
      <c r="G45" s="186" t="str">
        <f>IF(C45="","",VLOOKUP(C45,KKM!G$307:K$386,5,FALSE))</f>
        <v/>
      </c>
      <c r="H45" s="184" t="str">
        <f>IF(A45="","",VLOOKUP(A45,KKM!A$307:D$386,4,FALSE))</f>
        <v/>
      </c>
      <c r="I45" s="183" t="str">
        <f>IF(C45="","",VLOOKUP(C45,KKM!G$307:J$386,4,FALSE))</f>
        <v/>
      </c>
    </row>
    <row r="46" spans="1:9" s="149" customFormat="1" ht="15" x14ac:dyDescent="0.25">
      <c r="A46" s="302"/>
      <c r="B46" s="303" t="str">
        <f>IF(A46="","",IFERROR(VLOOKUP(A46,'ProSem 2'!A$104:B$143,2,FALSE),"Nomor SK tidak ditemukan"))</f>
        <v/>
      </c>
      <c r="C46" s="304"/>
      <c r="D46" s="303" t="str">
        <f>IF(C46="","",IFERROR(VLOOKUP(C46,'ProSem 2'!A$104:B$143,2,FALSE),"Nomor KD tidak ditemukan"))</f>
        <v/>
      </c>
      <c r="E46" s="183" t="str">
        <f>IF(C46="","",IFERROR(VLOOKUP(C46,KKM!G$307:I$386,3,FALSE),""))</f>
        <v/>
      </c>
      <c r="F46" s="202"/>
      <c r="G46" s="186" t="str">
        <f>IF(C46="","",VLOOKUP(C46,KKM!G$307:K$386,5,FALSE))</f>
        <v/>
      </c>
      <c r="H46" s="184" t="str">
        <f>IF(A46="","",VLOOKUP(A46,KKM!A$307:D$386,4,FALSE))</f>
        <v/>
      </c>
      <c r="I46" s="183" t="str">
        <f>IF(C46="","",VLOOKUP(C46,KKM!G$307:J$386,4,FALSE))</f>
        <v/>
      </c>
    </row>
    <row r="47" spans="1:9" s="149" customFormat="1" ht="15" x14ac:dyDescent="0.25">
      <c r="A47" s="302"/>
      <c r="B47" s="303" t="str">
        <f>IF(A47="","",IFERROR(VLOOKUP(A47,'ProSem 2'!A$104:B$143,2,FALSE),"Nomor SK tidak ditemukan"))</f>
        <v/>
      </c>
      <c r="C47" s="304"/>
      <c r="D47" s="303" t="str">
        <f>IF(C47="","",IFERROR(VLOOKUP(C47,'ProSem 2'!A$104:B$143,2,FALSE),"Nomor KD tidak ditemukan"))</f>
        <v/>
      </c>
      <c r="E47" s="183" t="str">
        <f>IF(C47="","",IFERROR(VLOOKUP(C47,KKM!G$307:I$386,3,FALSE),""))</f>
        <v/>
      </c>
      <c r="F47" s="202"/>
      <c r="G47" s="186" t="str">
        <f>IF(C47="","",VLOOKUP(C47,KKM!G$307:K$386,5,FALSE))</f>
        <v/>
      </c>
      <c r="H47" s="184" t="str">
        <f>IF(A47="","",VLOOKUP(A47,KKM!A$307:D$386,4,FALSE))</f>
        <v/>
      </c>
      <c r="I47" s="183" t="str">
        <f>IF(C47="","",VLOOKUP(C47,KKM!G$307:J$386,4,FALSE))</f>
        <v/>
      </c>
    </row>
    <row r="48" spans="1:9" s="149" customFormat="1" ht="15" x14ac:dyDescent="0.25">
      <c r="A48" s="302"/>
      <c r="B48" s="303" t="str">
        <f>IF(A48="","",IFERROR(VLOOKUP(A48,'ProSem 2'!A$104:B$143,2,FALSE),"Nomor SK tidak ditemukan"))</f>
        <v/>
      </c>
      <c r="C48" s="304"/>
      <c r="D48" s="303" t="str">
        <f>IF(C48="","",IFERROR(VLOOKUP(C48,'ProSem 2'!A$104:B$143,2,FALSE),"Nomor KD tidak ditemukan"))</f>
        <v/>
      </c>
      <c r="E48" s="183" t="str">
        <f>IF(C48="","",IFERROR(VLOOKUP(C48,KKM!G$307:I$386,3,FALSE),""))</f>
        <v/>
      </c>
      <c r="F48" s="202"/>
      <c r="G48" s="186" t="str">
        <f>IF(C48="","",VLOOKUP(C48,KKM!G$307:K$386,5,FALSE))</f>
        <v/>
      </c>
      <c r="H48" s="184" t="str">
        <f>IF(A48="","",VLOOKUP(A48,KKM!A$307:D$386,4,FALSE))</f>
        <v/>
      </c>
      <c r="I48" s="183" t="str">
        <f>IF(C48="","",VLOOKUP(C48,KKM!G$307:J$386,4,FALSE))</f>
        <v/>
      </c>
    </row>
    <row r="49" spans="2:10" s="149" customFormat="1" ht="15" x14ac:dyDescent="0.25">
      <c r="B49" s="203"/>
      <c r="C49" s="203"/>
      <c r="D49" s="204"/>
    </row>
    <row r="50" spans="2:10" s="149" customFormat="1" ht="15" x14ac:dyDescent="0.25">
      <c r="B50" s="204"/>
      <c r="C50" s="204"/>
      <c r="D50" s="204"/>
    </row>
    <row r="51" spans="2:10" s="149" customFormat="1" ht="15" x14ac:dyDescent="0.25">
      <c r="C51" s="166" t="s">
        <v>22</v>
      </c>
      <c r="D51" s="204"/>
      <c r="H51" s="408" t="str">
        <f>IF(Input!C17="","","Jakarta, "&amp;Input!C17)</f>
        <v>Jakarta, July 2017</v>
      </c>
      <c r="I51" s="408"/>
      <c r="J51" s="173"/>
    </row>
    <row r="52" spans="2:10" s="149" customFormat="1" ht="15" x14ac:dyDescent="0.25">
      <c r="C52" s="166" t="str">
        <f>"BUKIT SION "&amp;Input!J15&amp;" SCHOOL PRINCIPAL"</f>
        <v>BUKIT SION HIGH SCHOOL PRINCIPAL</v>
      </c>
      <c r="D52" s="204"/>
      <c r="H52" s="408" t="s">
        <v>24</v>
      </c>
      <c r="I52" s="408"/>
    </row>
    <row r="53" spans="2:10" s="149" customFormat="1" ht="15" x14ac:dyDescent="0.25">
      <c r="C53" s="166"/>
      <c r="D53" s="204"/>
    </row>
    <row r="54" spans="2:10" s="149" customFormat="1" ht="15" x14ac:dyDescent="0.25">
      <c r="C54" s="166"/>
      <c r="D54" s="204"/>
    </row>
    <row r="55" spans="2:10" s="149" customFormat="1" ht="15" x14ac:dyDescent="0.25">
      <c r="C55" s="166"/>
      <c r="D55" s="204"/>
    </row>
    <row r="56" spans="2:10" s="149" customFormat="1" ht="15" x14ac:dyDescent="0.25">
      <c r="C56" s="176" t="str">
        <f>IF(Input!$J$18="","",Input!$J$18)</f>
        <v>Agustinus Siahaan, S.Si.</v>
      </c>
      <c r="D56" s="204"/>
      <c r="H56" s="409" t="str">
        <f>IF(Input!C15="","",Input!C15)</f>
        <v>Ir. Lucia Lukito</v>
      </c>
      <c r="I56" s="409"/>
    </row>
    <row r="57" spans="2:10" x14ac:dyDescent="0.2">
      <c r="B57" s="194"/>
      <c r="C57" s="194"/>
      <c r="D57" s="195"/>
      <c r="H57" s="196"/>
      <c r="I57" s="196"/>
    </row>
    <row r="58" spans="2:10" x14ac:dyDescent="0.2">
      <c r="B58" s="194"/>
      <c r="C58" s="194"/>
      <c r="D58" s="195"/>
      <c r="H58" s="196"/>
      <c r="I58" s="196"/>
    </row>
    <row r="59" spans="2:10" x14ac:dyDescent="0.2">
      <c r="B59" s="195"/>
      <c r="C59" s="195"/>
      <c r="D59" s="195"/>
    </row>
    <row r="60" spans="2:10" x14ac:dyDescent="0.2">
      <c r="B60" s="195"/>
      <c r="C60" s="195"/>
      <c r="D60" s="195"/>
    </row>
    <row r="61" spans="2:10" x14ac:dyDescent="0.2">
      <c r="B61" s="195"/>
      <c r="C61" s="195"/>
      <c r="D61" s="195"/>
    </row>
    <row r="62" spans="2:10" x14ac:dyDescent="0.2">
      <c r="B62" s="195"/>
      <c r="C62" s="195"/>
      <c r="D62" s="195"/>
    </row>
    <row r="63" spans="2:10" x14ac:dyDescent="0.2">
      <c r="B63" s="195"/>
      <c r="C63" s="195"/>
      <c r="D63" s="195"/>
    </row>
    <row r="64" spans="2:10" x14ac:dyDescent="0.2">
      <c r="B64" s="195"/>
      <c r="C64" s="195"/>
      <c r="D64" s="195"/>
    </row>
    <row r="65" spans="1:5" x14ac:dyDescent="0.2">
      <c r="B65" s="195"/>
      <c r="C65" s="195"/>
      <c r="D65" s="195"/>
    </row>
    <row r="66" spans="1:5" x14ac:dyDescent="0.2">
      <c r="B66" s="195"/>
      <c r="C66" s="195"/>
      <c r="D66" s="195"/>
    </row>
    <row r="67" spans="1:5" x14ac:dyDescent="0.2">
      <c r="B67" s="195"/>
      <c r="C67" s="195"/>
      <c r="D67" s="195"/>
    </row>
    <row r="68" spans="1:5" x14ac:dyDescent="0.2">
      <c r="B68" s="195"/>
      <c r="C68" s="195"/>
      <c r="D68" s="195"/>
    </row>
    <row r="69" spans="1:5" x14ac:dyDescent="0.2">
      <c r="A69" s="197"/>
      <c r="B69" s="195"/>
      <c r="C69" s="195"/>
      <c r="D69" s="195"/>
      <c r="E69" s="197" t="str">
        <f>IF('ProSem 1'!C104="","",'ProSem 1'!C104)</f>
        <v/>
      </c>
    </row>
    <row r="70" spans="1:5" ht="76.5" hidden="1" customHeight="1" x14ac:dyDescent="0.2">
      <c r="A70" s="197"/>
      <c r="B70" s="195"/>
      <c r="C70" s="195"/>
      <c r="D70" s="195"/>
      <c r="E70" s="197" t="str">
        <f>IF('ProSem 1'!C105="","",'ProSem 1'!C105)</f>
        <v/>
      </c>
    </row>
    <row r="71" spans="1:5" ht="12.75" hidden="1" customHeight="1" x14ac:dyDescent="0.2">
      <c r="A71" s="197"/>
      <c r="C71" s="195"/>
      <c r="D71" s="195"/>
      <c r="E71" s="197" t="str">
        <f>IF('ProSem 1'!C106="","",'ProSem 1'!C106)</f>
        <v/>
      </c>
    </row>
    <row r="72" spans="1:5" ht="12.75" hidden="1" customHeight="1" x14ac:dyDescent="0.2">
      <c r="A72" s="197"/>
      <c r="C72" s="195"/>
      <c r="D72" s="195"/>
      <c r="E72" s="197" t="str">
        <f>IF('ProSem 1'!C107="","",'ProSem 1'!C107)</f>
        <v/>
      </c>
    </row>
    <row r="73" spans="1:5" ht="12.75" hidden="1" customHeight="1" x14ac:dyDescent="0.2">
      <c r="A73" s="197"/>
      <c r="C73" s="195"/>
      <c r="D73" s="195"/>
      <c r="E73" s="197" t="str">
        <f>IF('ProSem 1'!C108="","",'ProSem 1'!C108)</f>
        <v/>
      </c>
    </row>
    <row r="74" spans="1:5" ht="12.75" hidden="1" customHeight="1" x14ac:dyDescent="0.2">
      <c r="A74" s="197"/>
      <c r="C74" s="195"/>
      <c r="D74" s="195"/>
      <c r="E74" s="197" t="str">
        <f>IF('ProSem 1'!C109="","",'ProSem 1'!C109)</f>
        <v/>
      </c>
    </row>
    <row r="75" spans="1:5" ht="12.75" hidden="1" customHeight="1" x14ac:dyDescent="0.2">
      <c r="A75" s="197"/>
      <c r="C75" s="195"/>
      <c r="D75" s="195"/>
      <c r="E75" s="197" t="str">
        <f>IF('ProSem 1'!C110="","",'ProSem 1'!C110)</f>
        <v/>
      </c>
    </row>
    <row r="76" spans="1:5" ht="12.75" hidden="1" customHeight="1" x14ac:dyDescent="0.2">
      <c r="A76" s="197"/>
      <c r="C76" s="195"/>
      <c r="D76" s="195"/>
      <c r="E76" s="197" t="str">
        <f>IF('ProSem 1'!C111="","",'ProSem 1'!C111)</f>
        <v/>
      </c>
    </row>
    <row r="77" spans="1:5" ht="12.75" hidden="1" customHeight="1" x14ac:dyDescent="0.2">
      <c r="A77" s="197"/>
      <c r="C77" s="195"/>
      <c r="D77" s="195"/>
      <c r="E77" s="197" t="str">
        <f>IF('ProSem 1'!C112="","",'ProSem 1'!C112)</f>
        <v/>
      </c>
    </row>
    <row r="78" spans="1:5" ht="12.75" hidden="1" customHeight="1" x14ac:dyDescent="0.2">
      <c r="A78" s="197"/>
      <c r="C78" s="195"/>
      <c r="D78" s="195"/>
      <c r="E78" s="197" t="str">
        <f>IF('ProSem 1'!C113="","",'ProSem 1'!C113)</f>
        <v/>
      </c>
    </row>
    <row r="79" spans="1:5" ht="12.75" hidden="1" customHeight="1" x14ac:dyDescent="0.2">
      <c r="A79" s="197"/>
      <c r="C79" s="195"/>
      <c r="D79" s="195"/>
      <c r="E79" s="197" t="str">
        <f>IF('ProSem 1'!C114="","",'ProSem 1'!C114)</f>
        <v/>
      </c>
    </row>
    <row r="80" spans="1:5" ht="12.75" hidden="1" customHeight="1" x14ac:dyDescent="0.2">
      <c r="A80" s="197"/>
      <c r="C80" s="195"/>
      <c r="D80" s="195"/>
      <c r="E80" s="197" t="str">
        <f>IF('ProSem 1'!C115="","",'ProSem 1'!C115)</f>
        <v/>
      </c>
    </row>
    <row r="81" spans="1:5" ht="12.75" hidden="1" customHeight="1" x14ac:dyDescent="0.2">
      <c r="A81" s="197"/>
      <c r="C81" s="195"/>
      <c r="D81" s="195"/>
      <c r="E81" s="197" t="str">
        <f>IF('ProSem 1'!C116="","",'ProSem 1'!C116)</f>
        <v/>
      </c>
    </row>
    <row r="82" spans="1:5" ht="12.75" hidden="1" customHeight="1" x14ac:dyDescent="0.2">
      <c r="A82" s="197"/>
      <c r="C82" s="195"/>
      <c r="D82" s="195"/>
      <c r="E82" s="197" t="str">
        <f>IF('ProSem 1'!C117="","",'ProSem 1'!C117)</f>
        <v/>
      </c>
    </row>
    <row r="83" spans="1:5" ht="12.75" hidden="1" customHeight="1" x14ac:dyDescent="0.2">
      <c r="A83" s="197"/>
      <c r="C83" s="195"/>
      <c r="D83" s="195"/>
      <c r="E83" s="197" t="str">
        <f>IF('ProSem 1'!C118="","",'ProSem 1'!C118)</f>
        <v/>
      </c>
    </row>
    <row r="84" spans="1:5" ht="12.75" hidden="1" customHeight="1" x14ac:dyDescent="0.2">
      <c r="A84" s="197"/>
      <c r="C84" s="195"/>
      <c r="D84" s="195"/>
      <c r="E84" s="197" t="str">
        <f>IF('ProSem 1'!C119="","",'ProSem 1'!C119)</f>
        <v/>
      </c>
    </row>
    <row r="85" spans="1:5" ht="12.75" hidden="1" customHeight="1" x14ac:dyDescent="0.2">
      <c r="A85" s="197"/>
      <c r="C85" s="195"/>
      <c r="D85" s="195"/>
      <c r="E85" s="197" t="str">
        <f>IF('ProSem 1'!C120="","",'ProSem 1'!C120)</f>
        <v/>
      </c>
    </row>
    <row r="86" spans="1:5" ht="12.75" hidden="1" customHeight="1" x14ac:dyDescent="0.2">
      <c r="A86" s="197"/>
      <c r="C86" s="195"/>
      <c r="D86" s="195"/>
      <c r="E86" s="197" t="str">
        <f>IF('ProSem 1'!C121="","",'ProSem 1'!C121)</f>
        <v/>
      </c>
    </row>
    <row r="87" spans="1:5" ht="12.75" hidden="1" customHeight="1" x14ac:dyDescent="0.2">
      <c r="A87" s="197"/>
      <c r="C87" s="195"/>
      <c r="D87" s="195"/>
      <c r="E87" s="197" t="str">
        <f>IF('ProSem 1'!C122="","",'ProSem 1'!C122)</f>
        <v/>
      </c>
    </row>
    <row r="88" spans="1:5" ht="12.75" hidden="1" customHeight="1" x14ac:dyDescent="0.2">
      <c r="A88" s="197"/>
      <c r="C88" s="195"/>
      <c r="D88" s="195"/>
      <c r="E88" s="197" t="str">
        <f>IF('ProSem 1'!C123="","",'ProSem 1'!C123)</f>
        <v/>
      </c>
    </row>
    <row r="89" spans="1:5" ht="12.75" hidden="1" customHeight="1" x14ac:dyDescent="0.2">
      <c r="A89" s="197"/>
      <c r="C89" s="195"/>
      <c r="D89" s="195"/>
      <c r="E89" s="197" t="str">
        <f>IF('ProSem 1'!C124="","",'ProSem 1'!C124)</f>
        <v/>
      </c>
    </row>
    <row r="90" spans="1:5" ht="12.75" hidden="1" customHeight="1" x14ac:dyDescent="0.2">
      <c r="A90" s="197"/>
      <c r="C90" s="195"/>
      <c r="D90" s="195"/>
      <c r="E90" s="197" t="str">
        <f>IF('ProSem 1'!C125="","",'ProSem 1'!C125)</f>
        <v/>
      </c>
    </row>
    <row r="91" spans="1:5" ht="12.75" hidden="1" customHeight="1" x14ac:dyDescent="0.2">
      <c r="A91" s="197"/>
      <c r="C91" s="195"/>
      <c r="D91" s="195"/>
      <c r="E91" s="197" t="str">
        <f>IF('ProSem 1'!C126="","",'ProSem 1'!C126)</f>
        <v/>
      </c>
    </row>
    <row r="92" spans="1:5" ht="12.75" hidden="1" customHeight="1" x14ac:dyDescent="0.2">
      <c r="A92" s="197"/>
      <c r="C92" s="195"/>
      <c r="D92" s="195"/>
      <c r="E92" s="197" t="str">
        <f>IF('ProSem 1'!C127="","",'ProSem 1'!C127)</f>
        <v/>
      </c>
    </row>
    <row r="93" spans="1:5" ht="12.75" hidden="1" customHeight="1" x14ac:dyDescent="0.2">
      <c r="A93" s="197"/>
      <c r="C93" s="195"/>
      <c r="D93" s="195"/>
      <c r="E93" s="197" t="str">
        <f>IF('ProSem 1'!C128="","",'ProSem 1'!C128)</f>
        <v/>
      </c>
    </row>
    <row r="94" spans="1:5" ht="12.75" hidden="1" customHeight="1" x14ac:dyDescent="0.2">
      <c r="A94" s="197"/>
      <c r="C94" s="195"/>
      <c r="D94" s="195"/>
      <c r="E94" s="197" t="str">
        <f>IF('ProSem 1'!C129="","",'ProSem 1'!C129)</f>
        <v/>
      </c>
    </row>
    <row r="95" spans="1:5" ht="12.75" hidden="1" customHeight="1" x14ac:dyDescent="0.2">
      <c r="A95" s="197"/>
      <c r="C95" s="195"/>
      <c r="D95" s="195"/>
      <c r="E95" s="197" t="str">
        <f>IF('ProSem 1'!C130="","",'ProSem 1'!C130)</f>
        <v/>
      </c>
    </row>
    <row r="96" spans="1:5" ht="12.75" hidden="1" customHeight="1" x14ac:dyDescent="0.2">
      <c r="A96" s="197"/>
      <c r="C96" s="195"/>
      <c r="D96" s="195"/>
      <c r="E96" s="197" t="str">
        <f>IF('ProSem 1'!C131="","",'ProSem 1'!C131)</f>
        <v/>
      </c>
    </row>
    <row r="97" spans="1:5" ht="12.75" hidden="1" customHeight="1" x14ac:dyDescent="0.2">
      <c r="A97" s="197"/>
      <c r="C97" s="195"/>
      <c r="D97" s="195"/>
      <c r="E97" s="197" t="str">
        <f>IF('ProSem 1'!C132="","",'ProSem 1'!C132)</f>
        <v/>
      </c>
    </row>
    <row r="98" spans="1:5" ht="12.75" hidden="1" customHeight="1" x14ac:dyDescent="0.2">
      <c r="A98" s="197"/>
      <c r="C98" s="195"/>
      <c r="D98" s="195"/>
      <c r="E98" s="197" t="str">
        <f>IF('ProSem 1'!C133="","",'ProSem 1'!C133)</f>
        <v/>
      </c>
    </row>
    <row r="99" spans="1:5" ht="12.75" hidden="1" customHeight="1" x14ac:dyDescent="0.2">
      <c r="A99" s="197"/>
      <c r="C99" s="195"/>
      <c r="D99" s="195"/>
      <c r="E99" s="197" t="str">
        <f>IF('ProSem 1'!C134="","",'ProSem 1'!C134)</f>
        <v/>
      </c>
    </row>
    <row r="100" spans="1:5" ht="12.75" hidden="1" customHeight="1" x14ac:dyDescent="0.2">
      <c r="A100" s="197"/>
      <c r="C100" s="195"/>
      <c r="D100" s="195"/>
      <c r="E100" s="197" t="str">
        <f>IF('ProSem 1'!C135="","",'ProSem 1'!C135)</f>
        <v/>
      </c>
    </row>
    <row r="101" spans="1:5" ht="12.75" hidden="1" customHeight="1" x14ac:dyDescent="0.2">
      <c r="A101" s="197"/>
      <c r="C101" s="195"/>
      <c r="D101" s="195"/>
      <c r="E101" s="197" t="str">
        <f>IF('ProSem 1'!C136="","",'ProSem 1'!C136)</f>
        <v/>
      </c>
    </row>
    <row r="102" spans="1:5" ht="12.75" hidden="1" customHeight="1" x14ac:dyDescent="0.2">
      <c r="A102" s="197"/>
      <c r="C102" s="195"/>
      <c r="D102" s="195"/>
      <c r="E102" s="197" t="str">
        <f>IF('ProSem 1'!C137="","",'ProSem 1'!C137)</f>
        <v/>
      </c>
    </row>
    <row r="103" spans="1:5" ht="12.75" hidden="1" customHeight="1" x14ac:dyDescent="0.2">
      <c r="A103" s="197"/>
      <c r="C103" s="195"/>
      <c r="D103" s="195"/>
      <c r="E103" s="197" t="str">
        <f>IF('ProSem 1'!C138="","",'ProSem 1'!C138)</f>
        <v/>
      </c>
    </row>
    <row r="104" spans="1:5" ht="12.75" hidden="1" customHeight="1" x14ac:dyDescent="0.2">
      <c r="A104" s="197"/>
      <c r="C104" s="195"/>
      <c r="D104" s="195"/>
      <c r="E104" s="197" t="str">
        <f>IF('ProSem 1'!C139="","",'ProSem 1'!C139)</f>
        <v/>
      </c>
    </row>
    <row r="105" spans="1:5" ht="12.75" hidden="1" customHeight="1" x14ac:dyDescent="0.2">
      <c r="A105" s="197"/>
      <c r="C105" s="195"/>
      <c r="D105" s="195"/>
      <c r="E105" s="197" t="str">
        <f>IF('ProSem 1'!C140="","",'ProSem 1'!C140)</f>
        <v/>
      </c>
    </row>
    <row r="106" spans="1:5" ht="12.75" hidden="1" customHeight="1" x14ac:dyDescent="0.2">
      <c r="A106" s="197"/>
      <c r="C106" s="195"/>
      <c r="D106" s="195"/>
      <c r="E106" s="197" t="str">
        <f>IF('ProSem 1'!C141="","",'ProSem 1'!C141)</f>
        <v/>
      </c>
    </row>
    <row r="107" spans="1:5" ht="12.75" hidden="1" customHeight="1" x14ac:dyDescent="0.2">
      <c r="A107" s="197"/>
      <c r="C107" s="195"/>
      <c r="D107" s="195"/>
      <c r="E107" s="197" t="str">
        <f>IF('ProSem 1'!C142="","",'ProSem 1'!C142)</f>
        <v/>
      </c>
    </row>
    <row r="108" spans="1:5" ht="12.75" hidden="1" customHeight="1" x14ac:dyDescent="0.2">
      <c r="A108" s="197"/>
      <c r="C108" s="195"/>
      <c r="D108" s="195"/>
      <c r="E108" s="197" t="str">
        <f>IF('ProSem 1'!C143="","",'ProSem 1'!C143)</f>
        <v/>
      </c>
    </row>
    <row r="109" spans="1:5" ht="12.75" hidden="1" customHeight="1" x14ac:dyDescent="0.2"/>
  </sheetData>
  <sheetProtection password="C71F" sheet="1" objects="1" scenarios="1" formatRows="0"/>
  <mergeCells count="7">
    <mergeCell ref="H56:I56"/>
    <mergeCell ref="A1:I1"/>
    <mergeCell ref="A2:I2"/>
    <mergeCell ref="H52:I52"/>
    <mergeCell ref="A8:B8"/>
    <mergeCell ref="C8:D8"/>
    <mergeCell ref="H51:I51"/>
  </mergeCells>
  <printOptions horizontalCentered="1"/>
  <pageMargins left="0.45" right="0.45" top="0.75" bottom="0.75" header="0.3" footer="0.3"/>
  <pageSetup paperSize="9" orientation="landscape" verticalDpi="0" r:id="rId1"/>
  <rowBreaks count="1" manualBreakCount="1">
    <brk id="17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6"/>
  <sheetViews>
    <sheetView topLeftCell="A19" zoomScale="80" zoomScaleNormal="80" workbookViewId="0">
      <selection activeCell="A17" sqref="A17:XFD23"/>
    </sheetView>
  </sheetViews>
  <sheetFormatPr defaultRowHeight="15" x14ac:dyDescent="0.25"/>
  <cols>
    <col min="1" max="1" width="5.5703125" style="32" customWidth="1"/>
    <col min="2" max="2" width="14.140625" style="32" customWidth="1"/>
    <col min="3" max="3" width="15.7109375" style="32" customWidth="1"/>
    <col min="4" max="4" width="34.140625" style="32" customWidth="1"/>
    <col min="5" max="5" width="30.42578125" style="32" customWidth="1"/>
    <col min="6" max="6" width="14" style="32" customWidth="1"/>
    <col min="7" max="7" width="10.140625" style="32" customWidth="1"/>
    <col min="8" max="8" width="12.42578125" style="32" customWidth="1"/>
    <col min="9" max="16384" width="9.140625" style="32"/>
  </cols>
  <sheetData>
    <row r="1" spans="1:11" ht="18.75" x14ac:dyDescent="0.3">
      <c r="A1" s="512" t="s">
        <v>202</v>
      </c>
      <c r="B1" s="512"/>
      <c r="C1" s="512"/>
      <c r="D1" s="512"/>
      <c r="E1" s="512"/>
      <c r="F1" s="512"/>
      <c r="G1" s="512"/>
      <c r="H1" s="512"/>
      <c r="I1" s="345" t="s">
        <v>145</v>
      </c>
      <c r="J1" s="346"/>
    </row>
    <row r="2" spans="1:11" x14ac:dyDescent="0.25">
      <c r="A2" s="62"/>
      <c r="B2" s="62"/>
      <c r="C2" s="62"/>
      <c r="D2" s="62"/>
      <c r="E2" s="62"/>
      <c r="F2" s="62"/>
      <c r="G2" s="62"/>
      <c r="H2" s="62"/>
      <c r="I2" s="347" t="str">
        <f>IF(COUNTIF('ProSem 1'!A104:A143,"="&amp;J1)=0,"NOMOR SK TIDAK DITEMUKAN","")</f>
        <v>NOMOR SK TIDAK DITEMUKAN</v>
      </c>
      <c r="J2" s="347"/>
    </row>
    <row r="3" spans="1:11" x14ac:dyDescent="0.25">
      <c r="A3" s="62" t="s">
        <v>203</v>
      </c>
      <c r="B3" s="62"/>
      <c r="C3" s="62" t="str">
        <f>": "&amp;HLOOKUP(Input!J15,Input!R11:S14,4,FALSE)</f>
        <v>: SMA BUKIT SION</v>
      </c>
      <c r="D3" s="62"/>
      <c r="E3" s="62"/>
      <c r="F3" s="62"/>
      <c r="G3" s="62"/>
      <c r="H3" s="62"/>
      <c r="I3" s="216"/>
      <c r="J3" s="216"/>
    </row>
    <row r="4" spans="1:11" x14ac:dyDescent="0.25">
      <c r="A4" s="62" t="s">
        <v>204</v>
      </c>
      <c r="B4" s="62"/>
      <c r="C4" s="62" t="str">
        <f>": "&amp;Input!C16</f>
        <v>: Mathematics</v>
      </c>
      <c r="D4" s="62"/>
      <c r="E4" s="62"/>
      <c r="F4" s="62"/>
      <c r="G4" s="62"/>
      <c r="H4" s="62"/>
      <c r="I4" s="343"/>
      <c r="J4" s="343"/>
      <c r="K4" s="343"/>
    </row>
    <row r="5" spans="1:11" x14ac:dyDescent="0.25">
      <c r="A5" s="62" t="s">
        <v>205</v>
      </c>
      <c r="B5" s="62"/>
      <c r="C5" s="62" t="str">
        <f>": "&amp;Input!J16</f>
        <v>: 10</v>
      </c>
      <c r="D5" s="62"/>
      <c r="E5" s="62"/>
      <c r="F5" s="62"/>
      <c r="G5" s="62"/>
      <c r="H5" s="62"/>
      <c r="I5" s="343"/>
      <c r="J5" s="343"/>
      <c r="K5" s="343"/>
    </row>
    <row r="6" spans="1:11" x14ac:dyDescent="0.25">
      <c r="A6" s="62" t="s">
        <v>42</v>
      </c>
      <c r="B6" s="62"/>
      <c r="C6" s="62" t="s">
        <v>217</v>
      </c>
      <c r="D6" s="62"/>
      <c r="E6" s="62"/>
      <c r="F6" s="62"/>
      <c r="G6" s="62"/>
      <c r="H6" s="62"/>
    </row>
    <row r="7" spans="1:11" x14ac:dyDescent="0.25">
      <c r="A7" s="62"/>
      <c r="B7" s="62"/>
      <c r="C7" s="62"/>
      <c r="D7" s="62"/>
      <c r="E7" s="62"/>
      <c r="F7" s="62"/>
      <c r="G7" s="62"/>
      <c r="H7" s="62"/>
      <c r="I7" s="216" t="s">
        <v>228</v>
      </c>
      <c r="J7" s="216"/>
    </row>
    <row r="8" spans="1:11" x14ac:dyDescent="0.25">
      <c r="A8" s="62" t="s">
        <v>206</v>
      </c>
      <c r="B8" s="62"/>
      <c r="C8" s="513" t="str">
        <f>": "&amp;J1&amp;". "&amp;VLOOKUP(J1,KKM!A307:B386,2,FALSE)</f>
        <v xml:space="preserve">: . </v>
      </c>
      <c r="D8" s="513"/>
      <c r="E8" s="513"/>
      <c r="F8" s="513"/>
      <c r="G8" s="513"/>
      <c r="H8" s="513"/>
      <c r="I8" s="514" t="s">
        <v>229</v>
      </c>
      <c r="J8" s="514"/>
      <c r="K8" s="514"/>
    </row>
    <row r="9" spans="1:11" x14ac:dyDescent="0.25">
      <c r="A9" s="62" t="s">
        <v>207</v>
      </c>
      <c r="B9" s="62"/>
      <c r="C9" s="62" t="str">
        <f>": "&amp;VLOOKUP(J1,KKM!A307:F386,6,FALSE)&amp;Input!K17</f>
        <v>: 0 x 45 minutes</v>
      </c>
      <c r="D9" s="62"/>
      <c r="E9" s="62"/>
      <c r="F9" s="62"/>
      <c r="G9" s="62"/>
      <c r="H9" s="62"/>
      <c r="I9" s="514"/>
      <c r="J9" s="514"/>
      <c r="K9" s="514"/>
    </row>
    <row r="11" spans="1:11" ht="30" x14ac:dyDescent="0.25">
      <c r="A11" s="511" t="s">
        <v>208</v>
      </c>
      <c r="B11" s="511"/>
      <c r="C11" s="337" t="s">
        <v>209</v>
      </c>
      <c r="D11" s="337" t="s">
        <v>210</v>
      </c>
      <c r="E11" s="337" t="s">
        <v>211</v>
      </c>
      <c r="F11" s="337" t="s">
        <v>212</v>
      </c>
      <c r="G11" s="337" t="s">
        <v>213</v>
      </c>
      <c r="H11" s="337" t="s">
        <v>218</v>
      </c>
    </row>
    <row r="12" spans="1:11" ht="180" x14ac:dyDescent="0.25">
      <c r="A12" s="349" t="str">
        <f>J$1&amp;".1."</f>
        <v>.1.</v>
      </c>
      <c r="B12" s="338" t="str">
        <f>IFERROR(VLOOKUP(A12,'Pemetaan Sem 1'!C$9:D$48,2,FALSE),"")</f>
        <v/>
      </c>
      <c r="C12" s="339" t="str">
        <f>IFERROR(VLOOKUP(A12,KKM!G$307:K$386,5,FALSE),"")</f>
        <v/>
      </c>
      <c r="D12" s="339" t="str">
        <f>IFERROR(VLOOKUP(A12,KKM!G$307:M$386,7,FALSE),"")</f>
        <v/>
      </c>
      <c r="E12" s="339" t="str">
        <f>IFERROR(VLOOKUP(A12,'Pemetaan Sem 1'!C$9:F$48,4,FALSE),"")</f>
        <v/>
      </c>
      <c r="F12" s="339" t="s">
        <v>216</v>
      </c>
      <c r="G12" s="48" t="str">
        <f>IFERROR(VLOOKUP(A12,'Pemetaan Sem 1'!C$9:I$48,7,FALSE)&amp;Input!$K$17,"")</f>
        <v/>
      </c>
      <c r="H12" s="342" t="str">
        <f>IFERROR(VLOOKUP(A12,KKM!G$307:N$386,8,FALSE),"")</f>
        <v/>
      </c>
    </row>
    <row r="13" spans="1:11" ht="255" x14ac:dyDescent="0.25">
      <c r="A13" s="349" t="str">
        <f>J$1&amp;".2."</f>
        <v>.2.</v>
      </c>
      <c r="B13" s="338" t="str">
        <f>IFERROR(VLOOKUP(A13,'Pemetaan Sem 1'!C$9:D$48,2,FALSE),"")</f>
        <v/>
      </c>
      <c r="C13" s="339" t="str">
        <f>IFERROR(VLOOKUP(A13,KKM!G$307:K$386,5,FALSE),"")</f>
        <v/>
      </c>
      <c r="D13" s="339" t="str">
        <f>IFERROR(VLOOKUP(A13,KKM!G$307:M$386,7,FALSE),"")</f>
        <v/>
      </c>
      <c r="E13" s="339" t="str">
        <f>IFERROR(VLOOKUP(A13,'Pemetaan Sem 1'!C$9:F$48,4,FALSE),"")</f>
        <v/>
      </c>
      <c r="F13" s="339" t="s">
        <v>216</v>
      </c>
      <c r="G13" s="48" t="str">
        <f>IFERROR(VLOOKUP(A13,'Pemetaan Sem 1'!C$9:I$48,7,FALSE)&amp;Input!$K$17,"")</f>
        <v/>
      </c>
      <c r="H13" s="342" t="str">
        <f>IFERROR(VLOOKUP(A13,KKM!G$307:N$386,8,FALSE),"")</f>
        <v/>
      </c>
    </row>
    <row r="14" spans="1:11" ht="180" x14ac:dyDescent="0.25">
      <c r="A14" s="349" t="str">
        <f>J$1&amp;".3."</f>
        <v>.3.</v>
      </c>
      <c r="B14" s="338" t="str">
        <f>IFERROR(VLOOKUP(A14,'Pemetaan Sem 1'!C$9:D$48,2,FALSE),"")</f>
        <v/>
      </c>
      <c r="C14" s="339" t="str">
        <f>IFERROR(VLOOKUP(A14,KKM!G$307:K$386,5,FALSE),"")</f>
        <v/>
      </c>
      <c r="D14" s="339" t="str">
        <f>IFERROR(VLOOKUP(A14,KKM!G$307:M$386,7,FALSE),"")</f>
        <v/>
      </c>
      <c r="E14" s="339" t="str">
        <f>IFERROR(VLOOKUP(A14,'Pemetaan Sem 1'!C$9:F$48,4,FALSE),"")</f>
        <v/>
      </c>
      <c r="F14" s="339" t="s">
        <v>216</v>
      </c>
      <c r="G14" s="48" t="str">
        <f>IFERROR(VLOOKUP(A14,'Pemetaan Sem 1'!C$9:I$48,7,FALSE)&amp;Input!$K$17,"")</f>
        <v/>
      </c>
      <c r="H14" s="342" t="str">
        <f>IFERROR(VLOOKUP(A14,KKM!G$307:N$386,8,FALSE),"")</f>
        <v/>
      </c>
    </row>
    <row r="15" spans="1:11" ht="180" x14ac:dyDescent="0.25">
      <c r="A15" s="349" t="str">
        <f>J$1&amp;".4."</f>
        <v>.4.</v>
      </c>
      <c r="B15" s="338" t="str">
        <f>IFERROR(VLOOKUP(A15,'Pemetaan Sem 1'!C$9:D$48,2,FALSE),"")</f>
        <v/>
      </c>
      <c r="C15" s="339" t="str">
        <f>IFERROR(VLOOKUP(A15,KKM!G$307:K$386,5,FALSE),"")</f>
        <v/>
      </c>
      <c r="D15" s="339" t="str">
        <f>IFERROR(VLOOKUP(A15,KKM!G$307:M$386,7,FALSE),"")</f>
        <v/>
      </c>
      <c r="E15" s="339" t="str">
        <f>IFERROR(VLOOKUP(A15,'Pemetaan Sem 1'!C$9:F$48,4,FALSE),"")</f>
        <v/>
      </c>
      <c r="F15" s="339" t="s">
        <v>216</v>
      </c>
      <c r="G15" s="48" t="str">
        <f>IFERROR(VLOOKUP(A15,'Pemetaan Sem 1'!C$9:I$48,7,FALSE)&amp;Input!$K$17,"")</f>
        <v/>
      </c>
      <c r="H15" s="342" t="str">
        <f>IFERROR(VLOOKUP(A15,KKM!G$307:N$386,8,FALSE),"")</f>
        <v/>
      </c>
    </row>
    <row r="16" spans="1:11" ht="180" x14ac:dyDescent="0.25">
      <c r="A16" s="349" t="str">
        <f>J$1&amp;".5."</f>
        <v>.5.</v>
      </c>
      <c r="B16" s="338" t="str">
        <f>IFERROR(VLOOKUP(A16,'Pemetaan Sem 1'!C$9:D$48,2,FALSE),"")</f>
        <v/>
      </c>
      <c r="C16" s="339" t="str">
        <f>IFERROR(VLOOKUP(A16,KKM!G$307:K$386,5,FALSE),"")</f>
        <v/>
      </c>
      <c r="D16" s="339" t="str">
        <f>IFERROR(VLOOKUP(A16,KKM!G$307:M$386,7,FALSE),"")</f>
        <v/>
      </c>
      <c r="E16" s="339" t="str">
        <f>IFERROR(VLOOKUP(A16,'Pemetaan Sem 1'!C$9:F$48,4,FALSE),"")</f>
        <v/>
      </c>
      <c r="F16" s="339" t="s">
        <v>216</v>
      </c>
      <c r="G16" s="48" t="str">
        <f>IFERROR(VLOOKUP(A16,'Pemetaan Sem 1'!C$9:I$48,7,FALSE)&amp;Input!$K$17,"")</f>
        <v/>
      </c>
      <c r="H16" s="342" t="str">
        <f>IFERROR(VLOOKUP(A16,KKM!G$307:N$386,8,FALSE),"")</f>
        <v/>
      </c>
    </row>
    <row r="17" spans="1:8" ht="195" x14ac:dyDescent="0.25">
      <c r="A17" s="349" t="str">
        <f>J$1&amp;".6."</f>
        <v>.6.</v>
      </c>
      <c r="B17" s="338" t="str">
        <f>IFERROR(VLOOKUP(A17,'Pemetaan Sem 1'!C$9:D$48,2,FALSE),"")</f>
        <v/>
      </c>
      <c r="C17" s="339" t="str">
        <f>IFERROR(VLOOKUP(A17,KKM!G$307:K$386,5,FALSE),"")</f>
        <v/>
      </c>
      <c r="D17" s="339" t="str">
        <f>IFERROR(VLOOKUP(A17,KKM!G$307:M$386,7,FALSE),"")</f>
        <v/>
      </c>
      <c r="E17" s="339" t="str">
        <f>IFERROR(VLOOKUP(A17,'Pemetaan Sem 1'!C$9:F$48,4,FALSE),"")</f>
        <v/>
      </c>
      <c r="F17" s="339" t="s">
        <v>216</v>
      </c>
      <c r="G17" s="48" t="str">
        <f>IFERROR(VLOOKUP(A17,'Pemetaan Sem 1'!C$9:I$48,7,FALSE)&amp;Input!$K$17,"")</f>
        <v/>
      </c>
      <c r="H17" s="342" t="str">
        <f>IFERROR(VLOOKUP(A17,KKM!G$307:N$386,8,FALSE),"")</f>
        <v/>
      </c>
    </row>
    <row r="18" spans="1:8" ht="180" x14ac:dyDescent="0.25">
      <c r="A18" s="349" t="str">
        <f>J$1&amp;".7."</f>
        <v>.7.</v>
      </c>
      <c r="B18" s="338" t="str">
        <f>IFERROR(VLOOKUP(A18,'Pemetaan Sem 1'!C$9:D$48,2,FALSE),"")</f>
        <v/>
      </c>
      <c r="C18" s="339" t="str">
        <f>IFERROR(VLOOKUP(A18,KKM!G$307:K$386,5,FALSE),"")</f>
        <v/>
      </c>
      <c r="D18" s="339" t="str">
        <f>IFERROR(VLOOKUP(A18,KKM!G$307:M$386,7,FALSE),"")</f>
        <v/>
      </c>
      <c r="E18" s="339" t="str">
        <f>IFERROR(VLOOKUP(A18,'Pemetaan Sem 1'!C$9:F$48,4,FALSE),"")</f>
        <v/>
      </c>
      <c r="F18" s="339" t="s">
        <v>216</v>
      </c>
      <c r="G18" s="48" t="str">
        <f>IFERROR(VLOOKUP(A18,'Pemetaan Sem 1'!C$9:I$48,7,FALSE)&amp;Input!$K$17,"")</f>
        <v/>
      </c>
      <c r="H18" s="342" t="str">
        <f>IFERROR(VLOOKUP(A18,KKM!G$307:N$386,8,FALSE),"")</f>
        <v/>
      </c>
    </row>
    <row r="19" spans="1:8" ht="180" x14ac:dyDescent="0.25">
      <c r="A19" s="349" t="str">
        <f>J$1&amp;".8."</f>
        <v>.8.</v>
      </c>
      <c r="B19" s="338" t="str">
        <f>IFERROR(VLOOKUP(A19,'Pemetaan Sem 1'!C$9:D$48,2,FALSE),"")</f>
        <v/>
      </c>
      <c r="C19" s="339" t="str">
        <f>IFERROR(VLOOKUP(A19,KKM!G$307:K$386,5,FALSE),"")</f>
        <v/>
      </c>
      <c r="D19" s="339" t="str">
        <f>IFERROR(VLOOKUP(A19,KKM!G$307:M$386,7,FALSE),"")</f>
        <v/>
      </c>
      <c r="E19" s="339" t="str">
        <f>IFERROR(VLOOKUP(A19,'Pemetaan Sem 1'!C$9:F$48,4,FALSE),"")</f>
        <v/>
      </c>
      <c r="F19" s="339" t="s">
        <v>216</v>
      </c>
      <c r="G19" s="48" t="str">
        <f>IFERROR(VLOOKUP(A19,'Pemetaan Sem 1'!C$9:I$48,7,FALSE)&amp;Input!$K$17,"")</f>
        <v/>
      </c>
      <c r="H19" s="342" t="str">
        <f>IFERROR(VLOOKUP(A19,KKM!G$307:N$386,8,FALSE),"")</f>
        <v/>
      </c>
    </row>
    <row r="20" spans="1:8" ht="180" x14ac:dyDescent="0.25">
      <c r="A20" s="349" t="str">
        <f>J$1&amp;".9."</f>
        <v>.9.</v>
      </c>
      <c r="B20" s="338" t="str">
        <f>IFERROR(VLOOKUP(A20,'Pemetaan Sem 1'!C$9:D$48,2,FALSE),"")</f>
        <v/>
      </c>
      <c r="C20" s="339" t="str">
        <f>IFERROR(VLOOKUP(A20,KKM!G$307:K$386,5,FALSE),"")</f>
        <v/>
      </c>
      <c r="D20" s="339" t="str">
        <f>IFERROR(VLOOKUP(A20,KKM!G$307:M$386,7,FALSE),"")</f>
        <v/>
      </c>
      <c r="E20" s="339" t="str">
        <f>IFERROR(VLOOKUP(A20,'Pemetaan Sem 1'!C$9:F$48,4,FALSE),"")</f>
        <v/>
      </c>
      <c r="F20" s="339" t="s">
        <v>216</v>
      </c>
      <c r="G20" s="48" t="str">
        <f>IFERROR(VLOOKUP(A20,'Pemetaan Sem 1'!C$9:I$48,7,FALSE)&amp;Input!$K$17,"")</f>
        <v/>
      </c>
      <c r="H20" s="342" t="str">
        <f>IFERROR(VLOOKUP(A20,KKM!G$307:N$386,8,FALSE),"")</f>
        <v/>
      </c>
    </row>
    <row r="21" spans="1:8" ht="180" x14ac:dyDescent="0.25">
      <c r="A21" s="349" t="str">
        <f>J$1&amp;".10."</f>
        <v>.10.</v>
      </c>
      <c r="B21" s="338" t="str">
        <f>IFERROR(VLOOKUP(A21,'Pemetaan Sem 1'!C$9:D$48,2,FALSE),"")</f>
        <v/>
      </c>
      <c r="C21" s="339" t="str">
        <f>IFERROR(VLOOKUP(A21,KKM!G$307:K$386,5,FALSE),"")</f>
        <v/>
      </c>
      <c r="D21" s="339" t="str">
        <f>IFERROR(VLOOKUP(A21,KKM!G$307:M$386,7,FALSE),"")</f>
        <v/>
      </c>
      <c r="E21" s="339" t="str">
        <f>IFERROR(VLOOKUP(A21,'Pemetaan Sem 1'!C$9:F$48,4,FALSE),"")</f>
        <v/>
      </c>
      <c r="F21" s="339" t="s">
        <v>216</v>
      </c>
      <c r="G21" s="48" t="str">
        <f>IFERROR(VLOOKUP(A21,'Pemetaan Sem 1'!C$9:I$48,7,FALSE)&amp;Input!$K$17,"")</f>
        <v/>
      </c>
      <c r="H21" s="342" t="str">
        <f>IFERROR(VLOOKUP(A21,KKM!G$307:N$386,8,FALSE),"")</f>
        <v/>
      </c>
    </row>
    <row r="22" spans="1:8" x14ac:dyDescent="0.25">
      <c r="B22" s="340"/>
      <c r="C22" s="340"/>
      <c r="D22" s="340"/>
      <c r="E22" s="340"/>
      <c r="F22" s="340"/>
      <c r="G22" s="340"/>
      <c r="H22" s="340"/>
    </row>
    <row r="23" spans="1:8" x14ac:dyDescent="0.25">
      <c r="B23" s="340"/>
      <c r="C23" s="341" t="s">
        <v>179</v>
      </c>
      <c r="D23" s="340"/>
      <c r="E23" s="340"/>
      <c r="F23" s="28" t="str">
        <f>"Jakarta, "&amp;Input!C17</f>
        <v>Jakarta, July 2017</v>
      </c>
      <c r="G23" s="340"/>
      <c r="H23" s="340"/>
    </row>
    <row r="24" spans="1:8" x14ac:dyDescent="0.25">
      <c r="B24" s="340"/>
      <c r="C24" s="28" t="str">
        <f>"Kepala "&amp;HLOOKUP(Input!J15,Input!R11:S14,4,FALSE)</f>
        <v>Kepala SMA BUKIT SION</v>
      </c>
      <c r="D24" s="340"/>
      <c r="E24" s="340"/>
      <c r="F24" s="28" t="s">
        <v>196</v>
      </c>
      <c r="G24" s="340"/>
      <c r="H24" s="340"/>
    </row>
    <row r="25" spans="1:8" x14ac:dyDescent="0.25">
      <c r="B25" s="340"/>
      <c r="C25" s="340"/>
      <c r="D25" s="340"/>
      <c r="E25" s="340"/>
      <c r="F25" s="340"/>
      <c r="G25" s="340"/>
      <c r="H25" s="340"/>
    </row>
    <row r="26" spans="1:8" x14ac:dyDescent="0.25">
      <c r="B26" s="340"/>
      <c r="C26" s="340"/>
      <c r="D26" s="340"/>
      <c r="E26" s="340"/>
      <c r="F26" s="340"/>
      <c r="G26" s="340"/>
      <c r="H26" s="340"/>
    </row>
    <row r="27" spans="1:8" x14ac:dyDescent="0.25">
      <c r="B27" s="340"/>
      <c r="C27" s="340"/>
      <c r="D27" s="340"/>
      <c r="E27" s="340"/>
      <c r="F27" s="340"/>
      <c r="G27" s="340"/>
      <c r="H27" s="340"/>
    </row>
    <row r="28" spans="1:8" x14ac:dyDescent="0.25">
      <c r="B28" s="340"/>
      <c r="C28" s="28" t="str">
        <f>Input!J18</f>
        <v>Agustinus Siahaan, S.Si.</v>
      </c>
      <c r="D28" s="340"/>
      <c r="E28" s="340"/>
      <c r="F28" s="28" t="str">
        <f>Input!C15</f>
        <v>Ir. Lucia Lukito</v>
      </c>
      <c r="G28" s="340"/>
      <c r="H28" s="340"/>
    </row>
    <row r="29" spans="1:8" x14ac:dyDescent="0.25">
      <c r="B29" s="340"/>
      <c r="C29" s="340"/>
      <c r="D29" s="340"/>
      <c r="E29" s="340"/>
      <c r="F29" s="340"/>
      <c r="G29" s="340"/>
      <c r="H29" s="340"/>
    </row>
    <row r="30" spans="1:8" x14ac:dyDescent="0.25">
      <c r="B30" s="340"/>
      <c r="C30" s="340"/>
      <c r="D30" s="340"/>
      <c r="E30" s="340"/>
      <c r="F30" s="340"/>
      <c r="G30" s="340"/>
      <c r="H30" s="340"/>
    </row>
    <row r="31" spans="1:8" x14ac:dyDescent="0.25">
      <c r="B31" s="340"/>
      <c r="C31" s="340"/>
      <c r="D31" s="340"/>
      <c r="E31" s="340"/>
      <c r="F31" s="340"/>
      <c r="G31" s="340"/>
      <c r="H31" s="340"/>
    </row>
    <row r="32" spans="1:8" x14ac:dyDescent="0.25">
      <c r="B32" s="340"/>
      <c r="C32" s="340"/>
      <c r="D32" s="340"/>
      <c r="E32" s="340"/>
      <c r="F32" s="340"/>
      <c r="G32" s="340"/>
      <c r="H32" s="340"/>
    </row>
    <row r="33" spans="2:8" x14ac:dyDescent="0.25">
      <c r="B33" s="340"/>
      <c r="C33" s="340"/>
      <c r="D33" s="340"/>
      <c r="E33" s="340"/>
      <c r="F33" s="340"/>
      <c r="G33" s="340"/>
      <c r="H33" s="340"/>
    </row>
    <row r="34" spans="2:8" x14ac:dyDescent="0.25">
      <c r="B34" s="340"/>
      <c r="C34" s="340"/>
      <c r="D34" s="340"/>
      <c r="E34" s="340"/>
      <c r="F34" s="340"/>
      <c r="G34" s="340"/>
      <c r="H34" s="340"/>
    </row>
    <row r="35" spans="2:8" x14ac:dyDescent="0.25">
      <c r="B35" s="340"/>
      <c r="C35" s="340"/>
      <c r="D35" s="340"/>
      <c r="E35" s="340"/>
      <c r="F35" s="340"/>
      <c r="G35" s="340"/>
      <c r="H35" s="340"/>
    </row>
    <row r="36" spans="2:8" x14ac:dyDescent="0.25">
      <c r="B36" s="340"/>
      <c r="C36" s="340"/>
      <c r="D36" s="340"/>
      <c r="E36" s="340"/>
      <c r="F36" s="340"/>
      <c r="G36" s="340"/>
      <c r="H36" s="340"/>
    </row>
    <row r="37" spans="2:8" x14ac:dyDescent="0.25">
      <c r="B37" s="340"/>
      <c r="C37" s="340"/>
      <c r="D37" s="340"/>
      <c r="E37" s="340"/>
      <c r="F37" s="340"/>
      <c r="G37" s="340"/>
      <c r="H37" s="340"/>
    </row>
    <row r="38" spans="2:8" x14ac:dyDescent="0.25">
      <c r="B38" s="340"/>
      <c r="C38" s="340"/>
      <c r="D38" s="340"/>
      <c r="E38" s="340"/>
      <c r="F38" s="340"/>
      <c r="G38" s="340"/>
      <c r="H38" s="340"/>
    </row>
    <row r="39" spans="2:8" x14ac:dyDescent="0.25">
      <c r="B39" s="340"/>
      <c r="C39" s="340"/>
      <c r="D39" s="340"/>
      <c r="E39" s="340"/>
      <c r="F39" s="340"/>
      <c r="G39" s="340"/>
      <c r="H39" s="340"/>
    </row>
    <row r="40" spans="2:8" x14ac:dyDescent="0.25">
      <c r="B40" s="340"/>
      <c r="C40" s="340"/>
      <c r="D40" s="340"/>
      <c r="E40" s="340"/>
      <c r="F40" s="340"/>
      <c r="G40" s="340"/>
      <c r="H40" s="340"/>
    </row>
    <row r="41" spans="2:8" x14ac:dyDescent="0.25">
      <c r="B41" s="340"/>
      <c r="C41" s="340"/>
      <c r="D41" s="340"/>
      <c r="E41" s="340"/>
      <c r="F41" s="340"/>
      <c r="G41" s="340"/>
      <c r="H41" s="340"/>
    </row>
    <row r="42" spans="2:8" x14ac:dyDescent="0.25">
      <c r="B42" s="340"/>
      <c r="C42" s="340"/>
      <c r="D42" s="340"/>
      <c r="E42" s="340"/>
      <c r="F42" s="340"/>
      <c r="G42" s="340"/>
      <c r="H42" s="340"/>
    </row>
    <row r="43" spans="2:8" x14ac:dyDescent="0.25">
      <c r="B43" s="340"/>
      <c r="C43" s="340"/>
      <c r="D43" s="340"/>
      <c r="E43" s="340"/>
      <c r="F43" s="340"/>
      <c r="G43" s="340"/>
      <c r="H43" s="340"/>
    </row>
    <row r="44" spans="2:8" x14ac:dyDescent="0.25">
      <c r="B44" s="340"/>
      <c r="C44" s="340"/>
      <c r="D44" s="340"/>
      <c r="E44" s="340"/>
      <c r="F44" s="340"/>
      <c r="G44" s="340"/>
      <c r="H44" s="340"/>
    </row>
    <row r="45" spans="2:8" x14ac:dyDescent="0.25">
      <c r="B45" s="340"/>
      <c r="C45" s="340"/>
      <c r="D45" s="340"/>
      <c r="E45" s="340"/>
      <c r="F45" s="340"/>
      <c r="G45" s="340"/>
      <c r="H45" s="340"/>
    </row>
    <row r="46" spans="2:8" x14ac:dyDescent="0.25">
      <c r="B46" s="340"/>
      <c r="C46" s="340"/>
      <c r="D46" s="340"/>
      <c r="E46" s="340"/>
      <c r="F46" s="340"/>
      <c r="G46" s="340"/>
      <c r="H46" s="340"/>
    </row>
    <row r="47" spans="2:8" x14ac:dyDescent="0.25">
      <c r="B47" s="340"/>
      <c r="C47" s="340"/>
      <c r="D47" s="340"/>
      <c r="E47" s="340"/>
      <c r="F47" s="340"/>
      <c r="G47" s="340"/>
      <c r="H47" s="340"/>
    </row>
    <row r="48" spans="2:8" x14ac:dyDescent="0.25">
      <c r="B48" s="340"/>
      <c r="C48" s="340"/>
      <c r="D48" s="340"/>
      <c r="E48" s="340"/>
      <c r="F48" s="340"/>
      <c r="G48" s="340"/>
      <c r="H48" s="340"/>
    </row>
    <row r="49" spans="2:8" x14ac:dyDescent="0.25">
      <c r="B49" s="340"/>
      <c r="C49" s="340"/>
      <c r="D49" s="340"/>
      <c r="E49" s="340"/>
      <c r="F49" s="340"/>
      <c r="G49" s="340"/>
      <c r="H49" s="340"/>
    </row>
    <row r="50" spans="2:8" x14ac:dyDescent="0.25">
      <c r="B50" s="340"/>
      <c r="C50" s="340"/>
      <c r="D50" s="340"/>
      <c r="E50" s="340"/>
      <c r="F50" s="340"/>
      <c r="G50" s="340"/>
      <c r="H50" s="340"/>
    </row>
    <row r="51" spans="2:8" x14ac:dyDescent="0.25">
      <c r="B51" s="340"/>
      <c r="C51" s="340"/>
      <c r="D51" s="340"/>
      <c r="E51" s="340"/>
      <c r="F51" s="340"/>
      <c r="G51" s="340"/>
      <c r="H51" s="340"/>
    </row>
    <row r="52" spans="2:8" x14ac:dyDescent="0.25">
      <c r="B52" s="340"/>
      <c r="C52" s="340"/>
      <c r="D52" s="340"/>
      <c r="E52" s="340"/>
      <c r="F52" s="340"/>
      <c r="G52" s="340"/>
      <c r="H52" s="340"/>
    </row>
    <row r="53" spans="2:8" x14ac:dyDescent="0.25">
      <c r="B53" s="340"/>
      <c r="C53" s="340"/>
      <c r="D53" s="340"/>
      <c r="E53" s="340"/>
      <c r="F53" s="340"/>
      <c r="G53" s="340"/>
      <c r="H53" s="340"/>
    </row>
    <row r="54" spans="2:8" x14ac:dyDescent="0.25">
      <c r="B54" s="340"/>
      <c r="C54" s="340"/>
      <c r="D54" s="340"/>
      <c r="E54" s="340"/>
      <c r="F54" s="340"/>
      <c r="G54" s="340"/>
      <c r="H54" s="340"/>
    </row>
    <row r="55" spans="2:8" x14ac:dyDescent="0.25">
      <c r="B55" s="340"/>
      <c r="C55" s="340"/>
      <c r="D55" s="340"/>
      <c r="E55" s="340"/>
      <c r="F55" s="340"/>
      <c r="G55" s="340"/>
      <c r="H55" s="340"/>
    </row>
    <row r="56" spans="2:8" x14ac:dyDescent="0.25">
      <c r="B56" s="340"/>
      <c r="C56" s="340"/>
      <c r="D56" s="340"/>
      <c r="E56" s="340"/>
      <c r="F56" s="340"/>
      <c r="G56" s="340"/>
      <c r="H56" s="340"/>
    </row>
    <row r="57" spans="2:8" x14ac:dyDescent="0.25">
      <c r="B57" s="340"/>
      <c r="C57" s="340"/>
      <c r="D57" s="340"/>
      <c r="E57" s="340"/>
      <c r="F57" s="340"/>
      <c r="G57" s="340"/>
      <c r="H57" s="340"/>
    </row>
    <row r="58" spans="2:8" x14ac:dyDescent="0.25">
      <c r="B58" s="340"/>
      <c r="C58" s="340"/>
      <c r="D58" s="340"/>
      <c r="E58" s="340"/>
      <c r="F58" s="340"/>
      <c r="G58" s="340"/>
      <c r="H58" s="340"/>
    </row>
    <row r="59" spans="2:8" x14ac:dyDescent="0.25">
      <c r="B59" s="340"/>
      <c r="C59" s="340"/>
      <c r="D59" s="340"/>
      <c r="E59" s="340"/>
      <c r="F59" s="340"/>
      <c r="G59" s="340"/>
      <c r="H59" s="340"/>
    </row>
    <row r="60" spans="2:8" x14ac:dyDescent="0.25">
      <c r="B60" s="340"/>
      <c r="C60" s="340"/>
      <c r="D60" s="340"/>
      <c r="E60" s="340"/>
      <c r="F60" s="340"/>
      <c r="G60" s="340"/>
      <c r="H60" s="340"/>
    </row>
    <row r="61" spans="2:8" x14ac:dyDescent="0.25">
      <c r="B61" s="340"/>
      <c r="C61" s="340"/>
      <c r="D61" s="340"/>
      <c r="E61" s="340"/>
      <c r="F61" s="340"/>
      <c r="G61" s="340"/>
      <c r="H61" s="340"/>
    </row>
    <row r="62" spans="2:8" x14ac:dyDescent="0.25">
      <c r="B62" s="340"/>
      <c r="C62" s="340"/>
      <c r="D62" s="340"/>
      <c r="E62" s="340"/>
      <c r="F62" s="340"/>
      <c r="G62" s="340"/>
      <c r="H62" s="340"/>
    </row>
    <row r="63" spans="2:8" x14ac:dyDescent="0.25">
      <c r="B63" s="340"/>
      <c r="C63" s="340"/>
      <c r="D63" s="340"/>
      <c r="E63" s="340"/>
      <c r="F63" s="340"/>
      <c r="G63" s="340"/>
      <c r="H63" s="340"/>
    </row>
    <row r="64" spans="2:8" x14ac:dyDescent="0.25">
      <c r="B64" s="340"/>
      <c r="C64" s="340"/>
      <c r="D64" s="340"/>
      <c r="E64" s="340"/>
      <c r="F64" s="340"/>
      <c r="G64" s="340"/>
      <c r="H64" s="340"/>
    </row>
    <row r="65" spans="2:8" x14ac:dyDescent="0.25">
      <c r="B65" s="340"/>
      <c r="C65" s="340"/>
      <c r="D65" s="340"/>
      <c r="E65" s="340"/>
      <c r="F65" s="340"/>
      <c r="G65" s="340"/>
      <c r="H65" s="340"/>
    </row>
    <row r="66" spans="2:8" x14ac:dyDescent="0.25">
      <c r="B66" s="340"/>
      <c r="C66" s="340"/>
      <c r="D66" s="340"/>
      <c r="E66" s="340"/>
      <c r="F66" s="340"/>
      <c r="G66" s="340"/>
      <c r="H66" s="340"/>
    </row>
    <row r="67" spans="2:8" x14ac:dyDescent="0.25">
      <c r="B67" s="340"/>
      <c r="C67" s="340"/>
      <c r="D67" s="340"/>
      <c r="E67" s="340"/>
      <c r="F67" s="340"/>
      <c r="G67" s="340"/>
      <c r="H67" s="340"/>
    </row>
    <row r="68" spans="2:8" x14ac:dyDescent="0.25">
      <c r="B68" s="340"/>
      <c r="C68" s="340"/>
      <c r="D68" s="340"/>
      <c r="E68" s="340"/>
      <c r="F68" s="340"/>
      <c r="G68" s="340"/>
      <c r="H68" s="340"/>
    </row>
    <row r="69" spans="2:8" x14ac:dyDescent="0.25">
      <c r="B69" s="340"/>
      <c r="C69" s="340"/>
      <c r="D69" s="340"/>
      <c r="E69" s="340"/>
      <c r="F69" s="340"/>
      <c r="G69" s="340"/>
      <c r="H69" s="340"/>
    </row>
    <row r="70" spans="2:8" x14ac:dyDescent="0.25">
      <c r="B70" s="340"/>
      <c r="C70" s="340"/>
      <c r="D70" s="340"/>
      <c r="E70" s="340"/>
      <c r="F70" s="340"/>
      <c r="G70" s="340"/>
      <c r="H70" s="340"/>
    </row>
    <row r="71" spans="2:8" x14ac:dyDescent="0.25">
      <c r="B71" s="340"/>
      <c r="C71" s="340"/>
      <c r="D71" s="340"/>
      <c r="E71" s="340"/>
      <c r="F71" s="340"/>
      <c r="G71" s="340"/>
      <c r="H71" s="340"/>
    </row>
    <row r="72" spans="2:8" x14ac:dyDescent="0.25">
      <c r="B72" s="340"/>
      <c r="C72" s="340"/>
      <c r="D72" s="340"/>
      <c r="E72" s="340"/>
      <c r="F72" s="340"/>
      <c r="G72" s="340"/>
      <c r="H72" s="340"/>
    </row>
    <row r="73" spans="2:8" x14ac:dyDescent="0.25">
      <c r="B73" s="340"/>
      <c r="C73" s="340"/>
      <c r="D73" s="340"/>
      <c r="E73" s="340"/>
      <c r="F73" s="340"/>
      <c r="G73" s="340"/>
      <c r="H73" s="340"/>
    </row>
    <row r="74" spans="2:8" x14ac:dyDescent="0.25">
      <c r="B74" s="340"/>
      <c r="C74" s="340"/>
      <c r="D74" s="340"/>
      <c r="E74" s="340"/>
      <c r="F74" s="340"/>
      <c r="G74" s="340"/>
      <c r="H74" s="340"/>
    </row>
    <row r="75" spans="2:8" x14ac:dyDescent="0.25">
      <c r="B75" s="340"/>
      <c r="C75" s="340"/>
      <c r="D75" s="340"/>
      <c r="E75" s="340"/>
      <c r="F75" s="340"/>
      <c r="G75" s="340"/>
      <c r="H75" s="340"/>
    </row>
    <row r="76" spans="2:8" x14ac:dyDescent="0.25">
      <c r="B76" s="340"/>
      <c r="C76" s="340"/>
      <c r="D76" s="340"/>
      <c r="E76" s="340"/>
      <c r="F76" s="340"/>
      <c r="G76" s="340"/>
      <c r="H76" s="340"/>
    </row>
    <row r="77" spans="2:8" x14ac:dyDescent="0.25">
      <c r="B77" s="340"/>
      <c r="C77" s="340"/>
      <c r="D77" s="340"/>
      <c r="E77" s="340"/>
      <c r="F77" s="340"/>
      <c r="G77" s="340"/>
      <c r="H77" s="340"/>
    </row>
    <row r="78" spans="2:8" x14ac:dyDescent="0.25">
      <c r="B78" s="340"/>
      <c r="C78" s="340"/>
      <c r="D78" s="340"/>
      <c r="E78" s="340"/>
      <c r="F78" s="340"/>
      <c r="G78" s="340"/>
      <c r="H78" s="340"/>
    </row>
    <row r="79" spans="2:8" x14ac:dyDescent="0.25">
      <c r="B79" s="340"/>
      <c r="C79" s="340"/>
      <c r="D79" s="340"/>
      <c r="E79" s="340"/>
      <c r="F79" s="340"/>
      <c r="G79" s="340"/>
      <c r="H79" s="340"/>
    </row>
    <row r="80" spans="2:8" x14ac:dyDescent="0.25">
      <c r="B80" s="340"/>
      <c r="C80" s="340"/>
      <c r="D80" s="340"/>
      <c r="E80" s="340"/>
      <c r="F80" s="340"/>
      <c r="G80" s="340"/>
      <c r="H80" s="340"/>
    </row>
    <row r="81" spans="2:8" x14ac:dyDescent="0.25">
      <c r="B81" s="340"/>
      <c r="C81" s="340"/>
      <c r="D81" s="340"/>
      <c r="E81" s="340"/>
      <c r="F81" s="340"/>
      <c r="G81" s="340"/>
      <c r="H81" s="340"/>
    </row>
    <row r="82" spans="2:8" x14ac:dyDescent="0.25">
      <c r="B82" s="340"/>
      <c r="C82" s="340"/>
      <c r="D82" s="340"/>
      <c r="E82" s="340"/>
      <c r="F82" s="340"/>
      <c r="G82" s="340"/>
      <c r="H82" s="340"/>
    </row>
    <row r="83" spans="2:8" x14ac:dyDescent="0.25">
      <c r="B83" s="340"/>
      <c r="C83" s="340"/>
      <c r="D83" s="340"/>
      <c r="E83" s="340"/>
      <c r="F83" s="340"/>
      <c r="G83" s="340"/>
      <c r="H83" s="340"/>
    </row>
    <row r="84" spans="2:8" x14ac:dyDescent="0.25">
      <c r="B84" s="340"/>
      <c r="C84" s="340"/>
      <c r="D84" s="340"/>
      <c r="E84" s="340"/>
      <c r="F84" s="340"/>
      <c r="G84" s="340"/>
      <c r="H84" s="340"/>
    </row>
    <row r="85" spans="2:8" x14ac:dyDescent="0.25">
      <c r="B85" s="340"/>
      <c r="C85" s="340"/>
      <c r="D85" s="340"/>
      <c r="E85" s="340"/>
      <c r="F85" s="340"/>
      <c r="G85" s="340"/>
      <c r="H85" s="340"/>
    </row>
    <row r="86" spans="2:8" x14ac:dyDescent="0.25">
      <c r="B86" s="340"/>
      <c r="C86" s="340"/>
      <c r="D86" s="340"/>
      <c r="E86" s="340"/>
      <c r="F86" s="340"/>
      <c r="G86" s="340"/>
      <c r="H86" s="340"/>
    </row>
    <row r="87" spans="2:8" x14ac:dyDescent="0.25">
      <c r="B87" s="340"/>
      <c r="C87" s="340"/>
      <c r="D87" s="340"/>
      <c r="E87" s="340"/>
      <c r="F87" s="340"/>
      <c r="G87" s="340"/>
      <c r="H87" s="340"/>
    </row>
    <row r="88" spans="2:8" x14ac:dyDescent="0.25">
      <c r="B88" s="340"/>
      <c r="C88" s="340"/>
      <c r="D88" s="340"/>
      <c r="E88" s="340"/>
      <c r="F88" s="340"/>
      <c r="G88" s="340"/>
      <c r="H88" s="340"/>
    </row>
    <row r="89" spans="2:8" x14ac:dyDescent="0.25">
      <c r="B89" s="340"/>
      <c r="C89" s="340"/>
      <c r="D89" s="340"/>
      <c r="E89" s="340"/>
      <c r="F89" s="340"/>
      <c r="G89" s="340"/>
      <c r="H89" s="340"/>
    </row>
    <row r="90" spans="2:8" x14ac:dyDescent="0.25">
      <c r="B90" s="340"/>
      <c r="C90" s="340"/>
      <c r="D90" s="340"/>
      <c r="E90" s="340"/>
      <c r="F90" s="340"/>
      <c r="G90" s="340"/>
      <c r="H90" s="340"/>
    </row>
    <row r="91" spans="2:8" x14ac:dyDescent="0.25">
      <c r="B91" s="340"/>
      <c r="C91" s="340"/>
      <c r="D91" s="340"/>
      <c r="E91" s="340"/>
      <c r="F91" s="340"/>
      <c r="G91" s="340"/>
      <c r="H91" s="340"/>
    </row>
    <row r="92" spans="2:8" x14ac:dyDescent="0.25">
      <c r="B92" s="340"/>
      <c r="C92" s="340"/>
      <c r="D92" s="340"/>
      <c r="E92" s="340"/>
      <c r="F92" s="340"/>
      <c r="G92" s="340"/>
      <c r="H92" s="340"/>
    </row>
    <row r="93" spans="2:8" x14ac:dyDescent="0.25">
      <c r="B93" s="340"/>
      <c r="C93" s="340"/>
      <c r="D93" s="340"/>
      <c r="E93" s="340"/>
      <c r="F93" s="340"/>
      <c r="G93" s="340"/>
      <c r="H93" s="340"/>
    </row>
    <row r="94" spans="2:8" x14ac:dyDescent="0.25">
      <c r="B94" s="340"/>
      <c r="C94" s="340"/>
      <c r="D94" s="340"/>
      <c r="E94" s="340"/>
      <c r="F94" s="340"/>
      <c r="G94" s="340"/>
      <c r="H94" s="340"/>
    </row>
    <row r="95" spans="2:8" x14ac:dyDescent="0.25">
      <c r="B95" s="340"/>
      <c r="C95" s="340"/>
      <c r="D95" s="340"/>
      <c r="E95" s="340"/>
      <c r="F95" s="340"/>
      <c r="G95" s="340"/>
      <c r="H95" s="340"/>
    </row>
    <row r="96" spans="2:8" x14ac:dyDescent="0.25">
      <c r="B96" s="340"/>
      <c r="C96" s="340"/>
      <c r="D96" s="340"/>
      <c r="E96" s="340"/>
      <c r="F96" s="340"/>
      <c r="G96" s="340"/>
      <c r="H96" s="340"/>
    </row>
    <row r="97" spans="2:8" x14ac:dyDescent="0.25">
      <c r="B97" s="340"/>
      <c r="C97" s="340"/>
      <c r="D97" s="340"/>
      <c r="E97" s="340"/>
      <c r="F97" s="340"/>
      <c r="G97" s="340"/>
      <c r="H97" s="340"/>
    </row>
    <row r="98" spans="2:8" x14ac:dyDescent="0.25">
      <c r="B98" s="340"/>
      <c r="C98" s="340"/>
      <c r="D98" s="340"/>
      <c r="E98" s="340"/>
      <c r="F98" s="340"/>
      <c r="G98" s="340"/>
      <c r="H98" s="340"/>
    </row>
    <row r="99" spans="2:8" x14ac:dyDescent="0.25">
      <c r="B99" s="340"/>
      <c r="C99" s="340"/>
      <c r="D99" s="340"/>
      <c r="E99" s="340"/>
      <c r="F99" s="340"/>
      <c r="G99" s="340"/>
      <c r="H99" s="340"/>
    </row>
    <row r="100" spans="2:8" x14ac:dyDescent="0.25">
      <c r="B100" s="340"/>
      <c r="C100" s="340"/>
      <c r="D100" s="340"/>
      <c r="E100" s="340"/>
      <c r="F100" s="340"/>
      <c r="G100" s="340"/>
      <c r="H100" s="340"/>
    </row>
    <row r="101" spans="2:8" x14ac:dyDescent="0.25">
      <c r="B101" s="340"/>
      <c r="C101" s="340"/>
      <c r="D101" s="340"/>
      <c r="E101" s="340"/>
      <c r="F101" s="340"/>
      <c r="G101" s="340"/>
      <c r="H101" s="340"/>
    </row>
    <row r="102" spans="2:8" x14ac:dyDescent="0.25">
      <c r="B102" s="340"/>
      <c r="C102" s="340"/>
      <c r="D102" s="340"/>
      <c r="E102" s="340"/>
      <c r="F102" s="340"/>
      <c r="G102" s="340"/>
      <c r="H102" s="340"/>
    </row>
    <row r="103" spans="2:8" x14ac:dyDescent="0.25">
      <c r="B103" s="340"/>
      <c r="C103" s="340"/>
      <c r="D103" s="340"/>
      <c r="E103" s="340"/>
      <c r="F103" s="340"/>
      <c r="G103" s="340"/>
      <c r="H103" s="340"/>
    </row>
    <row r="104" spans="2:8" x14ac:dyDescent="0.25">
      <c r="B104" s="340"/>
      <c r="C104" s="340"/>
      <c r="D104" s="340"/>
      <c r="E104" s="340"/>
      <c r="F104" s="340"/>
      <c r="G104" s="340"/>
      <c r="H104" s="340"/>
    </row>
    <row r="105" spans="2:8" x14ac:dyDescent="0.25">
      <c r="B105" s="340"/>
      <c r="C105" s="340"/>
      <c r="D105" s="340"/>
      <c r="E105" s="340"/>
      <c r="F105" s="340"/>
      <c r="G105" s="340"/>
      <c r="H105" s="340"/>
    </row>
    <row r="106" spans="2:8" x14ac:dyDescent="0.25">
      <c r="B106" s="340"/>
      <c r="C106" s="340"/>
      <c r="D106" s="340"/>
      <c r="E106" s="340"/>
      <c r="F106" s="340"/>
      <c r="G106" s="340"/>
      <c r="H106" s="340"/>
    </row>
    <row r="107" spans="2:8" x14ac:dyDescent="0.25">
      <c r="B107" s="340"/>
      <c r="C107" s="340"/>
      <c r="D107" s="340"/>
      <c r="E107" s="340"/>
      <c r="F107" s="340"/>
      <c r="G107" s="340"/>
      <c r="H107" s="340"/>
    </row>
    <row r="108" spans="2:8" x14ac:dyDescent="0.25">
      <c r="B108" s="340"/>
      <c r="C108" s="340"/>
      <c r="D108" s="340"/>
      <c r="E108" s="340"/>
      <c r="F108" s="340"/>
      <c r="G108" s="340"/>
      <c r="H108" s="340"/>
    </row>
    <row r="109" spans="2:8" x14ac:dyDescent="0.25">
      <c r="B109" s="340"/>
      <c r="C109" s="340"/>
      <c r="D109" s="340"/>
      <c r="E109" s="340"/>
      <c r="F109" s="340"/>
      <c r="G109" s="340"/>
      <c r="H109" s="340"/>
    </row>
    <row r="110" spans="2:8" x14ac:dyDescent="0.25">
      <c r="B110" s="340"/>
      <c r="C110" s="340"/>
      <c r="D110" s="340"/>
      <c r="E110" s="340"/>
      <c r="F110" s="340"/>
      <c r="G110" s="340"/>
      <c r="H110" s="340"/>
    </row>
    <row r="111" spans="2:8" x14ac:dyDescent="0.25">
      <c r="B111" s="340"/>
      <c r="C111" s="340"/>
      <c r="D111" s="340"/>
      <c r="E111" s="340"/>
      <c r="F111" s="340"/>
      <c r="G111" s="340"/>
      <c r="H111" s="340"/>
    </row>
    <row r="112" spans="2:8" x14ac:dyDescent="0.25">
      <c r="B112" s="340"/>
      <c r="C112" s="340"/>
      <c r="D112" s="340"/>
      <c r="E112" s="340"/>
      <c r="F112" s="340"/>
      <c r="G112" s="340"/>
      <c r="H112" s="340"/>
    </row>
    <row r="113" spans="2:8" x14ac:dyDescent="0.25">
      <c r="B113" s="340"/>
      <c r="C113" s="340"/>
      <c r="D113" s="340"/>
      <c r="E113" s="340"/>
      <c r="F113" s="340"/>
      <c r="G113" s="340"/>
      <c r="H113" s="340"/>
    </row>
    <row r="114" spans="2:8" x14ac:dyDescent="0.25">
      <c r="B114" s="340"/>
      <c r="C114" s="340"/>
      <c r="D114" s="340"/>
      <c r="E114" s="340"/>
      <c r="F114" s="340"/>
      <c r="G114" s="340"/>
      <c r="H114" s="340"/>
    </row>
    <row r="115" spans="2:8" x14ac:dyDescent="0.25">
      <c r="B115" s="340"/>
      <c r="C115" s="340"/>
      <c r="D115" s="340"/>
      <c r="E115" s="340"/>
      <c r="F115" s="340"/>
      <c r="G115" s="340"/>
      <c r="H115" s="340"/>
    </row>
    <row r="116" spans="2:8" x14ac:dyDescent="0.25">
      <c r="B116" s="340"/>
      <c r="C116" s="340"/>
      <c r="D116" s="340"/>
      <c r="E116" s="340"/>
      <c r="F116" s="340"/>
      <c r="G116" s="340"/>
      <c r="H116" s="340"/>
    </row>
    <row r="117" spans="2:8" x14ac:dyDescent="0.25">
      <c r="B117" s="340"/>
      <c r="C117" s="340"/>
      <c r="D117" s="340"/>
      <c r="E117" s="340"/>
      <c r="F117" s="340"/>
      <c r="G117" s="340"/>
      <c r="H117" s="340"/>
    </row>
    <row r="118" spans="2:8" x14ac:dyDescent="0.25">
      <c r="B118" s="340"/>
      <c r="C118" s="340"/>
      <c r="D118" s="340"/>
      <c r="E118" s="340"/>
      <c r="F118" s="340"/>
      <c r="G118" s="340"/>
      <c r="H118" s="340"/>
    </row>
    <row r="119" spans="2:8" x14ac:dyDescent="0.25">
      <c r="B119" s="340"/>
      <c r="C119" s="340"/>
      <c r="D119" s="340"/>
      <c r="E119" s="340"/>
      <c r="F119" s="340"/>
      <c r="G119" s="340"/>
      <c r="H119" s="340"/>
    </row>
    <row r="120" spans="2:8" x14ac:dyDescent="0.25">
      <c r="B120" s="340"/>
      <c r="C120" s="340"/>
      <c r="D120" s="340"/>
      <c r="E120" s="340"/>
      <c r="F120" s="340"/>
      <c r="G120" s="340"/>
      <c r="H120" s="340"/>
    </row>
    <row r="121" spans="2:8" x14ac:dyDescent="0.25">
      <c r="B121" s="340"/>
      <c r="C121" s="340"/>
      <c r="D121" s="340"/>
      <c r="E121" s="340"/>
      <c r="F121" s="340"/>
      <c r="G121" s="340"/>
      <c r="H121" s="340"/>
    </row>
    <row r="122" spans="2:8" x14ac:dyDescent="0.25">
      <c r="B122" s="340"/>
      <c r="C122" s="340"/>
      <c r="D122" s="340"/>
      <c r="E122" s="340"/>
      <c r="F122" s="340"/>
      <c r="G122" s="340"/>
      <c r="H122" s="340"/>
    </row>
    <row r="123" spans="2:8" x14ac:dyDescent="0.25">
      <c r="B123" s="340"/>
      <c r="C123" s="340"/>
      <c r="D123" s="340"/>
      <c r="E123" s="340"/>
      <c r="F123" s="340"/>
      <c r="G123" s="340"/>
      <c r="H123" s="340"/>
    </row>
    <row r="124" spans="2:8" x14ac:dyDescent="0.25">
      <c r="B124" s="340"/>
      <c r="C124" s="340"/>
      <c r="D124" s="340"/>
      <c r="E124" s="340"/>
      <c r="F124" s="340"/>
      <c r="G124" s="340"/>
      <c r="H124" s="340"/>
    </row>
    <row r="125" spans="2:8" x14ac:dyDescent="0.25">
      <c r="B125" s="340"/>
      <c r="C125" s="340"/>
      <c r="D125" s="340"/>
      <c r="E125" s="340"/>
      <c r="F125" s="340"/>
      <c r="G125" s="340"/>
      <c r="H125" s="340"/>
    </row>
    <row r="126" spans="2:8" x14ac:dyDescent="0.25">
      <c r="B126" s="340"/>
      <c r="C126" s="340"/>
      <c r="D126" s="340"/>
      <c r="E126" s="340"/>
      <c r="F126" s="340"/>
      <c r="G126" s="340"/>
      <c r="H126" s="340"/>
    </row>
    <row r="127" spans="2:8" x14ac:dyDescent="0.25">
      <c r="B127" s="340"/>
      <c r="C127" s="340"/>
      <c r="D127" s="340"/>
      <c r="E127" s="340"/>
      <c r="F127" s="340"/>
      <c r="G127" s="340"/>
      <c r="H127" s="340"/>
    </row>
    <row r="128" spans="2:8" x14ac:dyDescent="0.25">
      <c r="B128" s="340"/>
      <c r="C128" s="340"/>
      <c r="D128" s="340"/>
      <c r="E128" s="340"/>
      <c r="F128" s="340"/>
      <c r="G128" s="340"/>
      <c r="H128" s="340"/>
    </row>
    <row r="129" spans="2:8" x14ac:dyDescent="0.25">
      <c r="B129" s="340"/>
      <c r="C129" s="340"/>
      <c r="D129" s="340"/>
      <c r="E129" s="340"/>
      <c r="F129" s="340"/>
      <c r="G129" s="340"/>
      <c r="H129" s="340"/>
    </row>
    <row r="130" spans="2:8" x14ac:dyDescent="0.25">
      <c r="B130" s="340"/>
      <c r="C130" s="340"/>
      <c r="D130" s="340"/>
      <c r="E130" s="340"/>
      <c r="F130" s="340"/>
      <c r="G130" s="340"/>
      <c r="H130" s="340"/>
    </row>
    <row r="131" spans="2:8" x14ac:dyDescent="0.25">
      <c r="B131" s="340"/>
      <c r="C131" s="340"/>
      <c r="D131" s="340"/>
      <c r="E131" s="340"/>
      <c r="F131" s="340"/>
      <c r="G131" s="340"/>
      <c r="H131" s="340"/>
    </row>
    <row r="132" spans="2:8" x14ac:dyDescent="0.25">
      <c r="B132" s="340"/>
      <c r="C132" s="340"/>
      <c r="D132" s="340"/>
      <c r="E132" s="340"/>
      <c r="F132" s="340"/>
      <c r="G132" s="340"/>
      <c r="H132" s="340"/>
    </row>
    <row r="133" spans="2:8" x14ac:dyDescent="0.25">
      <c r="B133" s="340"/>
      <c r="C133" s="340"/>
      <c r="D133" s="340"/>
      <c r="E133" s="340"/>
      <c r="F133" s="340"/>
      <c r="G133" s="340"/>
      <c r="H133" s="340"/>
    </row>
    <row r="134" spans="2:8" x14ac:dyDescent="0.25">
      <c r="B134" s="340"/>
      <c r="C134" s="340"/>
      <c r="D134" s="340"/>
      <c r="E134" s="340"/>
      <c r="F134" s="340"/>
      <c r="G134" s="340"/>
      <c r="H134" s="340"/>
    </row>
    <row r="135" spans="2:8" x14ac:dyDescent="0.25">
      <c r="B135" s="340"/>
      <c r="C135" s="340"/>
      <c r="D135" s="340"/>
      <c r="E135" s="340"/>
      <c r="F135" s="340"/>
      <c r="G135" s="340"/>
      <c r="H135" s="340"/>
    </row>
    <row r="136" spans="2:8" x14ac:dyDescent="0.25">
      <c r="B136" s="340"/>
      <c r="C136" s="340"/>
      <c r="D136" s="340"/>
      <c r="E136" s="340"/>
      <c r="F136" s="340"/>
      <c r="G136" s="340"/>
      <c r="H136" s="340"/>
    </row>
    <row r="137" spans="2:8" x14ac:dyDescent="0.25">
      <c r="B137" s="340"/>
      <c r="C137" s="340"/>
      <c r="D137" s="340"/>
      <c r="E137" s="340"/>
      <c r="F137" s="340"/>
      <c r="G137" s="340"/>
      <c r="H137" s="340"/>
    </row>
    <row r="138" spans="2:8" x14ac:dyDescent="0.25">
      <c r="B138" s="340"/>
      <c r="C138" s="340"/>
      <c r="D138" s="340"/>
      <c r="E138" s="340"/>
      <c r="F138" s="340"/>
      <c r="G138" s="340"/>
      <c r="H138" s="340"/>
    </row>
    <row r="139" spans="2:8" x14ac:dyDescent="0.25">
      <c r="B139" s="340"/>
      <c r="C139" s="340"/>
      <c r="D139" s="340"/>
      <c r="E139" s="340"/>
      <c r="F139" s="340"/>
      <c r="G139" s="340"/>
      <c r="H139" s="340"/>
    </row>
    <row r="140" spans="2:8" x14ac:dyDescent="0.25">
      <c r="B140" s="340"/>
      <c r="C140" s="340"/>
      <c r="D140" s="340"/>
      <c r="E140" s="340"/>
      <c r="F140" s="340"/>
      <c r="G140" s="340"/>
      <c r="H140" s="340"/>
    </row>
    <row r="141" spans="2:8" x14ac:dyDescent="0.25">
      <c r="B141" s="340"/>
      <c r="C141" s="340"/>
      <c r="D141" s="340"/>
      <c r="E141" s="340"/>
      <c r="F141" s="340"/>
      <c r="G141" s="340"/>
      <c r="H141" s="340"/>
    </row>
    <row r="142" spans="2:8" x14ac:dyDescent="0.25">
      <c r="B142" s="340"/>
      <c r="C142" s="340"/>
      <c r="D142" s="340"/>
      <c r="E142" s="340"/>
      <c r="F142" s="340"/>
      <c r="G142" s="340"/>
      <c r="H142" s="340"/>
    </row>
    <row r="143" spans="2:8" x14ac:dyDescent="0.25">
      <c r="B143" s="340"/>
      <c r="C143" s="340"/>
      <c r="D143" s="340"/>
      <c r="E143" s="340"/>
      <c r="F143" s="340"/>
      <c r="G143" s="340"/>
      <c r="H143" s="340"/>
    </row>
    <row r="144" spans="2:8" x14ac:dyDescent="0.25">
      <c r="B144" s="340"/>
      <c r="C144" s="340"/>
      <c r="D144" s="340"/>
      <c r="E144" s="340"/>
      <c r="F144" s="340"/>
      <c r="G144" s="340"/>
      <c r="H144" s="340"/>
    </row>
    <row r="145" spans="2:8" x14ac:dyDescent="0.25">
      <c r="B145" s="340"/>
      <c r="C145" s="340"/>
      <c r="D145" s="340"/>
      <c r="E145" s="340"/>
      <c r="F145" s="340"/>
      <c r="G145" s="340"/>
      <c r="H145" s="340"/>
    </row>
    <row r="146" spans="2:8" x14ac:dyDescent="0.25">
      <c r="B146" s="340"/>
      <c r="C146" s="340"/>
      <c r="D146" s="340"/>
      <c r="E146" s="340"/>
      <c r="F146" s="340"/>
      <c r="G146" s="340"/>
      <c r="H146" s="340"/>
    </row>
    <row r="147" spans="2:8" x14ac:dyDescent="0.25">
      <c r="B147" s="340"/>
      <c r="C147" s="340"/>
      <c r="D147" s="340"/>
      <c r="E147" s="340"/>
      <c r="F147" s="340"/>
      <c r="G147" s="340"/>
      <c r="H147" s="340"/>
    </row>
    <row r="148" spans="2:8" x14ac:dyDescent="0.25">
      <c r="B148" s="340"/>
      <c r="C148" s="340"/>
      <c r="D148" s="340"/>
      <c r="E148" s="340"/>
      <c r="F148" s="340"/>
      <c r="G148" s="340"/>
      <c r="H148" s="340"/>
    </row>
    <row r="149" spans="2:8" x14ac:dyDescent="0.25">
      <c r="B149" s="340"/>
      <c r="C149" s="340"/>
      <c r="D149" s="340"/>
      <c r="E149" s="340"/>
      <c r="F149" s="340"/>
      <c r="G149" s="340"/>
      <c r="H149" s="340"/>
    </row>
    <row r="150" spans="2:8" x14ac:dyDescent="0.25">
      <c r="B150" s="340"/>
      <c r="C150" s="340"/>
      <c r="D150" s="340"/>
      <c r="E150" s="340"/>
      <c r="F150" s="340"/>
      <c r="G150" s="340"/>
      <c r="H150" s="340"/>
    </row>
    <row r="151" spans="2:8" x14ac:dyDescent="0.25">
      <c r="B151" s="340"/>
      <c r="C151" s="340"/>
      <c r="D151" s="340"/>
      <c r="E151" s="340"/>
      <c r="F151" s="340"/>
      <c r="G151" s="340"/>
      <c r="H151" s="340"/>
    </row>
    <row r="152" spans="2:8" x14ac:dyDescent="0.25">
      <c r="B152" s="340"/>
      <c r="C152" s="340"/>
      <c r="D152" s="340"/>
      <c r="E152" s="340"/>
      <c r="F152" s="340"/>
      <c r="G152" s="340"/>
      <c r="H152" s="340"/>
    </row>
    <row r="153" spans="2:8" x14ac:dyDescent="0.25">
      <c r="B153" s="340"/>
      <c r="C153" s="340"/>
      <c r="D153" s="340"/>
      <c r="E153" s="340"/>
      <c r="F153" s="340"/>
      <c r="G153" s="340"/>
      <c r="H153" s="340"/>
    </row>
    <row r="154" spans="2:8" x14ac:dyDescent="0.25">
      <c r="B154" s="340"/>
      <c r="C154" s="340"/>
      <c r="D154" s="340"/>
      <c r="E154" s="340"/>
      <c r="F154" s="340"/>
      <c r="G154" s="340"/>
      <c r="H154" s="340"/>
    </row>
    <row r="155" spans="2:8" x14ac:dyDescent="0.25">
      <c r="B155" s="340"/>
      <c r="C155" s="340"/>
      <c r="D155" s="340"/>
      <c r="E155" s="340"/>
      <c r="F155" s="340"/>
      <c r="G155" s="340"/>
      <c r="H155" s="340"/>
    </row>
    <row r="156" spans="2:8" x14ac:dyDescent="0.25">
      <c r="B156" s="340"/>
      <c r="C156" s="340"/>
      <c r="D156" s="340"/>
      <c r="E156" s="340"/>
      <c r="F156" s="340"/>
      <c r="G156" s="340"/>
      <c r="H156" s="340"/>
    </row>
    <row r="157" spans="2:8" x14ac:dyDescent="0.25">
      <c r="B157" s="340"/>
      <c r="C157" s="340"/>
      <c r="D157" s="340"/>
      <c r="E157" s="340"/>
      <c r="F157" s="340"/>
      <c r="G157" s="340"/>
      <c r="H157" s="340"/>
    </row>
    <row r="158" spans="2:8" x14ac:dyDescent="0.25">
      <c r="B158" s="340"/>
      <c r="C158" s="340"/>
      <c r="D158" s="340"/>
      <c r="E158" s="340"/>
      <c r="F158" s="340"/>
      <c r="G158" s="340"/>
      <c r="H158" s="340"/>
    </row>
    <row r="159" spans="2:8" x14ac:dyDescent="0.25">
      <c r="B159" s="340"/>
      <c r="C159" s="340"/>
      <c r="D159" s="340"/>
      <c r="E159" s="340"/>
      <c r="F159" s="340"/>
      <c r="G159" s="340"/>
      <c r="H159" s="340"/>
    </row>
    <row r="160" spans="2:8" x14ac:dyDescent="0.25">
      <c r="B160" s="340"/>
      <c r="C160" s="340"/>
      <c r="D160" s="340"/>
      <c r="E160" s="340"/>
      <c r="F160" s="340"/>
      <c r="G160" s="340"/>
      <c r="H160" s="340"/>
    </row>
    <row r="161" spans="2:8" x14ac:dyDescent="0.25">
      <c r="B161" s="340"/>
      <c r="C161" s="340"/>
      <c r="D161" s="340"/>
      <c r="E161" s="340"/>
      <c r="F161" s="340"/>
      <c r="G161" s="340"/>
      <c r="H161" s="340"/>
    </row>
    <row r="162" spans="2:8" x14ac:dyDescent="0.25">
      <c r="B162" s="340"/>
      <c r="C162" s="340"/>
      <c r="D162" s="340"/>
      <c r="E162" s="340"/>
      <c r="F162" s="340"/>
      <c r="G162" s="340"/>
      <c r="H162" s="340"/>
    </row>
    <row r="163" spans="2:8" x14ac:dyDescent="0.25">
      <c r="B163" s="340"/>
      <c r="C163" s="340"/>
      <c r="D163" s="340"/>
      <c r="E163" s="340"/>
      <c r="F163" s="340"/>
      <c r="G163" s="340"/>
      <c r="H163" s="340"/>
    </row>
    <row r="164" spans="2:8" x14ac:dyDescent="0.25">
      <c r="B164" s="340"/>
      <c r="C164" s="340"/>
      <c r="D164" s="340"/>
      <c r="E164" s="340"/>
      <c r="F164" s="340"/>
      <c r="G164" s="340"/>
      <c r="H164" s="340"/>
    </row>
    <row r="165" spans="2:8" x14ac:dyDescent="0.25">
      <c r="B165" s="340"/>
      <c r="C165" s="340"/>
      <c r="D165" s="340"/>
      <c r="E165" s="340"/>
      <c r="F165" s="340"/>
      <c r="G165" s="340"/>
      <c r="H165" s="340"/>
    </row>
    <row r="166" spans="2:8" x14ac:dyDescent="0.25">
      <c r="B166" s="340"/>
      <c r="C166" s="340"/>
      <c r="D166" s="340"/>
      <c r="E166" s="340"/>
      <c r="F166" s="340"/>
      <c r="G166" s="340"/>
      <c r="H166" s="340"/>
    </row>
    <row r="167" spans="2:8" x14ac:dyDescent="0.25">
      <c r="B167" s="340"/>
      <c r="C167" s="340"/>
      <c r="D167" s="340"/>
      <c r="E167" s="340"/>
      <c r="F167" s="340"/>
      <c r="G167" s="340"/>
      <c r="H167" s="340"/>
    </row>
    <row r="168" spans="2:8" x14ac:dyDescent="0.25">
      <c r="B168" s="340"/>
      <c r="C168" s="340"/>
      <c r="D168" s="340"/>
      <c r="E168" s="340"/>
      <c r="F168" s="340"/>
      <c r="G168" s="340"/>
      <c r="H168" s="340"/>
    </row>
    <row r="169" spans="2:8" x14ac:dyDescent="0.25">
      <c r="B169" s="340"/>
      <c r="C169" s="340"/>
      <c r="D169" s="340"/>
      <c r="E169" s="340"/>
      <c r="F169" s="340"/>
      <c r="G169" s="340"/>
      <c r="H169" s="340"/>
    </row>
    <row r="170" spans="2:8" x14ac:dyDescent="0.25">
      <c r="B170" s="340"/>
      <c r="C170" s="340"/>
      <c r="D170" s="340"/>
      <c r="E170" s="340"/>
      <c r="F170" s="340"/>
      <c r="G170" s="340"/>
      <c r="H170" s="340"/>
    </row>
    <row r="171" spans="2:8" x14ac:dyDescent="0.25">
      <c r="B171" s="340"/>
      <c r="C171" s="340"/>
      <c r="D171" s="340"/>
      <c r="E171" s="340"/>
      <c r="F171" s="340"/>
      <c r="G171" s="340"/>
      <c r="H171" s="340"/>
    </row>
    <row r="172" spans="2:8" x14ac:dyDescent="0.25">
      <c r="B172" s="340"/>
      <c r="C172" s="340"/>
      <c r="D172" s="340"/>
      <c r="E172" s="340"/>
      <c r="F172" s="340"/>
      <c r="G172" s="340"/>
      <c r="H172" s="340"/>
    </row>
    <row r="173" spans="2:8" x14ac:dyDescent="0.25">
      <c r="B173" s="340"/>
      <c r="C173" s="340"/>
      <c r="D173" s="340"/>
      <c r="E173" s="340"/>
      <c r="F173" s="340"/>
      <c r="G173" s="340"/>
      <c r="H173" s="340"/>
    </row>
    <row r="174" spans="2:8" x14ac:dyDescent="0.25">
      <c r="B174" s="340"/>
      <c r="C174" s="340"/>
      <c r="D174" s="340"/>
      <c r="E174" s="340"/>
      <c r="F174" s="340"/>
      <c r="G174" s="340"/>
      <c r="H174" s="340"/>
    </row>
    <row r="175" spans="2:8" x14ac:dyDescent="0.25">
      <c r="B175" s="340"/>
      <c r="C175" s="340"/>
      <c r="D175" s="340"/>
      <c r="E175" s="340"/>
      <c r="F175" s="340"/>
      <c r="G175" s="340"/>
      <c r="H175" s="340"/>
    </row>
    <row r="176" spans="2:8" x14ac:dyDescent="0.25">
      <c r="B176" s="340"/>
      <c r="C176" s="340"/>
      <c r="D176" s="340"/>
      <c r="E176" s="340"/>
      <c r="F176" s="340"/>
      <c r="G176" s="340"/>
      <c r="H176" s="340"/>
    </row>
    <row r="177" spans="2:8" x14ac:dyDescent="0.25">
      <c r="B177" s="340"/>
      <c r="C177" s="340"/>
      <c r="D177" s="340"/>
      <c r="E177" s="340"/>
      <c r="F177" s="340"/>
      <c r="G177" s="340"/>
      <c r="H177" s="340"/>
    </row>
    <row r="178" spans="2:8" x14ac:dyDescent="0.25">
      <c r="B178" s="340"/>
      <c r="C178" s="340"/>
      <c r="D178" s="340"/>
      <c r="E178" s="340"/>
      <c r="F178" s="340"/>
      <c r="G178" s="340"/>
      <c r="H178" s="340"/>
    </row>
    <row r="179" spans="2:8" x14ac:dyDescent="0.25">
      <c r="B179" s="340"/>
      <c r="C179" s="340"/>
      <c r="D179" s="340"/>
      <c r="E179" s="340"/>
      <c r="F179" s="340"/>
      <c r="G179" s="340"/>
      <c r="H179" s="340"/>
    </row>
    <row r="180" spans="2:8" x14ac:dyDescent="0.25">
      <c r="B180" s="340"/>
      <c r="C180" s="340"/>
      <c r="D180" s="340"/>
      <c r="E180" s="340"/>
      <c r="F180" s="340"/>
      <c r="G180" s="340"/>
      <c r="H180" s="340"/>
    </row>
    <row r="181" spans="2:8" x14ac:dyDescent="0.25">
      <c r="B181" s="340"/>
      <c r="C181" s="340"/>
      <c r="D181" s="340"/>
      <c r="E181" s="340"/>
      <c r="F181" s="340"/>
      <c r="G181" s="340"/>
      <c r="H181" s="340"/>
    </row>
    <row r="182" spans="2:8" x14ac:dyDescent="0.25">
      <c r="B182" s="340"/>
      <c r="C182" s="340"/>
      <c r="D182" s="340"/>
      <c r="E182" s="340"/>
      <c r="F182" s="340"/>
      <c r="G182" s="340"/>
      <c r="H182" s="340"/>
    </row>
    <row r="183" spans="2:8" x14ac:dyDescent="0.25">
      <c r="B183" s="340"/>
      <c r="C183" s="340"/>
      <c r="D183" s="340"/>
      <c r="E183" s="340"/>
      <c r="F183" s="340"/>
      <c r="G183" s="340"/>
      <c r="H183" s="340"/>
    </row>
    <row r="184" spans="2:8" x14ac:dyDescent="0.25">
      <c r="B184" s="340"/>
      <c r="C184" s="340"/>
      <c r="D184" s="340"/>
      <c r="E184" s="340"/>
      <c r="F184" s="340"/>
      <c r="G184" s="340"/>
      <c r="H184" s="340"/>
    </row>
    <row r="185" spans="2:8" x14ac:dyDescent="0.25">
      <c r="B185" s="340"/>
      <c r="C185" s="340"/>
      <c r="D185" s="340"/>
      <c r="E185" s="340"/>
      <c r="F185" s="340"/>
      <c r="G185" s="340"/>
      <c r="H185" s="340"/>
    </row>
    <row r="186" spans="2:8" x14ac:dyDescent="0.25">
      <c r="B186" s="340"/>
      <c r="C186" s="340"/>
      <c r="D186" s="340"/>
      <c r="E186" s="340"/>
      <c r="F186" s="340"/>
      <c r="G186" s="340"/>
      <c r="H186" s="340"/>
    </row>
    <row r="187" spans="2:8" x14ac:dyDescent="0.25">
      <c r="B187" s="340"/>
      <c r="C187" s="340"/>
      <c r="D187" s="340"/>
      <c r="E187" s="340"/>
      <c r="F187" s="340"/>
      <c r="G187" s="340"/>
      <c r="H187" s="340"/>
    </row>
    <row r="188" spans="2:8" x14ac:dyDescent="0.25">
      <c r="B188" s="340"/>
      <c r="C188" s="340"/>
      <c r="D188" s="340"/>
      <c r="E188" s="340"/>
      <c r="F188" s="340"/>
      <c r="G188" s="340"/>
      <c r="H188" s="340"/>
    </row>
    <row r="189" spans="2:8" x14ac:dyDescent="0.25">
      <c r="B189" s="340"/>
      <c r="C189" s="340"/>
      <c r="D189" s="340"/>
      <c r="E189" s="340"/>
      <c r="F189" s="340"/>
      <c r="G189" s="340"/>
      <c r="H189" s="340"/>
    </row>
    <row r="190" spans="2:8" x14ac:dyDescent="0.25">
      <c r="B190" s="340"/>
      <c r="C190" s="340"/>
      <c r="D190" s="340"/>
      <c r="E190" s="340"/>
      <c r="F190" s="340"/>
      <c r="G190" s="340"/>
      <c r="H190" s="340"/>
    </row>
    <row r="191" spans="2:8" x14ac:dyDescent="0.25">
      <c r="B191" s="340"/>
      <c r="C191" s="340"/>
      <c r="D191" s="340"/>
      <c r="E191" s="340"/>
      <c r="F191" s="340"/>
      <c r="G191" s="340"/>
      <c r="H191" s="340"/>
    </row>
    <row r="192" spans="2:8" x14ac:dyDescent="0.25">
      <c r="B192" s="340"/>
      <c r="C192" s="340"/>
      <c r="D192" s="340"/>
      <c r="E192" s="340"/>
      <c r="F192" s="340"/>
      <c r="G192" s="340"/>
      <c r="H192" s="340"/>
    </row>
    <row r="193" spans="2:8" x14ac:dyDescent="0.25">
      <c r="B193" s="340"/>
      <c r="C193" s="340"/>
      <c r="D193" s="340"/>
      <c r="E193" s="340"/>
      <c r="F193" s="340"/>
      <c r="G193" s="340"/>
      <c r="H193" s="340"/>
    </row>
    <row r="194" spans="2:8" x14ac:dyDescent="0.25">
      <c r="B194" s="340"/>
      <c r="C194" s="340"/>
      <c r="D194" s="340"/>
      <c r="E194" s="340"/>
      <c r="F194" s="340"/>
      <c r="G194" s="340"/>
      <c r="H194" s="340"/>
    </row>
    <row r="195" spans="2:8" x14ac:dyDescent="0.25">
      <c r="B195" s="340"/>
      <c r="C195" s="340"/>
      <c r="D195" s="340"/>
      <c r="E195" s="340"/>
      <c r="F195" s="340"/>
      <c r="G195" s="340"/>
      <c r="H195" s="340"/>
    </row>
    <row r="196" spans="2:8" x14ac:dyDescent="0.25">
      <c r="B196" s="340"/>
      <c r="C196" s="340"/>
      <c r="D196" s="340"/>
      <c r="E196" s="340"/>
      <c r="F196" s="340"/>
      <c r="G196" s="340"/>
      <c r="H196" s="340"/>
    </row>
    <row r="197" spans="2:8" x14ac:dyDescent="0.25">
      <c r="B197" s="340"/>
      <c r="C197" s="340"/>
      <c r="D197" s="340"/>
      <c r="E197" s="340"/>
      <c r="F197" s="340"/>
      <c r="G197" s="340"/>
      <c r="H197" s="340"/>
    </row>
    <row r="198" spans="2:8" x14ac:dyDescent="0.25">
      <c r="B198" s="340"/>
      <c r="C198" s="340"/>
      <c r="D198" s="340"/>
      <c r="E198" s="340"/>
      <c r="F198" s="340"/>
      <c r="G198" s="340"/>
      <c r="H198" s="340"/>
    </row>
    <row r="199" spans="2:8" x14ac:dyDescent="0.25">
      <c r="B199" s="340"/>
      <c r="C199" s="340"/>
      <c r="D199" s="340"/>
      <c r="E199" s="340"/>
      <c r="F199" s="340"/>
      <c r="G199" s="340"/>
      <c r="H199" s="340"/>
    </row>
    <row r="200" spans="2:8" x14ac:dyDescent="0.25">
      <c r="B200" s="340"/>
      <c r="C200" s="340"/>
      <c r="D200" s="340"/>
      <c r="E200" s="340"/>
      <c r="F200" s="340"/>
      <c r="G200" s="340"/>
      <c r="H200" s="340"/>
    </row>
    <row r="201" spans="2:8" x14ac:dyDescent="0.25">
      <c r="B201" s="340"/>
      <c r="C201" s="340"/>
      <c r="D201" s="340"/>
      <c r="E201" s="340"/>
      <c r="F201" s="340"/>
      <c r="G201" s="340"/>
      <c r="H201" s="340"/>
    </row>
    <row r="202" spans="2:8" x14ac:dyDescent="0.25">
      <c r="B202" s="340"/>
      <c r="C202" s="340"/>
      <c r="D202" s="340"/>
      <c r="E202" s="340"/>
      <c r="F202" s="340"/>
      <c r="G202" s="340"/>
      <c r="H202" s="340"/>
    </row>
    <row r="203" spans="2:8" x14ac:dyDescent="0.25">
      <c r="B203" s="340"/>
      <c r="C203" s="340"/>
      <c r="D203" s="340"/>
      <c r="E203" s="340"/>
      <c r="F203" s="340"/>
      <c r="G203" s="340"/>
      <c r="H203" s="340"/>
    </row>
    <row r="204" spans="2:8" x14ac:dyDescent="0.25">
      <c r="B204" s="340"/>
      <c r="C204" s="340"/>
      <c r="D204" s="340"/>
      <c r="E204" s="340"/>
      <c r="F204" s="340"/>
      <c r="G204" s="340"/>
      <c r="H204" s="340"/>
    </row>
    <row r="205" spans="2:8" x14ac:dyDescent="0.25">
      <c r="B205" s="340"/>
      <c r="C205" s="340"/>
      <c r="D205" s="340"/>
      <c r="E205" s="340"/>
      <c r="F205" s="340"/>
      <c r="G205" s="340"/>
      <c r="H205" s="340"/>
    </row>
    <row r="206" spans="2:8" x14ac:dyDescent="0.25">
      <c r="B206" s="340"/>
      <c r="C206" s="340"/>
      <c r="D206" s="340"/>
      <c r="E206" s="340"/>
      <c r="F206" s="340"/>
      <c r="G206" s="340"/>
      <c r="H206" s="340"/>
    </row>
    <row r="207" spans="2:8" x14ac:dyDescent="0.25">
      <c r="B207" s="340"/>
      <c r="C207" s="340"/>
      <c r="D207" s="340"/>
      <c r="E207" s="340"/>
      <c r="F207" s="340"/>
      <c r="G207" s="340"/>
      <c r="H207" s="340"/>
    </row>
    <row r="208" spans="2:8" x14ac:dyDescent="0.25">
      <c r="B208" s="340"/>
      <c r="C208" s="340"/>
      <c r="D208" s="340"/>
      <c r="E208" s="340"/>
      <c r="F208" s="340"/>
      <c r="G208" s="340"/>
      <c r="H208" s="340"/>
    </row>
    <row r="209" spans="2:8" x14ac:dyDescent="0.25">
      <c r="B209" s="340"/>
      <c r="C209" s="340"/>
      <c r="D209" s="340"/>
      <c r="E209" s="340"/>
      <c r="F209" s="340"/>
      <c r="G209" s="340"/>
      <c r="H209" s="340"/>
    </row>
    <row r="210" spans="2:8" x14ac:dyDescent="0.25">
      <c r="B210" s="340"/>
      <c r="C210" s="340"/>
      <c r="D210" s="340"/>
      <c r="E210" s="340"/>
      <c r="F210" s="340"/>
      <c r="G210" s="340"/>
      <c r="H210" s="340"/>
    </row>
    <row r="211" spans="2:8" x14ac:dyDescent="0.25">
      <c r="B211" s="340"/>
      <c r="C211" s="340"/>
      <c r="D211" s="340"/>
      <c r="E211" s="340"/>
      <c r="F211" s="340"/>
      <c r="G211" s="340"/>
      <c r="H211" s="340"/>
    </row>
    <row r="212" spans="2:8" x14ac:dyDescent="0.25">
      <c r="B212" s="340"/>
      <c r="C212" s="340"/>
      <c r="D212" s="340"/>
      <c r="E212" s="340"/>
      <c r="F212" s="340"/>
      <c r="G212" s="340"/>
      <c r="H212" s="340"/>
    </row>
    <row r="213" spans="2:8" x14ac:dyDescent="0.25">
      <c r="B213" s="340"/>
      <c r="C213" s="340"/>
      <c r="D213" s="340"/>
      <c r="E213" s="340"/>
      <c r="F213" s="340"/>
      <c r="G213" s="340"/>
      <c r="H213" s="340"/>
    </row>
    <row r="214" spans="2:8" x14ac:dyDescent="0.25">
      <c r="B214" s="340"/>
      <c r="C214" s="340"/>
      <c r="D214" s="340"/>
      <c r="E214" s="340"/>
      <c r="F214" s="340"/>
      <c r="G214" s="340"/>
      <c r="H214" s="340"/>
    </row>
    <row r="215" spans="2:8" x14ac:dyDescent="0.25">
      <c r="B215" s="340"/>
      <c r="C215" s="340"/>
      <c r="D215" s="340"/>
      <c r="E215" s="340"/>
      <c r="F215" s="340"/>
      <c r="G215" s="340"/>
      <c r="H215" s="340"/>
    </row>
    <row r="216" spans="2:8" x14ac:dyDescent="0.25">
      <c r="B216" s="340"/>
      <c r="C216" s="340"/>
      <c r="D216" s="340"/>
      <c r="E216" s="340"/>
      <c r="F216" s="340"/>
      <c r="G216" s="340"/>
      <c r="H216" s="340"/>
    </row>
    <row r="217" spans="2:8" x14ac:dyDescent="0.25">
      <c r="B217" s="340"/>
      <c r="C217" s="340"/>
      <c r="D217" s="340"/>
      <c r="E217" s="340"/>
      <c r="F217" s="340"/>
      <c r="G217" s="340"/>
      <c r="H217" s="340"/>
    </row>
    <row r="218" spans="2:8" x14ac:dyDescent="0.25">
      <c r="B218" s="340"/>
      <c r="C218" s="340"/>
      <c r="D218" s="340"/>
      <c r="E218" s="340"/>
      <c r="F218" s="340"/>
      <c r="G218" s="340"/>
      <c r="H218" s="340"/>
    </row>
    <row r="219" spans="2:8" x14ac:dyDescent="0.25">
      <c r="B219" s="340"/>
      <c r="C219" s="340"/>
      <c r="D219" s="340"/>
      <c r="E219" s="340"/>
      <c r="F219" s="340"/>
      <c r="G219" s="340"/>
      <c r="H219" s="340"/>
    </row>
    <row r="220" spans="2:8" x14ac:dyDescent="0.25">
      <c r="B220" s="340"/>
      <c r="C220" s="340"/>
      <c r="D220" s="340"/>
      <c r="E220" s="340"/>
      <c r="F220" s="340"/>
      <c r="G220" s="340"/>
      <c r="H220" s="340"/>
    </row>
    <row r="221" spans="2:8" x14ac:dyDescent="0.25">
      <c r="B221" s="340"/>
      <c r="C221" s="340"/>
      <c r="D221" s="340"/>
      <c r="E221" s="340"/>
      <c r="F221" s="340"/>
      <c r="G221" s="340"/>
      <c r="H221" s="340"/>
    </row>
    <row r="222" spans="2:8" x14ac:dyDescent="0.25">
      <c r="B222" s="340"/>
      <c r="C222" s="340"/>
      <c r="D222" s="340"/>
      <c r="E222" s="340"/>
      <c r="F222" s="340"/>
      <c r="G222" s="340"/>
      <c r="H222" s="340"/>
    </row>
    <row r="223" spans="2:8" x14ac:dyDescent="0.25">
      <c r="B223" s="340"/>
      <c r="C223" s="340"/>
      <c r="D223" s="340"/>
      <c r="E223" s="340"/>
      <c r="F223" s="340"/>
      <c r="G223" s="340"/>
      <c r="H223" s="340"/>
    </row>
    <row r="224" spans="2:8" x14ac:dyDescent="0.25">
      <c r="B224" s="340"/>
      <c r="C224" s="340"/>
      <c r="D224" s="340"/>
      <c r="E224" s="340"/>
      <c r="F224" s="340"/>
      <c r="G224" s="340"/>
      <c r="H224" s="340"/>
    </row>
    <row r="225" spans="2:8" x14ac:dyDescent="0.25">
      <c r="B225" s="340"/>
      <c r="C225" s="340"/>
      <c r="D225" s="340"/>
      <c r="E225" s="340"/>
      <c r="F225" s="340"/>
      <c r="G225" s="340"/>
      <c r="H225" s="340"/>
    </row>
    <row r="226" spans="2:8" x14ac:dyDescent="0.25">
      <c r="B226" s="340"/>
      <c r="C226" s="340"/>
      <c r="D226" s="340"/>
      <c r="E226" s="340"/>
      <c r="F226" s="340"/>
      <c r="G226" s="340"/>
      <c r="H226" s="340"/>
    </row>
    <row r="227" spans="2:8" x14ac:dyDescent="0.25">
      <c r="B227" s="340"/>
      <c r="C227" s="340"/>
      <c r="D227" s="340"/>
      <c r="E227" s="340"/>
      <c r="F227" s="340"/>
      <c r="G227" s="340"/>
      <c r="H227" s="340"/>
    </row>
    <row r="228" spans="2:8" x14ac:dyDescent="0.25">
      <c r="B228" s="340"/>
      <c r="C228" s="340"/>
      <c r="D228" s="340"/>
      <c r="E228" s="340"/>
      <c r="F228" s="340"/>
      <c r="G228" s="340"/>
      <c r="H228" s="340"/>
    </row>
    <row r="229" spans="2:8" x14ac:dyDescent="0.25">
      <c r="B229" s="340"/>
      <c r="C229" s="340"/>
      <c r="D229" s="340"/>
      <c r="E229" s="340"/>
      <c r="F229" s="340"/>
      <c r="G229" s="340"/>
      <c r="H229" s="340"/>
    </row>
    <row r="230" spans="2:8" x14ac:dyDescent="0.25">
      <c r="B230" s="340"/>
      <c r="C230" s="340"/>
      <c r="D230" s="340"/>
      <c r="E230" s="340"/>
      <c r="F230" s="340"/>
      <c r="G230" s="340"/>
      <c r="H230" s="340"/>
    </row>
    <row r="231" spans="2:8" x14ac:dyDescent="0.25">
      <c r="B231" s="340"/>
      <c r="C231" s="340"/>
      <c r="D231" s="340"/>
      <c r="E231" s="340"/>
      <c r="F231" s="340"/>
      <c r="G231" s="340"/>
      <c r="H231" s="340"/>
    </row>
    <row r="232" spans="2:8" x14ac:dyDescent="0.25">
      <c r="B232" s="340"/>
      <c r="C232" s="340"/>
      <c r="D232" s="340"/>
      <c r="E232" s="340"/>
      <c r="F232" s="340"/>
      <c r="G232" s="340"/>
      <c r="H232" s="340"/>
    </row>
    <row r="233" spans="2:8" x14ac:dyDescent="0.25">
      <c r="B233" s="340"/>
      <c r="C233" s="340"/>
      <c r="D233" s="340"/>
      <c r="E233" s="340"/>
      <c r="F233" s="340"/>
      <c r="G233" s="340"/>
      <c r="H233" s="340"/>
    </row>
    <row r="234" spans="2:8" x14ac:dyDescent="0.25">
      <c r="B234" s="340"/>
      <c r="C234" s="340"/>
      <c r="D234" s="340"/>
      <c r="E234" s="340"/>
      <c r="F234" s="340"/>
      <c r="G234" s="340"/>
      <c r="H234" s="340"/>
    </row>
    <row r="235" spans="2:8" x14ac:dyDescent="0.25">
      <c r="B235" s="340"/>
      <c r="C235" s="340"/>
      <c r="D235" s="340"/>
      <c r="E235" s="340"/>
      <c r="F235" s="340"/>
      <c r="G235" s="340"/>
      <c r="H235" s="340"/>
    </row>
    <row r="236" spans="2:8" x14ac:dyDescent="0.25">
      <c r="B236" s="340"/>
      <c r="C236" s="340"/>
      <c r="D236" s="340"/>
      <c r="E236" s="340"/>
      <c r="F236" s="340"/>
      <c r="G236" s="340"/>
      <c r="H236" s="340"/>
    </row>
    <row r="237" spans="2:8" x14ac:dyDescent="0.25">
      <c r="B237" s="340"/>
      <c r="C237" s="340"/>
      <c r="D237" s="340"/>
      <c r="E237" s="340"/>
      <c r="F237" s="340"/>
      <c r="G237" s="340"/>
      <c r="H237" s="340"/>
    </row>
    <row r="238" spans="2:8" x14ac:dyDescent="0.25">
      <c r="B238" s="340"/>
      <c r="C238" s="340"/>
      <c r="D238" s="340"/>
      <c r="E238" s="340"/>
      <c r="F238" s="340"/>
      <c r="G238" s="340"/>
      <c r="H238" s="340"/>
    </row>
    <row r="239" spans="2:8" x14ac:dyDescent="0.25">
      <c r="B239" s="340"/>
      <c r="C239" s="340"/>
      <c r="D239" s="340"/>
      <c r="E239" s="340"/>
      <c r="F239" s="340"/>
      <c r="G239" s="340"/>
      <c r="H239" s="340"/>
    </row>
    <row r="240" spans="2:8" x14ac:dyDescent="0.25">
      <c r="B240" s="340"/>
      <c r="C240" s="340"/>
      <c r="D240" s="340"/>
      <c r="E240" s="340"/>
      <c r="F240" s="340"/>
      <c r="G240" s="340"/>
      <c r="H240" s="340"/>
    </row>
    <row r="241" spans="2:8" x14ac:dyDescent="0.25">
      <c r="B241" s="340"/>
      <c r="C241" s="340"/>
      <c r="D241" s="340"/>
      <c r="E241" s="340"/>
      <c r="F241" s="340"/>
      <c r="G241" s="340"/>
      <c r="H241" s="340"/>
    </row>
    <row r="242" spans="2:8" x14ac:dyDescent="0.25">
      <c r="B242" s="340"/>
      <c r="C242" s="340"/>
      <c r="D242" s="340"/>
      <c r="E242" s="340"/>
      <c r="F242" s="340"/>
      <c r="G242" s="340"/>
      <c r="H242" s="340"/>
    </row>
    <row r="243" spans="2:8" x14ac:dyDescent="0.25">
      <c r="B243" s="340"/>
      <c r="C243" s="340"/>
      <c r="D243" s="340"/>
      <c r="E243" s="340"/>
      <c r="F243" s="340"/>
      <c r="G243" s="340"/>
      <c r="H243" s="340"/>
    </row>
    <row r="244" spans="2:8" x14ac:dyDescent="0.25">
      <c r="B244" s="340"/>
      <c r="C244" s="340"/>
      <c r="D244" s="340"/>
      <c r="E244" s="340"/>
      <c r="F244" s="340"/>
      <c r="G244" s="340"/>
      <c r="H244" s="340"/>
    </row>
    <row r="245" spans="2:8" x14ac:dyDescent="0.25">
      <c r="B245" s="340"/>
      <c r="C245" s="340"/>
      <c r="D245" s="340"/>
      <c r="E245" s="340"/>
      <c r="F245" s="340"/>
      <c r="G245" s="340"/>
      <c r="H245" s="340"/>
    </row>
    <row r="246" spans="2:8" x14ac:dyDescent="0.25">
      <c r="B246" s="340"/>
      <c r="C246" s="340"/>
      <c r="D246" s="340"/>
      <c r="E246" s="340"/>
      <c r="F246" s="340"/>
      <c r="G246" s="340"/>
      <c r="H246" s="340"/>
    </row>
    <row r="247" spans="2:8" x14ac:dyDescent="0.25">
      <c r="B247" s="340"/>
      <c r="C247" s="340"/>
      <c r="D247" s="340"/>
      <c r="E247" s="340"/>
      <c r="F247" s="340"/>
      <c r="G247" s="340"/>
      <c r="H247" s="340"/>
    </row>
    <row r="248" spans="2:8" x14ac:dyDescent="0.25">
      <c r="B248" s="340"/>
      <c r="C248" s="340"/>
      <c r="D248" s="340"/>
      <c r="E248" s="340"/>
      <c r="F248" s="340"/>
      <c r="G248" s="340"/>
      <c r="H248" s="340"/>
    </row>
    <row r="249" spans="2:8" x14ac:dyDescent="0.25">
      <c r="B249" s="340"/>
      <c r="C249" s="340"/>
      <c r="D249" s="340"/>
      <c r="E249" s="340"/>
      <c r="F249" s="340"/>
      <c r="G249" s="340"/>
      <c r="H249" s="340"/>
    </row>
    <row r="250" spans="2:8" x14ac:dyDescent="0.25">
      <c r="B250" s="340"/>
      <c r="C250" s="340"/>
      <c r="D250" s="340"/>
      <c r="E250" s="340"/>
      <c r="F250" s="340"/>
      <c r="G250" s="340"/>
      <c r="H250" s="340"/>
    </row>
    <row r="251" spans="2:8" x14ac:dyDescent="0.25">
      <c r="B251" s="340"/>
      <c r="C251" s="340"/>
      <c r="D251" s="340"/>
      <c r="E251" s="340"/>
      <c r="F251" s="340"/>
      <c r="G251" s="340"/>
      <c r="H251" s="340"/>
    </row>
    <row r="252" spans="2:8" x14ac:dyDescent="0.25">
      <c r="B252" s="340"/>
      <c r="C252" s="340"/>
      <c r="D252" s="340"/>
      <c r="E252" s="340"/>
      <c r="F252" s="340"/>
      <c r="G252" s="340"/>
      <c r="H252" s="340"/>
    </row>
    <row r="253" spans="2:8" x14ac:dyDescent="0.25">
      <c r="B253" s="340"/>
      <c r="C253" s="340"/>
      <c r="D253" s="340"/>
      <c r="E253" s="340"/>
      <c r="F253" s="340"/>
      <c r="G253" s="340"/>
      <c r="H253" s="340"/>
    </row>
    <row r="254" spans="2:8" x14ac:dyDescent="0.25">
      <c r="B254" s="340"/>
      <c r="C254" s="340"/>
      <c r="D254" s="340"/>
      <c r="E254" s="340"/>
      <c r="F254" s="340"/>
      <c r="G254" s="340"/>
      <c r="H254" s="340"/>
    </row>
    <row r="255" spans="2:8" x14ac:dyDescent="0.25">
      <c r="B255" s="340"/>
      <c r="C255" s="340"/>
      <c r="D255" s="340"/>
      <c r="E255" s="340"/>
      <c r="F255" s="340"/>
      <c r="G255" s="340"/>
      <c r="H255" s="340"/>
    </row>
    <row r="256" spans="2:8" x14ac:dyDescent="0.25">
      <c r="B256" s="340"/>
      <c r="C256" s="340"/>
      <c r="D256" s="340"/>
      <c r="E256" s="340"/>
      <c r="F256" s="340"/>
      <c r="G256" s="340"/>
      <c r="H256" s="340"/>
    </row>
    <row r="257" spans="2:8" x14ac:dyDescent="0.25">
      <c r="B257" s="340"/>
      <c r="C257" s="340"/>
      <c r="D257" s="340"/>
      <c r="E257" s="340"/>
      <c r="F257" s="340"/>
      <c r="G257" s="340"/>
      <c r="H257" s="340"/>
    </row>
    <row r="258" spans="2:8" x14ac:dyDescent="0.25">
      <c r="B258" s="340"/>
      <c r="C258" s="340"/>
      <c r="D258" s="340"/>
      <c r="E258" s="340"/>
      <c r="F258" s="340"/>
      <c r="G258" s="340"/>
      <c r="H258" s="340"/>
    </row>
    <row r="259" spans="2:8" x14ac:dyDescent="0.25">
      <c r="B259" s="340"/>
      <c r="C259" s="340"/>
      <c r="D259" s="340"/>
      <c r="E259" s="340"/>
      <c r="F259" s="340"/>
      <c r="G259" s="340"/>
      <c r="H259" s="340"/>
    </row>
    <row r="260" spans="2:8" x14ac:dyDescent="0.25">
      <c r="B260" s="340"/>
      <c r="C260" s="340"/>
      <c r="D260" s="340"/>
      <c r="E260" s="340"/>
      <c r="F260" s="340"/>
      <c r="G260" s="340"/>
      <c r="H260" s="340"/>
    </row>
    <row r="261" spans="2:8" x14ac:dyDescent="0.25">
      <c r="B261" s="340"/>
      <c r="C261" s="340"/>
      <c r="D261" s="340"/>
      <c r="E261" s="340"/>
      <c r="F261" s="340"/>
      <c r="G261" s="340"/>
      <c r="H261" s="340"/>
    </row>
    <row r="262" spans="2:8" x14ac:dyDescent="0.25">
      <c r="B262" s="340"/>
      <c r="C262" s="340"/>
      <c r="D262" s="340"/>
      <c r="E262" s="340"/>
      <c r="F262" s="340"/>
      <c r="G262" s="340"/>
      <c r="H262" s="340"/>
    </row>
    <row r="263" spans="2:8" x14ac:dyDescent="0.25">
      <c r="B263" s="340"/>
      <c r="C263" s="340"/>
      <c r="D263" s="340"/>
      <c r="E263" s="340"/>
      <c r="F263" s="340"/>
      <c r="G263" s="340"/>
      <c r="H263" s="340"/>
    </row>
    <row r="264" spans="2:8" x14ac:dyDescent="0.25">
      <c r="B264" s="340"/>
      <c r="C264" s="340"/>
      <c r="D264" s="340"/>
      <c r="E264" s="340"/>
      <c r="F264" s="340"/>
      <c r="G264" s="340"/>
      <c r="H264" s="340"/>
    </row>
    <row r="265" spans="2:8" x14ac:dyDescent="0.25">
      <c r="B265" s="340"/>
      <c r="C265" s="340"/>
      <c r="D265" s="340"/>
      <c r="E265" s="340"/>
      <c r="F265" s="340"/>
      <c r="G265" s="340"/>
      <c r="H265" s="340"/>
    </row>
    <row r="266" spans="2:8" x14ac:dyDescent="0.25">
      <c r="B266" s="340"/>
      <c r="C266" s="340"/>
      <c r="D266" s="340"/>
      <c r="E266" s="340"/>
      <c r="F266" s="340"/>
      <c r="G266" s="340"/>
      <c r="H266" s="340"/>
    </row>
    <row r="267" spans="2:8" x14ac:dyDescent="0.25">
      <c r="B267" s="340"/>
      <c r="C267" s="340"/>
      <c r="D267" s="340"/>
      <c r="E267" s="340"/>
      <c r="F267" s="340"/>
      <c r="G267" s="340"/>
      <c r="H267" s="340"/>
    </row>
    <row r="268" spans="2:8" x14ac:dyDescent="0.25">
      <c r="B268" s="340"/>
      <c r="C268" s="340"/>
      <c r="D268" s="340"/>
      <c r="E268" s="340"/>
      <c r="F268" s="340"/>
      <c r="G268" s="340"/>
      <c r="H268" s="340"/>
    </row>
    <row r="269" spans="2:8" x14ac:dyDescent="0.25">
      <c r="B269" s="340"/>
      <c r="C269" s="340"/>
      <c r="D269" s="340"/>
      <c r="E269" s="340"/>
      <c r="F269" s="340"/>
      <c r="G269" s="340"/>
      <c r="H269" s="340"/>
    </row>
    <row r="270" spans="2:8" x14ac:dyDescent="0.25">
      <c r="B270" s="340"/>
      <c r="C270" s="340"/>
      <c r="D270" s="340"/>
      <c r="E270" s="340"/>
      <c r="F270" s="340"/>
      <c r="G270" s="340"/>
      <c r="H270" s="340"/>
    </row>
    <row r="271" spans="2:8" x14ac:dyDescent="0.25">
      <c r="B271" s="340"/>
      <c r="C271" s="340"/>
      <c r="D271" s="340"/>
      <c r="E271" s="340"/>
      <c r="F271" s="340"/>
      <c r="G271" s="340"/>
      <c r="H271" s="340"/>
    </row>
    <row r="272" spans="2:8" x14ac:dyDescent="0.25">
      <c r="B272" s="340"/>
      <c r="C272" s="340"/>
      <c r="D272" s="340"/>
      <c r="E272" s="340"/>
      <c r="F272" s="340"/>
      <c r="G272" s="340"/>
      <c r="H272" s="340"/>
    </row>
    <row r="273" spans="2:8" x14ac:dyDescent="0.25">
      <c r="B273" s="340"/>
      <c r="C273" s="340"/>
      <c r="D273" s="340"/>
      <c r="E273" s="340"/>
      <c r="F273" s="340"/>
      <c r="G273" s="340"/>
      <c r="H273" s="340"/>
    </row>
    <row r="274" spans="2:8" x14ac:dyDescent="0.25">
      <c r="B274" s="340"/>
      <c r="C274" s="340"/>
      <c r="D274" s="340"/>
      <c r="E274" s="340"/>
      <c r="F274" s="340"/>
      <c r="G274" s="340"/>
      <c r="H274" s="340"/>
    </row>
    <row r="275" spans="2:8" x14ac:dyDescent="0.25">
      <c r="B275" s="340"/>
      <c r="C275" s="340"/>
      <c r="D275" s="340"/>
      <c r="E275" s="340"/>
      <c r="F275" s="340"/>
      <c r="G275" s="340"/>
      <c r="H275" s="340"/>
    </row>
    <row r="276" spans="2:8" x14ac:dyDescent="0.25">
      <c r="B276" s="340"/>
      <c r="C276" s="340"/>
      <c r="D276" s="340"/>
      <c r="E276" s="340"/>
      <c r="F276" s="340"/>
      <c r="G276" s="340"/>
      <c r="H276" s="340"/>
    </row>
    <row r="277" spans="2:8" x14ac:dyDescent="0.25">
      <c r="B277" s="340"/>
      <c r="C277" s="340"/>
      <c r="D277" s="340"/>
      <c r="E277" s="340"/>
      <c r="F277" s="340"/>
      <c r="G277" s="340"/>
      <c r="H277" s="340"/>
    </row>
    <row r="278" spans="2:8" x14ac:dyDescent="0.25">
      <c r="B278" s="340"/>
      <c r="C278" s="340"/>
      <c r="D278" s="340"/>
      <c r="E278" s="340"/>
      <c r="F278" s="340"/>
      <c r="G278" s="340"/>
      <c r="H278" s="340"/>
    </row>
    <row r="279" spans="2:8" x14ac:dyDescent="0.25">
      <c r="B279" s="340"/>
      <c r="C279" s="340"/>
      <c r="D279" s="340"/>
      <c r="E279" s="340"/>
      <c r="F279" s="340"/>
      <c r="G279" s="340"/>
      <c r="H279" s="340"/>
    </row>
    <row r="280" spans="2:8" x14ac:dyDescent="0.25">
      <c r="B280" s="340"/>
      <c r="C280" s="340"/>
      <c r="D280" s="340"/>
      <c r="E280" s="340"/>
      <c r="F280" s="340"/>
      <c r="G280" s="340"/>
      <c r="H280" s="340"/>
    </row>
    <row r="281" spans="2:8" x14ac:dyDescent="0.25">
      <c r="B281" s="340"/>
      <c r="C281" s="340"/>
      <c r="D281" s="340"/>
      <c r="E281" s="340"/>
      <c r="F281" s="340"/>
      <c r="G281" s="340"/>
      <c r="H281" s="340"/>
    </row>
    <row r="282" spans="2:8" x14ac:dyDescent="0.25">
      <c r="B282" s="340"/>
      <c r="C282" s="340"/>
      <c r="D282" s="340"/>
      <c r="E282" s="340"/>
      <c r="F282" s="340"/>
      <c r="G282" s="340"/>
      <c r="H282" s="340"/>
    </row>
    <row r="283" spans="2:8" x14ac:dyDescent="0.25">
      <c r="B283" s="340"/>
      <c r="C283" s="340"/>
      <c r="D283" s="340"/>
      <c r="E283" s="340"/>
      <c r="F283" s="340"/>
      <c r="G283" s="340"/>
      <c r="H283" s="340"/>
    </row>
    <row r="284" spans="2:8" x14ac:dyDescent="0.25">
      <c r="B284" s="340"/>
      <c r="C284" s="340"/>
      <c r="D284" s="340"/>
      <c r="E284" s="340"/>
      <c r="F284" s="340"/>
      <c r="G284" s="340"/>
      <c r="H284" s="340"/>
    </row>
    <row r="285" spans="2:8" x14ac:dyDescent="0.25">
      <c r="B285" s="340"/>
      <c r="C285" s="340"/>
      <c r="D285" s="340"/>
      <c r="E285" s="340"/>
      <c r="F285" s="340"/>
      <c r="G285" s="340"/>
      <c r="H285" s="340"/>
    </row>
    <row r="286" spans="2:8" x14ac:dyDescent="0.25">
      <c r="B286" s="340"/>
      <c r="C286" s="340"/>
      <c r="D286" s="340"/>
      <c r="E286" s="340"/>
      <c r="F286" s="340"/>
      <c r="G286" s="340"/>
      <c r="H286" s="340"/>
    </row>
    <row r="287" spans="2:8" x14ac:dyDescent="0.25">
      <c r="B287" s="340"/>
      <c r="C287" s="340"/>
      <c r="D287" s="340"/>
      <c r="E287" s="340"/>
      <c r="F287" s="340"/>
      <c r="G287" s="340"/>
      <c r="H287" s="340"/>
    </row>
    <row r="288" spans="2:8" x14ac:dyDescent="0.25">
      <c r="B288" s="340"/>
      <c r="C288" s="340"/>
      <c r="D288" s="340"/>
      <c r="E288" s="340"/>
      <c r="F288" s="340"/>
      <c r="G288" s="340"/>
      <c r="H288" s="340"/>
    </row>
    <row r="289" spans="2:8" x14ac:dyDescent="0.25">
      <c r="B289" s="340"/>
      <c r="C289" s="340"/>
      <c r="D289" s="340"/>
      <c r="E289" s="340"/>
      <c r="F289" s="340"/>
      <c r="G289" s="340"/>
      <c r="H289" s="340"/>
    </row>
    <row r="290" spans="2:8" x14ac:dyDescent="0.25">
      <c r="B290" s="340"/>
      <c r="C290" s="340"/>
      <c r="D290" s="340"/>
      <c r="E290" s="340"/>
      <c r="F290" s="340"/>
      <c r="G290" s="340"/>
      <c r="H290" s="340"/>
    </row>
    <row r="291" spans="2:8" x14ac:dyDescent="0.25">
      <c r="B291" s="340"/>
      <c r="C291" s="340"/>
      <c r="D291" s="340"/>
      <c r="E291" s="340"/>
      <c r="F291" s="340"/>
      <c r="G291" s="340"/>
      <c r="H291" s="340"/>
    </row>
    <row r="292" spans="2:8" x14ac:dyDescent="0.25">
      <c r="B292" s="340"/>
      <c r="C292" s="340"/>
      <c r="D292" s="340"/>
      <c r="E292" s="340"/>
      <c r="F292" s="340"/>
      <c r="G292" s="340"/>
      <c r="H292" s="340"/>
    </row>
    <row r="293" spans="2:8" x14ac:dyDescent="0.25">
      <c r="B293" s="340"/>
      <c r="C293" s="340"/>
      <c r="D293" s="340"/>
      <c r="E293" s="340"/>
      <c r="F293" s="340"/>
      <c r="G293" s="340"/>
      <c r="H293" s="340"/>
    </row>
    <row r="294" spans="2:8" x14ac:dyDescent="0.25">
      <c r="B294" s="340"/>
      <c r="C294" s="340"/>
      <c r="D294" s="340"/>
      <c r="E294" s="340"/>
      <c r="F294" s="340"/>
      <c r="G294" s="340"/>
      <c r="H294" s="340"/>
    </row>
    <row r="295" spans="2:8" x14ac:dyDescent="0.25">
      <c r="B295" s="340"/>
      <c r="C295" s="340"/>
      <c r="D295" s="340"/>
      <c r="E295" s="340"/>
      <c r="F295" s="340"/>
      <c r="G295" s="340"/>
      <c r="H295" s="340"/>
    </row>
    <row r="296" spans="2:8" x14ac:dyDescent="0.25">
      <c r="B296" s="340"/>
      <c r="C296" s="340"/>
      <c r="D296" s="340"/>
      <c r="E296" s="340"/>
      <c r="F296" s="340"/>
      <c r="G296" s="340"/>
      <c r="H296" s="340"/>
    </row>
    <row r="297" spans="2:8" x14ac:dyDescent="0.25">
      <c r="B297" s="340"/>
      <c r="C297" s="340"/>
      <c r="D297" s="340"/>
      <c r="E297" s="340"/>
      <c r="F297" s="340"/>
      <c r="G297" s="340"/>
      <c r="H297" s="340"/>
    </row>
    <row r="298" spans="2:8" x14ac:dyDescent="0.25">
      <c r="B298" s="340"/>
      <c r="C298" s="340"/>
      <c r="D298" s="340"/>
      <c r="E298" s="340"/>
      <c r="F298" s="340"/>
      <c r="G298" s="340"/>
      <c r="H298" s="340"/>
    </row>
    <row r="299" spans="2:8" x14ac:dyDescent="0.25">
      <c r="B299" s="340"/>
      <c r="C299" s="340"/>
      <c r="D299" s="340"/>
      <c r="E299" s="340"/>
      <c r="F299" s="340"/>
      <c r="G299" s="340"/>
      <c r="H299" s="340"/>
    </row>
    <row r="300" spans="2:8" x14ac:dyDescent="0.25">
      <c r="B300" s="340"/>
      <c r="C300" s="340"/>
      <c r="D300" s="340"/>
      <c r="E300" s="340"/>
      <c r="F300" s="340"/>
      <c r="G300" s="340"/>
      <c r="H300" s="340"/>
    </row>
    <row r="301" spans="2:8" x14ac:dyDescent="0.25">
      <c r="B301" s="340"/>
      <c r="C301" s="340"/>
      <c r="D301" s="340"/>
      <c r="E301" s="340"/>
      <c r="F301" s="340"/>
      <c r="G301" s="340"/>
      <c r="H301" s="340"/>
    </row>
    <row r="302" spans="2:8" x14ac:dyDescent="0.25">
      <c r="B302" s="340"/>
      <c r="C302" s="340"/>
      <c r="D302" s="340"/>
      <c r="E302" s="340"/>
      <c r="F302" s="340"/>
      <c r="G302" s="340"/>
      <c r="H302" s="340"/>
    </row>
    <row r="303" spans="2:8" x14ac:dyDescent="0.25">
      <c r="B303" s="340"/>
      <c r="C303" s="340"/>
      <c r="D303" s="340"/>
      <c r="E303" s="340"/>
      <c r="F303" s="340"/>
      <c r="G303" s="340"/>
      <c r="H303" s="340"/>
    </row>
    <row r="304" spans="2:8" x14ac:dyDescent="0.25">
      <c r="B304" s="340"/>
      <c r="C304" s="340"/>
      <c r="D304" s="340"/>
      <c r="E304" s="340"/>
      <c r="F304" s="340"/>
      <c r="G304" s="340"/>
      <c r="H304" s="340"/>
    </row>
    <row r="305" spans="2:8" x14ac:dyDescent="0.25">
      <c r="B305" s="340"/>
      <c r="C305" s="340"/>
      <c r="D305" s="340"/>
      <c r="E305" s="340"/>
      <c r="F305" s="340"/>
      <c r="G305" s="340"/>
      <c r="H305" s="340"/>
    </row>
    <row r="306" spans="2:8" x14ac:dyDescent="0.25">
      <c r="B306" s="340"/>
      <c r="C306" s="340"/>
      <c r="D306" s="340"/>
      <c r="E306" s="340"/>
      <c r="F306" s="340"/>
      <c r="G306" s="340"/>
      <c r="H306" s="340"/>
    </row>
    <row r="307" spans="2:8" x14ac:dyDescent="0.25">
      <c r="B307" s="340"/>
      <c r="C307" s="340"/>
      <c r="D307" s="340"/>
      <c r="E307" s="340"/>
      <c r="F307" s="340"/>
      <c r="G307" s="340"/>
      <c r="H307" s="340"/>
    </row>
    <row r="308" spans="2:8" x14ac:dyDescent="0.25">
      <c r="B308" s="340"/>
      <c r="C308" s="340"/>
      <c r="D308" s="340"/>
      <c r="E308" s="340"/>
      <c r="F308" s="340"/>
      <c r="G308" s="340"/>
      <c r="H308" s="340"/>
    </row>
    <row r="309" spans="2:8" x14ac:dyDescent="0.25">
      <c r="B309" s="340"/>
      <c r="C309" s="340"/>
      <c r="D309" s="340"/>
      <c r="E309" s="340"/>
      <c r="F309" s="340"/>
      <c r="G309" s="340"/>
      <c r="H309" s="340"/>
    </row>
    <row r="310" spans="2:8" x14ac:dyDescent="0.25">
      <c r="B310" s="340"/>
      <c r="C310" s="340"/>
      <c r="D310" s="340"/>
      <c r="E310" s="340"/>
      <c r="F310" s="340"/>
      <c r="G310" s="340"/>
      <c r="H310" s="340"/>
    </row>
    <row r="311" spans="2:8" x14ac:dyDescent="0.25">
      <c r="B311" s="340"/>
      <c r="C311" s="340"/>
      <c r="D311" s="340"/>
      <c r="E311" s="340"/>
      <c r="F311" s="340"/>
      <c r="G311" s="340"/>
      <c r="H311" s="340"/>
    </row>
    <row r="312" spans="2:8" x14ac:dyDescent="0.25">
      <c r="B312" s="340"/>
      <c r="C312" s="340"/>
      <c r="D312" s="340"/>
      <c r="E312" s="340"/>
      <c r="F312" s="340"/>
      <c r="G312" s="340"/>
      <c r="H312" s="340"/>
    </row>
    <row r="313" spans="2:8" x14ac:dyDescent="0.25">
      <c r="B313" s="340"/>
      <c r="C313" s="340"/>
      <c r="D313" s="340"/>
      <c r="E313" s="340"/>
      <c r="F313" s="340"/>
      <c r="G313" s="340"/>
      <c r="H313" s="340"/>
    </row>
    <row r="314" spans="2:8" x14ac:dyDescent="0.25">
      <c r="B314" s="340"/>
      <c r="C314" s="340"/>
      <c r="D314" s="340"/>
      <c r="E314" s="340"/>
      <c r="F314" s="340"/>
      <c r="G314" s="340"/>
      <c r="H314" s="340"/>
    </row>
    <row r="315" spans="2:8" x14ac:dyDescent="0.25">
      <c r="B315" s="340"/>
      <c r="C315" s="340"/>
      <c r="D315" s="340"/>
      <c r="E315" s="340"/>
      <c r="F315" s="340"/>
      <c r="G315" s="340"/>
      <c r="H315" s="340"/>
    </row>
    <row r="316" spans="2:8" x14ac:dyDescent="0.25">
      <c r="B316" s="340"/>
      <c r="C316" s="340"/>
      <c r="D316" s="340"/>
      <c r="E316" s="340"/>
      <c r="F316" s="340"/>
      <c r="G316" s="340"/>
      <c r="H316" s="340"/>
    </row>
    <row r="317" spans="2:8" x14ac:dyDescent="0.25">
      <c r="B317" s="340"/>
      <c r="C317" s="340"/>
      <c r="D317" s="340"/>
      <c r="E317" s="340"/>
      <c r="F317" s="340"/>
      <c r="G317" s="340"/>
      <c r="H317" s="340"/>
    </row>
    <row r="318" spans="2:8" x14ac:dyDescent="0.25">
      <c r="B318" s="340"/>
      <c r="C318" s="340"/>
      <c r="D318" s="340"/>
      <c r="E318" s="340"/>
      <c r="F318" s="340"/>
      <c r="G318" s="340"/>
      <c r="H318" s="340"/>
    </row>
    <row r="319" spans="2:8" x14ac:dyDescent="0.25">
      <c r="B319" s="340"/>
      <c r="C319" s="340"/>
      <c r="D319" s="340"/>
      <c r="E319" s="340"/>
      <c r="F319" s="340"/>
      <c r="G319" s="340"/>
      <c r="H319" s="340"/>
    </row>
    <row r="320" spans="2:8" x14ac:dyDescent="0.25">
      <c r="B320" s="340"/>
      <c r="C320" s="340"/>
      <c r="D320" s="340"/>
      <c r="E320" s="340"/>
      <c r="F320" s="340"/>
      <c r="G320" s="340"/>
      <c r="H320" s="340"/>
    </row>
    <row r="321" spans="2:8" x14ac:dyDescent="0.25">
      <c r="B321" s="340"/>
      <c r="C321" s="340"/>
      <c r="D321" s="340"/>
      <c r="E321" s="340"/>
      <c r="F321" s="340"/>
      <c r="G321" s="340"/>
      <c r="H321" s="340"/>
    </row>
    <row r="322" spans="2:8" x14ac:dyDescent="0.25">
      <c r="B322" s="340"/>
      <c r="C322" s="340"/>
      <c r="D322" s="340"/>
      <c r="E322" s="340"/>
      <c r="F322" s="340"/>
      <c r="G322" s="340"/>
      <c r="H322" s="340"/>
    </row>
    <row r="323" spans="2:8" x14ac:dyDescent="0.25">
      <c r="B323" s="340"/>
      <c r="C323" s="340"/>
      <c r="D323" s="340"/>
      <c r="E323" s="340"/>
      <c r="F323" s="340"/>
      <c r="G323" s="340"/>
      <c r="H323" s="340"/>
    </row>
    <row r="324" spans="2:8" x14ac:dyDescent="0.25">
      <c r="B324" s="340"/>
      <c r="C324" s="340"/>
      <c r="D324" s="340"/>
      <c r="E324" s="340"/>
      <c r="F324" s="340"/>
      <c r="G324" s="340"/>
      <c r="H324" s="340"/>
    </row>
    <row r="325" spans="2:8" x14ac:dyDescent="0.25">
      <c r="B325" s="340"/>
      <c r="C325" s="340"/>
      <c r="D325" s="340"/>
      <c r="E325" s="340"/>
      <c r="F325" s="340"/>
      <c r="G325" s="340"/>
      <c r="H325" s="340"/>
    </row>
    <row r="326" spans="2:8" x14ac:dyDescent="0.25">
      <c r="B326" s="340"/>
      <c r="C326" s="340"/>
      <c r="D326" s="340"/>
      <c r="E326" s="340"/>
      <c r="F326" s="340"/>
      <c r="G326" s="340"/>
      <c r="H326" s="340"/>
    </row>
    <row r="327" spans="2:8" x14ac:dyDescent="0.25">
      <c r="B327" s="340"/>
      <c r="C327" s="340"/>
      <c r="D327" s="340"/>
      <c r="E327" s="340"/>
      <c r="F327" s="340"/>
      <c r="G327" s="340"/>
      <c r="H327" s="340"/>
    </row>
    <row r="328" spans="2:8" x14ac:dyDescent="0.25">
      <c r="B328" s="340"/>
      <c r="C328" s="340"/>
      <c r="D328" s="340"/>
      <c r="E328" s="340"/>
      <c r="F328" s="340"/>
      <c r="G328" s="340"/>
      <c r="H328" s="340"/>
    </row>
    <row r="329" spans="2:8" x14ac:dyDescent="0.25">
      <c r="B329" s="340"/>
      <c r="C329" s="340"/>
      <c r="D329" s="340"/>
      <c r="E329" s="340"/>
      <c r="F329" s="340"/>
      <c r="G329" s="340"/>
      <c r="H329" s="340"/>
    </row>
    <row r="330" spans="2:8" x14ac:dyDescent="0.25">
      <c r="B330" s="340"/>
      <c r="C330" s="340"/>
      <c r="D330" s="340"/>
      <c r="E330" s="340"/>
      <c r="F330" s="340"/>
      <c r="G330" s="340"/>
      <c r="H330" s="340"/>
    </row>
    <row r="331" spans="2:8" x14ac:dyDescent="0.25">
      <c r="B331" s="340"/>
      <c r="C331" s="340"/>
      <c r="D331" s="340"/>
      <c r="E331" s="340"/>
      <c r="F331" s="340"/>
      <c r="G331" s="340"/>
      <c r="H331" s="340"/>
    </row>
    <row r="332" spans="2:8" x14ac:dyDescent="0.25">
      <c r="B332" s="340"/>
      <c r="C332" s="340"/>
      <c r="D332" s="340"/>
      <c r="E332" s="340"/>
      <c r="F332" s="340"/>
      <c r="G332" s="340"/>
      <c r="H332" s="340"/>
    </row>
    <row r="333" spans="2:8" x14ac:dyDescent="0.25">
      <c r="B333" s="340"/>
      <c r="C333" s="340"/>
      <c r="D333" s="340"/>
      <c r="E333" s="340"/>
      <c r="F333" s="340"/>
      <c r="G333" s="340"/>
      <c r="H333" s="340"/>
    </row>
    <row r="334" spans="2:8" x14ac:dyDescent="0.25">
      <c r="B334" s="340"/>
      <c r="C334" s="340"/>
      <c r="D334" s="340"/>
      <c r="E334" s="340"/>
      <c r="F334" s="340"/>
      <c r="G334" s="340"/>
      <c r="H334" s="340"/>
    </row>
    <row r="335" spans="2:8" x14ac:dyDescent="0.25">
      <c r="B335" s="340"/>
      <c r="C335" s="340"/>
      <c r="D335" s="340"/>
      <c r="E335" s="340"/>
      <c r="F335" s="340"/>
      <c r="G335" s="340"/>
      <c r="H335" s="340"/>
    </row>
    <row r="336" spans="2:8" x14ac:dyDescent="0.25">
      <c r="B336" s="340"/>
      <c r="C336" s="340"/>
      <c r="D336" s="340"/>
      <c r="E336" s="340"/>
      <c r="F336" s="340"/>
      <c r="G336" s="340"/>
      <c r="H336" s="340"/>
    </row>
    <row r="337" spans="2:8" x14ac:dyDescent="0.25">
      <c r="B337" s="340"/>
      <c r="C337" s="340"/>
      <c r="D337" s="340"/>
      <c r="E337" s="340"/>
      <c r="F337" s="340"/>
      <c r="G337" s="340"/>
      <c r="H337" s="340"/>
    </row>
    <row r="338" spans="2:8" x14ac:dyDescent="0.25">
      <c r="B338" s="340"/>
      <c r="C338" s="340"/>
      <c r="D338" s="340"/>
      <c r="E338" s="340"/>
      <c r="F338" s="340"/>
      <c r="G338" s="340"/>
      <c r="H338" s="340"/>
    </row>
    <row r="339" spans="2:8" x14ac:dyDescent="0.25">
      <c r="B339" s="340"/>
      <c r="C339" s="340"/>
      <c r="D339" s="340"/>
      <c r="E339" s="340"/>
      <c r="F339" s="340"/>
      <c r="G339" s="340"/>
      <c r="H339" s="340"/>
    </row>
    <row r="340" spans="2:8" x14ac:dyDescent="0.25">
      <c r="B340" s="340"/>
      <c r="C340" s="340"/>
      <c r="D340" s="340"/>
      <c r="E340" s="340"/>
      <c r="F340" s="340"/>
      <c r="G340" s="340"/>
      <c r="H340" s="340"/>
    </row>
    <row r="341" spans="2:8" x14ac:dyDescent="0.25">
      <c r="B341" s="340"/>
      <c r="C341" s="340"/>
      <c r="D341" s="340"/>
      <c r="E341" s="340"/>
      <c r="F341" s="340"/>
      <c r="G341" s="340"/>
      <c r="H341" s="340"/>
    </row>
    <row r="342" spans="2:8" x14ac:dyDescent="0.25">
      <c r="B342" s="340"/>
      <c r="C342" s="340"/>
      <c r="D342" s="340"/>
      <c r="E342" s="340"/>
      <c r="F342" s="340"/>
      <c r="G342" s="340"/>
      <c r="H342" s="340"/>
    </row>
    <row r="343" spans="2:8" x14ac:dyDescent="0.25">
      <c r="B343" s="340"/>
      <c r="C343" s="340"/>
      <c r="D343" s="340"/>
      <c r="E343" s="340"/>
      <c r="F343" s="340"/>
      <c r="G343" s="340"/>
      <c r="H343" s="340"/>
    </row>
    <row r="344" spans="2:8" x14ac:dyDescent="0.25">
      <c r="B344" s="340"/>
      <c r="C344" s="340"/>
      <c r="D344" s="340"/>
      <c r="E344" s="340"/>
      <c r="F344" s="340"/>
      <c r="G344" s="340"/>
      <c r="H344" s="340"/>
    </row>
    <row r="345" spans="2:8" x14ac:dyDescent="0.25">
      <c r="B345" s="340"/>
      <c r="C345" s="340"/>
      <c r="D345" s="340"/>
      <c r="E345" s="340"/>
      <c r="F345" s="340"/>
      <c r="G345" s="340"/>
      <c r="H345" s="340"/>
    </row>
    <row r="346" spans="2:8" x14ac:dyDescent="0.25">
      <c r="B346" s="340"/>
      <c r="C346" s="340"/>
      <c r="D346" s="340"/>
      <c r="E346" s="340"/>
      <c r="F346" s="340"/>
      <c r="G346" s="340"/>
      <c r="H346" s="340"/>
    </row>
    <row r="347" spans="2:8" x14ac:dyDescent="0.25">
      <c r="B347" s="340"/>
      <c r="C347" s="340"/>
      <c r="D347" s="340"/>
      <c r="E347" s="340"/>
      <c r="F347" s="340"/>
      <c r="G347" s="340"/>
      <c r="H347" s="340"/>
    </row>
    <row r="348" spans="2:8" x14ac:dyDescent="0.25">
      <c r="B348" s="340"/>
      <c r="C348" s="340"/>
      <c r="D348" s="340"/>
      <c r="E348" s="340"/>
      <c r="F348" s="340"/>
      <c r="G348" s="340"/>
      <c r="H348" s="340"/>
    </row>
    <row r="349" spans="2:8" x14ac:dyDescent="0.25">
      <c r="B349" s="340"/>
      <c r="C349" s="340"/>
      <c r="D349" s="340"/>
      <c r="E349" s="340"/>
      <c r="F349" s="340"/>
      <c r="G349" s="340"/>
      <c r="H349" s="340"/>
    </row>
    <row r="350" spans="2:8" x14ac:dyDescent="0.25">
      <c r="B350" s="340"/>
      <c r="C350" s="340"/>
      <c r="D350" s="340"/>
      <c r="E350" s="340"/>
      <c r="F350" s="340"/>
      <c r="G350" s="340"/>
      <c r="H350" s="340"/>
    </row>
    <row r="351" spans="2:8" x14ac:dyDescent="0.25">
      <c r="B351" s="340"/>
      <c r="C351" s="340"/>
      <c r="D351" s="340"/>
      <c r="E351" s="340"/>
      <c r="F351" s="340"/>
      <c r="G351" s="340"/>
      <c r="H351" s="340"/>
    </row>
    <row r="352" spans="2:8" x14ac:dyDescent="0.25">
      <c r="B352" s="340"/>
      <c r="C352" s="340"/>
      <c r="D352" s="340"/>
      <c r="E352" s="340"/>
      <c r="F352" s="340"/>
      <c r="G352" s="340"/>
      <c r="H352" s="340"/>
    </row>
    <row r="353" spans="2:8" x14ac:dyDescent="0.25">
      <c r="B353" s="340"/>
      <c r="C353" s="340"/>
      <c r="D353" s="340"/>
      <c r="E353" s="340"/>
      <c r="F353" s="340"/>
      <c r="G353" s="340"/>
      <c r="H353" s="340"/>
    </row>
    <row r="354" spans="2:8" x14ac:dyDescent="0.25">
      <c r="B354" s="340"/>
      <c r="C354" s="340"/>
      <c r="D354" s="340"/>
      <c r="E354" s="340"/>
      <c r="F354" s="340"/>
      <c r="G354" s="340"/>
      <c r="H354" s="340"/>
    </row>
    <row r="355" spans="2:8" x14ac:dyDescent="0.25">
      <c r="B355" s="340"/>
      <c r="C355" s="340"/>
      <c r="D355" s="340"/>
      <c r="E355" s="340"/>
      <c r="F355" s="340"/>
      <c r="G355" s="340"/>
      <c r="H355" s="340"/>
    </row>
    <row r="356" spans="2:8" x14ac:dyDescent="0.25">
      <c r="B356" s="340"/>
      <c r="C356" s="340"/>
      <c r="D356" s="340"/>
      <c r="E356" s="340"/>
      <c r="F356" s="340"/>
      <c r="G356" s="340"/>
      <c r="H356" s="340"/>
    </row>
    <row r="357" spans="2:8" x14ac:dyDescent="0.25">
      <c r="B357" s="340"/>
      <c r="C357" s="340"/>
      <c r="D357" s="340"/>
      <c r="E357" s="340"/>
      <c r="F357" s="340"/>
      <c r="G357" s="340"/>
      <c r="H357" s="340"/>
    </row>
    <row r="358" spans="2:8" x14ac:dyDescent="0.25">
      <c r="B358" s="340"/>
      <c r="C358" s="340"/>
      <c r="D358" s="340"/>
      <c r="E358" s="340"/>
      <c r="F358" s="340"/>
      <c r="G358" s="340"/>
      <c r="H358" s="340"/>
    </row>
    <row r="359" spans="2:8" x14ac:dyDescent="0.25">
      <c r="B359" s="340"/>
      <c r="C359" s="340"/>
      <c r="D359" s="340"/>
      <c r="E359" s="340"/>
      <c r="F359" s="340"/>
      <c r="G359" s="340"/>
      <c r="H359" s="340"/>
    </row>
    <row r="360" spans="2:8" x14ac:dyDescent="0.25">
      <c r="B360" s="340"/>
      <c r="C360" s="340"/>
      <c r="D360" s="340"/>
      <c r="E360" s="340"/>
      <c r="F360" s="340"/>
      <c r="G360" s="340"/>
      <c r="H360" s="340"/>
    </row>
    <row r="361" spans="2:8" x14ac:dyDescent="0.25">
      <c r="B361" s="340"/>
      <c r="C361" s="340"/>
      <c r="D361" s="340"/>
      <c r="E361" s="340"/>
      <c r="F361" s="340"/>
      <c r="G361" s="340"/>
      <c r="H361" s="340"/>
    </row>
    <row r="362" spans="2:8" x14ac:dyDescent="0.25">
      <c r="B362" s="340"/>
      <c r="C362" s="340"/>
      <c r="D362" s="340"/>
      <c r="E362" s="340"/>
      <c r="F362" s="340"/>
      <c r="G362" s="340"/>
      <c r="H362" s="340"/>
    </row>
    <row r="363" spans="2:8" x14ac:dyDescent="0.25">
      <c r="B363" s="340"/>
      <c r="C363" s="340"/>
      <c r="D363" s="340"/>
      <c r="E363" s="340"/>
      <c r="F363" s="340"/>
      <c r="G363" s="340"/>
      <c r="H363" s="340"/>
    </row>
    <row r="364" spans="2:8" x14ac:dyDescent="0.25">
      <c r="B364" s="340"/>
      <c r="C364" s="340"/>
      <c r="D364" s="340"/>
      <c r="E364" s="340"/>
      <c r="F364" s="340"/>
      <c r="G364" s="340"/>
      <c r="H364" s="340"/>
    </row>
    <row r="365" spans="2:8" x14ac:dyDescent="0.25">
      <c r="B365" s="340"/>
      <c r="C365" s="340"/>
      <c r="D365" s="340"/>
      <c r="E365" s="340"/>
      <c r="F365" s="340"/>
      <c r="G365" s="340"/>
      <c r="H365" s="340"/>
    </row>
    <row r="366" spans="2:8" x14ac:dyDescent="0.25">
      <c r="B366" s="340"/>
      <c r="C366" s="340"/>
      <c r="D366" s="340"/>
      <c r="E366" s="340"/>
      <c r="F366" s="340"/>
      <c r="G366" s="340"/>
      <c r="H366" s="340"/>
    </row>
    <row r="367" spans="2:8" x14ac:dyDescent="0.25">
      <c r="B367" s="340"/>
      <c r="C367" s="340"/>
      <c r="D367" s="340"/>
      <c r="E367" s="340"/>
      <c r="F367" s="340"/>
      <c r="G367" s="340"/>
      <c r="H367" s="340"/>
    </row>
    <row r="368" spans="2:8" x14ac:dyDescent="0.25">
      <c r="B368" s="340"/>
      <c r="C368" s="340"/>
      <c r="D368" s="340"/>
      <c r="E368" s="340"/>
      <c r="F368" s="340"/>
      <c r="G368" s="340"/>
      <c r="H368" s="340"/>
    </row>
    <row r="369" spans="2:8" x14ac:dyDescent="0.25">
      <c r="B369" s="340"/>
      <c r="C369" s="340"/>
      <c r="D369" s="340"/>
      <c r="E369" s="340"/>
      <c r="F369" s="340"/>
      <c r="G369" s="340"/>
      <c r="H369" s="340"/>
    </row>
    <row r="370" spans="2:8" x14ac:dyDescent="0.25">
      <c r="B370" s="340"/>
      <c r="C370" s="340"/>
      <c r="D370" s="340"/>
      <c r="E370" s="340"/>
      <c r="F370" s="340"/>
      <c r="G370" s="340"/>
      <c r="H370" s="340"/>
    </row>
    <row r="371" spans="2:8" x14ac:dyDescent="0.25">
      <c r="B371" s="340"/>
      <c r="C371" s="340"/>
      <c r="D371" s="340"/>
      <c r="E371" s="340"/>
      <c r="F371" s="340"/>
      <c r="G371" s="340"/>
      <c r="H371" s="340"/>
    </row>
    <row r="372" spans="2:8" x14ac:dyDescent="0.25">
      <c r="B372" s="340"/>
      <c r="C372" s="340"/>
      <c r="D372" s="340"/>
      <c r="E372" s="340"/>
      <c r="F372" s="340"/>
      <c r="G372" s="340"/>
      <c r="H372" s="340"/>
    </row>
    <row r="373" spans="2:8" x14ac:dyDescent="0.25">
      <c r="B373" s="340"/>
      <c r="C373" s="340"/>
      <c r="D373" s="340"/>
      <c r="E373" s="340"/>
      <c r="F373" s="340"/>
      <c r="G373" s="340"/>
      <c r="H373" s="340"/>
    </row>
    <row r="374" spans="2:8" x14ac:dyDescent="0.25">
      <c r="B374" s="340"/>
      <c r="C374" s="340"/>
      <c r="D374" s="340"/>
      <c r="E374" s="340"/>
      <c r="F374" s="340"/>
      <c r="G374" s="340"/>
      <c r="H374" s="340"/>
    </row>
    <row r="375" spans="2:8" x14ac:dyDescent="0.25">
      <c r="B375" s="340"/>
      <c r="C375" s="340"/>
      <c r="D375" s="340"/>
      <c r="E375" s="340"/>
      <c r="F375" s="340"/>
      <c r="G375" s="340"/>
      <c r="H375" s="340"/>
    </row>
    <row r="376" spans="2:8" x14ac:dyDescent="0.25">
      <c r="B376" s="340"/>
      <c r="C376" s="340"/>
      <c r="D376" s="340"/>
      <c r="E376" s="340"/>
      <c r="F376" s="340"/>
      <c r="G376" s="340"/>
      <c r="H376" s="340"/>
    </row>
    <row r="377" spans="2:8" x14ac:dyDescent="0.25">
      <c r="B377" s="340"/>
      <c r="C377" s="340"/>
      <c r="D377" s="340"/>
      <c r="E377" s="340"/>
      <c r="F377" s="340"/>
      <c r="G377" s="340"/>
      <c r="H377" s="340"/>
    </row>
    <row r="378" spans="2:8" x14ac:dyDescent="0.25">
      <c r="B378" s="340"/>
      <c r="C378" s="340"/>
      <c r="D378" s="340"/>
      <c r="E378" s="340"/>
      <c r="F378" s="340"/>
      <c r="G378" s="340"/>
      <c r="H378" s="340"/>
    </row>
    <row r="379" spans="2:8" x14ac:dyDescent="0.25">
      <c r="B379" s="340"/>
      <c r="C379" s="340"/>
      <c r="D379" s="340"/>
      <c r="E379" s="340"/>
      <c r="F379" s="340"/>
      <c r="G379" s="340"/>
      <c r="H379" s="340"/>
    </row>
    <row r="380" spans="2:8" x14ac:dyDescent="0.25">
      <c r="B380" s="340"/>
      <c r="C380" s="340"/>
      <c r="D380" s="340"/>
      <c r="E380" s="340"/>
      <c r="F380" s="340"/>
      <c r="G380" s="340"/>
      <c r="H380" s="340"/>
    </row>
    <row r="381" spans="2:8" x14ac:dyDescent="0.25">
      <c r="B381" s="340"/>
      <c r="C381" s="340"/>
      <c r="D381" s="340"/>
      <c r="E381" s="340"/>
      <c r="F381" s="340"/>
      <c r="G381" s="340"/>
      <c r="H381" s="340"/>
    </row>
    <row r="382" spans="2:8" x14ac:dyDescent="0.25">
      <c r="B382" s="340"/>
      <c r="C382" s="340"/>
      <c r="D382" s="340"/>
      <c r="E382" s="340"/>
      <c r="F382" s="340"/>
      <c r="G382" s="340"/>
      <c r="H382" s="340"/>
    </row>
    <row r="383" spans="2:8" x14ac:dyDescent="0.25">
      <c r="B383" s="340"/>
      <c r="C383" s="340"/>
      <c r="D383" s="340"/>
      <c r="E383" s="340"/>
      <c r="F383" s="340"/>
      <c r="G383" s="340"/>
      <c r="H383" s="340"/>
    </row>
    <row r="384" spans="2:8" x14ac:dyDescent="0.25">
      <c r="B384" s="340"/>
      <c r="C384" s="340"/>
      <c r="D384" s="340"/>
      <c r="E384" s="340"/>
      <c r="F384" s="340"/>
      <c r="G384" s="340"/>
      <c r="H384" s="340"/>
    </row>
    <row r="385" spans="2:8" x14ac:dyDescent="0.25">
      <c r="B385" s="340"/>
      <c r="C385" s="340"/>
      <c r="D385" s="340"/>
      <c r="E385" s="340"/>
      <c r="F385" s="340"/>
      <c r="G385" s="340"/>
      <c r="H385" s="340"/>
    </row>
    <row r="386" spans="2:8" x14ac:dyDescent="0.25">
      <c r="B386" s="340"/>
      <c r="C386" s="340"/>
      <c r="D386" s="340"/>
      <c r="E386" s="340"/>
      <c r="F386" s="340"/>
      <c r="G386" s="340"/>
      <c r="H386" s="340"/>
    </row>
    <row r="387" spans="2:8" x14ac:dyDescent="0.25">
      <c r="B387" s="340"/>
      <c r="C387" s="340"/>
      <c r="D387" s="340"/>
      <c r="E387" s="340"/>
      <c r="F387" s="340"/>
      <c r="G387" s="340"/>
      <c r="H387" s="340"/>
    </row>
    <row r="388" spans="2:8" x14ac:dyDescent="0.25">
      <c r="B388" s="340"/>
      <c r="C388" s="340"/>
      <c r="D388" s="340"/>
      <c r="E388" s="340"/>
      <c r="F388" s="340"/>
      <c r="G388" s="340"/>
      <c r="H388" s="340"/>
    </row>
    <row r="389" spans="2:8" x14ac:dyDescent="0.25">
      <c r="B389" s="340"/>
      <c r="C389" s="340"/>
      <c r="D389" s="340"/>
      <c r="E389" s="340"/>
      <c r="F389" s="340"/>
      <c r="G389" s="340"/>
      <c r="H389" s="340"/>
    </row>
    <row r="390" spans="2:8" x14ac:dyDescent="0.25">
      <c r="B390" s="340"/>
      <c r="C390" s="340"/>
      <c r="D390" s="340"/>
      <c r="E390" s="340"/>
      <c r="F390" s="340"/>
      <c r="G390" s="340"/>
      <c r="H390" s="340"/>
    </row>
    <row r="391" spans="2:8" x14ac:dyDescent="0.25">
      <c r="B391" s="340"/>
      <c r="C391" s="340"/>
      <c r="D391" s="340"/>
      <c r="E391" s="340"/>
      <c r="F391" s="340"/>
      <c r="G391" s="340"/>
      <c r="H391" s="340"/>
    </row>
    <row r="392" spans="2:8" x14ac:dyDescent="0.25">
      <c r="B392" s="340"/>
      <c r="C392" s="340"/>
      <c r="D392" s="340"/>
      <c r="E392" s="340"/>
      <c r="F392" s="340"/>
      <c r="G392" s="340"/>
      <c r="H392" s="340"/>
    </row>
    <row r="393" spans="2:8" x14ac:dyDescent="0.25">
      <c r="B393" s="340"/>
      <c r="C393" s="340"/>
      <c r="D393" s="340"/>
      <c r="E393" s="340"/>
      <c r="F393" s="340"/>
      <c r="G393" s="340"/>
      <c r="H393" s="340"/>
    </row>
    <row r="394" spans="2:8" x14ac:dyDescent="0.25">
      <c r="B394" s="340"/>
      <c r="C394" s="340"/>
      <c r="D394" s="340"/>
      <c r="E394" s="340"/>
      <c r="F394" s="340"/>
      <c r="G394" s="340"/>
      <c r="H394" s="340"/>
    </row>
    <row r="395" spans="2:8" x14ac:dyDescent="0.25">
      <c r="B395" s="340"/>
      <c r="C395" s="340"/>
      <c r="D395" s="340"/>
      <c r="E395" s="340"/>
      <c r="F395" s="340"/>
      <c r="G395" s="340"/>
      <c r="H395" s="340"/>
    </row>
    <row r="396" spans="2:8" x14ac:dyDescent="0.25">
      <c r="B396" s="340"/>
      <c r="C396" s="340"/>
      <c r="D396" s="340"/>
      <c r="E396" s="340"/>
      <c r="F396" s="340"/>
      <c r="G396" s="340"/>
      <c r="H396" s="340"/>
    </row>
    <row r="397" spans="2:8" x14ac:dyDescent="0.25">
      <c r="B397" s="340"/>
      <c r="C397" s="340"/>
      <c r="D397" s="340"/>
      <c r="E397" s="340"/>
      <c r="F397" s="340"/>
      <c r="G397" s="340"/>
      <c r="H397" s="340"/>
    </row>
    <row r="398" spans="2:8" x14ac:dyDescent="0.25">
      <c r="B398" s="340"/>
      <c r="C398" s="340"/>
      <c r="D398" s="340"/>
      <c r="E398" s="340"/>
      <c r="F398" s="340"/>
      <c r="G398" s="340"/>
      <c r="H398" s="340"/>
    </row>
    <row r="399" spans="2:8" x14ac:dyDescent="0.25">
      <c r="B399" s="340"/>
      <c r="C399" s="340"/>
      <c r="D399" s="340"/>
      <c r="E399" s="340"/>
      <c r="F399" s="340"/>
      <c r="G399" s="340"/>
      <c r="H399" s="340"/>
    </row>
    <row r="400" spans="2:8" x14ac:dyDescent="0.25">
      <c r="B400" s="340"/>
      <c r="C400" s="340"/>
      <c r="D400" s="340"/>
      <c r="E400" s="340"/>
      <c r="F400" s="340"/>
      <c r="G400" s="340"/>
      <c r="H400" s="340"/>
    </row>
    <row r="401" spans="2:8" x14ac:dyDescent="0.25">
      <c r="B401" s="340"/>
      <c r="C401" s="340"/>
      <c r="D401" s="340"/>
      <c r="E401" s="340"/>
      <c r="F401" s="340"/>
      <c r="G401" s="340"/>
      <c r="H401" s="340"/>
    </row>
    <row r="402" spans="2:8" x14ac:dyDescent="0.25">
      <c r="B402" s="340"/>
      <c r="C402" s="340"/>
      <c r="D402" s="340"/>
      <c r="E402" s="340"/>
      <c r="F402" s="340"/>
      <c r="G402" s="340"/>
      <c r="H402" s="340"/>
    </row>
    <row r="403" spans="2:8" x14ac:dyDescent="0.25">
      <c r="B403" s="340"/>
      <c r="C403" s="340"/>
      <c r="D403" s="340"/>
      <c r="E403" s="340"/>
      <c r="F403" s="340"/>
      <c r="G403" s="340"/>
      <c r="H403" s="340"/>
    </row>
    <row r="404" spans="2:8" x14ac:dyDescent="0.25">
      <c r="B404" s="340"/>
      <c r="C404" s="340"/>
      <c r="D404" s="340"/>
      <c r="E404" s="340"/>
      <c r="F404" s="340"/>
      <c r="G404" s="340"/>
      <c r="H404" s="340"/>
    </row>
    <row r="405" spans="2:8" x14ac:dyDescent="0.25">
      <c r="B405" s="340"/>
      <c r="C405" s="340"/>
      <c r="D405" s="340"/>
      <c r="E405" s="340"/>
      <c r="F405" s="340"/>
      <c r="G405" s="340"/>
      <c r="H405" s="340"/>
    </row>
    <row r="406" spans="2:8" x14ac:dyDescent="0.25">
      <c r="B406" s="340"/>
      <c r="C406" s="340"/>
      <c r="D406" s="340"/>
      <c r="E406" s="340"/>
      <c r="F406" s="340"/>
      <c r="G406" s="340"/>
      <c r="H406" s="340"/>
    </row>
    <row r="407" spans="2:8" x14ac:dyDescent="0.25">
      <c r="B407" s="340"/>
      <c r="C407" s="340"/>
      <c r="D407" s="340"/>
      <c r="E407" s="340"/>
      <c r="F407" s="340"/>
      <c r="G407" s="340"/>
      <c r="H407" s="340"/>
    </row>
    <row r="408" spans="2:8" x14ac:dyDescent="0.25">
      <c r="B408" s="340"/>
      <c r="C408" s="340"/>
      <c r="D408" s="340"/>
      <c r="E408" s="340"/>
      <c r="F408" s="340"/>
      <c r="G408" s="340"/>
      <c r="H408" s="340"/>
    </row>
    <row r="409" spans="2:8" x14ac:dyDescent="0.25">
      <c r="B409" s="340"/>
      <c r="C409" s="340"/>
      <c r="D409" s="340"/>
      <c r="E409" s="340"/>
      <c r="F409" s="340"/>
      <c r="G409" s="340"/>
      <c r="H409" s="340"/>
    </row>
    <row r="410" spans="2:8" x14ac:dyDescent="0.25">
      <c r="B410" s="340"/>
      <c r="C410" s="340"/>
      <c r="D410" s="340"/>
      <c r="E410" s="340"/>
      <c r="F410" s="340"/>
      <c r="G410" s="340"/>
      <c r="H410" s="340"/>
    </row>
    <row r="411" spans="2:8" x14ac:dyDescent="0.25">
      <c r="B411" s="340"/>
      <c r="C411" s="340"/>
      <c r="D411" s="340"/>
      <c r="E411" s="340"/>
      <c r="F411" s="340"/>
      <c r="G411" s="340"/>
      <c r="H411" s="340"/>
    </row>
    <row r="412" spans="2:8" x14ac:dyDescent="0.25">
      <c r="B412" s="340"/>
      <c r="C412" s="340"/>
      <c r="D412" s="340"/>
      <c r="E412" s="340"/>
      <c r="F412" s="340"/>
      <c r="G412" s="340"/>
      <c r="H412" s="340"/>
    </row>
    <row r="413" spans="2:8" x14ac:dyDescent="0.25">
      <c r="B413" s="340"/>
      <c r="C413" s="340"/>
      <c r="D413" s="340"/>
      <c r="E413" s="340"/>
      <c r="F413" s="340"/>
      <c r="G413" s="340"/>
      <c r="H413" s="340"/>
    </row>
    <row r="414" spans="2:8" x14ac:dyDescent="0.25">
      <c r="B414" s="340"/>
      <c r="C414" s="340"/>
      <c r="D414" s="340"/>
      <c r="E414" s="340"/>
      <c r="F414" s="340"/>
      <c r="G414" s="340"/>
      <c r="H414" s="340"/>
    </row>
    <row r="415" spans="2:8" x14ac:dyDescent="0.25">
      <c r="B415" s="340"/>
      <c r="C415" s="340"/>
      <c r="D415" s="340"/>
      <c r="E415" s="340"/>
      <c r="F415" s="340"/>
      <c r="G415" s="340"/>
      <c r="H415" s="340"/>
    </row>
    <row r="416" spans="2:8" x14ac:dyDescent="0.25">
      <c r="B416" s="340"/>
      <c r="C416" s="340"/>
      <c r="D416" s="340"/>
      <c r="E416" s="340"/>
      <c r="F416" s="340"/>
      <c r="G416" s="340"/>
      <c r="H416" s="340"/>
    </row>
    <row r="417" spans="2:8" x14ac:dyDescent="0.25">
      <c r="B417" s="340"/>
      <c r="C417" s="340"/>
      <c r="D417" s="340"/>
      <c r="E417" s="340"/>
      <c r="F417" s="340"/>
      <c r="G417" s="340"/>
      <c r="H417" s="340"/>
    </row>
    <row r="418" spans="2:8" x14ac:dyDescent="0.25">
      <c r="B418" s="340"/>
      <c r="C418" s="340"/>
      <c r="D418" s="340"/>
      <c r="E418" s="340"/>
      <c r="F418" s="340"/>
      <c r="G418" s="340"/>
      <c r="H418" s="340"/>
    </row>
    <row r="419" spans="2:8" x14ac:dyDescent="0.25">
      <c r="B419" s="340"/>
      <c r="C419" s="340"/>
      <c r="D419" s="340"/>
      <c r="E419" s="340"/>
      <c r="F419" s="340"/>
      <c r="G419" s="340"/>
      <c r="H419" s="340"/>
    </row>
    <row r="420" spans="2:8" x14ac:dyDescent="0.25">
      <c r="B420" s="340"/>
      <c r="C420" s="340"/>
      <c r="D420" s="340"/>
      <c r="E420" s="340"/>
      <c r="F420" s="340"/>
      <c r="G420" s="340"/>
      <c r="H420" s="340"/>
    </row>
    <row r="421" spans="2:8" x14ac:dyDescent="0.25">
      <c r="B421" s="340"/>
      <c r="C421" s="340"/>
      <c r="D421" s="340"/>
      <c r="E421" s="340"/>
      <c r="F421" s="340"/>
      <c r="G421" s="340"/>
      <c r="H421" s="340"/>
    </row>
    <row r="422" spans="2:8" x14ac:dyDescent="0.25">
      <c r="B422" s="340"/>
      <c r="C422" s="340"/>
      <c r="D422" s="340"/>
      <c r="E422" s="340"/>
      <c r="F422" s="340"/>
      <c r="G422" s="340"/>
      <c r="H422" s="340"/>
    </row>
    <row r="423" spans="2:8" x14ac:dyDescent="0.25">
      <c r="B423" s="340"/>
      <c r="C423" s="340"/>
      <c r="D423" s="340"/>
      <c r="E423" s="340"/>
      <c r="F423" s="340"/>
      <c r="G423" s="340"/>
      <c r="H423" s="340"/>
    </row>
    <row r="424" spans="2:8" x14ac:dyDescent="0.25">
      <c r="B424" s="340"/>
      <c r="C424" s="340"/>
      <c r="D424" s="340"/>
      <c r="E424" s="340"/>
      <c r="F424" s="340"/>
      <c r="G424" s="340"/>
      <c r="H424" s="340"/>
    </row>
    <row r="425" spans="2:8" x14ac:dyDescent="0.25">
      <c r="B425" s="340"/>
      <c r="C425" s="340"/>
      <c r="D425" s="340"/>
      <c r="E425" s="340"/>
      <c r="F425" s="340"/>
      <c r="G425" s="340"/>
      <c r="H425" s="340"/>
    </row>
    <row r="426" spans="2:8" x14ac:dyDescent="0.25">
      <c r="B426" s="340"/>
      <c r="C426" s="340"/>
      <c r="D426" s="340"/>
      <c r="E426" s="340"/>
      <c r="F426" s="340"/>
      <c r="G426" s="340"/>
      <c r="H426" s="340"/>
    </row>
    <row r="427" spans="2:8" x14ac:dyDescent="0.25">
      <c r="B427" s="340"/>
      <c r="C427" s="340"/>
      <c r="D427" s="340"/>
      <c r="E427" s="340"/>
      <c r="F427" s="340"/>
      <c r="G427" s="340"/>
      <c r="H427" s="340"/>
    </row>
    <row r="428" spans="2:8" x14ac:dyDescent="0.25">
      <c r="B428" s="340"/>
      <c r="C428" s="340"/>
      <c r="D428" s="340"/>
      <c r="E428" s="340"/>
      <c r="F428" s="340"/>
      <c r="G428" s="340"/>
      <c r="H428" s="340"/>
    </row>
    <row r="429" spans="2:8" x14ac:dyDescent="0.25">
      <c r="B429" s="340"/>
      <c r="C429" s="340"/>
      <c r="D429" s="340"/>
      <c r="E429" s="340"/>
      <c r="F429" s="340"/>
      <c r="G429" s="340"/>
      <c r="H429" s="340"/>
    </row>
    <row r="430" spans="2:8" x14ac:dyDescent="0.25">
      <c r="B430" s="340"/>
      <c r="C430" s="340"/>
      <c r="D430" s="340"/>
      <c r="E430" s="340"/>
      <c r="F430" s="340"/>
      <c r="G430" s="340"/>
      <c r="H430" s="340"/>
    </row>
    <row r="431" spans="2:8" x14ac:dyDescent="0.25">
      <c r="B431" s="340"/>
      <c r="C431" s="340"/>
      <c r="D431" s="340"/>
      <c r="E431" s="340"/>
      <c r="F431" s="340"/>
      <c r="G431" s="340"/>
      <c r="H431" s="340"/>
    </row>
    <row r="432" spans="2:8" x14ac:dyDescent="0.25">
      <c r="B432" s="340"/>
      <c r="C432" s="340"/>
      <c r="D432" s="340"/>
      <c r="E432" s="340"/>
      <c r="F432" s="340"/>
      <c r="G432" s="340"/>
      <c r="H432" s="340"/>
    </row>
    <row r="433" spans="2:8" x14ac:dyDescent="0.25">
      <c r="B433" s="340"/>
      <c r="C433" s="340"/>
      <c r="D433" s="340"/>
      <c r="E433" s="340"/>
      <c r="F433" s="340"/>
      <c r="G433" s="340"/>
      <c r="H433" s="340"/>
    </row>
    <row r="434" spans="2:8" x14ac:dyDescent="0.25">
      <c r="B434" s="340"/>
      <c r="C434" s="340"/>
      <c r="D434" s="340"/>
      <c r="E434" s="340"/>
      <c r="F434" s="340"/>
      <c r="G434" s="340"/>
      <c r="H434" s="340"/>
    </row>
    <row r="435" spans="2:8" x14ac:dyDescent="0.25">
      <c r="B435" s="340"/>
      <c r="C435" s="340"/>
      <c r="D435" s="340"/>
      <c r="E435" s="340"/>
      <c r="F435" s="340"/>
      <c r="G435" s="340"/>
      <c r="H435" s="340"/>
    </row>
    <row r="436" spans="2:8" x14ac:dyDescent="0.25">
      <c r="B436" s="340"/>
      <c r="C436" s="340"/>
      <c r="D436" s="340"/>
      <c r="E436" s="340"/>
      <c r="F436" s="340"/>
      <c r="G436" s="340"/>
      <c r="H436" s="340"/>
    </row>
    <row r="437" spans="2:8" x14ac:dyDescent="0.25">
      <c r="B437" s="340"/>
      <c r="C437" s="340"/>
      <c r="D437" s="340"/>
      <c r="E437" s="340"/>
      <c r="F437" s="340"/>
      <c r="G437" s="340"/>
      <c r="H437" s="340"/>
    </row>
    <row r="438" spans="2:8" x14ac:dyDescent="0.25">
      <c r="B438" s="340"/>
      <c r="C438" s="340"/>
      <c r="D438" s="340"/>
      <c r="E438" s="340"/>
      <c r="F438" s="340"/>
      <c r="G438" s="340"/>
      <c r="H438" s="340"/>
    </row>
    <row r="439" spans="2:8" x14ac:dyDescent="0.25">
      <c r="B439" s="340"/>
      <c r="C439" s="340"/>
      <c r="D439" s="340"/>
      <c r="E439" s="340"/>
      <c r="F439" s="340"/>
      <c r="G439" s="340"/>
      <c r="H439" s="340"/>
    </row>
    <row r="440" spans="2:8" x14ac:dyDescent="0.25">
      <c r="B440" s="340"/>
      <c r="C440" s="340"/>
      <c r="D440" s="340"/>
      <c r="E440" s="340"/>
      <c r="F440" s="340"/>
      <c r="G440" s="340"/>
      <c r="H440" s="340"/>
    </row>
    <row r="441" spans="2:8" x14ac:dyDescent="0.25">
      <c r="B441" s="340"/>
      <c r="C441" s="340"/>
      <c r="D441" s="340"/>
      <c r="E441" s="340"/>
      <c r="F441" s="340"/>
      <c r="G441" s="340"/>
      <c r="H441" s="340"/>
    </row>
    <row r="442" spans="2:8" x14ac:dyDescent="0.25">
      <c r="B442" s="340"/>
      <c r="C442" s="340"/>
      <c r="D442" s="340"/>
      <c r="E442" s="340"/>
      <c r="F442" s="340"/>
      <c r="G442" s="340"/>
      <c r="H442" s="340"/>
    </row>
    <row r="443" spans="2:8" x14ac:dyDescent="0.25">
      <c r="B443" s="340"/>
      <c r="C443" s="340"/>
      <c r="D443" s="340"/>
      <c r="E443" s="340"/>
      <c r="F443" s="340"/>
      <c r="G443" s="340"/>
      <c r="H443" s="340"/>
    </row>
    <row r="444" spans="2:8" x14ac:dyDescent="0.25">
      <c r="B444" s="340"/>
      <c r="C444" s="340"/>
      <c r="D444" s="340"/>
      <c r="E444" s="340"/>
      <c r="F444" s="340"/>
      <c r="G444" s="340"/>
      <c r="H444" s="340"/>
    </row>
    <row r="445" spans="2:8" x14ac:dyDescent="0.25">
      <c r="B445" s="340"/>
      <c r="C445" s="340"/>
      <c r="D445" s="340"/>
      <c r="E445" s="340"/>
      <c r="F445" s="340"/>
      <c r="G445" s="340"/>
      <c r="H445" s="340"/>
    </row>
    <row r="446" spans="2:8" x14ac:dyDescent="0.25">
      <c r="B446" s="340"/>
      <c r="C446" s="340"/>
      <c r="D446" s="340"/>
      <c r="E446" s="340"/>
      <c r="F446" s="340"/>
      <c r="G446" s="340"/>
      <c r="H446" s="340"/>
    </row>
    <row r="447" spans="2:8" x14ac:dyDescent="0.25">
      <c r="B447" s="340"/>
      <c r="C447" s="340"/>
      <c r="D447" s="340"/>
      <c r="E447" s="340"/>
      <c r="F447" s="340"/>
      <c r="G447" s="340"/>
      <c r="H447" s="340"/>
    </row>
    <row r="448" spans="2:8" x14ac:dyDescent="0.25">
      <c r="B448" s="340"/>
      <c r="C448" s="340"/>
      <c r="D448" s="340"/>
      <c r="E448" s="340"/>
      <c r="F448" s="340"/>
      <c r="G448" s="340"/>
      <c r="H448" s="340"/>
    </row>
    <row r="449" spans="2:8" x14ac:dyDescent="0.25">
      <c r="B449" s="340"/>
      <c r="C449" s="340"/>
      <c r="D449" s="340"/>
      <c r="E449" s="340"/>
      <c r="F449" s="340"/>
      <c r="G449" s="340"/>
      <c r="H449" s="340"/>
    </row>
    <row r="450" spans="2:8" x14ac:dyDescent="0.25">
      <c r="B450" s="340"/>
      <c r="C450" s="340"/>
      <c r="D450" s="340"/>
      <c r="E450" s="340"/>
      <c r="F450" s="340"/>
      <c r="G450" s="340"/>
      <c r="H450" s="340"/>
    </row>
    <row r="451" spans="2:8" x14ac:dyDescent="0.25">
      <c r="B451" s="340"/>
      <c r="C451" s="340"/>
      <c r="D451" s="340"/>
      <c r="E451" s="340"/>
      <c r="F451" s="340"/>
      <c r="G451" s="340"/>
      <c r="H451" s="340"/>
    </row>
    <row r="452" spans="2:8" x14ac:dyDescent="0.25">
      <c r="B452" s="340"/>
      <c r="C452" s="340"/>
      <c r="D452" s="340"/>
      <c r="E452" s="340"/>
      <c r="F452" s="340"/>
      <c r="G452" s="340"/>
      <c r="H452" s="340"/>
    </row>
    <row r="453" spans="2:8" x14ac:dyDescent="0.25">
      <c r="B453" s="340"/>
      <c r="C453" s="340"/>
      <c r="D453" s="340"/>
      <c r="E453" s="340"/>
      <c r="F453" s="340"/>
      <c r="G453" s="340"/>
      <c r="H453" s="340"/>
    </row>
    <row r="454" spans="2:8" x14ac:dyDescent="0.25">
      <c r="B454" s="340"/>
      <c r="C454" s="340"/>
      <c r="D454" s="340"/>
      <c r="E454" s="340"/>
      <c r="F454" s="340"/>
      <c r="G454" s="340"/>
      <c r="H454" s="340"/>
    </row>
    <row r="455" spans="2:8" x14ac:dyDescent="0.25">
      <c r="B455" s="340"/>
      <c r="C455" s="340"/>
      <c r="D455" s="340"/>
      <c r="E455" s="340"/>
      <c r="F455" s="340"/>
      <c r="G455" s="340"/>
      <c r="H455" s="340"/>
    </row>
    <row r="456" spans="2:8" x14ac:dyDescent="0.25">
      <c r="B456" s="340"/>
      <c r="C456" s="340"/>
      <c r="D456" s="340"/>
      <c r="E456" s="340"/>
      <c r="F456" s="340"/>
      <c r="G456" s="340"/>
      <c r="H456" s="340"/>
    </row>
    <row r="457" spans="2:8" x14ac:dyDescent="0.25">
      <c r="B457" s="340"/>
      <c r="C457" s="340"/>
      <c r="D457" s="340"/>
      <c r="E457" s="340"/>
      <c r="F457" s="340"/>
      <c r="G457" s="340"/>
      <c r="H457" s="340"/>
    </row>
    <row r="458" spans="2:8" x14ac:dyDescent="0.25">
      <c r="B458" s="340"/>
      <c r="C458" s="340"/>
      <c r="D458" s="340"/>
      <c r="E458" s="340"/>
      <c r="F458" s="340"/>
      <c r="G458" s="340"/>
      <c r="H458" s="340"/>
    </row>
    <row r="459" spans="2:8" x14ac:dyDescent="0.25">
      <c r="B459" s="340"/>
      <c r="C459" s="340"/>
      <c r="D459" s="340"/>
      <c r="E459" s="340"/>
      <c r="F459" s="340"/>
      <c r="G459" s="340"/>
      <c r="H459" s="340"/>
    </row>
    <row r="460" spans="2:8" x14ac:dyDescent="0.25">
      <c r="B460" s="340"/>
      <c r="C460" s="340"/>
      <c r="D460" s="340"/>
      <c r="E460" s="340"/>
      <c r="F460" s="340"/>
      <c r="G460" s="340"/>
      <c r="H460" s="340"/>
    </row>
    <row r="461" spans="2:8" x14ac:dyDescent="0.25">
      <c r="B461" s="340"/>
      <c r="C461" s="340"/>
      <c r="D461" s="340"/>
      <c r="E461" s="340"/>
      <c r="F461" s="340"/>
      <c r="G461" s="340"/>
      <c r="H461" s="340"/>
    </row>
    <row r="462" spans="2:8" x14ac:dyDescent="0.25">
      <c r="B462" s="340"/>
      <c r="C462" s="340"/>
      <c r="D462" s="340"/>
      <c r="E462" s="340"/>
      <c r="F462" s="340"/>
      <c r="G462" s="340"/>
      <c r="H462" s="340"/>
    </row>
    <row r="463" spans="2:8" x14ac:dyDescent="0.25">
      <c r="B463" s="340"/>
      <c r="C463" s="340"/>
      <c r="D463" s="340"/>
      <c r="E463" s="340"/>
      <c r="F463" s="340"/>
      <c r="G463" s="340"/>
      <c r="H463" s="340"/>
    </row>
    <row r="464" spans="2:8" x14ac:dyDescent="0.25">
      <c r="B464" s="340"/>
      <c r="C464" s="340"/>
      <c r="D464" s="340"/>
      <c r="E464" s="340"/>
      <c r="F464" s="340"/>
      <c r="G464" s="340"/>
      <c r="H464" s="340"/>
    </row>
    <row r="465" spans="2:8" x14ac:dyDescent="0.25">
      <c r="B465" s="340"/>
      <c r="C465" s="340"/>
      <c r="D465" s="340"/>
      <c r="E465" s="340"/>
      <c r="F465" s="340"/>
      <c r="G465" s="340"/>
      <c r="H465" s="340"/>
    </row>
    <row r="466" spans="2:8" x14ac:dyDescent="0.25">
      <c r="B466" s="340"/>
      <c r="C466" s="340"/>
      <c r="D466" s="340"/>
      <c r="E466" s="340"/>
      <c r="F466" s="340"/>
      <c r="G466" s="340"/>
      <c r="H466" s="340"/>
    </row>
    <row r="467" spans="2:8" x14ac:dyDescent="0.25">
      <c r="B467" s="340"/>
      <c r="C467" s="340"/>
      <c r="D467" s="340"/>
      <c r="E467" s="340"/>
      <c r="F467" s="340"/>
      <c r="G467" s="340"/>
      <c r="H467" s="340"/>
    </row>
    <row r="468" spans="2:8" x14ac:dyDescent="0.25">
      <c r="B468" s="340"/>
      <c r="C468" s="340"/>
      <c r="D468" s="340"/>
      <c r="E468" s="340"/>
      <c r="F468" s="340"/>
      <c r="G468" s="340"/>
      <c r="H468" s="340"/>
    </row>
    <row r="469" spans="2:8" x14ac:dyDescent="0.25">
      <c r="B469" s="340"/>
      <c r="C469" s="340"/>
      <c r="D469" s="340"/>
      <c r="E469" s="340"/>
      <c r="F469" s="340"/>
      <c r="G469" s="340"/>
      <c r="H469" s="340"/>
    </row>
    <row r="470" spans="2:8" x14ac:dyDescent="0.25">
      <c r="B470" s="340"/>
      <c r="C470" s="340"/>
      <c r="D470" s="340"/>
      <c r="E470" s="340"/>
      <c r="F470" s="340"/>
      <c r="G470" s="340"/>
      <c r="H470" s="340"/>
    </row>
    <row r="471" spans="2:8" x14ac:dyDescent="0.25">
      <c r="B471" s="340"/>
      <c r="C471" s="340"/>
      <c r="D471" s="340"/>
      <c r="E471" s="340"/>
      <c r="F471" s="340"/>
      <c r="G471" s="340"/>
      <c r="H471" s="340"/>
    </row>
    <row r="472" spans="2:8" x14ac:dyDescent="0.25">
      <c r="B472" s="340"/>
      <c r="C472" s="340"/>
      <c r="D472" s="340"/>
      <c r="E472" s="340"/>
      <c r="F472" s="340"/>
      <c r="G472" s="340"/>
      <c r="H472" s="340"/>
    </row>
    <row r="473" spans="2:8" x14ac:dyDescent="0.25">
      <c r="B473" s="340"/>
      <c r="C473" s="340"/>
      <c r="D473" s="340"/>
      <c r="E473" s="340"/>
      <c r="F473" s="340"/>
      <c r="G473" s="340"/>
      <c r="H473" s="340"/>
    </row>
    <row r="474" spans="2:8" x14ac:dyDescent="0.25">
      <c r="B474" s="340"/>
      <c r="C474" s="340"/>
      <c r="D474" s="340"/>
      <c r="E474" s="340"/>
      <c r="F474" s="340"/>
      <c r="G474" s="340"/>
      <c r="H474" s="340"/>
    </row>
    <row r="475" spans="2:8" x14ac:dyDescent="0.25">
      <c r="B475" s="340"/>
      <c r="C475" s="340"/>
      <c r="D475" s="340"/>
      <c r="E475" s="340"/>
      <c r="F475" s="340"/>
      <c r="G475" s="340"/>
      <c r="H475" s="340"/>
    </row>
    <row r="476" spans="2:8" x14ac:dyDescent="0.25">
      <c r="B476" s="340"/>
      <c r="C476" s="340"/>
      <c r="D476" s="340"/>
      <c r="E476" s="340"/>
      <c r="F476" s="340"/>
      <c r="G476" s="340"/>
      <c r="H476" s="340"/>
    </row>
    <row r="477" spans="2:8" x14ac:dyDescent="0.25">
      <c r="B477" s="340"/>
      <c r="C477" s="340"/>
      <c r="D477" s="340"/>
      <c r="E477" s="340"/>
      <c r="F477" s="340"/>
      <c r="G477" s="340"/>
      <c r="H477" s="340"/>
    </row>
    <row r="478" spans="2:8" x14ac:dyDescent="0.25">
      <c r="B478" s="340"/>
      <c r="C478" s="340"/>
      <c r="D478" s="340"/>
      <c r="E478" s="340"/>
      <c r="F478" s="340"/>
      <c r="G478" s="340"/>
      <c r="H478" s="340"/>
    </row>
    <row r="479" spans="2:8" x14ac:dyDescent="0.25">
      <c r="B479" s="340"/>
      <c r="C479" s="340"/>
      <c r="D479" s="340"/>
      <c r="E479" s="340"/>
      <c r="F479" s="340"/>
      <c r="G479" s="340"/>
      <c r="H479" s="340"/>
    </row>
    <row r="480" spans="2:8" x14ac:dyDescent="0.25">
      <c r="B480" s="340"/>
      <c r="C480" s="340"/>
      <c r="D480" s="340"/>
      <c r="E480" s="340"/>
      <c r="F480" s="340"/>
      <c r="G480" s="340"/>
      <c r="H480" s="340"/>
    </row>
    <row r="481" spans="2:8" x14ac:dyDescent="0.25">
      <c r="B481" s="340"/>
      <c r="C481" s="340"/>
      <c r="D481" s="340"/>
      <c r="E481" s="340"/>
      <c r="F481" s="340"/>
      <c r="G481" s="340"/>
      <c r="H481" s="340"/>
    </row>
    <row r="482" spans="2:8" x14ac:dyDescent="0.25">
      <c r="B482" s="340"/>
      <c r="C482" s="340"/>
      <c r="D482" s="340"/>
      <c r="E482" s="340"/>
      <c r="F482" s="340"/>
      <c r="G482" s="340"/>
      <c r="H482" s="340"/>
    </row>
    <row r="483" spans="2:8" x14ac:dyDescent="0.25">
      <c r="B483" s="340"/>
      <c r="C483" s="340"/>
      <c r="D483" s="340"/>
      <c r="E483" s="340"/>
      <c r="F483" s="340"/>
      <c r="G483" s="340"/>
      <c r="H483" s="340"/>
    </row>
    <row r="484" spans="2:8" x14ac:dyDescent="0.25">
      <c r="B484" s="340"/>
      <c r="C484" s="340"/>
      <c r="D484" s="340"/>
      <c r="E484" s="340"/>
      <c r="F484" s="340"/>
      <c r="G484" s="340"/>
      <c r="H484" s="340"/>
    </row>
    <row r="485" spans="2:8" x14ac:dyDescent="0.25">
      <c r="B485" s="340"/>
      <c r="C485" s="340"/>
      <c r="D485" s="340"/>
      <c r="E485" s="340"/>
      <c r="F485" s="340"/>
      <c r="G485" s="340"/>
      <c r="H485" s="340"/>
    </row>
    <row r="486" spans="2:8" x14ac:dyDescent="0.25">
      <c r="B486" s="340"/>
      <c r="C486" s="340"/>
      <c r="D486" s="340"/>
      <c r="E486" s="340"/>
      <c r="F486" s="340"/>
      <c r="G486" s="340"/>
      <c r="H486" s="340"/>
    </row>
    <row r="487" spans="2:8" x14ac:dyDescent="0.25">
      <c r="B487" s="340"/>
      <c r="C487" s="340"/>
      <c r="D487" s="340"/>
      <c r="E487" s="340"/>
      <c r="F487" s="340"/>
      <c r="G487" s="340"/>
      <c r="H487" s="340"/>
    </row>
    <row r="488" spans="2:8" x14ac:dyDescent="0.25">
      <c r="B488" s="340"/>
      <c r="C488" s="340"/>
      <c r="D488" s="340"/>
      <c r="E488" s="340"/>
      <c r="F488" s="340"/>
      <c r="G488" s="340"/>
      <c r="H488" s="340"/>
    </row>
    <row r="489" spans="2:8" x14ac:dyDescent="0.25">
      <c r="B489" s="340"/>
      <c r="C489" s="340"/>
      <c r="D489" s="340"/>
      <c r="E489" s="340"/>
      <c r="F489" s="340"/>
      <c r="G489" s="340"/>
      <c r="H489" s="340"/>
    </row>
    <row r="490" spans="2:8" x14ac:dyDescent="0.25">
      <c r="B490" s="340"/>
      <c r="C490" s="340"/>
      <c r="D490" s="340"/>
      <c r="E490" s="340"/>
      <c r="F490" s="340"/>
      <c r="G490" s="340"/>
      <c r="H490" s="340"/>
    </row>
    <row r="491" spans="2:8" x14ac:dyDescent="0.25">
      <c r="B491" s="340"/>
      <c r="C491" s="340"/>
      <c r="D491" s="340"/>
      <c r="E491" s="340"/>
      <c r="F491" s="340"/>
      <c r="G491" s="340"/>
      <c r="H491" s="340"/>
    </row>
    <row r="492" spans="2:8" x14ac:dyDescent="0.25">
      <c r="B492" s="340"/>
      <c r="C492" s="340"/>
      <c r="D492" s="340"/>
      <c r="E492" s="340"/>
      <c r="F492" s="340"/>
      <c r="G492" s="340"/>
      <c r="H492" s="340"/>
    </row>
    <row r="493" spans="2:8" x14ac:dyDescent="0.25">
      <c r="B493" s="340"/>
      <c r="C493" s="340"/>
      <c r="D493" s="340"/>
      <c r="E493" s="340"/>
      <c r="F493" s="340"/>
      <c r="G493" s="340"/>
      <c r="H493" s="340"/>
    </row>
    <row r="494" spans="2:8" x14ac:dyDescent="0.25">
      <c r="B494" s="340"/>
      <c r="C494" s="340"/>
      <c r="D494" s="340"/>
      <c r="E494" s="340"/>
      <c r="F494" s="340"/>
      <c r="G494" s="340"/>
      <c r="H494" s="340"/>
    </row>
    <row r="495" spans="2:8" x14ac:dyDescent="0.25">
      <c r="B495" s="340"/>
      <c r="C495" s="340"/>
      <c r="D495" s="340"/>
      <c r="E495" s="340"/>
      <c r="F495" s="340"/>
      <c r="G495" s="340"/>
      <c r="H495" s="340"/>
    </row>
    <row r="496" spans="2:8" x14ac:dyDescent="0.25">
      <c r="B496" s="340"/>
      <c r="C496" s="340"/>
      <c r="D496" s="340"/>
      <c r="E496" s="340"/>
      <c r="F496" s="340"/>
      <c r="G496" s="340"/>
      <c r="H496" s="340"/>
    </row>
    <row r="497" spans="2:8" x14ac:dyDescent="0.25">
      <c r="B497" s="340"/>
      <c r="C497" s="340"/>
      <c r="D497" s="340"/>
      <c r="E497" s="340"/>
      <c r="F497" s="340"/>
      <c r="G497" s="340"/>
      <c r="H497" s="340"/>
    </row>
    <row r="498" spans="2:8" x14ac:dyDescent="0.25">
      <c r="B498" s="340"/>
      <c r="C498" s="340"/>
      <c r="D498" s="340"/>
      <c r="E498" s="340"/>
      <c r="F498" s="340"/>
      <c r="G498" s="340"/>
      <c r="H498" s="340"/>
    </row>
    <row r="499" spans="2:8" x14ac:dyDescent="0.25">
      <c r="B499" s="340"/>
      <c r="C499" s="340"/>
      <c r="D499" s="340"/>
      <c r="E499" s="340"/>
      <c r="F499" s="340"/>
      <c r="G499" s="340"/>
      <c r="H499" s="340"/>
    </row>
    <row r="500" spans="2:8" x14ac:dyDescent="0.25">
      <c r="B500" s="340"/>
      <c r="C500" s="340"/>
      <c r="D500" s="340"/>
      <c r="E500" s="340"/>
      <c r="F500" s="340"/>
      <c r="G500" s="340"/>
      <c r="H500" s="340"/>
    </row>
    <row r="501" spans="2:8" x14ac:dyDescent="0.25">
      <c r="B501" s="340"/>
      <c r="C501" s="340"/>
      <c r="D501" s="340"/>
      <c r="E501" s="340"/>
      <c r="F501" s="340"/>
      <c r="G501" s="340"/>
      <c r="H501" s="340"/>
    </row>
    <row r="502" spans="2:8" x14ac:dyDescent="0.25">
      <c r="B502" s="340"/>
      <c r="C502" s="340"/>
      <c r="D502" s="340"/>
      <c r="E502" s="340"/>
      <c r="F502" s="340"/>
      <c r="G502" s="340"/>
      <c r="H502" s="340"/>
    </row>
    <row r="503" spans="2:8" x14ac:dyDescent="0.25">
      <c r="B503" s="340"/>
      <c r="C503" s="340"/>
      <c r="D503" s="340"/>
      <c r="E503" s="340"/>
      <c r="F503" s="340"/>
      <c r="G503" s="340"/>
      <c r="H503" s="340"/>
    </row>
    <row r="504" spans="2:8" x14ac:dyDescent="0.25">
      <c r="B504" s="340"/>
      <c r="C504" s="340"/>
      <c r="D504" s="340"/>
      <c r="E504" s="340"/>
      <c r="F504" s="340"/>
      <c r="G504" s="340"/>
      <c r="H504" s="340"/>
    </row>
    <row r="505" spans="2:8" x14ac:dyDescent="0.25">
      <c r="B505" s="340"/>
      <c r="C505" s="340"/>
      <c r="D505" s="340"/>
      <c r="E505" s="340"/>
      <c r="F505" s="340"/>
      <c r="G505" s="340"/>
      <c r="H505" s="340"/>
    </row>
    <row r="506" spans="2:8" x14ac:dyDescent="0.25">
      <c r="B506" s="340"/>
      <c r="C506" s="340"/>
      <c r="D506" s="340"/>
      <c r="E506" s="340"/>
      <c r="F506" s="340"/>
      <c r="G506" s="340"/>
      <c r="H506" s="340"/>
    </row>
    <row r="507" spans="2:8" x14ac:dyDescent="0.25">
      <c r="B507" s="340"/>
      <c r="C507" s="340"/>
      <c r="D507" s="340"/>
      <c r="E507" s="340"/>
      <c r="F507" s="340"/>
      <c r="G507" s="340"/>
      <c r="H507" s="340"/>
    </row>
    <row r="508" spans="2:8" x14ac:dyDescent="0.25">
      <c r="B508" s="340"/>
      <c r="C508" s="340"/>
      <c r="D508" s="340"/>
      <c r="E508" s="340"/>
      <c r="F508" s="340"/>
      <c r="G508" s="340"/>
      <c r="H508" s="340"/>
    </row>
    <row r="509" spans="2:8" x14ac:dyDescent="0.25">
      <c r="B509" s="340"/>
      <c r="C509" s="340"/>
      <c r="D509" s="340"/>
      <c r="E509" s="340"/>
      <c r="F509" s="340"/>
      <c r="G509" s="340"/>
      <c r="H509" s="340"/>
    </row>
    <row r="510" spans="2:8" x14ac:dyDescent="0.25">
      <c r="B510" s="340"/>
      <c r="C510" s="340"/>
      <c r="D510" s="340"/>
      <c r="E510" s="340"/>
      <c r="F510" s="340"/>
      <c r="G510" s="340"/>
      <c r="H510" s="340"/>
    </row>
    <row r="511" spans="2:8" x14ac:dyDescent="0.25">
      <c r="B511" s="340"/>
      <c r="C511" s="340"/>
      <c r="D511" s="340"/>
      <c r="E511" s="340"/>
      <c r="F511" s="340"/>
      <c r="G511" s="340"/>
      <c r="H511" s="340"/>
    </row>
    <row r="512" spans="2:8" x14ac:dyDescent="0.25">
      <c r="B512" s="340"/>
      <c r="C512" s="340"/>
      <c r="D512" s="340"/>
      <c r="E512" s="340"/>
      <c r="F512" s="340"/>
      <c r="G512" s="340"/>
      <c r="H512" s="340"/>
    </row>
    <row r="513" spans="2:8" x14ac:dyDescent="0.25">
      <c r="B513" s="340"/>
      <c r="C513" s="340"/>
      <c r="D513" s="340"/>
      <c r="E513" s="340"/>
      <c r="F513" s="340"/>
      <c r="G513" s="340"/>
      <c r="H513" s="340"/>
    </row>
    <row r="514" spans="2:8" x14ac:dyDescent="0.25">
      <c r="B514" s="340"/>
      <c r="C514" s="340"/>
      <c r="D514" s="340"/>
      <c r="E514" s="340"/>
      <c r="F514" s="340"/>
      <c r="G514" s="340"/>
      <c r="H514" s="340"/>
    </row>
    <row r="515" spans="2:8" x14ac:dyDescent="0.25">
      <c r="B515" s="340"/>
      <c r="C515" s="340"/>
      <c r="D515" s="340"/>
      <c r="E515" s="340"/>
      <c r="F515" s="340"/>
      <c r="G515" s="340"/>
      <c r="H515" s="340"/>
    </row>
    <row r="516" spans="2:8" x14ac:dyDescent="0.25">
      <c r="B516" s="340"/>
      <c r="C516" s="340"/>
      <c r="D516" s="340"/>
      <c r="E516" s="340"/>
      <c r="F516" s="340"/>
      <c r="G516" s="340"/>
      <c r="H516" s="340"/>
    </row>
    <row r="517" spans="2:8" x14ac:dyDescent="0.25">
      <c r="B517" s="340"/>
      <c r="C517" s="340"/>
      <c r="D517" s="340"/>
      <c r="E517" s="340"/>
      <c r="F517" s="340"/>
      <c r="G517" s="340"/>
      <c r="H517" s="340"/>
    </row>
    <row r="518" spans="2:8" x14ac:dyDescent="0.25">
      <c r="B518" s="340"/>
      <c r="C518" s="340"/>
      <c r="D518" s="340"/>
      <c r="E518" s="340"/>
      <c r="F518" s="340"/>
      <c r="G518" s="340"/>
      <c r="H518" s="340"/>
    </row>
    <row r="519" spans="2:8" x14ac:dyDescent="0.25">
      <c r="B519" s="340"/>
      <c r="C519" s="340"/>
      <c r="D519" s="340"/>
      <c r="E519" s="340"/>
      <c r="F519" s="340"/>
      <c r="G519" s="340"/>
      <c r="H519" s="340"/>
    </row>
    <row r="520" spans="2:8" x14ac:dyDescent="0.25">
      <c r="B520" s="340"/>
      <c r="C520" s="340"/>
      <c r="D520" s="340"/>
      <c r="E520" s="340"/>
      <c r="F520" s="340"/>
      <c r="G520" s="340"/>
      <c r="H520" s="340"/>
    </row>
    <row r="521" spans="2:8" x14ac:dyDescent="0.25">
      <c r="B521" s="340"/>
      <c r="C521" s="340"/>
      <c r="D521" s="340"/>
      <c r="E521" s="340"/>
      <c r="F521" s="340"/>
      <c r="G521" s="340"/>
      <c r="H521" s="340"/>
    </row>
    <row r="522" spans="2:8" x14ac:dyDescent="0.25">
      <c r="B522" s="340"/>
      <c r="C522" s="340"/>
      <c r="D522" s="340"/>
      <c r="E522" s="340"/>
      <c r="F522" s="340"/>
      <c r="G522" s="340"/>
      <c r="H522" s="340"/>
    </row>
    <row r="523" spans="2:8" x14ac:dyDescent="0.25">
      <c r="B523" s="340"/>
      <c r="C523" s="340"/>
      <c r="D523" s="340"/>
      <c r="E523" s="340"/>
      <c r="F523" s="340"/>
      <c r="G523" s="340"/>
      <c r="H523" s="340"/>
    </row>
    <row r="524" spans="2:8" x14ac:dyDescent="0.25">
      <c r="B524" s="340"/>
      <c r="C524" s="340"/>
      <c r="D524" s="340"/>
      <c r="E524" s="340"/>
      <c r="F524" s="340"/>
      <c r="G524" s="340"/>
      <c r="H524" s="340"/>
    </row>
    <row r="525" spans="2:8" x14ac:dyDescent="0.25">
      <c r="B525" s="340"/>
      <c r="C525" s="340"/>
      <c r="D525" s="340"/>
      <c r="E525" s="340"/>
      <c r="F525" s="340"/>
      <c r="G525" s="340"/>
      <c r="H525" s="340"/>
    </row>
    <row r="526" spans="2:8" x14ac:dyDescent="0.25">
      <c r="B526" s="340"/>
      <c r="C526" s="340"/>
      <c r="D526" s="340"/>
      <c r="E526" s="340"/>
      <c r="F526" s="340"/>
      <c r="G526" s="340"/>
      <c r="H526" s="340"/>
    </row>
    <row r="527" spans="2:8" x14ac:dyDescent="0.25">
      <c r="B527" s="340"/>
      <c r="C527" s="340"/>
      <c r="D527" s="340"/>
      <c r="E527" s="340"/>
      <c r="F527" s="340"/>
      <c r="G527" s="340"/>
      <c r="H527" s="340"/>
    </row>
    <row r="528" spans="2:8" x14ac:dyDescent="0.25">
      <c r="B528" s="340"/>
      <c r="C528" s="340"/>
      <c r="D528" s="340"/>
      <c r="E528" s="340"/>
      <c r="F528" s="340"/>
      <c r="G528" s="340"/>
      <c r="H528" s="340"/>
    </row>
    <row r="529" spans="2:8" x14ac:dyDescent="0.25">
      <c r="B529" s="340"/>
      <c r="C529" s="340"/>
      <c r="D529" s="340"/>
      <c r="E529" s="340"/>
      <c r="F529" s="340"/>
      <c r="G529" s="340"/>
      <c r="H529" s="340"/>
    </row>
    <row r="530" spans="2:8" x14ac:dyDescent="0.25">
      <c r="B530" s="340"/>
      <c r="C530" s="340"/>
      <c r="D530" s="340"/>
      <c r="E530" s="340"/>
      <c r="F530" s="340"/>
      <c r="G530" s="340"/>
      <c r="H530" s="340"/>
    </row>
    <row r="531" spans="2:8" x14ac:dyDescent="0.25">
      <c r="B531" s="340"/>
      <c r="C531" s="340"/>
      <c r="D531" s="340"/>
      <c r="E531" s="340"/>
      <c r="F531" s="340"/>
      <c r="G531" s="340"/>
      <c r="H531" s="340"/>
    </row>
    <row r="532" spans="2:8" x14ac:dyDescent="0.25">
      <c r="B532" s="340"/>
      <c r="C532" s="340"/>
      <c r="D532" s="340"/>
      <c r="E532" s="340"/>
      <c r="F532" s="340"/>
      <c r="G532" s="340"/>
      <c r="H532" s="340"/>
    </row>
    <row r="533" spans="2:8" x14ac:dyDescent="0.25">
      <c r="B533" s="340"/>
      <c r="C533" s="340"/>
      <c r="D533" s="340"/>
      <c r="E533" s="340"/>
      <c r="F533" s="340"/>
      <c r="G533" s="340"/>
      <c r="H533" s="340"/>
    </row>
    <row r="534" spans="2:8" x14ac:dyDescent="0.25">
      <c r="B534" s="340"/>
      <c r="C534" s="340"/>
      <c r="D534" s="340"/>
      <c r="E534" s="340"/>
      <c r="F534" s="340"/>
      <c r="G534" s="340"/>
      <c r="H534" s="340"/>
    </row>
    <row r="535" spans="2:8" x14ac:dyDescent="0.25">
      <c r="B535" s="340"/>
      <c r="C535" s="340"/>
      <c r="D535" s="340"/>
      <c r="E535" s="340"/>
      <c r="F535" s="340"/>
      <c r="G535" s="340"/>
      <c r="H535" s="340"/>
    </row>
    <row r="536" spans="2:8" x14ac:dyDescent="0.25">
      <c r="B536" s="340"/>
      <c r="C536" s="340"/>
      <c r="D536" s="340"/>
      <c r="E536" s="340"/>
      <c r="F536" s="340"/>
      <c r="G536" s="340"/>
      <c r="H536" s="340"/>
    </row>
    <row r="537" spans="2:8" x14ac:dyDescent="0.25">
      <c r="B537" s="340"/>
      <c r="C537" s="340"/>
      <c r="D537" s="340"/>
      <c r="E537" s="340"/>
      <c r="F537" s="340"/>
      <c r="G537" s="340"/>
      <c r="H537" s="340"/>
    </row>
    <row r="538" spans="2:8" x14ac:dyDescent="0.25">
      <c r="B538" s="340"/>
      <c r="C538" s="340"/>
      <c r="D538" s="340"/>
      <c r="E538" s="340"/>
      <c r="F538" s="340"/>
      <c r="G538" s="340"/>
      <c r="H538" s="340"/>
    </row>
    <row r="539" spans="2:8" x14ac:dyDescent="0.25">
      <c r="B539" s="340"/>
      <c r="C539" s="340"/>
      <c r="D539" s="340"/>
      <c r="E539" s="340"/>
      <c r="F539" s="340"/>
      <c r="G539" s="340"/>
      <c r="H539" s="340"/>
    </row>
    <row r="540" spans="2:8" x14ac:dyDescent="0.25">
      <c r="B540" s="340"/>
      <c r="C540" s="340"/>
      <c r="D540" s="340"/>
      <c r="E540" s="340"/>
      <c r="F540" s="340"/>
      <c r="G540" s="340"/>
      <c r="H540" s="340"/>
    </row>
    <row r="541" spans="2:8" x14ac:dyDescent="0.25">
      <c r="B541" s="340"/>
      <c r="C541" s="340"/>
      <c r="D541" s="340"/>
      <c r="E541" s="340"/>
      <c r="F541" s="340"/>
      <c r="G541" s="340"/>
      <c r="H541" s="340"/>
    </row>
    <row r="542" spans="2:8" x14ac:dyDescent="0.25">
      <c r="B542" s="340"/>
      <c r="C542" s="340"/>
      <c r="D542" s="340"/>
      <c r="E542" s="340"/>
      <c r="F542" s="340"/>
      <c r="G542" s="340"/>
      <c r="H542" s="340"/>
    </row>
    <row r="543" spans="2:8" x14ac:dyDescent="0.25">
      <c r="B543" s="340"/>
      <c r="C543" s="340"/>
      <c r="D543" s="340"/>
      <c r="E543" s="340"/>
      <c r="F543" s="340"/>
      <c r="G543" s="340"/>
      <c r="H543" s="340"/>
    </row>
    <row r="544" spans="2:8" x14ac:dyDescent="0.25">
      <c r="B544" s="340"/>
      <c r="C544" s="340"/>
      <c r="D544" s="340"/>
      <c r="E544" s="340"/>
      <c r="F544" s="340"/>
      <c r="G544" s="340"/>
      <c r="H544" s="340"/>
    </row>
    <row r="545" spans="2:8" x14ac:dyDescent="0.25">
      <c r="B545" s="340"/>
      <c r="C545" s="340"/>
      <c r="D545" s="340"/>
      <c r="E545" s="340"/>
      <c r="F545" s="340"/>
      <c r="G545" s="340"/>
      <c r="H545" s="340"/>
    </row>
    <row r="546" spans="2:8" x14ac:dyDescent="0.25">
      <c r="B546" s="340"/>
      <c r="C546" s="340"/>
      <c r="D546" s="340"/>
      <c r="E546" s="340"/>
      <c r="F546" s="340"/>
      <c r="G546" s="340"/>
      <c r="H546" s="340"/>
    </row>
    <row r="547" spans="2:8" x14ac:dyDescent="0.25">
      <c r="B547" s="340"/>
      <c r="C547" s="340"/>
      <c r="D547" s="340"/>
      <c r="E547" s="340"/>
      <c r="F547" s="340"/>
      <c r="G547" s="340"/>
      <c r="H547" s="340"/>
    </row>
    <row r="548" spans="2:8" x14ac:dyDescent="0.25">
      <c r="B548" s="340"/>
      <c r="C548" s="340"/>
      <c r="D548" s="340"/>
      <c r="E548" s="340"/>
      <c r="F548" s="340"/>
      <c r="G548" s="340"/>
      <c r="H548" s="340"/>
    </row>
    <row r="549" spans="2:8" x14ac:dyDescent="0.25">
      <c r="B549" s="340"/>
      <c r="C549" s="340"/>
      <c r="D549" s="340"/>
      <c r="E549" s="340"/>
      <c r="F549" s="340"/>
      <c r="G549" s="340"/>
      <c r="H549" s="340"/>
    </row>
    <row r="550" spans="2:8" x14ac:dyDescent="0.25">
      <c r="B550" s="340"/>
      <c r="C550" s="340"/>
      <c r="D550" s="340"/>
      <c r="E550" s="340"/>
      <c r="F550" s="340"/>
      <c r="G550" s="340"/>
      <c r="H550" s="340"/>
    </row>
    <row r="551" spans="2:8" x14ac:dyDescent="0.25">
      <c r="B551" s="340"/>
      <c r="C551" s="340"/>
      <c r="D551" s="340"/>
      <c r="E551" s="340"/>
      <c r="F551" s="340"/>
      <c r="G551" s="340"/>
      <c r="H551" s="340"/>
    </row>
    <row r="552" spans="2:8" x14ac:dyDescent="0.25">
      <c r="B552" s="340"/>
      <c r="C552" s="340"/>
      <c r="D552" s="340"/>
      <c r="E552" s="340"/>
      <c r="F552" s="340"/>
      <c r="G552" s="340"/>
      <c r="H552" s="340"/>
    </row>
    <row r="553" spans="2:8" x14ac:dyDescent="0.25">
      <c r="B553" s="340"/>
      <c r="C553" s="340"/>
      <c r="D553" s="340"/>
      <c r="E553" s="340"/>
      <c r="F553" s="340"/>
      <c r="G553" s="340"/>
      <c r="H553" s="340"/>
    </row>
    <row r="554" spans="2:8" x14ac:dyDescent="0.25">
      <c r="B554" s="340"/>
      <c r="C554" s="340"/>
      <c r="D554" s="340"/>
      <c r="E554" s="340"/>
      <c r="F554" s="340"/>
      <c r="G554" s="340"/>
      <c r="H554" s="340"/>
    </row>
    <row r="555" spans="2:8" x14ac:dyDescent="0.25">
      <c r="B555" s="340"/>
      <c r="C555" s="340"/>
      <c r="D555" s="340"/>
      <c r="E555" s="340"/>
      <c r="F555" s="340"/>
      <c r="G555" s="340"/>
      <c r="H555" s="340"/>
    </row>
    <row r="556" spans="2:8" x14ac:dyDescent="0.25">
      <c r="B556" s="340"/>
      <c r="C556" s="340"/>
      <c r="D556" s="340"/>
      <c r="E556" s="340"/>
      <c r="F556" s="340"/>
      <c r="G556" s="340"/>
      <c r="H556" s="340"/>
    </row>
  </sheetData>
  <sheetProtection password="C71F" sheet="1" objects="1" scenarios="1" formatRows="0"/>
  <mergeCells count="4">
    <mergeCell ref="A11:B11"/>
    <mergeCell ref="A1:H1"/>
    <mergeCell ref="C8:H8"/>
    <mergeCell ref="I8:K9"/>
  </mergeCells>
  <printOptions horizontalCentered="1"/>
  <pageMargins left="0.45" right="0.45" top="0.5" bottom="0.2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29</vt:i4>
      </vt:variant>
    </vt:vector>
  </HeadingPairs>
  <TitlesOfParts>
    <vt:vector size="47" baseType="lpstr">
      <vt:lpstr>Input</vt:lpstr>
      <vt:lpstr>ProSem 1</vt:lpstr>
      <vt:lpstr>ProSem 2</vt:lpstr>
      <vt:lpstr>ProTa</vt:lpstr>
      <vt:lpstr>KKM</vt:lpstr>
      <vt:lpstr>Print KKM</vt:lpstr>
      <vt:lpstr>Pemetaan Sem 1</vt:lpstr>
      <vt:lpstr>Pemetaan Sem 2</vt:lpstr>
      <vt:lpstr>Silabus Sem 1</vt:lpstr>
      <vt:lpstr>Silabus Sem 2</vt:lpstr>
      <vt:lpstr>Remedial Sem 1</vt:lpstr>
      <vt:lpstr>Remedial Sem 2</vt:lpstr>
      <vt:lpstr>Enrichment Sem 1</vt:lpstr>
      <vt:lpstr>Enrichment Sem 2</vt:lpstr>
      <vt:lpstr>LP Table Sem 1</vt:lpstr>
      <vt:lpstr>LP Print Sem 1</vt:lpstr>
      <vt:lpstr>LP Table Sem 2</vt:lpstr>
      <vt:lpstr>LP Print Sem 2</vt:lpstr>
      <vt:lpstr>'Enrichment Sem 1'!Print_Area</vt:lpstr>
      <vt:lpstr>'Enrichment Sem 2'!Print_Area</vt:lpstr>
      <vt:lpstr>Input!Print_Area</vt:lpstr>
      <vt:lpstr>'LP Print Sem 1'!Print_Area</vt:lpstr>
      <vt:lpstr>'LP Print Sem 2'!Print_Area</vt:lpstr>
      <vt:lpstr>'Pemetaan Sem 1'!Print_Area</vt:lpstr>
      <vt:lpstr>'Pemetaan Sem 2'!Print_Area</vt:lpstr>
      <vt:lpstr>'Print KKM'!Print_Area</vt:lpstr>
      <vt:lpstr>'ProSem 1'!Print_Area</vt:lpstr>
      <vt:lpstr>'ProSem 2'!Print_Area</vt:lpstr>
      <vt:lpstr>ProTa!Print_Area</vt:lpstr>
      <vt:lpstr>'Remedial Sem 1'!Print_Area</vt:lpstr>
      <vt:lpstr>'Remedial Sem 2'!Print_Area</vt:lpstr>
      <vt:lpstr>'Silabus Sem 1'!Print_Area</vt:lpstr>
      <vt:lpstr>'Silabus Sem 2'!Print_Area</vt:lpstr>
      <vt:lpstr>'Enrichment Sem 1'!Print_Titles</vt:lpstr>
      <vt:lpstr>'Enrichment Sem 2'!Print_Titles</vt:lpstr>
      <vt:lpstr>'LP Print Sem 1'!Print_Titles</vt:lpstr>
      <vt:lpstr>'LP Print Sem 2'!Print_Titles</vt:lpstr>
      <vt:lpstr>'Pemetaan Sem 1'!Print_Titles</vt:lpstr>
      <vt:lpstr>'Pemetaan Sem 2'!Print_Titles</vt:lpstr>
      <vt:lpstr>'Print KKM'!Print_Titles</vt:lpstr>
      <vt:lpstr>'ProSem 1'!Print_Titles</vt:lpstr>
      <vt:lpstr>'ProSem 2'!Print_Titles</vt:lpstr>
      <vt:lpstr>ProTa!Print_Titles</vt:lpstr>
      <vt:lpstr>'Remedial Sem 1'!Print_Titles</vt:lpstr>
      <vt:lpstr>'Remedial Sem 2'!Print_Titles</vt:lpstr>
      <vt:lpstr>'Silabus Sem 1'!Print_Titles</vt:lpstr>
      <vt:lpstr>'Silabus Sem 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2017-06-08T02:45:23Z</dcterms:modified>
</cp:coreProperties>
</file>