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 tabRatio="795" activeTab="2"/>
  </bookViews>
  <sheets>
    <sheet name="List Iuran Kas 2017" sheetId="5" r:id="rId1"/>
    <sheet name=" Detail Kas 2017" sheetId="4" r:id="rId2"/>
    <sheet name=" Detail Uang mbah ce thn 2017" sheetId="1" r:id="rId3"/>
    <sheet name="Rincian Masak Lebaran Thn 2017" sheetId="3" r:id="rId4"/>
    <sheet name="Rincian Baso Thn 2017" sheetId="6" r:id="rId5"/>
  </sheets>
  <definedNames>
    <definedName name="_xlnm.Print_Area" localSheetId="2">' Detail Uang mbah ce thn 2017'!$A$1:$F$35</definedName>
    <definedName name="_xlnm.Print_Area" localSheetId="3">'Rincian Masak Lebaran Thn 2017'!$A$1:$C$31</definedName>
  </definedNames>
  <calcPr calcId="124519"/>
</workbook>
</file>

<file path=xl/calcChain.xml><?xml version="1.0" encoding="utf-8"?>
<calcChain xmlns="http://schemas.openxmlformats.org/spreadsheetml/2006/main">
  <c r="C24" i="3"/>
  <c r="C22"/>
  <c r="C18"/>
  <c r="C15"/>
  <c r="C14"/>
  <c r="C13"/>
  <c r="C8"/>
  <c r="C5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E10" i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D27"/>
  <c r="C27"/>
  <c r="E24" i="4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D32"/>
  <c r="D31"/>
  <c r="A19" i="5"/>
  <c r="A20" s="1"/>
  <c r="A21" s="1"/>
  <c r="A22" s="1"/>
  <c r="A23" s="1"/>
  <c r="A24" s="1"/>
  <c r="A25" s="1"/>
  <c r="A26" s="1"/>
  <c r="A18"/>
  <c r="A17"/>
  <c r="C34" i="6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E8" i="1"/>
  <c r="E9" s="1"/>
  <c r="N27" i="5"/>
  <c r="M27"/>
  <c r="L27"/>
  <c r="K27"/>
  <c r="J27"/>
  <c r="I27"/>
  <c r="H27"/>
  <c r="G27"/>
  <c r="F27"/>
  <c r="E27"/>
  <c r="D27"/>
  <c r="C27"/>
  <c r="O24"/>
  <c r="O23"/>
  <c r="O22"/>
  <c r="O21"/>
  <c r="O19"/>
  <c r="O18"/>
  <c r="O17"/>
  <c r="O16"/>
  <c r="O14"/>
  <c r="O13"/>
  <c r="O12"/>
  <c r="O11"/>
  <c r="O10"/>
  <c r="O9"/>
  <c r="O8"/>
  <c r="O7"/>
  <c r="O15"/>
  <c r="A8"/>
  <c r="A9" s="1"/>
  <c r="A10" s="1"/>
  <c r="A11" s="1"/>
  <c r="A12" s="1"/>
  <c r="A13" s="1"/>
  <c r="A14" s="1"/>
  <c r="A15" s="1"/>
  <c r="A16" s="1"/>
  <c r="D52" i="4"/>
  <c r="C52"/>
  <c r="E8"/>
  <c r="E9" s="1"/>
  <c r="E10" s="1"/>
  <c r="E11" l="1"/>
  <c r="E12" s="1"/>
  <c r="E13" s="1"/>
  <c r="E14" s="1"/>
  <c r="E15" s="1"/>
  <c r="E16" s="1"/>
  <c r="E17" s="1"/>
  <c r="E18" s="1"/>
  <c r="E19" s="1"/>
  <c r="E21" s="1"/>
  <c r="E22" s="1"/>
  <c r="E23" s="1"/>
  <c r="E52"/>
  <c r="O27" i="5"/>
</calcChain>
</file>

<file path=xl/sharedStrings.xml><?xml version="1.0" encoding="utf-8"?>
<sst xmlns="http://schemas.openxmlformats.org/spreadsheetml/2006/main" count="136" uniqueCount="114">
  <si>
    <t>LAPORAN PERTANGGUNGJAWABAN  IURAN BULANAN (Rp 50.000,-)</t>
  </si>
  <si>
    <t>Tanggal</t>
  </si>
  <si>
    <t>Keterangan</t>
  </si>
  <si>
    <t>PEMASUKAN</t>
  </si>
  <si>
    <t>PENGELUARAN</t>
  </si>
  <si>
    <t>Saldo Akhir</t>
  </si>
  <si>
    <t>NOTE</t>
  </si>
  <si>
    <t>(Mbuk Didi)</t>
  </si>
  <si>
    <t>No</t>
  </si>
  <si>
    <t>Jumlah</t>
  </si>
  <si>
    <t>Jun</t>
  </si>
  <si>
    <t>Jul</t>
  </si>
  <si>
    <t>Agt</t>
  </si>
  <si>
    <t>Sep</t>
  </si>
  <si>
    <t>Okt</t>
  </si>
  <si>
    <t>Nov</t>
  </si>
  <si>
    <t>Des</t>
  </si>
  <si>
    <t>Jan</t>
  </si>
  <si>
    <t>Feb</t>
  </si>
  <si>
    <t>Mar</t>
  </si>
  <si>
    <t>Apr</t>
  </si>
  <si>
    <t>Mei</t>
  </si>
  <si>
    <t>Gagung</t>
  </si>
  <si>
    <t>Ruta</t>
  </si>
  <si>
    <t>Romi</t>
  </si>
  <si>
    <t xml:space="preserve">Saldo </t>
  </si>
  <si>
    <t>Keluarga</t>
  </si>
  <si>
    <t>Gatot</t>
  </si>
  <si>
    <t>Sugiharto</t>
  </si>
  <si>
    <t>Nurhadi</t>
  </si>
  <si>
    <t>Haidir</t>
  </si>
  <si>
    <t>Eddysys</t>
  </si>
  <si>
    <t>Sambas</t>
  </si>
  <si>
    <t>Erna</t>
  </si>
  <si>
    <t>Dedi</t>
  </si>
  <si>
    <t>Hasan</t>
  </si>
  <si>
    <t>Helmi</t>
  </si>
  <si>
    <t>Pippo</t>
  </si>
  <si>
    <t>Irif</t>
  </si>
  <si>
    <t>Happy</t>
  </si>
  <si>
    <t xml:space="preserve">LIST IURAN BULANAN </t>
  </si>
  <si>
    <t xml:space="preserve">Keterangan </t>
  </si>
  <si>
    <t>Jumlah (Rp)</t>
  </si>
  <si>
    <t>Mbuk Didi</t>
  </si>
  <si>
    <t>Gari</t>
  </si>
  <si>
    <t>Rama</t>
  </si>
  <si>
    <t>Penempatan Deposito uang mbah ce ke BRI Cabang Veteran E 0329 dgn no: DC 3293301; masa 3 bulan;
 bunga 6%/thn ; jatuh tempo tgl 15/03/2017
(bilyet deposito titip ke Dida)</t>
  </si>
  <si>
    <t xml:space="preserve">KB EFFENDI ALI TAHUN 2017 </t>
  </si>
  <si>
    <t>Lunas tgl 10 Juni 2017</t>
  </si>
  <si>
    <t>Thn 2016 kurang setor 2 bln (Nov &amp; Des'16)</t>
  </si>
  <si>
    <t>Lunas tgl 25 Juni 2017</t>
  </si>
  <si>
    <t>Taman Mangu, 2 Juli 2017</t>
  </si>
  <si>
    <t>KB EFFENDI ALI THN 2017</t>
  </si>
  <si>
    <t>Saldo awal ( 29 Jan 2016 )</t>
  </si>
  <si>
    <t xml:space="preserve">Dikeluarkan utk alat pendegaran om Qdink </t>
  </si>
  <si>
    <t>Diterima setoran Kel. Eddysis (Jan-Feb'17)</t>
  </si>
  <si>
    <t>Diterima setoran KB Sugiharto (Feb'17)</t>
  </si>
  <si>
    <t>Setoran KB Sugiharto (Mar'17)</t>
  </si>
  <si>
    <t>Setoran Kel. Sambas (Jan-Apr'17)</t>
  </si>
  <si>
    <t>Setoran KB Sugiharto (Apr'17)</t>
  </si>
  <si>
    <t>Setoran KB Sugiharto (Mei'17)</t>
  </si>
  <si>
    <t>Setoran KB Sugiharto (Juni'17)</t>
  </si>
  <si>
    <t>Setoran Kel Nurhadi (Jan-Des'17)</t>
  </si>
  <si>
    <t>Setoran Kel Happy (Jan-Des'17)</t>
  </si>
  <si>
    <t>Kasih dida utk beli bumbu masak utk lebaran</t>
  </si>
  <si>
    <t>Terima setoran dari:</t>
  </si>
  <si>
    <t>- Kel Haidir (Mei-Okt'16)</t>
  </si>
  <si>
    <t>- Kel. Sambas (Mei-Jul'17)</t>
  </si>
  <si>
    <t>- Kel Hasan (Jan- Jun'17)</t>
  </si>
  <si>
    <t>- Kel Irif (Jan-Des'17)</t>
  </si>
  <si>
    <t>- Kel Eddysys (Mar-Ags'17)</t>
  </si>
  <si>
    <t>- Gagung (Jan-Jun'17)</t>
  </si>
  <si>
    <t>- Kel Gari (Jan-Apr'17)</t>
  </si>
  <si>
    <t>Kasih dida utk beli belanja masak utk lebaran</t>
  </si>
  <si>
    <t>Kasih Dida atas kekurangan utk masak lebaran</t>
  </si>
  <si>
    <t>Aqua 4 dus @ 26.000</t>
  </si>
  <si>
    <t>Ale2 2 dus@ 18.000</t>
  </si>
  <si>
    <t>Biaya baso t Lina (rincian menyusul)</t>
  </si>
  <si>
    <t>Saldo Kas Kecil per tgl 2 Juli 2017</t>
  </si>
  <si>
    <t>- Tante Erna (Jan- Des'17)</t>
  </si>
  <si>
    <t>- Kel Dedi (Jan- Des'17)</t>
  </si>
  <si>
    <t>Saldo Awal</t>
  </si>
  <si>
    <t>Bunga deposito mbah ce bln Jan 2017</t>
  </si>
  <si>
    <t>Bunga deposito mbah ce bln Feb 2017</t>
  </si>
  <si>
    <t>Bunga deposito mbah ce bln Mar 2017</t>
  </si>
  <si>
    <t>Uang Mbah Ce</t>
  </si>
  <si>
    <t>Tahun 2017</t>
  </si>
  <si>
    <t>Bunga deposito mbah ce bln Apr 2017</t>
  </si>
  <si>
    <t>Bunga deposito mbah ce bln Mei 2017</t>
  </si>
  <si>
    <t>Bunga deposito mbah ce bln Jun 2017</t>
  </si>
  <si>
    <t>Saldo Uang Mbah Ce Tahun 2017</t>
  </si>
  <si>
    <t>Rincian Uang Masak-Masak Lebaran</t>
  </si>
  <si>
    <t>25 Juni 2017</t>
  </si>
  <si>
    <t>Daging 4 kg @ 130.000</t>
  </si>
  <si>
    <t>Bumbu Dapur dll</t>
  </si>
  <si>
    <t xml:space="preserve">Pesan sayur ke Bu Boan (tanpa santan) </t>
  </si>
  <si>
    <t>Kelapa santan 10 @ 20.000</t>
  </si>
  <si>
    <t xml:space="preserve">Pesan ketupat ke Bu Boan </t>
  </si>
  <si>
    <t>Pesan lontong ke bu Hadi (Safari)</t>
  </si>
  <si>
    <t>Pesan lontong ke Wati (Taman Mangu)</t>
  </si>
  <si>
    <t>Ati 1 kg</t>
  </si>
  <si>
    <t>Krecek 5 @ 2000</t>
  </si>
  <si>
    <t>Pete 20 @ 6.000</t>
  </si>
  <si>
    <t>Kentang 4 kg @ 20.000</t>
  </si>
  <si>
    <t xml:space="preserve">Kecap Bango besar </t>
  </si>
  <si>
    <t>Minyak goreng sunco 2 L</t>
  </si>
  <si>
    <t>Krupuk gendar 5 @ 8000</t>
  </si>
  <si>
    <t xml:space="preserve">Mentega </t>
  </si>
  <si>
    <t>Tape p Maun</t>
  </si>
  <si>
    <t>Kolang kaling</t>
  </si>
  <si>
    <t>Kacang panjang 2 kg @ 30.000</t>
  </si>
  <si>
    <t>Tulang Iga 1 kg</t>
  </si>
  <si>
    <t>Rincian Baso T Lina (Masih nunggu dari t Lina)</t>
  </si>
  <si>
    <t>Biaya +/- Rp 1.400.000,-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</si>
</sst>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[$-409]d\-mmm\-yy;@"/>
    <numFmt numFmtId="165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164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center"/>
    </xf>
    <xf numFmtId="165" fontId="3" fillId="0" borderId="0" xfId="1" applyNumberFormat="1" applyFont="1" applyFill="1"/>
    <xf numFmtId="3" fontId="2" fillId="0" borderId="0" xfId="0" applyNumberFormat="1" applyFont="1" applyFill="1"/>
    <xf numFmtId="0" fontId="2" fillId="0" borderId="0" xfId="0" applyFont="1" applyFill="1"/>
    <xf numFmtId="164" fontId="4" fillId="0" borderId="0" xfId="0" applyNumberFormat="1" applyFont="1" applyFill="1"/>
    <xf numFmtId="0" fontId="4" fillId="0" borderId="0" xfId="0" applyFont="1" applyFill="1"/>
    <xf numFmtId="165" fontId="4" fillId="0" borderId="0" xfId="1" applyNumberFormat="1" applyFont="1" applyFill="1"/>
    <xf numFmtId="165" fontId="5" fillId="0" borderId="0" xfId="1" applyNumberFormat="1" applyFont="1" applyFill="1"/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4" xfId="0" applyFont="1" applyFill="1" applyBorder="1" applyAlignment="1"/>
    <xf numFmtId="3" fontId="6" fillId="0" borderId="0" xfId="0" applyNumberFormat="1" applyFont="1" applyFill="1"/>
    <xf numFmtId="165" fontId="6" fillId="0" borderId="0" xfId="0" applyNumberFormat="1" applyFont="1" applyFill="1"/>
    <xf numFmtId="0" fontId="6" fillId="0" borderId="0" xfId="0" applyFont="1" applyFill="1"/>
    <xf numFmtId="164" fontId="7" fillId="0" borderId="5" xfId="0" applyNumberFormat="1" applyFont="1" applyFill="1" applyBorder="1"/>
    <xf numFmtId="0" fontId="7" fillId="0" borderId="5" xfId="0" applyFont="1" applyFill="1" applyBorder="1"/>
    <xf numFmtId="165" fontId="7" fillId="0" borderId="5" xfId="1" applyNumberFormat="1" applyFont="1" applyFill="1" applyBorder="1"/>
    <xf numFmtId="165" fontId="6" fillId="0" borderId="2" xfId="1" applyNumberFormat="1" applyFont="1" applyFill="1" applyBorder="1"/>
    <xf numFmtId="3" fontId="7" fillId="0" borderId="0" xfId="0" applyNumberFormat="1" applyFont="1" applyFill="1"/>
    <xf numFmtId="0" fontId="7" fillId="0" borderId="0" xfId="0" applyFont="1" applyFill="1"/>
    <xf numFmtId="165" fontId="7" fillId="0" borderId="2" xfId="1" applyNumberFormat="1" applyFont="1" applyFill="1" applyBorder="1"/>
    <xf numFmtId="0" fontId="7" fillId="0" borderId="5" xfId="0" applyFont="1" applyFill="1" applyBorder="1" applyAlignment="1">
      <alignment wrapText="1"/>
    </xf>
    <xf numFmtId="165" fontId="7" fillId="0" borderId="0" xfId="0" applyNumberFormat="1" applyFont="1" applyFill="1"/>
    <xf numFmtId="0" fontId="8" fillId="0" borderId="7" xfId="0" applyFont="1" applyFill="1" applyBorder="1" applyAlignment="1"/>
    <xf numFmtId="165" fontId="8" fillId="0" borderId="7" xfId="1" applyNumberFormat="1" applyFont="1" applyFill="1" applyBorder="1"/>
    <xf numFmtId="3" fontId="9" fillId="0" borderId="0" xfId="0" applyNumberFormat="1" applyFont="1" applyFill="1"/>
    <xf numFmtId="0" fontId="9" fillId="0" borderId="0" xfId="0" applyFont="1" applyFill="1"/>
    <xf numFmtId="0" fontId="8" fillId="0" borderId="0" xfId="0" applyFont="1" applyFill="1" applyBorder="1" applyAlignment="1"/>
    <xf numFmtId="165" fontId="8" fillId="0" borderId="0" xfId="1" applyNumberFormat="1" applyFont="1" applyFill="1" applyBorder="1"/>
    <xf numFmtId="164" fontId="4" fillId="0" borderId="0" xfId="0" applyNumberFormat="1" applyFont="1" applyFill="1" applyBorder="1"/>
    <xf numFmtId="0" fontId="4" fillId="0" borderId="0" xfId="0" applyFont="1" applyFill="1" applyBorder="1"/>
    <xf numFmtId="165" fontId="5" fillId="0" borderId="0" xfId="1" applyNumberFormat="1" applyFont="1" applyFill="1" applyBorder="1"/>
    <xf numFmtId="3" fontId="4" fillId="0" borderId="0" xfId="0" applyNumberFormat="1" applyFont="1" applyFill="1" applyBorder="1"/>
    <xf numFmtId="0" fontId="10" fillId="0" borderId="0" xfId="0" applyFont="1" applyFill="1" applyAlignment="1">
      <alignment horizontal="left"/>
    </xf>
    <xf numFmtId="0" fontId="10" fillId="0" borderId="0" xfId="0" applyFont="1" applyFill="1"/>
    <xf numFmtId="165" fontId="2" fillId="0" borderId="0" xfId="1" applyNumberFormat="1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165" fontId="6" fillId="2" borderId="4" xfId="1" applyNumberFormat="1" applyFont="1" applyFill="1" applyBorder="1"/>
    <xf numFmtId="3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3" fontId="11" fillId="0" borderId="0" xfId="0" applyNumberFormat="1" applyFont="1" applyFill="1"/>
    <xf numFmtId="0" fontId="11" fillId="0" borderId="0" xfId="0" applyFont="1" applyFill="1"/>
    <xf numFmtId="0" fontId="16" fillId="0" borderId="4" xfId="0" applyFont="1" applyFill="1" applyBorder="1" applyAlignment="1">
      <alignment horizontal="center"/>
    </xf>
    <xf numFmtId="0" fontId="16" fillId="0" borderId="4" xfId="0" applyFont="1" applyFill="1" applyBorder="1" applyAlignment="1"/>
    <xf numFmtId="3" fontId="16" fillId="0" borderId="4" xfId="0" applyNumberFormat="1" applyFont="1" applyFill="1" applyBorder="1" applyAlignment="1"/>
    <xf numFmtId="3" fontId="16" fillId="0" borderId="0" xfId="0" applyNumberFormat="1" applyFont="1" applyFill="1"/>
    <xf numFmtId="165" fontId="16" fillId="0" borderId="0" xfId="0" applyNumberFormat="1" applyFont="1" applyFill="1"/>
    <xf numFmtId="0" fontId="16" fillId="0" borderId="0" xfId="0" applyFont="1" applyFill="1"/>
    <xf numFmtId="1" fontId="16" fillId="0" borderId="5" xfId="0" applyNumberFormat="1" applyFont="1" applyFill="1" applyBorder="1" applyAlignment="1">
      <alignment horizontal="center"/>
    </xf>
    <xf numFmtId="164" fontId="16" fillId="0" borderId="5" xfId="0" applyNumberFormat="1" applyFont="1" applyFill="1" applyBorder="1"/>
    <xf numFmtId="3" fontId="16" fillId="0" borderId="5" xfId="0" applyNumberFormat="1" applyFont="1" applyFill="1" applyBorder="1"/>
    <xf numFmtId="165" fontId="16" fillId="0" borderId="5" xfId="1" applyNumberFormat="1" applyFont="1" applyFill="1" applyBorder="1"/>
    <xf numFmtId="1" fontId="17" fillId="0" borderId="5" xfId="0" applyNumberFormat="1" applyFont="1" applyFill="1" applyBorder="1" applyAlignment="1">
      <alignment horizontal="center"/>
    </xf>
    <xf numFmtId="164" fontId="17" fillId="0" borderId="5" xfId="0" applyNumberFormat="1" applyFont="1" applyFill="1" applyBorder="1"/>
    <xf numFmtId="3" fontId="17" fillId="0" borderId="5" xfId="0" applyNumberFormat="1" applyFont="1" applyFill="1" applyBorder="1"/>
    <xf numFmtId="3" fontId="17" fillId="0" borderId="5" xfId="1" applyNumberFormat="1" applyFont="1" applyFill="1" applyBorder="1"/>
    <xf numFmtId="165" fontId="17" fillId="0" borderId="5" xfId="1" applyNumberFormat="1" applyFont="1" applyFill="1" applyBorder="1"/>
    <xf numFmtId="3" fontId="17" fillId="0" borderId="0" xfId="0" applyNumberFormat="1" applyFont="1" applyFill="1"/>
    <xf numFmtId="165" fontId="17" fillId="0" borderId="0" xfId="0" applyNumberFormat="1" applyFont="1" applyFill="1"/>
    <xf numFmtId="0" fontId="17" fillId="0" borderId="0" xfId="0" applyFont="1" applyFill="1"/>
    <xf numFmtId="165" fontId="13" fillId="0" borderId="7" xfId="1" applyNumberFormat="1" applyFont="1" applyFill="1" applyBorder="1"/>
    <xf numFmtId="3" fontId="18" fillId="0" borderId="0" xfId="0" applyNumberFormat="1" applyFont="1" applyFill="1"/>
    <xf numFmtId="0" fontId="18" fillId="0" borderId="0" xfId="0" applyFont="1" applyFill="1"/>
    <xf numFmtId="0" fontId="13" fillId="0" borderId="0" xfId="0" applyFont="1" applyFill="1" applyBorder="1" applyAlignment="1"/>
    <xf numFmtId="165" fontId="13" fillId="0" borderId="0" xfId="1" applyNumberFormat="1" applyFont="1" applyFill="1" applyBorder="1"/>
    <xf numFmtId="164" fontId="16" fillId="0" borderId="0" xfId="0" applyNumberFormat="1" applyFont="1" applyFill="1" applyBorder="1"/>
    <xf numFmtId="3" fontId="16" fillId="0" borderId="0" xfId="0" applyNumberFormat="1" applyFont="1" applyFill="1" applyBorder="1"/>
    <xf numFmtId="0" fontId="16" fillId="0" borderId="0" xfId="0" applyFont="1" applyFill="1" applyBorder="1"/>
    <xf numFmtId="0" fontId="13" fillId="0" borderId="0" xfId="0" applyFont="1" applyFill="1" applyAlignment="1">
      <alignment horizontal="left"/>
    </xf>
    <xf numFmtId="0" fontId="13" fillId="0" borderId="0" xfId="0" applyFont="1" applyFill="1"/>
    <xf numFmtId="164" fontId="16" fillId="0" borderId="0" xfId="0" applyNumberFormat="1" applyFont="1" applyFill="1"/>
    <xf numFmtId="165" fontId="16" fillId="0" borderId="0" xfId="1" applyNumberFormat="1" applyFont="1" applyFill="1"/>
    <xf numFmtId="3" fontId="16" fillId="0" borderId="5" xfId="1" applyNumberFormat="1" applyFont="1" applyFill="1" applyBorder="1"/>
    <xf numFmtId="3" fontId="16" fillId="0" borderId="5" xfId="0" applyNumberFormat="1" applyFont="1" applyFill="1" applyBorder="1" applyAlignment="1">
      <alignment wrapText="1"/>
    </xf>
    <xf numFmtId="165" fontId="13" fillId="0" borderId="1" xfId="1" applyNumberFormat="1" applyFont="1" applyFill="1" applyBorder="1" applyAlignment="1">
      <alignment horizontal="right" vertical="center"/>
    </xf>
    <xf numFmtId="165" fontId="13" fillId="0" borderId="2" xfId="1" applyNumberFormat="1" applyFont="1" applyFill="1" applyBorder="1" applyAlignment="1">
      <alignment horizontal="right" vertical="center"/>
    </xf>
    <xf numFmtId="165" fontId="13" fillId="0" borderId="3" xfId="1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/>
    </xf>
    <xf numFmtId="165" fontId="13" fillId="0" borderId="0" xfId="1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165" fontId="16" fillId="0" borderId="0" xfId="1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left"/>
    </xf>
    <xf numFmtId="164" fontId="12" fillId="0" borderId="0" xfId="0" applyNumberFormat="1" applyFont="1" applyFill="1" applyAlignment="1">
      <alignment horizontal="center"/>
    </xf>
    <xf numFmtId="164" fontId="12" fillId="0" borderId="0" xfId="0" applyNumberFormat="1" applyFont="1" applyFill="1" applyAlignment="1">
      <alignment horizontal="right"/>
    </xf>
    <xf numFmtId="3" fontId="12" fillId="0" borderId="0" xfId="0" applyNumberFormat="1" applyFont="1" applyFill="1"/>
    <xf numFmtId="0" fontId="12" fillId="0" borderId="0" xfId="0" applyFont="1" applyFill="1"/>
    <xf numFmtId="0" fontId="18" fillId="0" borderId="6" xfId="0" applyFont="1" applyFill="1" applyBorder="1" applyAlignment="1"/>
    <xf numFmtId="0" fontId="13" fillId="0" borderId="6" xfId="0" applyFont="1" applyFill="1" applyBorder="1" applyAlignment="1"/>
    <xf numFmtId="3" fontId="13" fillId="0" borderId="6" xfId="0" applyNumberFormat="1" applyFont="1" applyFill="1" applyBorder="1" applyAlignment="1"/>
    <xf numFmtId="165" fontId="13" fillId="0" borderId="6" xfId="1" applyNumberFormat="1" applyFont="1" applyFill="1" applyBorder="1" applyAlignment="1">
      <alignment horizontal="right"/>
    </xf>
    <xf numFmtId="0" fontId="7" fillId="0" borderId="5" xfId="0" quotePrefix="1" applyFont="1" applyFill="1" applyBorder="1"/>
    <xf numFmtId="164" fontId="7" fillId="0" borderId="5" xfId="0" applyNumberFormat="1" applyFont="1" applyFill="1" applyBorder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  <xf numFmtId="0" fontId="14" fillId="0" borderId="0" xfId="0" applyFont="1"/>
    <xf numFmtId="0" fontId="19" fillId="0" borderId="7" xfId="0" applyFont="1" applyBorder="1" applyAlignment="1">
      <alignment horizontal="center"/>
    </xf>
    <xf numFmtId="3" fontId="19" fillId="0" borderId="7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3" fontId="0" fillId="0" borderId="7" xfId="0" applyNumberFormat="1" applyBorder="1"/>
    <xf numFmtId="0" fontId="0" fillId="0" borderId="7" xfId="0" applyBorder="1" applyAlignment="1">
      <alignment wrapText="1"/>
    </xf>
    <xf numFmtId="0" fontId="19" fillId="0" borderId="7" xfId="0" applyFont="1" applyBorder="1"/>
    <xf numFmtId="3" fontId="19" fillId="0" borderId="7" xfId="0" applyNumberFormat="1" applyFont="1" applyBorder="1"/>
    <xf numFmtId="0" fontId="15" fillId="0" borderId="0" xfId="0" applyFont="1"/>
    <xf numFmtId="3" fontId="15" fillId="0" borderId="0" xfId="0" applyNumberFormat="1" applyFont="1"/>
    <xf numFmtId="0" fontId="19" fillId="0" borderId="0" xfId="0" applyFont="1" applyAlignment="1">
      <alignment horizontal="left"/>
    </xf>
    <xf numFmtId="0" fontId="20" fillId="0" borderId="7" xfId="0" applyFont="1" applyFill="1" applyBorder="1" applyAlignment="1"/>
    <xf numFmtId="165" fontId="20" fillId="0" borderId="7" xfId="1" applyNumberFormat="1" applyFont="1" applyFill="1" applyBorder="1"/>
    <xf numFmtId="165" fontId="20" fillId="2" borderId="6" xfId="1" applyNumberFormat="1" applyFont="1" applyFill="1" applyBorder="1"/>
    <xf numFmtId="3" fontId="21" fillId="0" borderId="0" xfId="0" applyNumberFormat="1" applyFont="1" applyFill="1"/>
    <xf numFmtId="0" fontId="21" fillId="0" borderId="0" xfId="0" applyFont="1" applyFill="1"/>
    <xf numFmtId="0" fontId="7" fillId="0" borderId="2" xfId="0" applyFont="1" applyFill="1" applyBorder="1" applyAlignment="1">
      <alignment wrapText="1"/>
    </xf>
    <xf numFmtId="165" fontId="20" fillId="0" borderId="3" xfId="1" applyNumberFormat="1" applyFont="1" applyFill="1" applyBorder="1"/>
    <xf numFmtId="3" fontId="19" fillId="0" borderId="6" xfId="0" applyNumberFormat="1" applyFont="1" applyBorder="1"/>
    <xf numFmtId="0" fontId="0" fillId="0" borderId="8" xfId="0" applyBorder="1" applyAlignment="1">
      <alignment horizontal="center"/>
    </xf>
    <xf numFmtId="0" fontId="19" fillId="0" borderId="10" xfId="0" applyFont="1" applyBorder="1" applyAlignment="1">
      <alignment horizontal="center"/>
    </xf>
    <xf numFmtId="3" fontId="19" fillId="0" borderId="11" xfId="0" applyNumberFormat="1" applyFont="1" applyBorder="1" applyAlignment="1">
      <alignment horizontal="center"/>
    </xf>
    <xf numFmtId="3" fontId="0" fillId="0" borderId="2" xfId="0" applyNumberFormat="1" applyBorder="1"/>
    <xf numFmtId="164" fontId="17" fillId="0" borderId="5" xfId="0" applyNumberFormat="1" applyFont="1" applyFill="1" applyBorder="1" applyAlignment="1">
      <alignment horizontal="left" vertical="center"/>
    </xf>
    <xf numFmtId="165" fontId="8" fillId="2" borderId="6" xfId="1" applyNumberFormat="1" applyFont="1" applyFill="1" applyBorder="1"/>
    <xf numFmtId="3" fontId="22" fillId="0" borderId="5" xfId="0" applyNumberFormat="1" applyFont="1" applyFill="1" applyBorder="1" applyAlignment="1">
      <alignment horizontal="center"/>
    </xf>
    <xf numFmtId="165" fontId="22" fillId="0" borderId="5" xfId="1" applyNumberFormat="1" applyFont="1" applyFill="1" applyBorder="1" applyAlignment="1">
      <alignment wrapText="1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164" fontId="15" fillId="0" borderId="3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3" fontId="16" fillId="3" borderId="5" xfId="1" applyNumberFormat="1" applyFont="1" applyFill="1" applyBorder="1"/>
    <xf numFmtId="3" fontId="16" fillId="3" borderId="5" xfId="0" applyNumberFormat="1" applyFont="1" applyFill="1" applyBorder="1" applyAlignment="1">
      <alignment horizontal="right"/>
    </xf>
    <xf numFmtId="165" fontId="16" fillId="3" borderId="5" xfId="1" applyNumberFormat="1" applyFont="1" applyFill="1" applyBorder="1" applyAlignment="1">
      <alignment wrapText="1"/>
    </xf>
    <xf numFmtId="3" fontId="0" fillId="3" borderId="7" xfId="0" applyNumberFormat="1" applyFill="1" applyBorder="1" applyAlignment="1">
      <alignment horizontal="right"/>
    </xf>
    <xf numFmtId="0" fontId="0" fillId="0" borderId="8" xfId="0" applyBorder="1"/>
    <xf numFmtId="0" fontId="19" fillId="0" borderId="8" xfId="0" applyFont="1" applyBorder="1"/>
    <xf numFmtId="0" fontId="19" fillId="0" borderId="9" xfId="0" applyFont="1" applyBorder="1" applyAlignment="1">
      <alignment horizontal="center"/>
    </xf>
    <xf numFmtId="0" fontId="19" fillId="0" borderId="3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9"/>
  <sheetViews>
    <sheetView workbookViewId="0">
      <pane xSplit="2" ySplit="6" topLeftCell="E7" activePane="bottomRight" state="frozen"/>
      <selection pane="topRight" activeCell="C1" sqref="C1"/>
      <selection pane="bottomLeft" activeCell="A7" sqref="A7"/>
      <selection pane="bottomRight" activeCell="H10" sqref="H10"/>
    </sheetView>
  </sheetViews>
  <sheetFormatPr defaultRowHeight="15"/>
  <cols>
    <col min="1" max="1" width="5.140625" style="76" customWidth="1"/>
    <col min="2" max="2" width="9.85546875" style="76" bestFit="1" customWidth="1"/>
    <col min="3" max="3" width="8.42578125" style="53" bestFit="1" customWidth="1"/>
    <col min="4" max="14" width="8.42578125" style="77" bestFit="1" customWidth="1"/>
    <col min="15" max="15" width="12.7109375" style="87" bestFit="1" customWidth="1"/>
    <col min="16" max="16" width="26.140625" style="77" customWidth="1"/>
    <col min="17" max="17" width="9.140625" style="51"/>
    <col min="18" max="16384" width="9.140625" style="53"/>
  </cols>
  <sheetData>
    <row r="1" spans="1:18" s="92" customFormat="1" ht="18.75">
      <c r="A1" s="88" t="s">
        <v>40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90"/>
      <c r="P1" s="89"/>
      <c r="Q1" s="91"/>
    </row>
    <row r="2" spans="1:18" s="92" customFormat="1" ht="18.75">
      <c r="A2" s="88" t="s">
        <v>47</v>
      </c>
      <c r="B2" s="88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90"/>
      <c r="P2" s="89"/>
      <c r="Q2" s="91"/>
    </row>
    <row r="4" spans="1:18" s="43" customFormat="1" ht="15.75" customHeight="1">
      <c r="A4" s="131" t="s">
        <v>8</v>
      </c>
      <c r="B4" s="131" t="s">
        <v>26</v>
      </c>
      <c r="C4" s="136" t="s">
        <v>17</v>
      </c>
      <c r="D4" s="139" t="s">
        <v>18</v>
      </c>
      <c r="E4" s="139" t="s">
        <v>19</v>
      </c>
      <c r="F4" s="139" t="s">
        <v>20</v>
      </c>
      <c r="G4" s="139" t="s">
        <v>21</v>
      </c>
      <c r="H4" s="139" t="s">
        <v>10</v>
      </c>
      <c r="I4" s="139" t="s">
        <v>11</v>
      </c>
      <c r="J4" s="139" t="s">
        <v>12</v>
      </c>
      <c r="K4" s="139" t="s">
        <v>13</v>
      </c>
      <c r="L4" s="139" t="s">
        <v>14</v>
      </c>
      <c r="M4" s="139" t="s">
        <v>15</v>
      </c>
      <c r="N4" s="139" t="s">
        <v>16</v>
      </c>
      <c r="O4" s="80"/>
      <c r="P4" s="139" t="s">
        <v>2</v>
      </c>
      <c r="Q4" s="42"/>
    </row>
    <row r="5" spans="1:18" s="43" customFormat="1" ht="15.75">
      <c r="A5" s="132"/>
      <c r="B5" s="134"/>
      <c r="C5" s="137"/>
      <c r="D5" s="140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81" t="s">
        <v>25</v>
      </c>
      <c r="P5" s="144"/>
      <c r="Q5" s="42"/>
    </row>
    <row r="6" spans="1:18" s="43" customFormat="1" ht="15.75">
      <c r="A6" s="133"/>
      <c r="B6" s="135"/>
      <c r="C6" s="138"/>
      <c r="D6" s="141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82"/>
      <c r="P6" s="145"/>
      <c r="Q6" s="42"/>
    </row>
    <row r="7" spans="1:18">
      <c r="A7" s="48">
        <v>1</v>
      </c>
      <c r="B7" s="49" t="s">
        <v>27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83">
        <f t="shared" ref="O7:O14" si="0">SUM(C7:N7)</f>
        <v>0</v>
      </c>
      <c r="P7" s="49"/>
      <c r="R7" s="52"/>
    </row>
    <row r="8" spans="1:18">
      <c r="A8" s="54">
        <f>A7+1</f>
        <v>2</v>
      </c>
      <c r="B8" s="55" t="s">
        <v>28</v>
      </c>
      <c r="C8" s="56">
        <v>50000</v>
      </c>
      <c r="D8" s="78">
        <v>50000</v>
      </c>
      <c r="E8" s="78">
        <v>50000</v>
      </c>
      <c r="F8" s="78">
        <v>50000</v>
      </c>
      <c r="G8" s="78">
        <v>50000</v>
      </c>
      <c r="H8" s="78">
        <v>50000</v>
      </c>
      <c r="I8" s="78"/>
      <c r="J8" s="50"/>
      <c r="K8" s="50"/>
      <c r="L8" s="50"/>
      <c r="M8" s="50"/>
      <c r="N8" s="50"/>
      <c r="O8" s="83">
        <f t="shared" si="0"/>
        <v>300000</v>
      </c>
      <c r="P8" s="57"/>
    </row>
    <row r="9" spans="1:18">
      <c r="A9" s="54">
        <f t="shared" ref="A9:A16" si="1">A8+1</f>
        <v>3</v>
      </c>
      <c r="B9" s="55" t="s">
        <v>29</v>
      </c>
      <c r="C9" s="56">
        <v>50000</v>
      </c>
      <c r="D9" s="78">
        <v>50000</v>
      </c>
      <c r="E9" s="78">
        <v>50000</v>
      </c>
      <c r="F9" s="78">
        <v>50000</v>
      </c>
      <c r="G9" s="56">
        <v>50000</v>
      </c>
      <c r="H9" s="78">
        <v>50000</v>
      </c>
      <c r="I9" s="78">
        <v>50000</v>
      </c>
      <c r="J9" s="78">
        <v>50000</v>
      </c>
      <c r="K9" s="56">
        <v>50000</v>
      </c>
      <c r="L9" s="78">
        <v>50000</v>
      </c>
      <c r="M9" s="78">
        <v>50000</v>
      </c>
      <c r="N9" s="78">
        <v>50000</v>
      </c>
      <c r="O9" s="83">
        <f t="shared" si="0"/>
        <v>600000</v>
      </c>
      <c r="P9" s="57" t="s">
        <v>48</v>
      </c>
    </row>
    <row r="10" spans="1:18" ht="30">
      <c r="A10" s="54">
        <f t="shared" si="1"/>
        <v>4</v>
      </c>
      <c r="B10" s="55" t="s">
        <v>30</v>
      </c>
      <c r="C10" s="79"/>
      <c r="D10" s="78"/>
      <c r="E10" s="78"/>
      <c r="F10" s="78"/>
      <c r="G10" s="158"/>
      <c r="H10" s="158"/>
      <c r="I10" s="158"/>
      <c r="J10" s="158"/>
      <c r="K10" s="158"/>
      <c r="L10" s="158"/>
      <c r="M10" s="158"/>
      <c r="N10" s="158"/>
      <c r="O10" s="159">
        <f t="shared" si="0"/>
        <v>0</v>
      </c>
      <c r="P10" s="160" t="s">
        <v>49</v>
      </c>
    </row>
    <row r="11" spans="1:18">
      <c r="A11" s="54">
        <f t="shared" si="1"/>
        <v>5</v>
      </c>
      <c r="B11" s="55" t="s">
        <v>31</v>
      </c>
      <c r="C11" s="78">
        <v>50000</v>
      </c>
      <c r="D11" s="78">
        <v>50000</v>
      </c>
      <c r="E11" s="78">
        <v>50000</v>
      </c>
      <c r="F11" s="78">
        <v>50000</v>
      </c>
      <c r="G11" s="78">
        <v>50000</v>
      </c>
      <c r="H11" s="78">
        <v>50000</v>
      </c>
      <c r="I11" s="78">
        <v>50000</v>
      </c>
      <c r="J11" s="78">
        <v>50000</v>
      </c>
      <c r="K11" s="78"/>
      <c r="L11" s="78"/>
      <c r="M11" s="78"/>
      <c r="N11" s="78"/>
      <c r="O11" s="83">
        <f t="shared" si="0"/>
        <v>400000</v>
      </c>
      <c r="P11" s="49"/>
    </row>
    <row r="12" spans="1:18">
      <c r="A12" s="54">
        <f t="shared" si="1"/>
        <v>6</v>
      </c>
      <c r="B12" s="55" t="s">
        <v>32</v>
      </c>
      <c r="C12" s="78">
        <v>50000</v>
      </c>
      <c r="D12" s="78">
        <v>50000</v>
      </c>
      <c r="E12" s="78">
        <v>50000</v>
      </c>
      <c r="F12" s="78">
        <v>50000</v>
      </c>
      <c r="G12" s="78">
        <v>50000</v>
      </c>
      <c r="H12" s="78">
        <v>50000</v>
      </c>
      <c r="I12" s="78">
        <v>50000</v>
      </c>
      <c r="J12" s="78"/>
      <c r="K12" s="78"/>
      <c r="L12" s="78"/>
      <c r="M12" s="78"/>
      <c r="N12" s="78"/>
      <c r="O12" s="83">
        <f t="shared" si="0"/>
        <v>350000</v>
      </c>
      <c r="P12" s="57"/>
      <c r="R12" s="52"/>
    </row>
    <row r="13" spans="1:18">
      <c r="A13" s="54">
        <f t="shared" si="1"/>
        <v>7</v>
      </c>
      <c r="B13" s="55" t="s">
        <v>33</v>
      </c>
      <c r="C13" s="56">
        <v>50000</v>
      </c>
      <c r="D13" s="78">
        <v>50000</v>
      </c>
      <c r="E13" s="78">
        <v>50000</v>
      </c>
      <c r="F13" s="78">
        <v>50000</v>
      </c>
      <c r="G13" s="56">
        <v>50000</v>
      </c>
      <c r="H13" s="78">
        <v>50000</v>
      </c>
      <c r="I13" s="78">
        <v>50000</v>
      </c>
      <c r="J13" s="78">
        <v>50000</v>
      </c>
      <c r="K13" s="56">
        <v>50000</v>
      </c>
      <c r="L13" s="78">
        <v>50000</v>
      </c>
      <c r="M13" s="78">
        <v>50000</v>
      </c>
      <c r="N13" s="78">
        <v>50000</v>
      </c>
      <c r="O13" s="83">
        <f t="shared" si="0"/>
        <v>600000</v>
      </c>
      <c r="P13" s="57" t="s">
        <v>50</v>
      </c>
      <c r="R13" s="52"/>
    </row>
    <row r="14" spans="1:18">
      <c r="A14" s="54">
        <f t="shared" si="1"/>
        <v>8</v>
      </c>
      <c r="B14" s="55" t="s">
        <v>34</v>
      </c>
      <c r="C14" s="78">
        <v>50000</v>
      </c>
      <c r="D14" s="78">
        <v>50000</v>
      </c>
      <c r="E14" s="78">
        <v>50000</v>
      </c>
      <c r="F14" s="78">
        <v>50000</v>
      </c>
      <c r="G14" s="78">
        <v>50000</v>
      </c>
      <c r="H14" s="78">
        <v>50000</v>
      </c>
      <c r="I14" s="78">
        <v>50000</v>
      </c>
      <c r="J14" s="78">
        <v>50000</v>
      </c>
      <c r="K14" s="78">
        <v>50000</v>
      </c>
      <c r="L14" s="78">
        <v>50000</v>
      </c>
      <c r="M14" s="78">
        <v>50000</v>
      </c>
      <c r="N14" s="78">
        <v>50000</v>
      </c>
      <c r="O14" s="83">
        <f t="shared" si="0"/>
        <v>600000</v>
      </c>
      <c r="P14" s="57" t="s">
        <v>50</v>
      </c>
      <c r="R14" s="52"/>
    </row>
    <row r="15" spans="1:18">
      <c r="A15" s="54">
        <f t="shared" si="1"/>
        <v>9</v>
      </c>
      <c r="B15" s="55" t="s">
        <v>35</v>
      </c>
      <c r="C15" s="78">
        <v>50000</v>
      </c>
      <c r="D15" s="78">
        <v>50000</v>
      </c>
      <c r="E15" s="78">
        <v>50000</v>
      </c>
      <c r="F15" s="78">
        <v>50000</v>
      </c>
      <c r="G15" s="78">
        <v>50000</v>
      </c>
      <c r="H15" s="78">
        <v>50000</v>
      </c>
      <c r="I15" s="78"/>
      <c r="J15" s="78"/>
      <c r="K15" s="78"/>
      <c r="L15" s="78"/>
      <c r="M15" s="78"/>
      <c r="N15" s="78"/>
      <c r="O15" s="83">
        <f>SUM(C15:N15)</f>
        <v>300000</v>
      </c>
      <c r="P15" s="49"/>
      <c r="R15" s="52"/>
    </row>
    <row r="16" spans="1:18">
      <c r="A16" s="54">
        <f t="shared" si="1"/>
        <v>10</v>
      </c>
      <c r="B16" s="55" t="s">
        <v>36</v>
      </c>
      <c r="C16" s="56"/>
      <c r="D16" s="78"/>
      <c r="E16" s="78"/>
      <c r="F16" s="78"/>
      <c r="G16" s="56"/>
      <c r="H16" s="78"/>
      <c r="I16" s="78"/>
      <c r="J16" s="78"/>
      <c r="K16" s="56"/>
      <c r="L16" s="78"/>
      <c r="M16" s="78"/>
      <c r="N16" s="78"/>
      <c r="O16" s="83">
        <f t="shared" ref="O16:O25" si="2">SUM(C16:N16)</f>
        <v>0</v>
      </c>
      <c r="P16" s="57"/>
      <c r="R16" s="52"/>
    </row>
    <row r="17" spans="1:18" s="65" customFormat="1">
      <c r="A17" s="58">
        <f>A16+1</f>
        <v>11</v>
      </c>
      <c r="B17" s="59" t="s">
        <v>37</v>
      </c>
      <c r="C17" s="60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83">
        <f t="shared" si="2"/>
        <v>0</v>
      </c>
      <c r="P17" s="62"/>
      <c r="Q17" s="63"/>
      <c r="R17" s="64"/>
    </row>
    <row r="18" spans="1:18" s="65" customFormat="1">
      <c r="A18" s="58">
        <f t="shared" ref="A18:A25" si="3">A17+1</f>
        <v>12</v>
      </c>
      <c r="B18" s="59" t="s">
        <v>23</v>
      </c>
      <c r="C18" s="56">
        <v>50000</v>
      </c>
      <c r="D18" s="78">
        <v>50000</v>
      </c>
      <c r="E18" s="78">
        <v>50000</v>
      </c>
      <c r="F18" s="78">
        <v>50000</v>
      </c>
      <c r="G18" s="78">
        <v>50000</v>
      </c>
      <c r="H18" s="78">
        <v>50000</v>
      </c>
      <c r="I18" s="78"/>
      <c r="J18" s="78"/>
      <c r="K18" s="78"/>
      <c r="L18" s="78"/>
      <c r="M18" s="78"/>
      <c r="N18" s="78"/>
      <c r="O18" s="83">
        <f t="shared" si="2"/>
        <v>300000</v>
      </c>
      <c r="P18" s="57"/>
      <c r="Q18" s="63"/>
      <c r="R18" s="64"/>
    </row>
    <row r="19" spans="1:18" s="65" customFormat="1">
      <c r="A19" s="58">
        <f t="shared" si="3"/>
        <v>13</v>
      </c>
      <c r="B19" s="59" t="s">
        <v>24</v>
      </c>
      <c r="C19" s="56">
        <v>50000</v>
      </c>
      <c r="D19" s="78">
        <v>50000</v>
      </c>
      <c r="E19" s="78">
        <v>50000</v>
      </c>
      <c r="F19" s="78">
        <v>50000</v>
      </c>
      <c r="G19" s="78">
        <v>50000</v>
      </c>
      <c r="H19" s="78">
        <v>50000</v>
      </c>
      <c r="I19" s="78"/>
      <c r="J19" s="78"/>
      <c r="K19" s="78"/>
      <c r="L19" s="78"/>
      <c r="M19" s="78"/>
      <c r="N19" s="78"/>
      <c r="O19" s="83">
        <f t="shared" si="2"/>
        <v>300000</v>
      </c>
      <c r="P19" s="57"/>
      <c r="Q19" s="63"/>
      <c r="R19" s="64"/>
    </row>
    <row r="20" spans="1:18" s="65" customFormat="1">
      <c r="A20" s="58">
        <f t="shared" si="3"/>
        <v>14</v>
      </c>
      <c r="B20" s="59" t="s">
        <v>45</v>
      </c>
      <c r="C20" s="56">
        <v>50000</v>
      </c>
      <c r="D20" s="78">
        <v>50000</v>
      </c>
      <c r="E20" s="78">
        <v>50000</v>
      </c>
      <c r="F20" s="78">
        <v>50000</v>
      </c>
      <c r="G20" s="78">
        <v>50000</v>
      </c>
      <c r="H20" s="78">
        <v>50000</v>
      </c>
      <c r="I20" s="78"/>
      <c r="J20" s="78"/>
      <c r="K20" s="78"/>
      <c r="L20" s="78"/>
      <c r="M20" s="78"/>
      <c r="N20" s="78"/>
      <c r="O20" s="83"/>
      <c r="P20" s="57"/>
      <c r="Q20" s="63"/>
      <c r="R20" s="64"/>
    </row>
    <row r="21" spans="1:18" s="65" customFormat="1">
      <c r="A21" s="58">
        <f t="shared" si="3"/>
        <v>15</v>
      </c>
      <c r="B21" s="59" t="s">
        <v>38</v>
      </c>
      <c r="C21" s="56">
        <v>50000</v>
      </c>
      <c r="D21" s="78">
        <v>50000</v>
      </c>
      <c r="E21" s="78">
        <v>50000</v>
      </c>
      <c r="F21" s="78">
        <v>50000</v>
      </c>
      <c r="G21" s="56">
        <v>50000</v>
      </c>
      <c r="H21" s="78">
        <v>50000</v>
      </c>
      <c r="I21" s="78">
        <v>50000</v>
      </c>
      <c r="J21" s="78">
        <v>50000</v>
      </c>
      <c r="K21" s="56">
        <v>50000</v>
      </c>
      <c r="L21" s="78">
        <v>50000</v>
      </c>
      <c r="M21" s="78">
        <v>50000</v>
      </c>
      <c r="N21" s="78">
        <v>50000</v>
      </c>
      <c r="O21" s="83">
        <f t="shared" si="2"/>
        <v>600000</v>
      </c>
      <c r="P21" s="57" t="s">
        <v>50</v>
      </c>
      <c r="Q21" s="63"/>
      <c r="R21" s="64"/>
    </row>
    <row r="22" spans="1:18" s="65" customFormat="1">
      <c r="A22" s="58">
        <f t="shared" si="3"/>
        <v>16</v>
      </c>
      <c r="B22" s="59" t="s">
        <v>39</v>
      </c>
      <c r="C22" s="78">
        <v>50000</v>
      </c>
      <c r="D22" s="78">
        <v>50000</v>
      </c>
      <c r="E22" s="78">
        <v>50000</v>
      </c>
      <c r="F22" s="78">
        <v>50000</v>
      </c>
      <c r="G22" s="78">
        <v>50000</v>
      </c>
      <c r="H22" s="78">
        <v>50000</v>
      </c>
      <c r="I22" s="78">
        <v>50000</v>
      </c>
      <c r="J22" s="78">
        <v>50000</v>
      </c>
      <c r="K22" s="78">
        <v>50000</v>
      </c>
      <c r="L22" s="78">
        <v>50000</v>
      </c>
      <c r="M22" s="78">
        <v>50000</v>
      </c>
      <c r="N22" s="78">
        <v>50000</v>
      </c>
      <c r="O22" s="83">
        <f t="shared" si="2"/>
        <v>600000</v>
      </c>
      <c r="P22" s="57" t="s">
        <v>50</v>
      </c>
      <c r="Q22" s="63"/>
      <c r="R22" s="64"/>
    </row>
    <row r="23" spans="1:18" s="65" customFormat="1">
      <c r="A23" s="58">
        <f t="shared" si="3"/>
        <v>17</v>
      </c>
      <c r="B23" s="59" t="s">
        <v>22</v>
      </c>
      <c r="C23" s="78">
        <v>50000</v>
      </c>
      <c r="D23" s="78">
        <v>50000</v>
      </c>
      <c r="E23" s="78">
        <v>50000</v>
      </c>
      <c r="F23" s="78">
        <v>50000</v>
      </c>
      <c r="G23" s="78">
        <v>50000</v>
      </c>
      <c r="H23" s="78">
        <v>50000</v>
      </c>
      <c r="I23" s="78"/>
      <c r="J23" s="78"/>
      <c r="K23" s="78"/>
      <c r="L23" s="78"/>
      <c r="M23" s="78"/>
      <c r="N23" s="78"/>
      <c r="O23" s="83">
        <f t="shared" si="2"/>
        <v>300000</v>
      </c>
      <c r="P23" s="62"/>
      <c r="Q23" s="63"/>
      <c r="R23" s="64"/>
    </row>
    <row r="24" spans="1:18" s="65" customFormat="1">
      <c r="A24" s="58">
        <f t="shared" si="3"/>
        <v>18</v>
      </c>
      <c r="B24" s="59" t="s">
        <v>44</v>
      </c>
      <c r="C24" s="78">
        <v>50000</v>
      </c>
      <c r="D24" s="78">
        <v>50000</v>
      </c>
      <c r="E24" s="78">
        <v>50000</v>
      </c>
      <c r="F24" s="78">
        <v>50000</v>
      </c>
      <c r="G24" s="78"/>
      <c r="H24" s="78"/>
      <c r="I24" s="78"/>
      <c r="J24" s="78"/>
      <c r="K24" s="78"/>
      <c r="L24" s="78"/>
      <c r="M24" s="78"/>
      <c r="N24" s="78"/>
      <c r="O24" s="83">
        <f t="shared" si="2"/>
        <v>200000</v>
      </c>
      <c r="P24" s="62"/>
      <c r="Q24" s="63"/>
    </row>
    <row r="25" spans="1:18" s="65" customFormat="1">
      <c r="A25" s="58">
        <f t="shared" si="3"/>
        <v>19</v>
      </c>
      <c r="B25" s="127"/>
      <c r="C25" s="129"/>
      <c r="D25" s="129"/>
      <c r="E25" s="129"/>
      <c r="F25" s="129"/>
      <c r="G25" s="129"/>
      <c r="H25" s="129"/>
      <c r="I25" s="129"/>
      <c r="J25" s="78"/>
      <c r="K25" s="78"/>
      <c r="L25" s="78"/>
      <c r="M25" s="78"/>
      <c r="N25" s="78"/>
      <c r="O25" s="83"/>
      <c r="P25" s="130"/>
      <c r="Q25" s="63"/>
    </row>
    <row r="26" spans="1:18" s="65" customFormat="1">
      <c r="A26" s="58">
        <f t="shared" ref="A19:A26" si="4">A25+1</f>
        <v>20</v>
      </c>
      <c r="B26" s="59"/>
      <c r="C26" s="60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83"/>
      <c r="P26" s="62"/>
      <c r="Q26" s="63"/>
    </row>
    <row r="27" spans="1:18" s="68" customFormat="1" ht="16.5" thickBot="1">
      <c r="A27" s="93"/>
      <c r="B27" s="94"/>
      <c r="C27" s="95">
        <f>SUM(C7:C26)</f>
        <v>700000</v>
      </c>
      <c r="D27" s="95">
        <f t="shared" ref="D27:N27" si="5">SUM(D7:D26)</f>
        <v>700000</v>
      </c>
      <c r="E27" s="95">
        <f t="shared" si="5"/>
        <v>700000</v>
      </c>
      <c r="F27" s="95">
        <f t="shared" si="5"/>
        <v>700000</v>
      </c>
      <c r="G27" s="95">
        <f t="shared" si="5"/>
        <v>650000</v>
      </c>
      <c r="H27" s="95">
        <f t="shared" si="5"/>
        <v>650000</v>
      </c>
      <c r="I27" s="95">
        <f t="shared" si="5"/>
        <v>350000</v>
      </c>
      <c r="J27" s="95">
        <f t="shared" si="5"/>
        <v>300000</v>
      </c>
      <c r="K27" s="95">
        <f t="shared" si="5"/>
        <v>250000</v>
      </c>
      <c r="L27" s="95">
        <f t="shared" si="5"/>
        <v>250000</v>
      </c>
      <c r="M27" s="95">
        <f t="shared" si="5"/>
        <v>250000</v>
      </c>
      <c r="N27" s="95">
        <f t="shared" si="5"/>
        <v>250000</v>
      </c>
      <c r="O27" s="96">
        <f>SUM(O7:O26)</f>
        <v>5450000</v>
      </c>
      <c r="P27" s="66"/>
      <c r="Q27" s="67"/>
    </row>
    <row r="28" spans="1:18" s="68" customFormat="1" ht="16.5" thickTop="1">
      <c r="A28" s="69"/>
      <c r="B28" s="69"/>
      <c r="C28" s="69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84"/>
      <c r="P28" s="70"/>
      <c r="Q28" s="67"/>
    </row>
    <row r="29" spans="1:18" s="73" customFormat="1">
      <c r="A29" s="71"/>
      <c r="B29" s="71"/>
      <c r="O29" s="85"/>
      <c r="Q29" s="72"/>
    </row>
    <row r="30" spans="1:18" s="47" customFormat="1" ht="15.75">
      <c r="A30" s="74" t="s">
        <v>51</v>
      </c>
      <c r="B30" s="74"/>
      <c r="C30" s="75"/>
      <c r="O30" s="86"/>
      <c r="Q30" s="46"/>
    </row>
    <row r="31" spans="1:18" s="47" customFormat="1" ht="15.75">
      <c r="A31" s="74"/>
      <c r="B31" s="74"/>
      <c r="C31" s="75"/>
      <c r="O31" s="86"/>
      <c r="Q31" s="46"/>
    </row>
    <row r="32" spans="1:18" s="47" customFormat="1" ht="15.75">
      <c r="A32" s="74"/>
      <c r="B32" s="74"/>
      <c r="C32" s="75"/>
      <c r="O32" s="86"/>
      <c r="Q32" s="46"/>
    </row>
    <row r="33" spans="1:17" s="47" customFormat="1" ht="15.75">
      <c r="A33" s="74"/>
      <c r="B33" s="74"/>
      <c r="C33" s="75"/>
      <c r="O33" s="86"/>
      <c r="Q33" s="46"/>
    </row>
    <row r="34" spans="1:17" s="47" customFormat="1" ht="15.75">
      <c r="A34" s="74" t="s">
        <v>7</v>
      </c>
      <c r="B34" s="74"/>
      <c r="C34" s="75"/>
      <c r="O34" s="86"/>
      <c r="Q34" s="46"/>
    </row>
    <row r="35" spans="1:17" s="47" customFormat="1">
      <c r="A35" s="44"/>
      <c r="B35" s="44"/>
      <c r="C35" s="45"/>
      <c r="O35" s="86"/>
      <c r="Q35" s="46"/>
    </row>
    <row r="36" spans="1:17" s="47" customFormat="1">
      <c r="O36" s="86"/>
      <c r="Q36" s="46"/>
    </row>
    <row r="37" spans="1:17" s="47" customFormat="1">
      <c r="O37" s="86"/>
      <c r="Q37" s="46"/>
    </row>
    <row r="38" spans="1:17" s="47" customFormat="1">
      <c r="O38" s="86"/>
      <c r="Q38" s="46"/>
    </row>
    <row r="39" spans="1:17" s="47" customFormat="1">
      <c r="O39" s="86"/>
      <c r="Q39" s="46"/>
    </row>
  </sheetData>
  <mergeCells count="15">
    <mergeCell ref="P4:P6"/>
    <mergeCell ref="E4:E6"/>
    <mergeCell ref="F4:F6"/>
    <mergeCell ref="G4:G6"/>
    <mergeCell ref="H4:H6"/>
    <mergeCell ref="N4:N6"/>
    <mergeCell ref="J4:J6"/>
    <mergeCell ref="K4:K6"/>
    <mergeCell ref="L4:L6"/>
    <mergeCell ref="M4:M6"/>
    <mergeCell ref="A4:A6"/>
    <mergeCell ref="B4:B6"/>
    <mergeCell ref="C4:C6"/>
    <mergeCell ref="D4:D6"/>
    <mergeCell ref="I4:I6"/>
  </mergeCells>
  <pageMargins left="0.45" right="0.45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4"/>
  <sheetViews>
    <sheetView workbookViewId="0">
      <pane xSplit="1" ySplit="6" topLeftCell="B37" activePane="bottomRight" state="frozen"/>
      <selection pane="topRight" activeCell="B1" sqref="B1"/>
      <selection pane="bottomLeft" activeCell="A7" sqref="A7"/>
      <selection pane="bottomRight" activeCell="C44" sqref="C44"/>
    </sheetView>
  </sheetViews>
  <sheetFormatPr defaultRowHeight="14.25"/>
  <cols>
    <col min="1" max="1" width="9.140625" style="6"/>
    <col min="2" max="2" width="38.28515625" style="7" customWidth="1"/>
    <col min="3" max="3" width="16" style="8" bestFit="1" customWidth="1"/>
    <col min="4" max="4" width="18.85546875" style="8" bestFit="1" customWidth="1"/>
    <col min="5" max="5" width="14" style="8" bestFit="1" customWidth="1"/>
    <col min="6" max="6" width="9.140625" style="10"/>
    <col min="7" max="16384" width="9.140625" style="7"/>
  </cols>
  <sheetData>
    <row r="1" spans="1:7" s="5" customFormat="1" ht="15">
      <c r="A1" s="1" t="s">
        <v>0</v>
      </c>
      <c r="B1" s="2"/>
      <c r="C1" s="2"/>
      <c r="D1" s="2"/>
      <c r="E1" s="2"/>
      <c r="F1" s="4"/>
    </row>
    <row r="2" spans="1:7" s="5" customFormat="1" ht="15">
      <c r="A2" s="1" t="s">
        <v>52</v>
      </c>
      <c r="B2" s="2"/>
      <c r="C2" s="2"/>
      <c r="D2" s="2"/>
      <c r="E2" s="2"/>
      <c r="F2" s="4"/>
    </row>
    <row r="4" spans="1:7" s="12" customFormat="1" ht="15">
      <c r="A4" s="146" t="s">
        <v>1</v>
      </c>
      <c r="B4" s="149" t="s">
        <v>2</v>
      </c>
      <c r="C4" s="152" t="s">
        <v>3</v>
      </c>
      <c r="D4" s="155" t="s">
        <v>4</v>
      </c>
      <c r="E4" s="152" t="s">
        <v>5</v>
      </c>
      <c r="F4" s="11"/>
    </row>
    <row r="5" spans="1:7" s="12" customFormat="1" ht="15">
      <c r="A5" s="147"/>
      <c r="B5" s="150"/>
      <c r="C5" s="153"/>
      <c r="D5" s="156"/>
      <c r="E5" s="153"/>
      <c r="F5" s="11"/>
    </row>
    <row r="6" spans="1:7" s="12" customFormat="1" ht="15">
      <c r="A6" s="148"/>
      <c r="B6" s="151"/>
      <c r="C6" s="154"/>
      <c r="D6" s="157"/>
      <c r="E6" s="154"/>
      <c r="F6" s="11"/>
    </row>
    <row r="7" spans="1:7" s="16" customFormat="1" ht="12.75">
      <c r="A7" s="13"/>
      <c r="B7" s="13" t="s">
        <v>53</v>
      </c>
      <c r="C7" s="13"/>
      <c r="D7" s="13"/>
      <c r="E7" s="41">
        <v>7615829</v>
      </c>
      <c r="F7" s="14"/>
      <c r="G7" s="15"/>
    </row>
    <row r="8" spans="1:7" s="22" customFormat="1" ht="12.75">
      <c r="A8" s="17">
        <v>42764</v>
      </c>
      <c r="B8" s="18" t="s">
        <v>54</v>
      </c>
      <c r="C8" s="19"/>
      <c r="D8" s="19">
        <v>1000000</v>
      </c>
      <c r="E8" s="19">
        <f>E7+C8-D8</f>
        <v>6615829</v>
      </c>
      <c r="F8" s="21"/>
    </row>
    <row r="9" spans="1:7" s="22" customFormat="1" ht="12.75">
      <c r="A9" s="17">
        <v>42764</v>
      </c>
      <c r="B9" s="18" t="s">
        <v>55</v>
      </c>
      <c r="C9" s="19">
        <v>100000</v>
      </c>
      <c r="D9" s="19"/>
      <c r="E9" s="19">
        <f t="shared" ref="E9:E19" si="0">E8+C9-D9</f>
        <v>6715829</v>
      </c>
      <c r="F9" s="21"/>
    </row>
    <row r="10" spans="1:7" s="22" customFormat="1" ht="12.75">
      <c r="A10" s="17">
        <v>42771</v>
      </c>
      <c r="B10" s="18" t="s">
        <v>56</v>
      </c>
      <c r="C10" s="19">
        <v>200000</v>
      </c>
      <c r="D10" s="19"/>
      <c r="E10" s="19">
        <f>E9+C10-D10</f>
        <v>6915829</v>
      </c>
      <c r="F10" s="21"/>
    </row>
    <row r="11" spans="1:7" s="22" customFormat="1" ht="12.75">
      <c r="A11" s="17">
        <v>42808</v>
      </c>
      <c r="B11" s="18" t="s">
        <v>57</v>
      </c>
      <c r="C11" s="19">
        <v>200000</v>
      </c>
      <c r="D11" s="19"/>
      <c r="E11" s="19">
        <f t="shared" si="0"/>
        <v>7115829</v>
      </c>
      <c r="F11" s="21"/>
      <c r="G11" s="25"/>
    </row>
    <row r="12" spans="1:7" s="22" customFormat="1" ht="12.75">
      <c r="A12" s="17">
        <v>42824</v>
      </c>
      <c r="B12" s="18" t="s">
        <v>58</v>
      </c>
      <c r="C12" s="19">
        <v>200000</v>
      </c>
      <c r="D12" s="19"/>
      <c r="E12" s="19">
        <f t="shared" si="0"/>
        <v>7315829</v>
      </c>
      <c r="F12" s="21"/>
      <c r="G12" s="25"/>
    </row>
    <row r="13" spans="1:7" s="22" customFormat="1" ht="12.75">
      <c r="A13" s="17">
        <v>42844</v>
      </c>
      <c r="B13" s="18" t="s">
        <v>59</v>
      </c>
      <c r="C13" s="19">
        <v>200000</v>
      </c>
      <c r="D13" s="19"/>
      <c r="E13" s="19">
        <f t="shared" si="0"/>
        <v>7515829</v>
      </c>
      <c r="F13" s="21"/>
      <c r="G13" s="25"/>
    </row>
    <row r="14" spans="1:7" s="22" customFormat="1" ht="12.75">
      <c r="A14" s="17">
        <v>42861</v>
      </c>
      <c r="B14" s="18" t="s">
        <v>60</v>
      </c>
      <c r="C14" s="19">
        <v>200000</v>
      </c>
      <c r="D14" s="19"/>
      <c r="E14" s="19">
        <f t="shared" si="0"/>
        <v>7715829</v>
      </c>
      <c r="F14" s="21"/>
      <c r="G14" s="25"/>
    </row>
    <row r="15" spans="1:7" s="22" customFormat="1" ht="12.75">
      <c r="A15" s="17">
        <v>42893</v>
      </c>
      <c r="B15" s="18" t="s">
        <v>61</v>
      </c>
      <c r="C15" s="19">
        <v>200000</v>
      </c>
      <c r="D15" s="19"/>
      <c r="E15" s="19">
        <f t="shared" si="0"/>
        <v>7915829</v>
      </c>
      <c r="F15" s="21"/>
      <c r="G15" s="25"/>
    </row>
    <row r="16" spans="1:7" s="22" customFormat="1" ht="12.75">
      <c r="A16" s="17">
        <v>42896</v>
      </c>
      <c r="B16" s="18" t="s">
        <v>62</v>
      </c>
      <c r="C16" s="19">
        <v>600000</v>
      </c>
      <c r="D16" s="19"/>
      <c r="E16" s="19">
        <f t="shared" si="0"/>
        <v>8515829</v>
      </c>
      <c r="F16" s="21"/>
      <c r="G16" s="25"/>
    </row>
    <row r="17" spans="1:7" s="22" customFormat="1" ht="12.75">
      <c r="A17" s="17"/>
      <c r="B17" s="18" t="s">
        <v>63</v>
      </c>
      <c r="C17" s="19">
        <v>600000</v>
      </c>
      <c r="D17" s="19"/>
      <c r="E17" s="19">
        <f t="shared" si="0"/>
        <v>9115829</v>
      </c>
      <c r="F17" s="21"/>
      <c r="G17" s="25"/>
    </row>
    <row r="18" spans="1:7" s="22" customFormat="1" ht="12.75">
      <c r="A18" s="17">
        <v>42904</v>
      </c>
      <c r="B18" s="18" t="s">
        <v>64</v>
      </c>
      <c r="C18" s="19"/>
      <c r="D18" s="19">
        <v>300000</v>
      </c>
      <c r="E18" s="19">
        <f t="shared" si="0"/>
        <v>8815829</v>
      </c>
      <c r="F18" s="21"/>
      <c r="G18" s="25"/>
    </row>
    <row r="19" spans="1:7" s="22" customFormat="1" ht="12.75">
      <c r="A19" s="17">
        <v>42906</v>
      </c>
      <c r="B19" s="18" t="s">
        <v>73</v>
      </c>
      <c r="C19" s="19"/>
      <c r="D19" s="19">
        <v>2000000</v>
      </c>
      <c r="E19" s="19">
        <f t="shared" si="0"/>
        <v>6815829</v>
      </c>
      <c r="F19" s="21"/>
      <c r="G19" s="25"/>
    </row>
    <row r="20" spans="1:7" s="22" customFormat="1" ht="12.75">
      <c r="A20" s="17">
        <v>42911</v>
      </c>
      <c r="B20" s="18" t="s">
        <v>65</v>
      </c>
      <c r="C20" s="19"/>
      <c r="D20" s="19"/>
      <c r="E20" s="19"/>
      <c r="F20" s="21"/>
      <c r="G20" s="25"/>
    </row>
    <row r="21" spans="1:7" s="22" customFormat="1" ht="12.75">
      <c r="A21" s="17"/>
      <c r="B21" s="97" t="s">
        <v>66</v>
      </c>
      <c r="C21" s="19">
        <v>300000</v>
      </c>
      <c r="D21" s="19"/>
      <c r="E21" s="19">
        <f>E19+C21-D21</f>
        <v>7115829</v>
      </c>
      <c r="F21" s="21"/>
      <c r="G21" s="25"/>
    </row>
    <row r="22" spans="1:7" s="22" customFormat="1" ht="12.75">
      <c r="A22" s="17"/>
      <c r="B22" s="97" t="s">
        <v>67</v>
      </c>
      <c r="C22" s="19">
        <v>150000</v>
      </c>
      <c r="D22" s="19"/>
      <c r="E22" s="19">
        <f>E21+C22-D22</f>
        <v>7265829</v>
      </c>
      <c r="F22" s="21"/>
      <c r="G22" s="25"/>
    </row>
    <row r="23" spans="1:7" s="22" customFormat="1" ht="12.75">
      <c r="A23" s="17"/>
      <c r="B23" s="97" t="s">
        <v>80</v>
      </c>
      <c r="C23" s="19">
        <v>600000</v>
      </c>
      <c r="D23" s="19"/>
      <c r="E23" s="19">
        <f t="shared" ref="E23:E51" si="1">E22+C23-D23</f>
        <v>7865829</v>
      </c>
      <c r="F23" s="21"/>
      <c r="G23" s="25"/>
    </row>
    <row r="24" spans="1:7" s="22" customFormat="1" ht="12.75">
      <c r="A24" s="17"/>
      <c r="B24" s="97" t="s">
        <v>79</v>
      </c>
      <c r="C24" s="19">
        <v>600000</v>
      </c>
      <c r="D24" s="19"/>
      <c r="E24" s="19">
        <f t="shared" si="1"/>
        <v>8465829</v>
      </c>
      <c r="F24" s="21"/>
      <c r="G24" s="25"/>
    </row>
    <row r="25" spans="1:7" s="22" customFormat="1" ht="12.75">
      <c r="A25" s="17"/>
      <c r="B25" s="97" t="s">
        <v>69</v>
      </c>
      <c r="C25" s="19">
        <v>600000</v>
      </c>
      <c r="D25" s="19"/>
      <c r="E25" s="19">
        <f t="shared" si="1"/>
        <v>9065829</v>
      </c>
      <c r="F25" s="21"/>
      <c r="G25" s="25"/>
    </row>
    <row r="26" spans="1:7" s="22" customFormat="1" ht="12.75">
      <c r="A26" s="17"/>
      <c r="B26" s="97" t="s">
        <v>68</v>
      </c>
      <c r="C26" s="19">
        <v>300000</v>
      </c>
      <c r="D26" s="19"/>
      <c r="E26" s="19">
        <f t="shared" si="1"/>
        <v>9365829</v>
      </c>
      <c r="F26" s="21"/>
      <c r="G26" s="25"/>
    </row>
    <row r="27" spans="1:7" s="22" customFormat="1" ht="12.75">
      <c r="A27" s="17"/>
      <c r="B27" s="97" t="s">
        <v>70</v>
      </c>
      <c r="C27" s="19">
        <v>300000</v>
      </c>
      <c r="D27" s="19"/>
      <c r="E27" s="19">
        <f t="shared" si="1"/>
        <v>9665829</v>
      </c>
      <c r="F27" s="21"/>
      <c r="G27" s="25"/>
    </row>
    <row r="28" spans="1:7" s="22" customFormat="1" ht="12.75">
      <c r="A28" s="17"/>
      <c r="B28" s="97" t="s">
        <v>71</v>
      </c>
      <c r="C28" s="19">
        <v>300000</v>
      </c>
      <c r="D28" s="19"/>
      <c r="E28" s="19">
        <f t="shared" si="1"/>
        <v>9965829</v>
      </c>
      <c r="F28" s="21"/>
      <c r="G28" s="25"/>
    </row>
    <row r="29" spans="1:7" s="22" customFormat="1" ht="12.75">
      <c r="A29" s="17"/>
      <c r="B29" s="97" t="s">
        <v>72</v>
      </c>
      <c r="C29" s="19">
        <v>200000</v>
      </c>
      <c r="D29" s="19"/>
      <c r="E29" s="19">
        <f t="shared" si="1"/>
        <v>10165829</v>
      </c>
      <c r="F29" s="21"/>
      <c r="G29" s="25"/>
    </row>
    <row r="30" spans="1:7" s="22" customFormat="1" ht="12.75">
      <c r="A30" s="17">
        <v>42916</v>
      </c>
      <c r="B30" s="18" t="s">
        <v>74</v>
      </c>
      <c r="C30" s="19"/>
      <c r="D30" s="19">
        <v>250000</v>
      </c>
      <c r="E30" s="19">
        <f t="shared" si="1"/>
        <v>9915829</v>
      </c>
      <c r="F30" s="21"/>
      <c r="G30" s="25"/>
    </row>
    <row r="31" spans="1:7" s="22" customFormat="1" ht="12.75">
      <c r="A31" s="17"/>
      <c r="B31" s="18" t="s">
        <v>75</v>
      </c>
      <c r="C31" s="19"/>
      <c r="D31" s="19">
        <f>4*26000</f>
        <v>104000</v>
      </c>
      <c r="E31" s="19">
        <f t="shared" si="1"/>
        <v>9811829</v>
      </c>
      <c r="F31" s="21"/>
      <c r="G31" s="25"/>
    </row>
    <row r="32" spans="1:7" s="22" customFormat="1" ht="12.75">
      <c r="A32" s="17"/>
      <c r="B32" s="18" t="s">
        <v>76</v>
      </c>
      <c r="C32" s="19"/>
      <c r="D32" s="19">
        <f>2*18000</f>
        <v>36000</v>
      </c>
      <c r="E32" s="19">
        <f t="shared" si="1"/>
        <v>9775829</v>
      </c>
      <c r="F32" s="21"/>
      <c r="G32" s="25"/>
    </row>
    <row r="33" spans="1:7" s="22" customFormat="1" ht="12.75">
      <c r="A33" s="17">
        <v>42922</v>
      </c>
      <c r="B33" s="18" t="s">
        <v>77</v>
      </c>
      <c r="C33" s="19"/>
      <c r="D33" s="19">
        <v>1400000</v>
      </c>
      <c r="E33" s="19">
        <f t="shared" si="1"/>
        <v>8375829</v>
      </c>
      <c r="F33" s="21"/>
      <c r="G33" s="25"/>
    </row>
    <row r="34" spans="1:7" s="22" customFormat="1" ht="12.75">
      <c r="A34" s="17"/>
      <c r="B34" s="97"/>
      <c r="C34" s="19"/>
      <c r="D34" s="19"/>
      <c r="E34" s="19">
        <f t="shared" si="1"/>
        <v>8375829</v>
      </c>
      <c r="F34" s="21"/>
      <c r="G34" s="25"/>
    </row>
    <row r="35" spans="1:7" s="22" customFormat="1" ht="12.75">
      <c r="A35" s="17"/>
      <c r="B35" s="97"/>
      <c r="C35" s="19"/>
      <c r="D35" s="19"/>
      <c r="E35" s="19">
        <f t="shared" si="1"/>
        <v>8375829</v>
      </c>
      <c r="F35" s="21"/>
      <c r="G35" s="25"/>
    </row>
    <row r="36" spans="1:7" s="22" customFormat="1" ht="12.75">
      <c r="A36" s="17"/>
      <c r="B36" s="97"/>
      <c r="C36" s="19"/>
      <c r="D36" s="19"/>
      <c r="E36" s="19">
        <f t="shared" si="1"/>
        <v>8375829</v>
      </c>
      <c r="F36" s="21"/>
      <c r="G36" s="25"/>
    </row>
    <row r="37" spans="1:7" s="22" customFormat="1" ht="12.75">
      <c r="A37" s="17"/>
      <c r="B37" s="97"/>
      <c r="C37" s="19"/>
      <c r="D37" s="19"/>
      <c r="E37" s="19">
        <f t="shared" si="1"/>
        <v>8375829</v>
      </c>
      <c r="F37" s="21"/>
      <c r="G37" s="25"/>
    </row>
    <row r="38" spans="1:7" s="22" customFormat="1" ht="12.75">
      <c r="A38" s="17"/>
      <c r="B38" s="97"/>
      <c r="C38" s="19"/>
      <c r="D38" s="19"/>
      <c r="E38" s="19">
        <f t="shared" si="1"/>
        <v>8375829</v>
      </c>
      <c r="F38" s="21"/>
    </row>
    <row r="39" spans="1:7" s="22" customFormat="1" ht="12.75">
      <c r="A39" s="17"/>
      <c r="B39" s="24"/>
      <c r="C39" s="19"/>
      <c r="D39" s="19"/>
      <c r="E39" s="19">
        <f t="shared" si="1"/>
        <v>8375829</v>
      </c>
      <c r="F39" s="21"/>
    </row>
    <row r="40" spans="1:7" s="22" customFormat="1" ht="12.75">
      <c r="A40" s="17"/>
      <c r="B40" s="24"/>
      <c r="C40" s="19"/>
      <c r="D40" s="19"/>
      <c r="E40" s="19">
        <f t="shared" si="1"/>
        <v>8375829</v>
      </c>
      <c r="F40" s="21"/>
    </row>
    <row r="41" spans="1:7" s="22" customFormat="1" ht="12.75">
      <c r="A41" s="17"/>
      <c r="B41" s="24"/>
      <c r="C41" s="19"/>
      <c r="D41" s="19"/>
      <c r="E41" s="19">
        <f t="shared" si="1"/>
        <v>8375829</v>
      </c>
      <c r="F41" s="21"/>
    </row>
    <row r="42" spans="1:7" s="22" customFormat="1" ht="12.75">
      <c r="A42" s="17"/>
      <c r="B42" s="24"/>
      <c r="C42" s="19"/>
      <c r="D42" s="19"/>
      <c r="E42" s="19">
        <f t="shared" si="1"/>
        <v>8375829</v>
      </c>
      <c r="F42" s="21"/>
    </row>
    <row r="43" spans="1:7" s="22" customFormat="1" ht="12.75">
      <c r="A43" s="17"/>
      <c r="B43" s="24"/>
      <c r="C43" s="19"/>
      <c r="D43" s="19"/>
      <c r="E43" s="19">
        <f t="shared" si="1"/>
        <v>8375829</v>
      </c>
      <c r="F43" s="21"/>
    </row>
    <row r="44" spans="1:7" s="22" customFormat="1" ht="12.75">
      <c r="A44" s="17"/>
      <c r="B44" s="24"/>
      <c r="C44" s="19"/>
      <c r="D44" s="19"/>
      <c r="E44" s="19">
        <f t="shared" si="1"/>
        <v>8375829</v>
      </c>
      <c r="F44" s="21"/>
    </row>
    <row r="45" spans="1:7" s="22" customFormat="1" ht="12.75">
      <c r="A45" s="17"/>
      <c r="B45" s="24"/>
      <c r="C45" s="19"/>
      <c r="D45" s="19"/>
      <c r="E45" s="19">
        <f t="shared" si="1"/>
        <v>8375829</v>
      </c>
      <c r="F45" s="21"/>
    </row>
    <row r="46" spans="1:7" s="22" customFormat="1" ht="12.75">
      <c r="A46" s="17"/>
      <c r="B46" s="24"/>
      <c r="C46" s="19"/>
      <c r="D46" s="19"/>
      <c r="E46" s="19">
        <f t="shared" si="1"/>
        <v>8375829</v>
      </c>
      <c r="F46" s="21"/>
    </row>
    <row r="47" spans="1:7" s="22" customFormat="1" ht="12.75">
      <c r="A47" s="17"/>
      <c r="B47" s="24"/>
      <c r="C47" s="19"/>
      <c r="D47" s="19"/>
      <c r="E47" s="19">
        <f t="shared" si="1"/>
        <v>8375829</v>
      </c>
      <c r="F47" s="21"/>
    </row>
    <row r="48" spans="1:7" s="22" customFormat="1" ht="12.75">
      <c r="A48" s="17"/>
      <c r="B48" s="24"/>
      <c r="C48" s="19"/>
      <c r="D48" s="19"/>
      <c r="E48" s="19">
        <f t="shared" si="1"/>
        <v>8375829</v>
      </c>
      <c r="F48" s="21"/>
    </row>
    <row r="49" spans="1:6" s="22" customFormat="1" ht="12.75">
      <c r="A49" s="17"/>
      <c r="B49" s="24"/>
      <c r="C49" s="19"/>
      <c r="D49" s="19"/>
      <c r="E49" s="19">
        <f t="shared" si="1"/>
        <v>8375829</v>
      </c>
      <c r="F49" s="21"/>
    </row>
    <row r="50" spans="1:6" s="22" customFormat="1" ht="12.75">
      <c r="A50" s="17"/>
      <c r="B50" s="24"/>
      <c r="C50" s="19"/>
      <c r="D50" s="19"/>
      <c r="E50" s="19">
        <f t="shared" si="1"/>
        <v>8375829</v>
      </c>
      <c r="F50" s="21"/>
    </row>
    <row r="51" spans="1:6" s="22" customFormat="1" ht="12.75">
      <c r="A51" s="17"/>
      <c r="B51" s="24"/>
      <c r="C51" s="19"/>
      <c r="D51" s="19"/>
      <c r="E51" s="19">
        <f t="shared" si="1"/>
        <v>8375829</v>
      </c>
      <c r="F51" s="21"/>
    </row>
    <row r="52" spans="1:6" s="29" customFormat="1" ht="16.5" thickBot="1">
      <c r="A52" s="26"/>
      <c r="B52" s="26" t="s">
        <v>78</v>
      </c>
      <c r="C52" s="27">
        <f>SUM(C8:C51)</f>
        <v>5850000</v>
      </c>
      <c r="D52" s="27">
        <f>SUM(D8:D51)</f>
        <v>5090000</v>
      </c>
      <c r="E52" s="128">
        <f>E7+C52-D52</f>
        <v>8375829</v>
      </c>
      <c r="F52" s="28"/>
    </row>
    <row r="53" spans="1:6" s="33" customFormat="1" ht="16.5" thickTop="1">
      <c r="A53" s="30"/>
      <c r="B53" s="30"/>
      <c r="C53" s="31"/>
      <c r="D53" s="31"/>
      <c r="E53" s="31"/>
      <c r="F53" s="35"/>
    </row>
    <row r="54" spans="1:6" s="5" customFormat="1" ht="15">
      <c r="A54" s="32"/>
      <c r="B54" s="33"/>
      <c r="C54" s="33"/>
      <c r="D54" s="33"/>
      <c r="E54" s="33"/>
      <c r="F54" s="4"/>
    </row>
    <row r="55" spans="1:6" s="5" customFormat="1" ht="15.75">
      <c r="A55" s="36" t="s">
        <v>51</v>
      </c>
      <c r="B55" s="37"/>
      <c r="E55" s="38"/>
      <c r="F55" s="4"/>
    </row>
    <row r="56" spans="1:6" s="5" customFormat="1" ht="15.75">
      <c r="A56" s="36"/>
      <c r="B56" s="37"/>
      <c r="E56" s="38"/>
      <c r="F56" s="4"/>
    </row>
    <row r="57" spans="1:6" s="5" customFormat="1" ht="15.75">
      <c r="A57" s="36"/>
      <c r="B57" s="37"/>
      <c r="E57" s="38"/>
      <c r="F57" s="4"/>
    </row>
    <row r="58" spans="1:6" s="5" customFormat="1" ht="15.75">
      <c r="A58" s="36"/>
      <c r="B58" s="37"/>
      <c r="E58" s="38"/>
      <c r="F58" s="4"/>
    </row>
    <row r="59" spans="1:6" s="5" customFormat="1" ht="15.75">
      <c r="A59" s="36" t="s">
        <v>7</v>
      </c>
      <c r="B59" s="37"/>
      <c r="E59" s="38"/>
      <c r="F59" s="4"/>
    </row>
    <row r="60" spans="1:6" s="5" customFormat="1" ht="15">
      <c r="A60" s="39"/>
      <c r="B60" s="40"/>
      <c r="E60" s="38"/>
      <c r="F60" s="4"/>
    </row>
    <row r="61" spans="1:6" s="5" customFormat="1" ht="15">
      <c r="E61" s="38"/>
      <c r="F61" s="4"/>
    </row>
    <row r="62" spans="1:6" s="5" customFormat="1" ht="15">
      <c r="E62" s="38"/>
      <c r="F62" s="4"/>
    </row>
    <row r="63" spans="1:6" s="5" customFormat="1" ht="15">
      <c r="E63" s="38"/>
      <c r="F63" s="4"/>
    </row>
    <row r="64" spans="1:6" ht="15">
      <c r="A64" s="5"/>
      <c r="B64" s="5"/>
      <c r="C64" s="5"/>
      <c r="D64" s="5"/>
      <c r="E64" s="38"/>
    </row>
  </sheetData>
  <mergeCells count="5">
    <mergeCell ref="A4:A6"/>
    <mergeCell ref="B4:B6"/>
    <mergeCell ref="C4:C6"/>
    <mergeCell ref="D4:D6"/>
    <mergeCell ref="E4:E6"/>
  </mergeCells>
  <pageMargins left="0.45" right="0.45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9"/>
  <sheetViews>
    <sheetView tabSelected="1" topLeftCell="A9" workbookViewId="0">
      <selection activeCell="B31" sqref="B31"/>
    </sheetView>
  </sheetViews>
  <sheetFormatPr defaultRowHeight="14.25"/>
  <cols>
    <col min="1" max="1" width="9.140625" style="6"/>
    <col min="2" max="2" width="44" style="7" customWidth="1"/>
    <col min="3" max="3" width="16" style="8" bestFit="1" customWidth="1"/>
    <col min="4" max="4" width="18.85546875" style="8" bestFit="1" customWidth="1"/>
    <col min="5" max="5" width="14" style="8" bestFit="1" customWidth="1"/>
    <col min="6" max="6" width="14.140625" style="9" bestFit="1" customWidth="1"/>
    <col min="7" max="7" width="9.140625" style="10"/>
    <col min="8" max="16384" width="9.140625" style="7"/>
  </cols>
  <sheetData>
    <row r="1" spans="1:8" s="5" customFormat="1" ht="15">
      <c r="A1" s="1" t="s">
        <v>85</v>
      </c>
      <c r="B1" s="2"/>
      <c r="C1" s="2"/>
      <c r="D1" s="2"/>
      <c r="E1" s="2"/>
      <c r="F1" s="3"/>
      <c r="G1" s="4"/>
    </row>
    <row r="2" spans="1:8" s="5" customFormat="1" ht="15">
      <c r="A2" s="1" t="s">
        <v>86</v>
      </c>
      <c r="B2" s="2"/>
      <c r="C2" s="2"/>
      <c r="D2" s="2"/>
      <c r="E2" s="2"/>
      <c r="F2" s="3"/>
      <c r="G2" s="4"/>
    </row>
    <row r="4" spans="1:8" s="12" customFormat="1" ht="15">
      <c r="A4" s="146" t="s">
        <v>1</v>
      </c>
      <c r="B4" s="149" t="s">
        <v>2</v>
      </c>
      <c r="C4" s="152" t="s">
        <v>3</v>
      </c>
      <c r="D4" s="155" t="s">
        <v>4</v>
      </c>
      <c r="E4" s="152" t="s">
        <v>5</v>
      </c>
      <c r="F4" s="149" t="s">
        <v>6</v>
      </c>
      <c r="G4" s="11"/>
    </row>
    <row r="5" spans="1:8" s="12" customFormat="1" ht="15">
      <c r="A5" s="147"/>
      <c r="B5" s="150"/>
      <c r="C5" s="153"/>
      <c r="D5" s="156"/>
      <c r="E5" s="153"/>
      <c r="F5" s="150"/>
      <c r="G5" s="11"/>
    </row>
    <row r="6" spans="1:8" s="12" customFormat="1" ht="15">
      <c r="A6" s="148"/>
      <c r="B6" s="151"/>
      <c r="C6" s="154"/>
      <c r="D6" s="157"/>
      <c r="E6" s="154"/>
      <c r="F6" s="151"/>
      <c r="G6" s="11"/>
    </row>
    <row r="7" spans="1:8" s="22" customFormat="1" ht="12.75">
      <c r="A7" s="17">
        <v>42719</v>
      </c>
      <c r="B7" s="18" t="s">
        <v>81</v>
      </c>
      <c r="C7" s="19"/>
      <c r="D7" s="19"/>
      <c r="E7" s="19">
        <v>717577</v>
      </c>
      <c r="F7" s="20"/>
      <c r="G7" s="21"/>
    </row>
    <row r="8" spans="1:8" s="22" customFormat="1" ht="51">
      <c r="A8" s="17"/>
      <c r="B8" s="120" t="s">
        <v>46</v>
      </c>
      <c r="C8" s="19"/>
      <c r="D8" s="19"/>
      <c r="E8" s="19">
        <f>E7+C8-D8</f>
        <v>717577</v>
      </c>
      <c r="F8" s="23"/>
      <c r="G8" s="21"/>
    </row>
    <row r="9" spans="1:8" s="22" customFormat="1" ht="12.75">
      <c r="A9" s="17">
        <v>42750</v>
      </c>
      <c r="B9" s="18" t="s">
        <v>82</v>
      </c>
      <c r="C9" s="19">
        <v>65224</v>
      </c>
      <c r="D9" s="19"/>
      <c r="E9" s="19">
        <f t="shared" ref="E9:E26" si="0">E8+C9-D9</f>
        <v>782801</v>
      </c>
      <c r="F9" s="23"/>
      <c r="G9" s="21"/>
    </row>
    <row r="10" spans="1:8" s="22" customFormat="1" ht="12.75">
      <c r="A10" s="17">
        <v>42768</v>
      </c>
      <c r="B10" s="18" t="s">
        <v>83</v>
      </c>
      <c r="C10" s="19">
        <v>65224</v>
      </c>
      <c r="D10" s="19"/>
      <c r="E10" s="19">
        <f t="shared" si="0"/>
        <v>848025</v>
      </c>
      <c r="F10" s="20"/>
      <c r="G10" s="21"/>
      <c r="H10" s="25"/>
    </row>
    <row r="11" spans="1:8" s="22" customFormat="1" ht="12.75">
      <c r="A11" s="17">
        <v>42809</v>
      </c>
      <c r="B11" s="18" t="s">
        <v>84</v>
      </c>
      <c r="C11" s="19">
        <v>58912</v>
      </c>
      <c r="D11" s="19"/>
      <c r="E11" s="19">
        <f t="shared" si="0"/>
        <v>906937</v>
      </c>
      <c r="F11" s="20"/>
      <c r="G11" s="21"/>
      <c r="H11" s="25"/>
    </row>
    <row r="12" spans="1:8" s="22" customFormat="1" ht="12.75">
      <c r="A12" s="17">
        <v>42840</v>
      </c>
      <c r="B12" s="18" t="s">
        <v>87</v>
      </c>
      <c r="C12" s="19">
        <v>65224</v>
      </c>
      <c r="D12" s="19"/>
      <c r="E12" s="19">
        <f t="shared" si="0"/>
        <v>972161</v>
      </c>
      <c r="F12" s="20"/>
      <c r="G12" s="21"/>
      <c r="H12" s="25"/>
    </row>
    <row r="13" spans="1:8" s="22" customFormat="1" ht="12.75">
      <c r="A13" s="17">
        <v>42870</v>
      </c>
      <c r="B13" s="18" t="s">
        <v>88</v>
      </c>
      <c r="C13" s="19">
        <v>63120</v>
      </c>
      <c r="D13" s="19"/>
      <c r="E13" s="19">
        <f t="shared" si="0"/>
        <v>1035281</v>
      </c>
      <c r="F13" s="20"/>
      <c r="G13" s="21"/>
      <c r="H13" s="25"/>
    </row>
    <row r="14" spans="1:8" s="22" customFormat="1" ht="12.75">
      <c r="A14" s="17">
        <v>42901</v>
      </c>
      <c r="B14" s="18" t="s">
        <v>89</v>
      </c>
      <c r="C14" s="19">
        <v>65224</v>
      </c>
      <c r="D14" s="19"/>
      <c r="E14" s="19">
        <f t="shared" si="0"/>
        <v>1100505</v>
      </c>
      <c r="F14" s="20"/>
      <c r="G14" s="21"/>
      <c r="H14" s="25"/>
    </row>
    <row r="15" spans="1:8" s="22" customFormat="1" ht="12.75">
      <c r="A15" s="17"/>
      <c r="B15" s="18"/>
      <c r="C15" s="19"/>
      <c r="D15" s="19"/>
      <c r="E15" s="19">
        <f t="shared" si="0"/>
        <v>1100505</v>
      </c>
      <c r="F15" s="20"/>
      <c r="G15" s="21"/>
      <c r="H15" s="25"/>
    </row>
    <row r="16" spans="1:8" s="22" customFormat="1" ht="12.75">
      <c r="A16" s="17"/>
      <c r="B16" s="18"/>
      <c r="C16" s="19"/>
      <c r="D16" s="19"/>
      <c r="E16" s="19">
        <f t="shared" si="0"/>
        <v>1100505</v>
      </c>
      <c r="F16" s="20"/>
      <c r="G16" s="21"/>
      <c r="H16" s="25"/>
    </row>
    <row r="17" spans="1:8" s="22" customFormat="1" ht="12.75">
      <c r="A17" s="17"/>
      <c r="B17" s="97"/>
      <c r="C17" s="19"/>
      <c r="D17" s="19"/>
      <c r="E17" s="19">
        <f t="shared" si="0"/>
        <v>1100505</v>
      </c>
      <c r="F17" s="20"/>
      <c r="G17" s="21"/>
      <c r="H17" s="25"/>
    </row>
    <row r="18" spans="1:8" s="22" customFormat="1" ht="12.75">
      <c r="A18" s="17"/>
      <c r="B18" s="97"/>
      <c r="C18" s="19"/>
      <c r="D18" s="19"/>
      <c r="E18" s="19">
        <f t="shared" si="0"/>
        <v>1100505</v>
      </c>
      <c r="F18" s="20"/>
      <c r="G18" s="21"/>
      <c r="H18" s="25"/>
    </row>
    <row r="19" spans="1:8" s="22" customFormat="1" ht="12.75">
      <c r="A19" s="17"/>
      <c r="B19" s="18"/>
      <c r="C19" s="19"/>
      <c r="D19" s="19"/>
      <c r="E19" s="19">
        <f t="shared" si="0"/>
        <v>1100505</v>
      </c>
      <c r="F19" s="20"/>
      <c r="G19" s="21"/>
      <c r="H19" s="25"/>
    </row>
    <row r="20" spans="1:8" s="22" customFormat="1" ht="12.75">
      <c r="A20" s="17"/>
      <c r="B20" s="18"/>
      <c r="C20" s="19"/>
      <c r="D20" s="19"/>
      <c r="E20" s="19">
        <f t="shared" si="0"/>
        <v>1100505</v>
      </c>
      <c r="F20" s="20"/>
      <c r="G20" s="21"/>
      <c r="H20" s="25"/>
    </row>
    <row r="21" spans="1:8" s="22" customFormat="1" ht="12.75">
      <c r="A21" s="17"/>
      <c r="B21" s="18"/>
      <c r="C21" s="19"/>
      <c r="D21" s="19"/>
      <c r="E21" s="19">
        <f t="shared" si="0"/>
        <v>1100505</v>
      </c>
      <c r="F21" s="20"/>
      <c r="G21" s="21"/>
      <c r="H21" s="25"/>
    </row>
    <row r="22" spans="1:8" s="22" customFormat="1" ht="12.75">
      <c r="A22" s="17"/>
      <c r="B22" s="18"/>
      <c r="C22" s="19"/>
      <c r="D22" s="19"/>
      <c r="E22" s="19">
        <f t="shared" si="0"/>
        <v>1100505</v>
      </c>
      <c r="F22" s="20"/>
      <c r="G22" s="21"/>
      <c r="H22" s="25"/>
    </row>
    <row r="23" spans="1:8" s="22" customFormat="1" ht="12.75">
      <c r="A23" s="17"/>
      <c r="B23" s="18"/>
      <c r="C23" s="19"/>
      <c r="D23" s="19"/>
      <c r="E23" s="19">
        <f t="shared" si="0"/>
        <v>1100505</v>
      </c>
      <c r="F23" s="20"/>
      <c r="G23" s="21"/>
      <c r="H23" s="25"/>
    </row>
    <row r="24" spans="1:8" s="22" customFormat="1" ht="12.75">
      <c r="A24" s="17"/>
      <c r="B24" s="18"/>
      <c r="C24" s="19"/>
      <c r="D24" s="19"/>
      <c r="E24" s="19">
        <f t="shared" si="0"/>
        <v>1100505</v>
      </c>
      <c r="F24" s="20"/>
      <c r="G24" s="21"/>
      <c r="H24" s="25"/>
    </row>
    <row r="25" spans="1:8" s="22" customFormat="1" ht="12.75">
      <c r="A25" s="17"/>
      <c r="B25" s="18"/>
      <c r="C25" s="19"/>
      <c r="D25" s="19"/>
      <c r="E25" s="19">
        <f t="shared" si="0"/>
        <v>1100505</v>
      </c>
      <c r="F25" s="20"/>
      <c r="G25" s="21"/>
      <c r="H25" s="25"/>
    </row>
    <row r="26" spans="1:8" s="22" customFormat="1" ht="12.75">
      <c r="A26" s="98"/>
      <c r="B26" s="24"/>
      <c r="C26" s="19"/>
      <c r="D26" s="19"/>
      <c r="E26" s="19">
        <f t="shared" si="0"/>
        <v>1100505</v>
      </c>
      <c r="F26" s="20"/>
      <c r="G26" s="21"/>
      <c r="H26" s="25"/>
    </row>
    <row r="27" spans="1:8" s="119" customFormat="1" ht="16.5" thickBot="1">
      <c r="A27" s="115"/>
      <c r="B27" s="115" t="s">
        <v>90</v>
      </c>
      <c r="C27" s="116">
        <f>SUM(C9:C26)</f>
        <v>382928</v>
      </c>
      <c r="D27" s="116">
        <f>SUM(D9:D26)</f>
        <v>0</v>
      </c>
      <c r="E27" s="117">
        <f>E26</f>
        <v>1100505</v>
      </c>
      <c r="F27" s="121"/>
      <c r="G27" s="118"/>
    </row>
    <row r="28" spans="1:8" s="29" customFormat="1" ht="16.5" thickTop="1">
      <c r="A28" s="30"/>
      <c r="B28" s="30"/>
      <c r="C28" s="31"/>
      <c r="D28" s="31"/>
      <c r="E28" s="31"/>
      <c r="F28" s="31"/>
      <c r="G28" s="28"/>
    </row>
    <row r="29" spans="1:8" s="33" customFormat="1">
      <c r="A29" s="32"/>
      <c r="F29" s="34"/>
      <c r="G29" s="35"/>
    </row>
    <row r="30" spans="1:8" s="5" customFormat="1" ht="15.75">
      <c r="A30" s="36" t="s">
        <v>51</v>
      </c>
      <c r="B30" s="37"/>
      <c r="E30" s="38"/>
      <c r="F30" s="3"/>
      <c r="G30" s="4"/>
    </row>
    <row r="31" spans="1:8" s="5" customFormat="1" ht="15.75">
      <c r="A31" s="36"/>
      <c r="B31" s="37"/>
      <c r="E31" s="38"/>
      <c r="F31" s="3"/>
      <c r="G31" s="4"/>
    </row>
    <row r="32" spans="1:8" s="5" customFormat="1" ht="15.75">
      <c r="A32" s="36"/>
      <c r="B32" s="37"/>
      <c r="E32" s="38"/>
      <c r="F32" s="3"/>
      <c r="G32" s="4"/>
    </row>
    <row r="33" spans="1:7" s="5" customFormat="1" ht="15.75">
      <c r="A33" s="36"/>
      <c r="B33" s="37"/>
      <c r="E33" s="38"/>
      <c r="F33" s="3"/>
      <c r="G33" s="4"/>
    </row>
    <row r="34" spans="1:7" s="5" customFormat="1" ht="15.75">
      <c r="A34" s="36" t="s">
        <v>7</v>
      </c>
      <c r="B34" s="37"/>
      <c r="E34" s="38"/>
      <c r="F34" s="3"/>
      <c r="G34" s="4"/>
    </row>
    <row r="35" spans="1:7" s="5" customFormat="1" ht="15">
      <c r="A35" s="39"/>
      <c r="B35" s="40"/>
      <c r="E35" s="38"/>
      <c r="F35" s="3"/>
      <c r="G35" s="4"/>
    </row>
    <row r="36" spans="1:7" s="5" customFormat="1" ht="15">
      <c r="E36" s="38"/>
      <c r="F36" s="3"/>
      <c r="G36" s="4"/>
    </row>
    <row r="37" spans="1:7" s="5" customFormat="1" ht="15">
      <c r="E37" s="38"/>
      <c r="F37" s="3"/>
      <c r="G37" s="4"/>
    </row>
    <row r="38" spans="1:7" s="5" customFormat="1" ht="15">
      <c r="E38" s="38"/>
      <c r="F38" s="3"/>
      <c r="G38" s="4"/>
    </row>
    <row r="39" spans="1:7" s="5" customFormat="1" ht="15">
      <c r="E39" s="38"/>
      <c r="F39" s="3"/>
      <c r="G39" s="4"/>
    </row>
  </sheetData>
  <mergeCells count="6">
    <mergeCell ref="F4:F6"/>
    <mergeCell ref="A4:A6"/>
    <mergeCell ref="B4:B6"/>
    <mergeCell ref="C4:C6"/>
    <mergeCell ref="D4:D6"/>
    <mergeCell ref="E4:E6"/>
  </mergeCells>
  <pageMargins left="0.45" right="0.45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0"/>
  <sheetViews>
    <sheetView topLeftCell="A10" workbookViewId="0">
      <selection activeCell="I22" sqref="I22"/>
    </sheetView>
  </sheetViews>
  <sheetFormatPr defaultRowHeight="15"/>
  <cols>
    <col min="1" max="1" width="4.28515625" customWidth="1"/>
    <col min="2" max="2" width="36.140625" customWidth="1"/>
    <col min="3" max="3" width="13" style="101" customWidth="1"/>
  </cols>
  <sheetData>
    <row r="1" spans="1:3" s="112" customFormat="1" ht="15.75">
      <c r="A1" s="103" t="s">
        <v>91</v>
      </c>
      <c r="C1" s="113"/>
    </row>
    <row r="2" spans="1:3" s="112" customFormat="1" ht="15.75">
      <c r="A2" s="103" t="s">
        <v>92</v>
      </c>
      <c r="C2" s="113"/>
    </row>
    <row r="4" spans="1:3" s="100" customFormat="1">
      <c r="A4" s="104" t="s">
        <v>8</v>
      </c>
      <c r="B4" s="104" t="s">
        <v>41</v>
      </c>
      <c r="C4" s="105" t="s">
        <v>42</v>
      </c>
    </row>
    <row r="5" spans="1:3">
      <c r="A5" s="106">
        <v>1</v>
      </c>
      <c r="B5" s="107" t="s">
        <v>93</v>
      </c>
      <c r="C5" s="108">
        <f>4*130000</f>
        <v>520000</v>
      </c>
    </row>
    <row r="6" spans="1:3">
      <c r="A6" s="106">
        <f>A5+1</f>
        <v>2</v>
      </c>
      <c r="B6" s="107" t="s">
        <v>94</v>
      </c>
      <c r="C6" s="108">
        <v>300000</v>
      </c>
    </row>
    <row r="7" spans="1:3">
      <c r="A7" s="106">
        <f t="shared" ref="A7:A23" si="0">A6+1</f>
        <v>3</v>
      </c>
      <c r="B7" s="107" t="s">
        <v>95</v>
      </c>
      <c r="C7" s="108">
        <v>200000</v>
      </c>
    </row>
    <row r="8" spans="1:3">
      <c r="A8" s="106">
        <f t="shared" si="0"/>
        <v>4</v>
      </c>
      <c r="B8" s="107" t="s">
        <v>96</v>
      </c>
      <c r="C8" s="108">
        <f>10*20000</f>
        <v>200000</v>
      </c>
    </row>
    <row r="9" spans="1:3">
      <c r="A9" s="106">
        <f t="shared" si="0"/>
        <v>5</v>
      </c>
      <c r="B9" s="107" t="s">
        <v>97</v>
      </c>
      <c r="C9" s="108">
        <v>200000</v>
      </c>
    </row>
    <row r="10" spans="1:3">
      <c r="A10" s="106">
        <f t="shared" si="0"/>
        <v>6</v>
      </c>
      <c r="B10" s="107" t="s">
        <v>98</v>
      </c>
      <c r="C10" s="108">
        <v>200000</v>
      </c>
    </row>
    <row r="11" spans="1:3">
      <c r="A11" s="106">
        <f t="shared" si="0"/>
        <v>7</v>
      </c>
      <c r="B11" s="107" t="s">
        <v>99</v>
      </c>
      <c r="C11" s="108">
        <v>200000</v>
      </c>
    </row>
    <row r="12" spans="1:3">
      <c r="A12" s="106">
        <f t="shared" si="0"/>
        <v>8</v>
      </c>
      <c r="B12" s="107" t="s">
        <v>100</v>
      </c>
      <c r="C12" s="108">
        <v>90000</v>
      </c>
    </row>
    <row r="13" spans="1:3">
      <c r="A13" s="106">
        <f t="shared" si="0"/>
        <v>9</v>
      </c>
      <c r="B13" s="107" t="s">
        <v>101</v>
      </c>
      <c r="C13" s="108">
        <f>5*2000</f>
        <v>10000</v>
      </c>
    </row>
    <row r="14" spans="1:3">
      <c r="A14" s="106">
        <f t="shared" si="0"/>
        <v>10</v>
      </c>
      <c r="B14" s="107" t="s">
        <v>102</v>
      </c>
      <c r="C14" s="108">
        <f>20*6000</f>
        <v>120000</v>
      </c>
    </row>
    <row r="15" spans="1:3">
      <c r="A15" s="106">
        <f t="shared" si="0"/>
        <v>11</v>
      </c>
      <c r="B15" s="107" t="s">
        <v>103</v>
      </c>
      <c r="C15" s="108">
        <f>4*20000</f>
        <v>80000</v>
      </c>
    </row>
    <row r="16" spans="1:3">
      <c r="A16" s="106">
        <f t="shared" si="0"/>
        <v>12</v>
      </c>
      <c r="B16" s="107" t="s">
        <v>104</v>
      </c>
      <c r="C16" s="108">
        <v>22000</v>
      </c>
    </row>
    <row r="17" spans="1:3">
      <c r="A17" s="106">
        <f t="shared" si="0"/>
        <v>13</v>
      </c>
      <c r="B17" s="107" t="s">
        <v>105</v>
      </c>
      <c r="C17" s="161">
        <v>28000</v>
      </c>
    </row>
    <row r="18" spans="1:3">
      <c r="A18" s="106">
        <f t="shared" si="0"/>
        <v>14</v>
      </c>
      <c r="B18" s="107" t="s">
        <v>106</v>
      </c>
      <c r="C18" s="108">
        <f>5*8000</f>
        <v>40000</v>
      </c>
    </row>
    <row r="19" spans="1:3">
      <c r="A19" s="106">
        <f t="shared" si="0"/>
        <v>15</v>
      </c>
      <c r="B19" s="109" t="s">
        <v>107</v>
      </c>
      <c r="C19" s="108">
        <v>10000</v>
      </c>
    </row>
    <row r="20" spans="1:3">
      <c r="A20" s="106">
        <f t="shared" si="0"/>
        <v>16</v>
      </c>
      <c r="B20" s="107" t="s">
        <v>108</v>
      </c>
      <c r="C20" s="108">
        <v>100000</v>
      </c>
    </row>
    <row r="21" spans="1:3">
      <c r="A21" s="106">
        <f t="shared" si="0"/>
        <v>17</v>
      </c>
      <c r="B21" s="109" t="s">
        <v>109</v>
      </c>
      <c r="C21" s="108">
        <v>100000</v>
      </c>
    </row>
    <row r="22" spans="1:3">
      <c r="A22" s="106">
        <f t="shared" si="0"/>
        <v>18</v>
      </c>
      <c r="B22" s="107" t="s">
        <v>110</v>
      </c>
      <c r="C22" s="108">
        <f>2*30000</f>
        <v>60000</v>
      </c>
    </row>
    <row r="23" spans="1:3">
      <c r="A23" s="106">
        <f t="shared" si="0"/>
        <v>19</v>
      </c>
      <c r="B23" s="109" t="s">
        <v>111</v>
      </c>
      <c r="C23" s="108">
        <v>70000</v>
      </c>
    </row>
    <row r="24" spans="1:3" s="99" customFormat="1">
      <c r="A24" s="104"/>
      <c r="B24" s="110" t="s">
        <v>9</v>
      </c>
      <c r="C24" s="111">
        <f>SUM(C5:C23)</f>
        <v>2550000</v>
      </c>
    </row>
    <row r="25" spans="1:3">
      <c r="A25" s="106"/>
      <c r="B25" s="107"/>
      <c r="C25" s="108"/>
    </row>
    <row r="26" spans="1:3">
      <c r="A26" s="102"/>
    </row>
    <row r="27" spans="1:3">
      <c r="A27" s="114" t="s">
        <v>51</v>
      </c>
    </row>
    <row r="30" spans="1:3">
      <c r="A30" s="99" t="s">
        <v>43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39"/>
  <sheetViews>
    <sheetView topLeftCell="A7" workbookViewId="0">
      <selection activeCell="G15" sqref="G15"/>
    </sheetView>
  </sheetViews>
  <sheetFormatPr defaultRowHeight="15"/>
  <cols>
    <col min="1" max="1" width="4.140625" customWidth="1"/>
    <col min="2" max="2" width="39.5703125" bestFit="1" customWidth="1"/>
    <col min="3" max="3" width="11.42578125" style="101" bestFit="1" customWidth="1"/>
  </cols>
  <sheetData>
    <row r="1" spans="1:3">
      <c r="A1" s="99" t="s">
        <v>112</v>
      </c>
    </row>
    <row r="2" spans="1:3">
      <c r="A2" s="99" t="s">
        <v>92</v>
      </c>
    </row>
    <row r="3" spans="1:3">
      <c r="A3" s="99" t="s">
        <v>113</v>
      </c>
    </row>
    <row r="4" spans="1:3" s="100" customFormat="1">
      <c r="A4" s="124" t="s">
        <v>8</v>
      </c>
      <c r="B4" s="104" t="s">
        <v>41</v>
      </c>
      <c r="C4" s="125" t="s">
        <v>42</v>
      </c>
    </row>
    <row r="5" spans="1:3">
      <c r="A5" s="123">
        <v>1</v>
      </c>
      <c r="B5" s="162"/>
      <c r="C5" s="126"/>
    </row>
    <row r="6" spans="1:3">
      <c r="A6" s="123">
        <f>A5+1</f>
        <v>2</v>
      </c>
      <c r="B6" s="162"/>
      <c r="C6" s="126"/>
    </row>
    <row r="7" spans="1:3">
      <c r="A7" s="123">
        <f t="shared" ref="A7:A33" si="0">A6+1</f>
        <v>3</v>
      </c>
      <c r="B7" s="162"/>
      <c r="C7" s="126"/>
    </row>
    <row r="8" spans="1:3">
      <c r="A8" s="123">
        <f t="shared" si="0"/>
        <v>4</v>
      </c>
      <c r="B8" s="162"/>
      <c r="C8" s="126"/>
    </row>
    <row r="9" spans="1:3">
      <c r="A9" s="123">
        <f t="shared" si="0"/>
        <v>5</v>
      </c>
      <c r="B9" s="162"/>
      <c r="C9" s="126"/>
    </row>
    <row r="10" spans="1:3">
      <c r="A10" s="123">
        <f t="shared" si="0"/>
        <v>6</v>
      </c>
      <c r="B10" s="162"/>
      <c r="C10" s="126"/>
    </row>
    <row r="11" spans="1:3">
      <c r="A11" s="123">
        <f t="shared" si="0"/>
        <v>7</v>
      </c>
      <c r="B11" s="162"/>
      <c r="C11" s="126"/>
    </row>
    <row r="12" spans="1:3">
      <c r="A12" s="123">
        <f t="shared" si="0"/>
        <v>8</v>
      </c>
      <c r="B12" s="162"/>
      <c r="C12" s="126"/>
    </row>
    <row r="13" spans="1:3">
      <c r="A13" s="123">
        <f t="shared" si="0"/>
        <v>9</v>
      </c>
      <c r="B13" s="162"/>
      <c r="C13" s="126"/>
    </row>
    <row r="14" spans="1:3">
      <c r="A14" s="123">
        <f t="shared" si="0"/>
        <v>10</v>
      </c>
      <c r="B14" s="162"/>
      <c r="C14" s="126"/>
    </row>
    <row r="15" spans="1:3">
      <c r="A15" s="123">
        <f t="shared" si="0"/>
        <v>11</v>
      </c>
      <c r="B15" s="162"/>
      <c r="C15" s="126"/>
    </row>
    <row r="16" spans="1:3">
      <c r="A16" s="123">
        <f t="shared" si="0"/>
        <v>12</v>
      </c>
      <c r="B16" s="162"/>
      <c r="C16" s="126"/>
    </row>
    <row r="17" spans="1:3">
      <c r="A17" s="123">
        <f t="shared" si="0"/>
        <v>13</v>
      </c>
      <c r="B17" s="162"/>
      <c r="C17" s="126"/>
    </row>
    <row r="18" spans="1:3">
      <c r="A18" s="123">
        <f t="shared" si="0"/>
        <v>14</v>
      </c>
      <c r="B18" s="162"/>
      <c r="C18" s="126"/>
    </row>
    <row r="19" spans="1:3">
      <c r="A19" s="123">
        <f t="shared" si="0"/>
        <v>15</v>
      </c>
      <c r="B19" s="162"/>
      <c r="C19" s="126"/>
    </row>
    <row r="20" spans="1:3">
      <c r="A20" s="123">
        <f t="shared" si="0"/>
        <v>16</v>
      </c>
      <c r="B20" s="162"/>
      <c r="C20" s="126"/>
    </row>
    <row r="21" spans="1:3">
      <c r="A21" s="123">
        <f t="shared" si="0"/>
        <v>17</v>
      </c>
      <c r="B21" s="162"/>
      <c r="C21" s="126"/>
    </row>
    <row r="22" spans="1:3">
      <c r="A22" s="123">
        <f t="shared" si="0"/>
        <v>18</v>
      </c>
      <c r="B22" s="162"/>
      <c r="C22" s="126"/>
    </row>
    <row r="23" spans="1:3">
      <c r="A23" s="123">
        <f t="shared" si="0"/>
        <v>19</v>
      </c>
      <c r="B23" s="162"/>
      <c r="C23" s="126"/>
    </row>
    <row r="24" spans="1:3">
      <c r="A24" s="123">
        <f t="shared" si="0"/>
        <v>20</v>
      </c>
      <c r="B24" s="162"/>
      <c r="C24" s="126"/>
    </row>
    <row r="25" spans="1:3">
      <c r="A25" s="123">
        <f t="shared" si="0"/>
        <v>21</v>
      </c>
      <c r="B25" s="162"/>
      <c r="C25" s="126"/>
    </row>
    <row r="26" spans="1:3">
      <c r="A26" s="123">
        <f t="shared" si="0"/>
        <v>22</v>
      </c>
      <c r="B26" s="162"/>
      <c r="C26" s="126"/>
    </row>
    <row r="27" spans="1:3">
      <c r="A27" s="123">
        <f t="shared" si="0"/>
        <v>23</v>
      </c>
      <c r="B27" s="162"/>
      <c r="C27" s="126"/>
    </row>
    <row r="28" spans="1:3">
      <c r="A28" s="123">
        <f t="shared" si="0"/>
        <v>24</v>
      </c>
      <c r="B28" s="163"/>
      <c r="C28" s="126"/>
    </row>
    <row r="29" spans="1:3">
      <c r="A29" s="123">
        <f t="shared" si="0"/>
        <v>25</v>
      </c>
      <c r="B29" s="162"/>
      <c r="C29" s="126"/>
    </row>
    <row r="30" spans="1:3">
      <c r="A30" s="123">
        <f t="shared" si="0"/>
        <v>26</v>
      </c>
      <c r="B30" s="162"/>
      <c r="C30" s="126"/>
    </row>
    <row r="31" spans="1:3">
      <c r="A31" s="123">
        <f t="shared" si="0"/>
        <v>27</v>
      </c>
      <c r="B31" s="162"/>
      <c r="C31" s="126"/>
    </row>
    <row r="32" spans="1:3">
      <c r="A32" s="123">
        <f t="shared" si="0"/>
        <v>28</v>
      </c>
      <c r="B32" s="162"/>
      <c r="C32" s="126"/>
    </row>
    <row r="33" spans="1:4">
      <c r="A33" s="123">
        <f t="shared" si="0"/>
        <v>29</v>
      </c>
      <c r="B33" s="162"/>
      <c r="C33" s="126"/>
    </row>
    <row r="34" spans="1:4" s="99" customFormat="1" ht="15.75" thickBot="1">
      <c r="A34" s="164"/>
      <c r="B34" s="165" t="s">
        <v>9</v>
      </c>
      <c r="C34" s="122">
        <f>SUM(C5:C33)</f>
        <v>0</v>
      </c>
    </row>
    <row r="35" spans="1:4" ht="15.75" thickTop="1">
      <c r="A35" s="102"/>
    </row>
    <row r="36" spans="1:4">
      <c r="A36" s="114" t="s">
        <v>51</v>
      </c>
      <c r="C36"/>
      <c r="D36" s="101"/>
    </row>
    <row r="37" spans="1:4">
      <c r="C37"/>
      <c r="D37" s="101"/>
    </row>
    <row r="38" spans="1:4">
      <c r="C38"/>
      <c r="D38" s="101"/>
    </row>
    <row r="39" spans="1:4">
      <c r="A39" s="99" t="s">
        <v>43</v>
      </c>
      <c r="C39"/>
      <c r="D39" s="10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List Iuran Kas 2017</vt:lpstr>
      <vt:lpstr> Detail Kas 2017</vt:lpstr>
      <vt:lpstr> Detail Uang mbah ce thn 2017</vt:lpstr>
      <vt:lpstr>Rincian Masak Lebaran Thn 2017</vt:lpstr>
      <vt:lpstr>Rincian Baso Thn 2017</vt:lpstr>
      <vt:lpstr>' Detail Uang mbah ce thn 2017'!Print_Area</vt:lpstr>
      <vt:lpstr>'Rincian Masak Lebaran Thn 2017'!Print_Area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winuser</dc:creator>
  <cp:lastModifiedBy>winuser</cp:lastModifiedBy>
  <cp:lastPrinted>2016-06-06T03:33:00Z</cp:lastPrinted>
  <dcterms:created xsi:type="dcterms:W3CDTF">2016-01-06T07:48:45Z</dcterms:created>
  <dcterms:modified xsi:type="dcterms:W3CDTF">2017-07-02T02:55:22Z</dcterms:modified>
</cp:coreProperties>
</file>