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255" windowHeight="7935" tabRatio="795" firstSheet="2" activeTab="2"/>
  </bookViews>
  <sheets>
    <sheet name="List Iuran Kas" sheetId="5" r:id="rId1"/>
    <sheet name=" Detail Kas Kecil" sheetId="4" r:id="rId2"/>
    <sheet name="List Donatur" sheetId="2" r:id="rId3"/>
    <sheet name=" Detail Donatur" sheetId="1" r:id="rId4"/>
    <sheet name="Rincian Tagihan p RT" sheetId="3" r:id="rId5"/>
    <sheet name="Baca Yasin &amp; Munggahan " sheetId="7" r:id="rId6"/>
    <sheet name="Konsumsi Lebaran'16" sheetId="6" r:id="rId7"/>
  </sheets>
  <definedNames>
    <definedName name="_xlnm.Print_Area" localSheetId="3">' Detail Donatur'!$A$1:$F$42</definedName>
    <definedName name="_xlnm.Print_Area" localSheetId="2">'List Donatur'!$A$1:$Q$37</definedName>
    <definedName name="_xlnm.Print_Area" localSheetId="4">'Rincian Tagihan p RT'!$A$1:$E$34</definedName>
  </definedNames>
  <calcPr calcId="124519"/>
</workbook>
</file>

<file path=xl/calcChain.xml><?xml version="1.0" encoding="utf-8"?>
<calcChain xmlns="http://schemas.openxmlformats.org/spreadsheetml/2006/main">
  <c r="D35" i="6"/>
  <c r="D33"/>
  <c r="C32"/>
  <c r="C30"/>
  <c r="A32"/>
  <c r="A31"/>
  <c r="D27"/>
  <c r="D26"/>
  <c r="A25"/>
  <c r="A24"/>
  <c r="D22"/>
  <c r="D13"/>
  <c r="C11"/>
  <c r="A16"/>
  <c r="A17" s="1"/>
  <c r="A18" s="1"/>
  <c r="A19" s="1"/>
  <c r="A20" s="1"/>
  <c r="A21" s="1"/>
  <c r="A12"/>
  <c r="D10"/>
  <c r="C17" i="7"/>
  <c r="C13"/>
  <c r="C6"/>
  <c r="C19" s="1"/>
  <c r="A6"/>
  <c r="A7" s="1"/>
  <c r="A8" s="1"/>
  <c r="A10" s="1"/>
  <c r="A11" s="1"/>
  <c r="A12" s="1"/>
  <c r="A13" s="1"/>
  <c r="A14" s="1"/>
  <c r="A15" s="1"/>
  <c r="A16" s="1"/>
  <c r="A17" s="1"/>
  <c r="A18" s="1"/>
  <c r="E33" i="4"/>
  <c r="E34" s="1"/>
  <c r="E35" s="1"/>
  <c r="E36" s="1"/>
  <c r="E37" s="1"/>
  <c r="E38" s="1"/>
  <c r="E32"/>
  <c r="E31"/>
  <c r="C35" i="6"/>
  <c r="A7"/>
  <c r="A8" s="1"/>
  <c r="A9" s="1"/>
  <c r="D34" i="1"/>
  <c r="E26" i="3"/>
  <c r="A9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8"/>
  <c r="A7"/>
  <c r="O17" i="2"/>
  <c r="N17"/>
  <c r="M17"/>
  <c r="L17"/>
  <c r="K17"/>
  <c r="J17"/>
  <c r="I17"/>
  <c r="H17"/>
  <c r="G17"/>
  <c r="F17"/>
  <c r="E17"/>
  <c r="D17"/>
  <c r="P16"/>
  <c r="P14"/>
  <c r="P13"/>
  <c r="P12"/>
  <c r="P11"/>
  <c r="P10"/>
  <c r="P9"/>
  <c r="P8"/>
  <c r="P7"/>
  <c r="C17" i="1"/>
  <c r="C8"/>
  <c r="C34" s="1"/>
  <c r="E8"/>
  <c r="E9" s="1"/>
  <c r="E11" s="1"/>
  <c r="E12" s="1"/>
  <c r="E13" s="1"/>
  <c r="E14" s="1"/>
  <c r="E15" s="1"/>
  <c r="E17" s="1"/>
  <c r="E18" s="1"/>
  <c r="E19" s="1"/>
  <c r="E20" s="1"/>
  <c r="E21" s="1"/>
  <c r="E22" s="1"/>
  <c r="E23" s="1"/>
  <c r="E24" s="1"/>
  <c r="E25" s="1"/>
  <c r="E26" s="1"/>
  <c r="E27" s="1"/>
  <c r="E28" s="1"/>
  <c r="E7"/>
  <c r="D30" i="2"/>
  <c r="N26" i="5"/>
  <c r="M26"/>
  <c r="L26"/>
  <c r="K26"/>
  <c r="J26"/>
  <c r="I26"/>
  <c r="H26"/>
  <c r="G26"/>
  <c r="F26"/>
  <c r="E26"/>
  <c r="D26"/>
  <c r="C26"/>
  <c r="O25"/>
  <c r="O24"/>
  <c r="O23"/>
  <c r="O22"/>
  <c r="O21"/>
  <c r="O20"/>
  <c r="O19"/>
  <c r="O18"/>
  <c r="O17"/>
  <c r="O16"/>
  <c r="O14"/>
  <c r="O13"/>
  <c r="O12"/>
  <c r="O11"/>
  <c r="O10"/>
  <c r="O9"/>
  <c r="O8"/>
  <c r="O7"/>
  <c r="A18"/>
  <c r="A19" s="1"/>
  <c r="A20" s="1"/>
  <c r="A21" s="1"/>
  <c r="A22" s="1"/>
  <c r="A23" s="1"/>
  <c r="A24" s="1"/>
  <c r="A25" s="1"/>
  <c r="O15"/>
  <c r="A8"/>
  <c r="A9" s="1"/>
  <c r="A10" s="1"/>
  <c r="A11" s="1"/>
  <c r="A12" s="1"/>
  <c r="A13" s="1"/>
  <c r="A14" s="1"/>
  <c r="A15" s="1"/>
  <c r="A16" s="1"/>
  <c r="D39" i="4"/>
  <c r="C39"/>
  <c r="E8"/>
  <c r="E9" s="1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E27" s="1"/>
  <c r="E28" s="1"/>
  <c r="E29" s="1"/>
  <c r="C30" i="2"/>
  <c r="A26"/>
  <c r="A27" s="1"/>
  <c r="A28" s="1"/>
  <c r="A29" s="1"/>
  <c r="P15"/>
  <c r="C17"/>
  <c r="A8"/>
  <c r="A9" s="1"/>
  <c r="A10" s="1"/>
  <c r="A11" s="1"/>
  <c r="A12" s="1"/>
  <c r="A13" s="1"/>
  <c r="A14" s="1"/>
  <c r="A15" s="1"/>
  <c r="A16" s="1"/>
  <c r="E34" i="1" l="1"/>
  <c r="P17" i="2"/>
  <c r="E39" i="4"/>
  <c r="O26" i="5"/>
</calcChain>
</file>

<file path=xl/sharedStrings.xml><?xml version="1.0" encoding="utf-8"?>
<sst xmlns="http://schemas.openxmlformats.org/spreadsheetml/2006/main" count="267" uniqueCount="206">
  <si>
    <t>LAPORAN PERTANGGUNGJAWABAN  IURAN BULANAN (Rp 50.000,-)</t>
  </si>
  <si>
    <t>Tanggal</t>
  </si>
  <si>
    <t>Keterangan</t>
  </si>
  <si>
    <t>PEMASUKAN</t>
  </si>
  <si>
    <t>PENGELUARAN</t>
  </si>
  <si>
    <t>Saldo Akhir</t>
  </si>
  <si>
    <t>NOTE</t>
  </si>
  <si>
    <t>(Mbuk Didi)</t>
  </si>
  <si>
    <t>KB EFFENDI ALI THN 2016</t>
  </si>
  <si>
    <t>Saldo awal ( 04 Jan 2016 )</t>
  </si>
  <si>
    <t xml:space="preserve">Diterima setoran Pippo (Jan-Feb'16) </t>
  </si>
  <si>
    <t>Diterima setoran t Erna (Jan-Des'16)</t>
  </si>
  <si>
    <t>Transfer ke kas besar via rek mandiri t Ninun dgn norek: 118-0002016151</t>
  </si>
  <si>
    <t>Setoran KB Sugiharto (Jan'16)</t>
  </si>
  <si>
    <t>Setoran KB Sugiharto (Feb'16)</t>
  </si>
  <si>
    <t>Setoran Kel Gatot (Jan-Feb'16)</t>
  </si>
  <si>
    <t xml:space="preserve">Tambahin uang kontrakan yuk' Tum </t>
  </si>
  <si>
    <t xml:space="preserve">Gantiin uang ibu utk jahit kain mbah ce </t>
  </si>
  <si>
    <t>(pernikahan Gari)</t>
  </si>
  <si>
    <t>Tambahin uang kontrakan yuk' Tum (titip t Erna)</t>
  </si>
  <si>
    <t>Terima setoran KB Sugiharto (Mar-Apr'16)</t>
  </si>
  <si>
    <t>Terima setoran Kel Haidir (Feb'16)</t>
  </si>
  <si>
    <t>Bayar dokter Nasrul &amp; tebus obat utk mbah ce</t>
  </si>
  <si>
    <t>Terima setoran Kel Helmi (Jan-Des'16)</t>
  </si>
  <si>
    <t xml:space="preserve">LAPORAN DONATOR BULANAN UTK KEPERLUAN MBAH CE </t>
  </si>
  <si>
    <t xml:space="preserve">Nama </t>
  </si>
  <si>
    <t>No</t>
  </si>
  <si>
    <t>Jumlah</t>
  </si>
  <si>
    <t>Jumlah Donator</t>
  </si>
  <si>
    <t>Dhini</t>
  </si>
  <si>
    <t xml:space="preserve">Mei </t>
  </si>
  <si>
    <t>Jun</t>
  </si>
  <si>
    <t>Jul</t>
  </si>
  <si>
    <t>Agt</t>
  </si>
  <si>
    <t>Sep</t>
  </si>
  <si>
    <t>Okt</t>
  </si>
  <si>
    <t>Nov</t>
  </si>
  <si>
    <t>Des</t>
  </si>
  <si>
    <t>Jan</t>
  </si>
  <si>
    <t>Feb</t>
  </si>
  <si>
    <t>Mar</t>
  </si>
  <si>
    <t>Apr</t>
  </si>
  <si>
    <t>Mei</t>
  </si>
  <si>
    <t>Gagung</t>
  </si>
  <si>
    <t>Ari</t>
  </si>
  <si>
    <t>Om Hadi</t>
  </si>
  <si>
    <t>T Titi</t>
  </si>
  <si>
    <t>Om Qdink</t>
  </si>
  <si>
    <t>Dida</t>
  </si>
  <si>
    <t>Ruta</t>
  </si>
  <si>
    <t>Lola</t>
  </si>
  <si>
    <t>Romi</t>
  </si>
  <si>
    <t>Tentative</t>
  </si>
  <si>
    <t>Para Penyumbang Penggembira</t>
  </si>
  <si>
    <t>KB EFFENDI ALI PERIODE MEI 2016 - APRIL 2017</t>
  </si>
  <si>
    <t>LUNAS 27/04/16</t>
  </si>
  <si>
    <t xml:space="preserve">Saldo </t>
  </si>
  <si>
    <t>Kika</t>
  </si>
  <si>
    <t>Nanda</t>
  </si>
  <si>
    <t>Sandi</t>
  </si>
  <si>
    <t>Farhan</t>
  </si>
  <si>
    <t>Kiffa</t>
  </si>
  <si>
    <t xml:space="preserve">KB EFFENDI ALI TAHUN 2016 </t>
  </si>
  <si>
    <t>Keluarga</t>
  </si>
  <si>
    <t>Gatot</t>
  </si>
  <si>
    <t>Sugiharto</t>
  </si>
  <si>
    <t>Nurhadi</t>
  </si>
  <si>
    <t>Haidir</t>
  </si>
  <si>
    <t>Eddysys</t>
  </si>
  <si>
    <t>Sambas</t>
  </si>
  <si>
    <t>Erna</t>
  </si>
  <si>
    <t>Dedi</t>
  </si>
  <si>
    <t>Hasan</t>
  </si>
  <si>
    <t>Helmi</t>
  </si>
  <si>
    <t>Pippo</t>
  </si>
  <si>
    <t>Irif</t>
  </si>
  <si>
    <t>Happy</t>
  </si>
  <si>
    <t xml:space="preserve">LIST IURAN BULANAN </t>
  </si>
  <si>
    <t>LUNAS 6/1/16</t>
  </si>
  <si>
    <t>LUNAS 27/4/16</t>
  </si>
  <si>
    <t>Tambahin uang kontrakan yuk Tum (titip Dida)</t>
  </si>
  <si>
    <t>DETAIL DONATUR UTK KEPERLUAN MBAH CE SAKIT</t>
  </si>
  <si>
    <t>Terima uang donatur dari:</t>
  </si>
  <si>
    <t>- Lola --&gt; utk tempat tidur</t>
  </si>
  <si>
    <t>Diterima sumbangan krucil:</t>
  </si>
  <si>
    <t>- Sandi</t>
  </si>
  <si>
    <t>- Nanda</t>
  </si>
  <si>
    <t>- Farhan</t>
  </si>
  <si>
    <t>- Kiffa</t>
  </si>
  <si>
    <t>Diterima donatur dari:</t>
  </si>
  <si>
    <t>Diterima setoran Kel Haidir (Jan'16)</t>
  </si>
  <si>
    <t>LUNAS 30/4/16</t>
  </si>
  <si>
    <t>Terima setoran Kel Irif (Jan-Des'16)</t>
  </si>
  <si>
    <t>Diberikan ke t Lina u/ tambahan beli tempat tidur mbah ce saat sakit</t>
  </si>
  <si>
    <t>Diterima setoran KB Eddysys (Jan-Mei'16)</t>
  </si>
  <si>
    <t>Dikeluarkan uang untuk ke Thamcit (kasih ke Dida)</t>
  </si>
  <si>
    <t>Dikeluarkan untuk gaji suster Shela (kasih ke Dida)</t>
  </si>
  <si>
    <t>Diterima setoran KB Sugiharto (Mei'16)</t>
  </si>
  <si>
    <r>
      <t>Dikeluarkan untuk bayar tagihan pak RT terkait pengurusan jenazah mbah ce (</t>
    </r>
    <r>
      <rPr>
        <i/>
        <sz val="10"/>
        <color rgb="FFFF0000"/>
        <rFont val="Times New Roman"/>
        <family val="1"/>
      </rPr>
      <t>lihat rinciannya</t>
    </r>
    <r>
      <rPr>
        <sz val="10"/>
        <rFont val="Times New Roman"/>
        <family val="1"/>
      </rPr>
      <t>)</t>
    </r>
  </si>
  <si>
    <t>Tagihan p RT atas Pengurusan Jenazah mbah ce</t>
  </si>
  <si>
    <t>22 Mei 2016</t>
  </si>
  <si>
    <t xml:space="preserve">Keterangan </t>
  </si>
  <si>
    <t>Jumlah (Rp)</t>
  </si>
  <si>
    <t>Amal kebersihan Musholla Al Istiqomah</t>
  </si>
  <si>
    <t>Amal kebersihan Masjid Nurul Baqo</t>
  </si>
  <si>
    <t>Infaq Imam sholat jenazah</t>
  </si>
  <si>
    <t>Infaq ustad pembaca doa di makam</t>
  </si>
  <si>
    <t>Sewa tenda kursi di makam</t>
  </si>
  <si>
    <t>Tip penggali &amp; menutup liang (3 org)</t>
  </si>
  <si>
    <t>3 lembar papan + pilox</t>
  </si>
  <si>
    <t>Kain kafan</t>
  </si>
  <si>
    <t>2 M kain putih (tambahan)</t>
  </si>
  <si>
    <t xml:space="preserve">Kembang </t>
  </si>
  <si>
    <t>Sarung tangan, masker, sabun &amp; shampo</t>
  </si>
  <si>
    <t xml:space="preserve">Memandikan jenazah </t>
  </si>
  <si>
    <t>Tip supir ambulan</t>
  </si>
  <si>
    <t>Ustad yang mengisi tahlil hari ke 3 (ustad Ahmad Hidayat)</t>
  </si>
  <si>
    <t xml:space="preserve">Bendera kuning </t>
  </si>
  <si>
    <t>Ustad yang mengisi hari ke 7 (ustad Ahmad Hidayat)</t>
  </si>
  <si>
    <t>Kursi + tenda RT di rumah</t>
  </si>
  <si>
    <t>IPTM (3 thn)</t>
  </si>
  <si>
    <t xml:space="preserve">Pengurusan surat kematian </t>
  </si>
  <si>
    <t>Iuran warga</t>
  </si>
  <si>
    <t>free</t>
  </si>
  <si>
    <t>pembulatan</t>
  </si>
  <si>
    <t>Tangerang 22 Mei 2016</t>
  </si>
  <si>
    <t>Mbuk Didi</t>
  </si>
  <si>
    <t xml:space="preserve"> Uang belum diterima</t>
  </si>
  <si>
    <t xml:space="preserve">Note: </t>
  </si>
  <si>
    <t>Diterima donatur t Titi (Mei'16) --&gt; 250.000 (tunai)</t>
  </si>
  <si>
    <t>- Om Hadi (Mei'16-Jul'16) --&gt; @ 1 jt (BCA)</t>
  </si>
  <si>
    <t>- Romi (Mei'16) --&gt; 250.000 (Mandiri)</t>
  </si>
  <si>
    <t>Diterima donatur dari Dini (Mei'16) --&gt; 500.000 (BCA)</t>
  </si>
  <si>
    <t>Diterima donatur dari Dida (Mei'16) --Mandiri</t>
  </si>
  <si>
    <t>Diterima donatur dari Gari (Mei'16) --&gt; 500.000 BCA</t>
  </si>
  <si>
    <t>Diterima donatur dari Gagung (Mei'16) --&gt; 500.000 (Tunai)</t>
  </si>
  <si>
    <t>- Lola  (Mei'16 - Apr'17) @ 250.000 -- Mandiri</t>
  </si>
  <si>
    <t>Diterima donatur dari om Qdink (Mei'16) --&gt; 200.000 (Tunai)</t>
  </si>
  <si>
    <t>Diterima dari dida utk tempat tidur mbah ce -- Mandiri</t>
  </si>
  <si>
    <t>Diterima uang donatur bln Mei dari Ruta  --&gt; BCA</t>
  </si>
  <si>
    <t>Taman Mangu, 27 Mei 2016</t>
  </si>
  <si>
    <t>Diterima setoran KB Eddysys (Jun'16)</t>
  </si>
  <si>
    <t>Diterima uang mbah ce dari t Erna</t>
  </si>
  <si>
    <t>BELANJA ACARA YASINAN &amp; MUNGGAHAN DI PENINGGARAN</t>
  </si>
  <si>
    <t>2 JUNI 2016</t>
  </si>
  <si>
    <t>Ayam kampung 2 @ 80.000</t>
  </si>
  <si>
    <t>Ceker 1,5 kg @ 28.000</t>
  </si>
  <si>
    <t>Krupuk komodo kotak</t>
  </si>
  <si>
    <t>Sayur2an dll --&gt; tahap I &amp; II</t>
  </si>
  <si>
    <t>(jagung 10, jeruk nipis 1/2 ,cabe merah 1/4, cabe rawit merah 1/2, tomat 1/2, kol gede, toge 1/2 dll )</t>
  </si>
  <si>
    <t>Bawang merah kupas 1/2 -- bawang goreng</t>
  </si>
  <si>
    <t xml:space="preserve">Bawang merah bulat 1/4 </t>
  </si>
  <si>
    <t>Bawang putih cutting 1/4</t>
  </si>
  <si>
    <t>Soun 1/4 3 @ 7500</t>
  </si>
  <si>
    <t>Kemiri 1/4</t>
  </si>
  <si>
    <t>Masako</t>
  </si>
  <si>
    <t>Minyak grg 2 L</t>
  </si>
  <si>
    <t>aqua vit 2 box @ 20.000</t>
  </si>
  <si>
    <t xml:space="preserve">Telor negeri 1 kg </t>
  </si>
  <si>
    <r>
      <t>Belanja utk soto ayam kampung + ceker (acara yasinan &amp; munggahan di Peninggaran)--&gt;</t>
    </r>
    <r>
      <rPr>
        <i/>
        <sz val="10"/>
        <color rgb="FFFF0000"/>
        <rFont val="Times New Roman"/>
        <family val="1"/>
      </rPr>
      <t xml:space="preserve"> lihat rincian</t>
    </r>
  </si>
  <si>
    <t>Tangerang, 2 Juni 2016</t>
  </si>
  <si>
    <t>Saldo Kas Kecil per tgl 4 Juni 2016</t>
  </si>
  <si>
    <t>Biaya urug tanah makam mbah ce</t>
  </si>
  <si>
    <t>Terima uamh takziah dari temen dida</t>
  </si>
  <si>
    <t>Saldo Kas Donatur  per 24 Juni 2016</t>
  </si>
  <si>
    <t>Taman Mangu, 24 Juni 2016</t>
  </si>
  <si>
    <t>Setoran KB Sugiharto (Juni'16)</t>
  </si>
  <si>
    <t>Setoran dari:</t>
  </si>
  <si>
    <t>- KB Sugiharto (Juli'16)</t>
  </si>
  <si>
    <t>- Kel Nurhadi (Jan-Des'16)</t>
  </si>
  <si>
    <t>-_ Kel Dedi (Jan-Des'16)</t>
  </si>
  <si>
    <t>- Happy (Jan-Des'16)</t>
  </si>
  <si>
    <t>- Kel Sambas (Jan-Jul'16)</t>
  </si>
  <si>
    <t>- Kel Haidir (Mar-Apr'16)</t>
  </si>
  <si>
    <t>_ Kel Hassan (Jan-Jul'16)</t>
  </si>
  <si>
    <t>Bayar uang baso dan ketupat ke t Lina (Kas titip Dida pas ke Peninggaran)</t>
  </si>
  <si>
    <t>Taman Mangu, 11 Juli 2016</t>
  </si>
  <si>
    <t>LUNAS 6/7/16</t>
  </si>
  <si>
    <t>Taman Mangu, 6 JuLi 2016</t>
  </si>
  <si>
    <t>BELANJA ACARA LEBARAN DI PENINGGARAN</t>
  </si>
  <si>
    <t>7 JULI 2016</t>
  </si>
  <si>
    <t>1 bungkus bihun</t>
  </si>
  <si>
    <t>1 botol maggi sapi</t>
  </si>
  <si>
    <t>6 Bungkus mie atom bln</t>
  </si>
  <si>
    <t>Total (Rp)</t>
  </si>
  <si>
    <t>Buntut sapi 2,5 kg @ 100.000</t>
  </si>
  <si>
    <t xml:space="preserve">Iga sapi 1/2 kg </t>
  </si>
  <si>
    <t xml:space="preserve">Bumbu2: </t>
  </si>
  <si>
    <t>Bawang putih giling 1 kg</t>
  </si>
  <si>
    <t>Bawang merah giling 1 kg</t>
  </si>
  <si>
    <t>Bawang bombai 1/2 kg</t>
  </si>
  <si>
    <t>Limo</t>
  </si>
  <si>
    <t>Pala</t>
  </si>
  <si>
    <t>Kemiri</t>
  </si>
  <si>
    <t>Lada</t>
  </si>
  <si>
    <t xml:space="preserve">Tomat </t>
  </si>
  <si>
    <t xml:space="preserve">Limo + daun Bawang (di Yanto) </t>
  </si>
  <si>
    <t xml:space="preserve">Biji pala 5 bh </t>
  </si>
  <si>
    <t>Baso mega 600 bh</t>
  </si>
  <si>
    <t>2 kg semur @ 190.000</t>
  </si>
  <si>
    <t>20 porsi ketupat + sayur @ 10.000</t>
  </si>
  <si>
    <t>2 kg sambel kentang ampela @ 85.000</t>
  </si>
  <si>
    <t>Ketupat</t>
  </si>
  <si>
    <t>Baso</t>
  </si>
  <si>
    <t>Dibulatkan oleh t Lina</t>
  </si>
  <si>
    <t>Tangerang, 11 Juli 2016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</si>
</sst>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[$-409]d\-mmm\-yy;@"/>
    <numFmt numFmtId="165" formatCode="_(* #,##0_);_(* \(#,##0\);_(* &quot;-&quot;??_);_(@_)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Arial"/>
      <family val="2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name val="Times New Roman"/>
      <family val="1"/>
    </font>
    <font>
      <sz val="11"/>
      <name val="Times New Roman"/>
      <family val="1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rgb="FFFF0000"/>
      <name val="Times New Roman"/>
      <family val="1"/>
    </font>
    <font>
      <b/>
      <sz val="14"/>
      <color theme="1"/>
      <name val="Calibri"/>
      <family val="2"/>
      <scheme val="minor"/>
    </font>
    <font>
      <b/>
      <sz val="12"/>
      <name val="Calibri"/>
      <family val="2"/>
    </font>
    <font>
      <sz val="12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4">
    <xf numFmtId="0" fontId="0" fillId="0" borderId="0" xfId="0"/>
    <xf numFmtId="164" fontId="2" fillId="0" borderId="0" xfId="0" applyNumberFormat="1" applyFont="1" applyFill="1" applyAlignment="1">
      <alignment horizontal="left"/>
    </xf>
    <xf numFmtId="164" fontId="2" fillId="0" borderId="0" xfId="0" applyNumberFormat="1" applyFont="1" applyFill="1" applyAlignment="1">
      <alignment horizontal="center"/>
    </xf>
    <xf numFmtId="165" fontId="3" fillId="0" borderId="0" xfId="1" applyNumberFormat="1" applyFont="1" applyFill="1"/>
    <xf numFmtId="3" fontId="2" fillId="0" borderId="0" xfId="0" applyNumberFormat="1" applyFont="1" applyFill="1"/>
    <xf numFmtId="0" fontId="2" fillId="0" borderId="0" xfId="0" applyFont="1" applyFill="1"/>
    <xf numFmtId="164" fontId="4" fillId="0" borderId="0" xfId="0" applyNumberFormat="1" applyFont="1" applyFill="1"/>
    <xf numFmtId="0" fontId="4" fillId="0" borderId="0" xfId="0" applyFont="1" applyFill="1"/>
    <xf numFmtId="165" fontId="4" fillId="0" borderId="0" xfId="1" applyNumberFormat="1" applyFont="1" applyFill="1"/>
    <xf numFmtId="165" fontId="5" fillId="0" borderId="0" xfId="1" applyNumberFormat="1" applyFont="1" applyFill="1"/>
    <xf numFmtId="3" fontId="4" fillId="0" borderId="0" xfId="0" applyNumberFormat="1" applyFont="1" applyFill="1"/>
    <xf numFmtId="3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6" fillId="0" borderId="4" xfId="0" applyFont="1" applyFill="1" applyBorder="1" applyAlignment="1"/>
    <xf numFmtId="3" fontId="6" fillId="0" borderId="0" xfId="0" applyNumberFormat="1" applyFont="1" applyFill="1"/>
    <xf numFmtId="165" fontId="6" fillId="0" borderId="0" xfId="0" applyNumberFormat="1" applyFont="1" applyFill="1"/>
    <xf numFmtId="0" fontId="6" fillId="0" borderId="0" xfId="0" applyFont="1" applyFill="1"/>
    <xf numFmtId="164" fontId="7" fillId="0" borderId="5" xfId="0" applyNumberFormat="1" applyFont="1" applyFill="1" applyBorder="1"/>
    <xf numFmtId="0" fontId="7" fillId="0" borderId="5" xfId="0" applyFont="1" applyFill="1" applyBorder="1"/>
    <xf numFmtId="165" fontId="7" fillId="0" borderId="5" xfId="1" applyNumberFormat="1" applyFont="1" applyFill="1" applyBorder="1"/>
    <xf numFmtId="165" fontId="6" fillId="0" borderId="2" xfId="1" applyNumberFormat="1" applyFont="1" applyFill="1" applyBorder="1"/>
    <xf numFmtId="3" fontId="7" fillId="0" borderId="0" xfId="0" applyNumberFormat="1" applyFont="1" applyFill="1"/>
    <xf numFmtId="0" fontId="7" fillId="0" borderId="0" xfId="0" applyFont="1" applyFill="1"/>
    <xf numFmtId="165" fontId="7" fillId="0" borderId="2" xfId="1" applyNumberFormat="1" applyFont="1" applyFill="1" applyBorder="1"/>
    <xf numFmtId="0" fontId="7" fillId="0" borderId="5" xfId="0" applyFont="1" applyFill="1" applyBorder="1" applyAlignment="1">
      <alignment wrapText="1"/>
    </xf>
    <xf numFmtId="165" fontId="7" fillId="0" borderId="0" xfId="0" applyNumberFormat="1" applyFont="1" applyFill="1"/>
    <xf numFmtId="0" fontId="8" fillId="0" borderId="7" xfId="0" applyFont="1" applyFill="1" applyBorder="1" applyAlignment="1"/>
    <xf numFmtId="165" fontId="8" fillId="0" borderId="7" xfId="1" applyNumberFormat="1" applyFont="1" applyFill="1" applyBorder="1"/>
    <xf numFmtId="165" fontId="8" fillId="0" borderId="6" xfId="1" applyNumberFormat="1" applyFont="1" applyFill="1" applyBorder="1"/>
    <xf numFmtId="3" fontId="9" fillId="0" borderId="0" xfId="0" applyNumberFormat="1" applyFont="1" applyFill="1"/>
    <xf numFmtId="0" fontId="9" fillId="0" borderId="0" xfId="0" applyFont="1" applyFill="1"/>
    <xf numFmtId="0" fontId="8" fillId="0" borderId="0" xfId="0" applyFont="1" applyFill="1" applyBorder="1" applyAlignment="1"/>
    <xf numFmtId="165" fontId="8" fillId="0" borderId="0" xfId="1" applyNumberFormat="1" applyFont="1" applyFill="1" applyBorder="1"/>
    <xf numFmtId="164" fontId="4" fillId="0" borderId="0" xfId="0" applyNumberFormat="1" applyFont="1" applyFill="1" applyBorder="1"/>
    <xf numFmtId="0" fontId="4" fillId="0" borderId="0" xfId="0" applyFont="1" applyFill="1" applyBorder="1"/>
    <xf numFmtId="165" fontId="5" fillId="0" borderId="0" xfId="1" applyNumberFormat="1" applyFont="1" applyFill="1" applyBorder="1"/>
    <xf numFmtId="3" fontId="4" fillId="0" borderId="0" xfId="0" applyNumberFormat="1" applyFont="1" applyFill="1" applyBorder="1"/>
    <xf numFmtId="0" fontId="10" fillId="0" borderId="0" xfId="0" applyFont="1" applyFill="1" applyAlignment="1">
      <alignment horizontal="left"/>
    </xf>
    <xf numFmtId="0" fontId="10" fillId="0" borderId="0" xfId="0" applyFont="1" applyFill="1"/>
    <xf numFmtId="165" fontId="2" fillId="0" borderId="0" xfId="1" applyNumberFormat="1" applyFont="1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165" fontId="6" fillId="2" borderId="4" xfId="1" applyNumberFormat="1" applyFont="1" applyFill="1" applyBorder="1"/>
    <xf numFmtId="3" fontId="13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9" fillId="0" borderId="7" xfId="0" applyFont="1" applyFill="1" applyBorder="1" applyAlignment="1"/>
    <xf numFmtId="3" fontId="2" fillId="0" borderId="0" xfId="0" applyNumberFormat="1" applyFont="1" applyFill="1" applyAlignment="1">
      <alignment horizontal="left"/>
    </xf>
    <xf numFmtId="3" fontId="7" fillId="0" borderId="5" xfId="0" applyNumberFormat="1" applyFont="1" applyFill="1" applyBorder="1"/>
    <xf numFmtId="3" fontId="8" fillId="0" borderId="7" xfId="0" applyNumberFormat="1" applyFont="1" applyFill="1" applyBorder="1" applyAlignment="1"/>
    <xf numFmtId="3" fontId="8" fillId="0" borderId="0" xfId="0" applyNumberFormat="1" applyFont="1" applyFill="1" applyBorder="1" applyAlignment="1"/>
    <xf numFmtId="3" fontId="10" fillId="0" borderId="0" xfId="0" applyNumberFormat="1" applyFont="1" applyFill="1" applyAlignment="1">
      <alignment horizontal="left"/>
    </xf>
    <xf numFmtId="3" fontId="0" fillId="0" borderId="0" xfId="0" applyNumberFormat="1" applyFill="1" applyAlignment="1">
      <alignment horizontal="center"/>
    </xf>
    <xf numFmtId="165" fontId="13" fillId="0" borderId="1" xfId="1" applyNumberFormat="1" applyFont="1" applyFill="1" applyBorder="1" applyAlignment="1">
      <alignment horizontal="center" vertical="center"/>
    </xf>
    <xf numFmtId="165" fontId="13" fillId="0" borderId="2" xfId="1" applyNumberFormat="1" applyFont="1" applyFill="1" applyBorder="1" applyAlignment="1">
      <alignment horizontal="center" vertical="center"/>
    </xf>
    <xf numFmtId="165" fontId="13" fillId="0" borderId="3" xfId="1" applyNumberFormat="1" applyFont="1" applyFill="1" applyBorder="1" applyAlignment="1">
      <alignment horizontal="center" vertical="center"/>
    </xf>
    <xf numFmtId="1" fontId="7" fillId="0" borderId="5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 applyBorder="1"/>
    <xf numFmtId="3" fontId="7" fillId="0" borderId="0" xfId="0" applyNumberFormat="1" applyFont="1" applyFill="1" applyBorder="1"/>
    <xf numFmtId="0" fontId="7" fillId="0" borderId="0" xfId="0" applyFont="1" applyFill="1" applyBorder="1"/>
    <xf numFmtId="165" fontId="7" fillId="0" borderId="0" xfId="1" applyNumberFormat="1" applyFont="1" applyFill="1" applyBorder="1"/>
    <xf numFmtId="165" fontId="7" fillId="0" borderId="0" xfId="0" applyNumberFormat="1" applyFont="1" applyFill="1" applyBorder="1"/>
    <xf numFmtId="1" fontId="16" fillId="0" borderId="0" xfId="0" applyNumberFormat="1" applyFont="1" applyFill="1" applyBorder="1" applyAlignment="1">
      <alignment horizontal="left"/>
    </xf>
    <xf numFmtId="1" fontId="8" fillId="0" borderId="6" xfId="0" applyNumberFormat="1" applyFont="1" applyFill="1" applyBorder="1" applyAlignment="1">
      <alignment horizontal="center"/>
    </xf>
    <xf numFmtId="164" fontId="8" fillId="0" borderId="6" xfId="0" applyNumberFormat="1" applyFont="1" applyFill="1" applyBorder="1"/>
    <xf numFmtId="3" fontId="8" fillId="0" borderId="6" xfId="0" applyNumberFormat="1" applyFont="1" applyFill="1" applyBorder="1"/>
    <xf numFmtId="3" fontId="8" fillId="0" borderId="0" xfId="0" applyNumberFormat="1" applyFont="1" applyFill="1"/>
    <xf numFmtId="165" fontId="8" fillId="0" borderId="0" xfId="0" applyNumberFormat="1" applyFont="1" applyFill="1"/>
    <xf numFmtId="0" fontId="8" fillId="0" borderId="0" xfId="0" applyFont="1" applyFill="1"/>
    <xf numFmtId="0" fontId="17" fillId="0" borderId="4" xfId="0" applyFont="1" applyFill="1" applyBorder="1" applyAlignment="1">
      <alignment horizontal="center"/>
    </xf>
    <xf numFmtId="0" fontId="17" fillId="0" borderId="4" xfId="0" applyFont="1" applyFill="1" applyBorder="1" applyAlignment="1"/>
    <xf numFmtId="3" fontId="17" fillId="0" borderId="4" xfId="0" applyNumberFormat="1" applyFont="1" applyFill="1" applyBorder="1" applyAlignment="1"/>
    <xf numFmtId="3" fontId="17" fillId="0" borderId="0" xfId="0" applyNumberFormat="1" applyFont="1" applyFill="1"/>
    <xf numFmtId="165" fontId="17" fillId="0" borderId="0" xfId="0" applyNumberFormat="1" applyFont="1" applyFill="1"/>
    <xf numFmtId="0" fontId="17" fillId="0" borderId="0" xfId="0" applyFont="1" applyFill="1"/>
    <xf numFmtId="1" fontId="17" fillId="0" borderId="5" xfId="0" applyNumberFormat="1" applyFont="1" applyFill="1" applyBorder="1" applyAlignment="1">
      <alignment horizontal="center"/>
    </xf>
    <xf numFmtId="164" fontId="17" fillId="0" borderId="5" xfId="0" applyNumberFormat="1" applyFont="1" applyFill="1" applyBorder="1"/>
    <xf numFmtId="3" fontId="17" fillId="0" borderId="5" xfId="0" applyNumberFormat="1" applyFont="1" applyFill="1" applyBorder="1"/>
    <xf numFmtId="165" fontId="17" fillId="0" borderId="5" xfId="1" applyNumberFormat="1" applyFont="1" applyFill="1" applyBorder="1"/>
    <xf numFmtId="3" fontId="7" fillId="0" borderId="5" xfId="1" applyNumberFormat="1" applyFont="1" applyFill="1" applyBorder="1"/>
    <xf numFmtId="0" fontId="0" fillId="0" borderId="0" xfId="0" applyFont="1" applyFill="1" applyAlignment="1">
      <alignment horizontal="center"/>
    </xf>
    <xf numFmtId="0" fontId="0" fillId="0" borderId="0" xfId="0" applyFont="1" applyFill="1" applyAlignment="1">
      <alignment horizontal="left"/>
    </xf>
    <xf numFmtId="3" fontId="11" fillId="0" borderId="0" xfId="0" applyNumberFormat="1" applyFont="1" applyFill="1"/>
    <xf numFmtId="0" fontId="11" fillId="0" borderId="0" xfId="0" applyFont="1" applyFill="1"/>
    <xf numFmtId="0" fontId="18" fillId="0" borderId="4" xfId="0" applyFont="1" applyFill="1" applyBorder="1" applyAlignment="1">
      <alignment horizontal="center"/>
    </xf>
    <xf numFmtId="0" fontId="18" fillId="0" borderId="4" xfId="0" applyFont="1" applyFill="1" applyBorder="1" applyAlignment="1"/>
    <xf numFmtId="3" fontId="18" fillId="0" borderId="4" xfId="0" applyNumberFormat="1" applyFont="1" applyFill="1" applyBorder="1" applyAlignment="1"/>
    <xf numFmtId="3" fontId="18" fillId="0" borderId="0" xfId="0" applyNumberFormat="1" applyFont="1" applyFill="1"/>
    <xf numFmtId="165" fontId="18" fillId="0" borderId="0" xfId="0" applyNumberFormat="1" applyFont="1" applyFill="1"/>
    <xf numFmtId="0" fontId="18" fillId="0" borderId="0" xfId="0" applyFont="1" applyFill="1"/>
    <xf numFmtId="1" fontId="18" fillId="0" borderId="5" xfId="0" applyNumberFormat="1" applyFont="1" applyFill="1" applyBorder="1" applyAlignment="1">
      <alignment horizontal="center"/>
    </xf>
    <xf numFmtId="164" fontId="18" fillId="0" borderId="5" xfId="0" applyNumberFormat="1" applyFont="1" applyFill="1" applyBorder="1"/>
    <xf numFmtId="3" fontId="18" fillId="0" borderId="5" xfId="0" applyNumberFormat="1" applyFont="1" applyFill="1" applyBorder="1"/>
    <xf numFmtId="165" fontId="18" fillId="0" borderId="5" xfId="1" applyNumberFormat="1" applyFont="1" applyFill="1" applyBorder="1"/>
    <xf numFmtId="1" fontId="19" fillId="0" borderId="5" xfId="0" applyNumberFormat="1" applyFont="1" applyFill="1" applyBorder="1" applyAlignment="1">
      <alignment horizontal="center"/>
    </xf>
    <xf numFmtId="164" fontId="19" fillId="0" borderId="5" xfId="0" applyNumberFormat="1" applyFont="1" applyFill="1" applyBorder="1"/>
    <xf numFmtId="3" fontId="19" fillId="0" borderId="5" xfId="0" applyNumberFormat="1" applyFont="1" applyFill="1" applyBorder="1"/>
    <xf numFmtId="3" fontId="19" fillId="0" borderId="5" xfId="1" applyNumberFormat="1" applyFont="1" applyFill="1" applyBorder="1"/>
    <xf numFmtId="165" fontId="19" fillId="0" borderId="5" xfId="1" applyNumberFormat="1" applyFont="1" applyFill="1" applyBorder="1"/>
    <xf numFmtId="3" fontId="19" fillId="0" borderId="0" xfId="0" applyNumberFormat="1" applyFont="1" applyFill="1"/>
    <xf numFmtId="165" fontId="19" fillId="0" borderId="0" xfId="0" applyNumberFormat="1" applyFont="1" applyFill="1"/>
    <xf numFmtId="0" fontId="19" fillId="0" borderId="0" xfId="0" applyFont="1" applyFill="1"/>
    <xf numFmtId="165" fontId="13" fillId="0" borderId="7" xfId="1" applyNumberFormat="1" applyFont="1" applyFill="1" applyBorder="1"/>
    <xf numFmtId="3" fontId="20" fillId="0" borderId="0" xfId="0" applyNumberFormat="1" applyFont="1" applyFill="1"/>
    <xf numFmtId="0" fontId="20" fillId="0" borderId="0" xfId="0" applyFont="1" applyFill="1"/>
    <xf numFmtId="0" fontId="13" fillId="0" borderId="0" xfId="0" applyFont="1" applyFill="1" applyBorder="1" applyAlignment="1"/>
    <xf numFmtId="165" fontId="13" fillId="0" borderId="0" xfId="1" applyNumberFormat="1" applyFont="1" applyFill="1" applyBorder="1"/>
    <xf numFmtId="164" fontId="18" fillId="0" borderId="0" xfId="0" applyNumberFormat="1" applyFont="1" applyFill="1" applyBorder="1"/>
    <xf numFmtId="3" fontId="18" fillId="0" borderId="0" xfId="0" applyNumberFormat="1" applyFont="1" applyFill="1" applyBorder="1"/>
    <xf numFmtId="0" fontId="18" fillId="0" borderId="0" xfId="0" applyFont="1" applyFill="1" applyBorder="1"/>
    <xf numFmtId="0" fontId="13" fillId="0" borderId="0" xfId="0" applyFont="1" applyFill="1" applyAlignment="1">
      <alignment horizontal="left"/>
    </xf>
    <xf numFmtId="0" fontId="13" fillId="0" borderId="0" xfId="0" applyFont="1" applyFill="1"/>
    <xf numFmtId="164" fontId="18" fillId="0" borderId="0" xfId="0" applyNumberFormat="1" applyFont="1" applyFill="1"/>
    <xf numFmtId="165" fontId="18" fillId="0" borderId="0" xfId="1" applyNumberFormat="1" applyFont="1" applyFill="1"/>
    <xf numFmtId="3" fontId="18" fillId="0" borderId="5" xfId="1" applyNumberFormat="1" applyFont="1" applyFill="1" applyBorder="1"/>
    <xf numFmtId="3" fontId="18" fillId="0" borderId="5" xfId="0" applyNumberFormat="1" applyFont="1" applyFill="1" applyBorder="1" applyAlignment="1">
      <alignment wrapText="1"/>
    </xf>
    <xf numFmtId="165" fontId="13" fillId="0" borderId="1" xfId="1" applyNumberFormat="1" applyFont="1" applyFill="1" applyBorder="1" applyAlignment="1">
      <alignment horizontal="right" vertical="center"/>
    </xf>
    <xf numFmtId="165" fontId="13" fillId="0" borderId="2" xfId="1" applyNumberFormat="1" applyFont="1" applyFill="1" applyBorder="1" applyAlignment="1">
      <alignment horizontal="right" vertical="center"/>
    </xf>
    <xf numFmtId="165" fontId="13" fillId="0" borderId="3" xfId="1" applyNumberFormat="1" applyFont="1" applyFill="1" applyBorder="1" applyAlignment="1">
      <alignment horizontal="right" vertical="center"/>
    </xf>
    <xf numFmtId="3" fontId="18" fillId="0" borderId="5" xfId="0" applyNumberFormat="1" applyFont="1" applyFill="1" applyBorder="1" applyAlignment="1">
      <alignment horizontal="right"/>
    </xf>
    <xf numFmtId="165" fontId="13" fillId="0" borderId="0" xfId="1" applyNumberFormat="1" applyFont="1" applyFill="1" applyBorder="1" applyAlignment="1">
      <alignment horizontal="right"/>
    </xf>
    <xf numFmtId="0" fontId="18" fillId="0" borderId="0" xfId="0" applyFont="1" applyFill="1" applyBorder="1" applyAlignment="1">
      <alignment horizontal="right"/>
    </xf>
    <xf numFmtId="0" fontId="11" fillId="0" borderId="0" xfId="0" applyFont="1" applyFill="1" applyAlignment="1">
      <alignment horizontal="right"/>
    </xf>
    <xf numFmtId="165" fontId="18" fillId="0" borderId="0" xfId="1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left"/>
    </xf>
    <xf numFmtId="164" fontId="12" fillId="0" borderId="0" xfId="0" applyNumberFormat="1" applyFont="1" applyFill="1" applyAlignment="1">
      <alignment horizontal="center"/>
    </xf>
    <xf numFmtId="164" fontId="12" fillId="0" borderId="0" xfId="0" applyNumberFormat="1" applyFont="1" applyFill="1" applyAlignment="1">
      <alignment horizontal="right"/>
    </xf>
    <xf numFmtId="3" fontId="12" fillId="0" borderId="0" xfId="0" applyNumberFormat="1" applyFont="1" applyFill="1"/>
    <xf numFmtId="0" fontId="12" fillId="0" borderId="0" xfId="0" applyFont="1" applyFill="1"/>
    <xf numFmtId="0" fontId="20" fillId="0" borderId="6" xfId="0" applyFont="1" applyFill="1" applyBorder="1" applyAlignment="1"/>
    <xf numFmtId="0" fontId="13" fillId="0" borderId="6" xfId="0" applyFont="1" applyFill="1" applyBorder="1" applyAlignment="1"/>
    <xf numFmtId="3" fontId="13" fillId="0" borderId="6" xfId="0" applyNumberFormat="1" applyFont="1" applyFill="1" applyBorder="1" applyAlignment="1"/>
    <xf numFmtId="165" fontId="13" fillId="0" borderId="6" xfId="1" applyNumberFormat="1" applyFont="1" applyFill="1" applyBorder="1" applyAlignment="1">
      <alignment horizontal="right"/>
    </xf>
    <xf numFmtId="0" fontId="7" fillId="0" borderId="5" xfId="0" quotePrefix="1" applyFont="1" applyFill="1" applyBorder="1"/>
    <xf numFmtId="165" fontId="17" fillId="2" borderId="5" xfId="1" applyNumberFormat="1" applyFont="1" applyFill="1" applyBorder="1"/>
    <xf numFmtId="3" fontId="17" fillId="0" borderId="5" xfId="1" applyNumberFormat="1" applyFont="1" applyFill="1" applyBorder="1"/>
    <xf numFmtId="3" fontId="17" fillId="0" borderId="5" xfId="0" applyNumberFormat="1" applyFont="1" applyFill="1" applyBorder="1" applyAlignment="1">
      <alignment wrapText="1"/>
    </xf>
    <xf numFmtId="3" fontId="8" fillId="0" borderId="6" xfId="1" applyNumberFormat="1" applyFont="1" applyFill="1" applyBorder="1"/>
    <xf numFmtId="164" fontId="7" fillId="0" borderId="5" xfId="0" applyNumberFormat="1" applyFont="1" applyFill="1" applyBorder="1" applyAlignment="1">
      <alignment vertical="center"/>
    </xf>
    <xf numFmtId="164" fontId="17" fillId="3" borderId="5" xfId="0" applyNumberFormat="1" applyFont="1" applyFill="1" applyBorder="1"/>
    <xf numFmtId="3" fontId="7" fillId="4" borderId="5" xfId="0" applyNumberFormat="1" applyFont="1" applyFill="1" applyBorder="1"/>
    <xf numFmtId="0" fontId="21" fillId="0" borderId="0" xfId="0" applyFont="1"/>
    <xf numFmtId="0" fontId="21" fillId="0" borderId="0" xfId="0" applyFont="1" applyAlignment="1">
      <alignment horizontal="center"/>
    </xf>
    <xf numFmtId="3" fontId="0" fillId="0" borderId="0" xfId="0" applyNumberFormat="1"/>
    <xf numFmtId="0" fontId="0" fillId="0" borderId="0" xfId="0" applyAlignment="1">
      <alignment horizontal="center"/>
    </xf>
    <xf numFmtId="0" fontId="14" fillId="0" borderId="0" xfId="0" applyFont="1"/>
    <xf numFmtId="0" fontId="23" fillId="0" borderId="0" xfId="0" applyFont="1"/>
    <xf numFmtId="0" fontId="21" fillId="0" borderId="7" xfId="0" applyFont="1" applyBorder="1" applyAlignment="1">
      <alignment horizontal="center"/>
    </xf>
    <xf numFmtId="3" fontId="21" fillId="0" borderId="7" xfId="0" applyNumberFormat="1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Border="1"/>
    <xf numFmtId="3" fontId="0" fillId="0" borderId="7" xfId="0" applyNumberFormat="1" applyBorder="1"/>
    <xf numFmtId="0" fontId="0" fillId="0" borderId="7" xfId="0" applyBorder="1" applyAlignment="1">
      <alignment wrapText="1"/>
    </xf>
    <xf numFmtId="0" fontId="21" fillId="0" borderId="7" xfId="0" applyFont="1" applyBorder="1"/>
    <xf numFmtId="3" fontId="21" fillId="0" borderId="7" xfId="0" applyNumberFormat="1" applyFont="1" applyBorder="1"/>
    <xf numFmtId="0" fontId="23" fillId="0" borderId="7" xfId="0" applyFont="1" applyBorder="1" applyAlignment="1">
      <alignment horizontal="center"/>
    </xf>
    <xf numFmtId="0" fontId="23" fillId="0" borderId="7" xfId="0" applyFont="1" applyBorder="1"/>
    <xf numFmtId="0" fontId="23" fillId="0" borderId="7" xfId="0" applyFont="1" applyBorder="1" applyAlignment="1">
      <alignment wrapText="1"/>
    </xf>
    <xf numFmtId="3" fontId="23" fillId="0" borderId="7" xfId="0" applyNumberFormat="1" applyFont="1" applyBorder="1"/>
    <xf numFmtId="3" fontId="0" fillId="2" borderId="7" xfId="0" applyNumberFormat="1" applyFill="1" applyBorder="1" applyAlignment="1">
      <alignment horizontal="center"/>
    </xf>
    <xf numFmtId="0" fontId="15" fillId="0" borderId="0" xfId="0" applyFont="1"/>
    <xf numFmtId="3" fontId="15" fillId="0" borderId="0" xfId="0" applyNumberFormat="1" applyFont="1"/>
    <xf numFmtId="0" fontId="21" fillId="0" borderId="0" xfId="0" applyFont="1" applyAlignment="1">
      <alignment horizontal="left"/>
    </xf>
    <xf numFmtId="164" fontId="4" fillId="4" borderId="0" xfId="0" applyNumberFormat="1" applyFont="1" applyFill="1" applyBorder="1"/>
    <xf numFmtId="0" fontId="24" fillId="0" borderId="7" xfId="0" applyFont="1" applyFill="1" applyBorder="1" applyAlignment="1"/>
    <xf numFmtId="165" fontId="24" fillId="0" borderId="7" xfId="1" applyNumberFormat="1" applyFont="1" applyFill="1" applyBorder="1"/>
    <xf numFmtId="165" fontId="24" fillId="2" borderId="6" xfId="1" applyNumberFormat="1" applyFont="1" applyFill="1" applyBorder="1"/>
    <xf numFmtId="3" fontId="25" fillId="0" borderId="0" xfId="0" applyNumberFormat="1" applyFont="1" applyFill="1"/>
    <xf numFmtId="0" fontId="25" fillId="0" borderId="0" xfId="0" applyFont="1" applyFill="1"/>
    <xf numFmtId="164" fontId="7" fillId="0" borderId="2" xfId="0" applyNumberFormat="1" applyFont="1" applyFill="1" applyBorder="1"/>
    <xf numFmtId="0" fontId="7" fillId="0" borderId="2" xfId="0" applyFont="1" applyFill="1" applyBorder="1" applyAlignment="1">
      <alignment wrapText="1"/>
    </xf>
    <xf numFmtId="165" fontId="24" fillId="0" borderId="3" xfId="1" applyNumberFormat="1" applyFont="1" applyFill="1" applyBorder="1"/>
    <xf numFmtId="3" fontId="21" fillId="0" borderId="6" xfId="0" applyNumberFormat="1" applyFont="1" applyBorder="1"/>
    <xf numFmtId="3" fontId="0" fillId="0" borderId="9" xfId="0" applyNumberFormat="1" applyBorder="1"/>
    <xf numFmtId="0" fontId="0" fillId="0" borderId="8" xfId="0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0" fillId="0" borderId="10" xfId="0" applyBorder="1" applyAlignment="1">
      <alignment horizontal="center"/>
    </xf>
    <xf numFmtId="3" fontId="0" fillId="0" borderId="11" xfId="0" applyNumberFormat="1" applyBorder="1"/>
    <xf numFmtId="0" fontId="0" fillId="0" borderId="2" xfId="0" applyBorder="1"/>
    <xf numFmtId="0" fontId="0" fillId="0" borderId="2" xfId="0" applyBorder="1" applyAlignment="1">
      <alignment wrapText="1"/>
    </xf>
    <xf numFmtId="0" fontId="21" fillId="0" borderId="2" xfId="0" applyFont="1" applyBorder="1"/>
    <xf numFmtId="0" fontId="0" fillId="0" borderId="3" xfId="0" applyBorder="1"/>
    <xf numFmtId="0" fontId="21" fillId="0" borderId="12" xfId="0" applyFont="1" applyBorder="1" applyAlignment="1">
      <alignment horizontal="center"/>
    </xf>
    <xf numFmtId="3" fontId="21" fillId="0" borderId="13" xfId="0" applyNumberFormat="1" applyFont="1" applyBorder="1" applyAlignment="1">
      <alignment horizontal="center"/>
    </xf>
    <xf numFmtId="165" fontId="13" fillId="0" borderId="1" xfId="1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3" xfId="0" applyNumberFormat="1" applyFont="1" applyFill="1" applyBorder="1" applyAlignment="1">
      <alignment horizontal="center" vertical="center"/>
    </xf>
    <xf numFmtId="164" fontId="15" fillId="0" borderId="2" xfId="0" applyNumberFormat="1" applyFont="1" applyBorder="1" applyAlignment="1">
      <alignment horizontal="center" vertical="center"/>
    </xf>
    <xf numFmtId="164" fontId="15" fillId="0" borderId="3" xfId="0" applyNumberFormat="1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165" fontId="13" fillId="0" borderId="2" xfId="1" applyNumberFormat="1" applyFont="1" applyFill="1" applyBorder="1" applyAlignment="1">
      <alignment horizontal="center" vertical="center"/>
    </xf>
    <xf numFmtId="165" fontId="13" fillId="0" borderId="3" xfId="1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/>
    </xf>
    <xf numFmtId="165" fontId="2" fillId="0" borderId="3" xfId="1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3" fontId="14" fillId="0" borderId="1" xfId="0" applyNumberFormat="1" applyFont="1" applyBorder="1" applyAlignment="1">
      <alignment horizontal="center" vertical="center" wrapText="1"/>
    </xf>
    <xf numFmtId="3" fontId="14" fillId="0" borderId="2" xfId="0" applyNumberFormat="1" applyFont="1" applyBorder="1" applyAlignment="1">
      <alignment horizontal="center" vertical="center" wrapText="1"/>
    </xf>
    <xf numFmtId="3" fontId="14" fillId="0" borderId="3" xfId="0" applyNumberFormat="1" applyFont="1" applyBorder="1" applyAlignment="1">
      <alignment horizontal="center" vertical="center" wrapText="1"/>
    </xf>
    <xf numFmtId="3" fontId="0" fillId="0" borderId="3" xfId="0" applyNumberFormat="1" applyBorder="1"/>
    <xf numFmtId="3" fontId="0" fillId="0" borderId="2" xfId="0" applyNumberFormat="1" applyBorder="1"/>
    <xf numFmtId="0" fontId="21" fillId="0" borderId="2" xfId="0" applyFont="1" applyBorder="1" applyAlignment="1">
      <alignment horizontal="center"/>
    </xf>
    <xf numFmtId="3" fontId="21" fillId="0" borderId="9" xfId="0" applyNumberFormat="1" applyFont="1" applyBorder="1" applyAlignment="1">
      <alignment horizontal="center"/>
    </xf>
    <xf numFmtId="0" fontId="21" fillId="0" borderId="2" xfId="0" applyFont="1" applyBorder="1" applyAlignment="1">
      <alignment horizontal="left"/>
    </xf>
    <xf numFmtId="3" fontId="21" fillId="0" borderId="11" xfId="0" applyNumberFormat="1" applyFont="1" applyBorder="1"/>
    <xf numFmtId="3" fontId="21" fillId="0" borderId="10" xfId="0" applyNumberFormat="1" applyFont="1" applyBorder="1" applyAlignment="1">
      <alignment horizontal="center"/>
    </xf>
    <xf numFmtId="3" fontId="21" fillId="0" borderId="3" xfId="0" applyNumberFormat="1" applyFont="1" applyBorder="1"/>
    <xf numFmtId="3" fontId="21" fillId="0" borderId="0" xfId="0" applyNumberFormat="1" applyFont="1"/>
    <xf numFmtId="3" fontId="21" fillId="0" borderId="1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8"/>
  <sheetViews>
    <sheetView workbookViewId="0">
      <pane xSplit="2" ySplit="6" topLeftCell="D13" activePane="bottomRight" state="frozen"/>
      <selection pane="topRight" activeCell="C1" sqref="C1"/>
      <selection pane="bottomLeft" activeCell="A7" sqref="A7"/>
      <selection pane="bottomRight" activeCell="A29" sqref="A29"/>
    </sheetView>
  </sheetViews>
  <sheetFormatPr defaultRowHeight="15"/>
  <cols>
    <col min="1" max="1" width="5.140625" style="112" customWidth="1"/>
    <col min="2" max="2" width="9.85546875" style="112" bestFit="1" customWidth="1"/>
    <col min="3" max="3" width="8.42578125" style="89" bestFit="1" customWidth="1"/>
    <col min="4" max="14" width="8.42578125" style="113" bestFit="1" customWidth="1"/>
    <col min="15" max="15" width="11.5703125" style="123" bestFit="1" customWidth="1"/>
    <col min="16" max="16" width="17.5703125" style="113" bestFit="1" customWidth="1"/>
    <col min="17" max="17" width="9.140625" style="87"/>
    <col min="18" max="16384" width="9.140625" style="89"/>
  </cols>
  <sheetData>
    <row r="1" spans="1:18" s="128" customFormat="1" ht="18.75">
      <c r="A1" s="124" t="s">
        <v>77</v>
      </c>
      <c r="B1" s="124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6"/>
      <c r="P1" s="125"/>
      <c r="Q1" s="127"/>
    </row>
    <row r="2" spans="1:18" s="128" customFormat="1" ht="18.75">
      <c r="A2" s="124" t="s">
        <v>62</v>
      </c>
      <c r="B2" s="124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6"/>
      <c r="P2" s="125"/>
      <c r="Q2" s="127"/>
    </row>
    <row r="4" spans="1:18" s="44" customFormat="1" ht="15.75" customHeight="1">
      <c r="A4" s="189" t="s">
        <v>26</v>
      </c>
      <c r="B4" s="189" t="s">
        <v>63</v>
      </c>
      <c r="C4" s="194" t="s">
        <v>38</v>
      </c>
      <c r="D4" s="184" t="s">
        <v>39</v>
      </c>
      <c r="E4" s="184" t="s">
        <v>40</v>
      </c>
      <c r="F4" s="184" t="s">
        <v>41</v>
      </c>
      <c r="G4" s="184" t="s">
        <v>42</v>
      </c>
      <c r="H4" s="184" t="s">
        <v>31</v>
      </c>
      <c r="I4" s="184" t="s">
        <v>32</v>
      </c>
      <c r="J4" s="184" t="s">
        <v>33</v>
      </c>
      <c r="K4" s="184" t="s">
        <v>34</v>
      </c>
      <c r="L4" s="184" t="s">
        <v>35</v>
      </c>
      <c r="M4" s="184" t="s">
        <v>36</v>
      </c>
      <c r="N4" s="184" t="s">
        <v>37</v>
      </c>
      <c r="O4" s="116"/>
      <c r="P4" s="184" t="s">
        <v>2</v>
      </c>
      <c r="Q4" s="43"/>
    </row>
    <row r="5" spans="1:18" s="44" customFormat="1" ht="15.75">
      <c r="A5" s="190"/>
      <c r="B5" s="192"/>
      <c r="C5" s="195"/>
      <c r="D5" s="19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17" t="s">
        <v>56</v>
      </c>
      <c r="P5" s="185"/>
      <c r="Q5" s="43"/>
    </row>
    <row r="6" spans="1:18" s="44" customFormat="1" ht="15.75">
      <c r="A6" s="191"/>
      <c r="B6" s="193"/>
      <c r="C6" s="196"/>
      <c r="D6" s="19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18"/>
      <c r="P6" s="186"/>
      <c r="Q6" s="43"/>
    </row>
    <row r="7" spans="1:18">
      <c r="A7" s="84">
        <v>1</v>
      </c>
      <c r="B7" s="85" t="s">
        <v>64</v>
      </c>
      <c r="C7" s="86">
        <v>50000</v>
      </c>
      <c r="D7" s="86">
        <v>50000</v>
      </c>
      <c r="E7" s="86"/>
      <c r="F7" s="86"/>
      <c r="G7" s="86"/>
      <c r="H7" s="86"/>
      <c r="I7" s="86"/>
      <c r="J7" s="86"/>
      <c r="K7" s="86"/>
      <c r="L7" s="86"/>
      <c r="M7" s="86"/>
      <c r="N7" s="86"/>
      <c r="O7" s="119">
        <f t="shared" ref="O7:O14" si="0">SUM(C7:N7)</f>
        <v>100000</v>
      </c>
      <c r="P7" s="85"/>
      <c r="R7" s="88"/>
    </row>
    <row r="8" spans="1:18">
      <c r="A8" s="90">
        <f>A7+1</f>
        <v>2</v>
      </c>
      <c r="B8" s="91" t="s">
        <v>65</v>
      </c>
      <c r="C8" s="92">
        <v>50000</v>
      </c>
      <c r="D8" s="114">
        <v>50000</v>
      </c>
      <c r="E8" s="114">
        <v>50000</v>
      </c>
      <c r="F8" s="114">
        <v>50000</v>
      </c>
      <c r="G8" s="114">
        <v>50000</v>
      </c>
      <c r="H8" s="114">
        <v>50000</v>
      </c>
      <c r="I8" s="114">
        <v>50000</v>
      </c>
      <c r="J8" s="114"/>
      <c r="K8" s="114"/>
      <c r="L8" s="114"/>
      <c r="M8" s="114"/>
      <c r="N8" s="114"/>
      <c r="O8" s="119">
        <f t="shared" si="0"/>
        <v>350000</v>
      </c>
      <c r="P8" s="93"/>
    </row>
    <row r="9" spans="1:18">
      <c r="A9" s="90">
        <f t="shared" ref="A9:A16" si="1">A8+1</f>
        <v>3</v>
      </c>
      <c r="B9" s="91" t="s">
        <v>66</v>
      </c>
      <c r="C9" s="92">
        <v>50000</v>
      </c>
      <c r="D9" s="114">
        <v>50000</v>
      </c>
      <c r="E9" s="114">
        <v>50000</v>
      </c>
      <c r="F9" s="114">
        <v>50000</v>
      </c>
      <c r="G9" s="92">
        <v>50000</v>
      </c>
      <c r="H9" s="114">
        <v>50000</v>
      </c>
      <c r="I9" s="114">
        <v>50000</v>
      </c>
      <c r="J9" s="114">
        <v>50000</v>
      </c>
      <c r="K9" s="92">
        <v>50000</v>
      </c>
      <c r="L9" s="114">
        <v>50000</v>
      </c>
      <c r="M9" s="114">
        <v>50000</v>
      </c>
      <c r="N9" s="114">
        <v>50000</v>
      </c>
      <c r="O9" s="119">
        <f t="shared" si="0"/>
        <v>600000</v>
      </c>
      <c r="P9" s="93" t="s">
        <v>177</v>
      </c>
    </row>
    <row r="10" spans="1:18">
      <c r="A10" s="90">
        <f t="shared" si="1"/>
        <v>4</v>
      </c>
      <c r="B10" s="91" t="s">
        <v>67</v>
      </c>
      <c r="C10" s="115">
        <v>50000</v>
      </c>
      <c r="D10" s="114">
        <v>50000</v>
      </c>
      <c r="E10" s="114">
        <v>50000</v>
      </c>
      <c r="F10" s="114">
        <v>50000</v>
      </c>
      <c r="G10" s="114"/>
      <c r="H10" s="114"/>
      <c r="I10" s="114"/>
      <c r="J10" s="114"/>
      <c r="K10" s="114"/>
      <c r="L10" s="114"/>
      <c r="M10" s="114"/>
      <c r="N10" s="114"/>
      <c r="O10" s="119">
        <f t="shared" si="0"/>
        <v>200000</v>
      </c>
      <c r="P10" s="93"/>
    </row>
    <row r="11" spans="1:18">
      <c r="A11" s="90">
        <f t="shared" si="1"/>
        <v>5</v>
      </c>
      <c r="B11" s="91" t="s">
        <v>68</v>
      </c>
      <c r="C11" s="114">
        <v>50000</v>
      </c>
      <c r="D11" s="114">
        <v>50000</v>
      </c>
      <c r="E11" s="114">
        <v>50000</v>
      </c>
      <c r="F11" s="114">
        <v>50000</v>
      </c>
      <c r="G11" s="114">
        <v>50000</v>
      </c>
      <c r="H11" s="114">
        <v>50000</v>
      </c>
      <c r="I11" s="114"/>
      <c r="J11" s="114"/>
      <c r="K11" s="114"/>
      <c r="L11" s="114"/>
      <c r="M11" s="114"/>
      <c r="N11" s="114"/>
      <c r="O11" s="119">
        <f t="shared" si="0"/>
        <v>300000</v>
      </c>
      <c r="P11" s="93"/>
    </row>
    <row r="12" spans="1:18">
      <c r="A12" s="90">
        <f t="shared" si="1"/>
        <v>6</v>
      </c>
      <c r="B12" s="91" t="s">
        <v>69</v>
      </c>
      <c r="C12" s="114">
        <v>50000</v>
      </c>
      <c r="D12" s="114">
        <v>50000</v>
      </c>
      <c r="E12" s="114">
        <v>50000</v>
      </c>
      <c r="F12" s="114">
        <v>50000</v>
      </c>
      <c r="G12" s="114">
        <v>50000</v>
      </c>
      <c r="H12" s="114">
        <v>50000</v>
      </c>
      <c r="I12" s="114">
        <v>50000</v>
      </c>
      <c r="J12" s="114"/>
      <c r="K12" s="114"/>
      <c r="L12" s="114"/>
      <c r="M12" s="114"/>
      <c r="N12" s="114"/>
      <c r="O12" s="119">
        <f t="shared" si="0"/>
        <v>350000</v>
      </c>
      <c r="P12" s="93"/>
      <c r="R12" s="88"/>
    </row>
    <row r="13" spans="1:18">
      <c r="A13" s="90">
        <f t="shared" si="1"/>
        <v>7</v>
      </c>
      <c r="B13" s="91" t="s">
        <v>70</v>
      </c>
      <c r="C13" s="92">
        <v>50000</v>
      </c>
      <c r="D13" s="114">
        <v>50000</v>
      </c>
      <c r="E13" s="114">
        <v>50000</v>
      </c>
      <c r="F13" s="114">
        <v>50000</v>
      </c>
      <c r="G13" s="92">
        <v>50000</v>
      </c>
      <c r="H13" s="114">
        <v>50000</v>
      </c>
      <c r="I13" s="114">
        <v>50000</v>
      </c>
      <c r="J13" s="114">
        <v>50000</v>
      </c>
      <c r="K13" s="92">
        <v>50000</v>
      </c>
      <c r="L13" s="114">
        <v>50000</v>
      </c>
      <c r="M13" s="114">
        <v>50000</v>
      </c>
      <c r="N13" s="114">
        <v>50000</v>
      </c>
      <c r="O13" s="119">
        <f t="shared" si="0"/>
        <v>600000</v>
      </c>
      <c r="P13" s="93" t="s">
        <v>78</v>
      </c>
      <c r="R13" s="88"/>
    </row>
    <row r="14" spans="1:18">
      <c r="A14" s="90">
        <f t="shared" si="1"/>
        <v>8</v>
      </c>
      <c r="B14" s="91" t="s">
        <v>71</v>
      </c>
      <c r="C14" s="114">
        <v>50000</v>
      </c>
      <c r="D14" s="114">
        <v>50000</v>
      </c>
      <c r="E14" s="114">
        <v>50000</v>
      </c>
      <c r="F14" s="114">
        <v>50000</v>
      </c>
      <c r="G14" s="114">
        <v>50000</v>
      </c>
      <c r="H14" s="114">
        <v>50000</v>
      </c>
      <c r="I14" s="114">
        <v>50000</v>
      </c>
      <c r="J14" s="114">
        <v>50000</v>
      </c>
      <c r="K14" s="114">
        <v>50000</v>
      </c>
      <c r="L14" s="114">
        <v>50000</v>
      </c>
      <c r="M14" s="114">
        <v>50000</v>
      </c>
      <c r="N14" s="114">
        <v>50000</v>
      </c>
      <c r="O14" s="119">
        <f t="shared" si="0"/>
        <v>600000</v>
      </c>
      <c r="P14" s="93" t="s">
        <v>177</v>
      </c>
      <c r="R14" s="88"/>
    </row>
    <row r="15" spans="1:18">
      <c r="A15" s="90">
        <f t="shared" si="1"/>
        <v>9</v>
      </c>
      <c r="B15" s="91" t="s">
        <v>72</v>
      </c>
      <c r="C15" s="114">
        <v>50000</v>
      </c>
      <c r="D15" s="114">
        <v>50000</v>
      </c>
      <c r="E15" s="114">
        <v>50000</v>
      </c>
      <c r="F15" s="114">
        <v>50000</v>
      </c>
      <c r="G15" s="114">
        <v>50000</v>
      </c>
      <c r="H15" s="114">
        <v>50000</v>
      </c>
      <c r="I15" s="114">
        <v>50000</v>
      </c>
      <c r="J15" s="92"/>
      <c r="K15" s="92"/>
      <c r="L15" s="92"/>
      <c r="M15" s="92"/>
      <c r="N15" s="92"/>
      <c r="O15" s="119">
        <f>SUM(C15:N15)</f>
        <v>350000</v>
      </c>
      <c r="P15" s="93"/>
      <c r="R15" s="88"/>
    </row>
    <row r="16" spans="1:18">
      <c r="A16" s="90">
        <f t="shared" si="1"/>
        <v>10</v>
      </c>
      <c r="B16" s="91" t="s">
        <v>73</v>
      </c>
      <c r="C16" s="92">
        <v>50000</v>
      </c>
      <c r="D16" s="114">
        <v>50000</v>
      </c>
      <c r="E16" s="114">
        <v>50000</v>
      </c>
      <c r="F16" s="114">
        <v>50000</v>
      </c>
      <c r="G16" s="92">
        <v>50000</v>
      </c>
      <c r="H16" s="114">
        <v>50000</v>
      </c>
      <c r="I16" s="114">
        <v>50000</v>
      </c>
      <c r="J16" s="114">
        <v>50000</v>
      </c>
      <c r="K16" s="92">
        <v>50000</v>
      </c>
      <c r="L16" s="114">
        <v>50000</v>
      </c>
      <c r="M16" s="114">
        <v>50000</v>
      </c>
      <c r="N16" s="114">
        <v>50000</v>
      </c>
      <c r="O16" s="119">
        <f t="shared" ref="O16:O25" si="2">SUM(C16:N16)</f>
        <v>600000</v>
      </c>
      <c r="P16" s="93" t="s">
        <v>79</v>
      </c>
      <c r="R16" s="88"/>
    </row>
    <row r="17" spans="1:18" s="101" customFormat="1">
      <c r="A17" s="94">
        <v>1</v>
      </c>
      <c r="B17" s="95" t="s">
        <v>74</v>
      </c>
      <c r="C17" s="96">
        <v>50000</v>
      </c>
      <c r="D17" s="97">
        <v>50000</v>
      </c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119">
        <f t="shared" si="2"/>
        <v>100000</v>
      </c>
      <c r="P17" s="98"/>
      <c r="Q17" s="99"/>
      <c r="R17" s="100"/>
    </row>
    <row r="18" spans="1:18" s="101" customFormat="1">
      <c r="A18" s="94">
        <f>A17+1</f>
        <v>2</v>
      </c>
      <c r="B18" s="95" t="s">
        <v>49</v>
      </c>
      <c r="C18" s="92">
        <v>50000</v>
      </c>
      <c r="D18" s="114">
        <v>50000</v>
      </c>
      <c r="E18" s="114">
        <v>50000</v>
      </c>
      <c r="F18" s="114">
        <v>50000</v>
      </c>
      <c r="G18" s="97"/>
      <c r="H18" s="97"/>
      <c r="I18" s="97"/>
      <c r="J18" s="97"/>
      <c r="K18" s="97"/>
      <c r="L18" s="97"/>
      <c r="M18" s="97"/>
      <c r="N18" s="97"/>
      <c r="O18" s="119">
        <f t="shared" si="2"/>
        <v>200000</v>
      </c>
      <c r="P18" s="98"/>
      <c r="Q18" s="99"/>
      <c r="R18" s="100"/>
    </row>
    <row r="19" spans="1:18" s="101" customFormat="1">
      <c r="A19" s="94">
        <f t="shared" ref="A19:A25" si="3">A18+1</f>
        <v>3</v>
      </c>
      <c r="B19" s="95" t="s">
        <v>51</v>
      </c>
      <c r="C19" s="92">
        <v>50000</v>
      </c>
      <c r="D19" s="114">
        <v>50000</v>
      </c>
      <c r="E19" s="114">
        <v>50000</v>
      </c>
      <c r="F19" s="114">
        <v>50000</v>
      </c>
      <c r="G19" s="97"/>
      <c r="H19" s="97"/>
      <c r="I19" s="97"/>
      <c r="J19" s="97"/>
      <c r="K19" s="97"/>
      <c r="L19" s="97"/>
      <c r="M19" s="97"/>
      <c r="N19" s="97"/>
      <c r="O19" s="119">
        <f t="shared" si="2"/>
        <v>200000</v>
      </c>
      <c r="P19" s="98"/>
      <c r="Q19" s="99"/>
      <c r="R19" s="100"/>
    </row>
    <row r="20" spans="1:18" s="101" customFormat="1">
      <c r="A20" s="94">
        <f t="shared" si="3"/>
        <v>4</v>
      </c>
      <c r="B20" s="95" t="s">
        <v>75</v>
      </c>
      <c r="C20" s="92">
        <v>50000</v>
      </c>
      <c r="D20" s="114">
        <v>50000</v>
      </c>
      <c r="E20" s="114">
        <v>50000</v>
      </c>
      <c r="F20" s="114">
        <v>50000</v>
      </c>
      <c r="G20" s="92">
        <v>50000</v>
      </c>
      <c r="H20" s="114">
        <v>50000</v>
      </c>
      <c r="I20" s="114">
        <v>50000</v>
      </c>
      <c r="J20" s="114">
        <v>50000</v>
      </c>
      <c r="K20" s="92">
        <v>50000</v>
      </c>
      <c r="L20" s="114">
        <v>50000</v>
      </c>
      <c r="M20" s="114">
        <v>50000</v>
      </c>
      <c r="N20" s="114">
        <v>50000</v>
      </c>
      <c r="O20" s="119">
        <f t="shared" si="2"/>
        <v>600000</v>
      </c>
      <c r="P20" s="93" t="s">
        <v>91</v>
      </c>
      <c r="Q20" s="99"/>
      <c r="R20" s="100"/>
    </row>
    <row r="21" spans="1:18" s="101" customFormat="1">
      <c r="A21" s="94">
        <f t="shared" si="3"/>
        <v>5</v>
      </c>
      <c r="B21" s="95" t="s">
        <v>76</v>
      </c>
      <c r="C21" s="114">
        <v>50000</v>
      </c>
      <c r="D21" s="114">
        <v>50000</v>
      </c>
      <c r="E21" s="114">
        <v>50000</v>
      </c>
      <c r="F21" s="114">
        <v>50000</v>
      </c>
      <c r="G21" s="114">
        <v>50000</v>
      </c>
      <c r="H21" s="114">
        <v>50000</v>
      </c>
      <c r="I21" s="114">
        <v>50000</v>
      </c>
      <c r="J21" s="114">
        <v>50000</v>
      </c>
      <c r="K21" s="114">
        <v>50000</v>
      </c>
      <c r="L21" s="114">
        <v>50000</v>
      </c>
      <c r="M21" s="114">
        <v>50000</v>
      </c>
      <c r="N21" s="114">
        <v>50000</v>
      </c>
      <c r="O21" s="119">
        <f t="shared" si="2"/>
        <v>600000</v>
      </c>
      <c r="P21" s="93" t="s">
        <v>177</v>
      </c>
      <c r="Q21" s="99"/>
      <c r="R21" s="100"/>
    </row>
    <row r="22" spans="1:18" s="101" customFormat="1">
      <c r="A22" s="94">
        <f t="shared" si="3"/>
        <v>6</v>
      </c>
      <c r="B22" s="95" t="s">
        <v>43</v>
      </c>
      <c r="C22" s="114">
        <v>50000</v>
      </c>
      <c r="D22" s="114">
        <v>50000</v>
      </c>
      <c r="E22" s="114">
        <v>50000</v>
      </c>
      <c r="F22" s="114">
        <v>50000</v>
      </c>
      <c r="G22" s="114">
        <v>50000</v>
      </c>
      <c r="H22" s="114">
        <v>50000</v>
      </c>
      <c r="I22" s="97"/>
      <c r="J22" s="97"/>
      <c r="K22" s="97"/>
      <c r="L22" s="97"/>
      <c r="M22" s="97"/>
      <c r="N22" s="97"/>
      <c r="O22" s="119">
        <f t="shared" si="2"/>
        <v>300000</v>
      </c>
      <c r="P22" s="98"/>
      <c r="Q22" s="99"/>
      <c r="R22" s="100"/>
    </row>
    <row r="23" spans="1:18" s="101" customFormat="1">
      <c r="A23" s="94">
        <f t="shared" si="3"/>
        <v>7</v>
      </c>
      <c r="B23" s="95" t="s">
        <v>44</v>
      </c>
      <c r="C23" s="114">
        <v>50000</v>
      </c>
      <c r="D23" s="114">
        <v>50000</v>
      </c>
      <c r="E23" s="114">
        <v>50000</v>
      </c>
      <c r="F23" s="114">
        <v>50000</v>
      </c>
      <c r="G23" s="114">
        <v>50000</v>
      </c>
      <c r="H23" s="114">
        <v>50000</v>
      </c>
      <c r="I23" s="97"/>
      <c r="J23" s="97"/>
      <c r="K23" s="97"/>
      <c r="L23" s="97"/>
      <c r="M23" s="97"/>
      <c r="N23" s="97"/>
      <c r="O23" s="119">
        <f t="shared" si="2"/>
        <v>300000</v>
      </c>
      <c r="P23" s="98"/>
      <c r="Q23" s="99"/>
    </row>
    <row r="24" spans="1:18" s="101" customFormat="1">
      <c r="A24" s="94">
        <f t="shared" si="3"/>
        <v>8</v>
      </c>
      <c r="B24" s="95"/>
      <c r="C24" s="96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119">
        <f t="shared" si="2"/>
        <v>0</v>
      </c>
      <c r="P24" s="98"/>
      <c r="Q24" s="99"/>
    </row>
    <row r="25" spans="1:18" s="101" customFormat="1">
      <c r="A25" s="94">
        <f t="shared" si="3"/>
        <v>9</v>
      </c>
      <c r="B25" s="95"/>
      <c r="C25" s="96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119">
        <f t="shared" si="2"/>
        <v>0</v>
      </c>
      <c r="P25" s="98"/>
      <c r="Q25" s="99"/>
    </row>
    <row r="26" spans="1:18" s="104" customFormat="1" ht="16.5" thickBot="1">
      <c r="A26" s="129"/>
      <c r="B26" s="130"/>
      <c r="C26" s="131">
        <f>SUM(C7:C25)</f>
        <v>850000</v>
      </c>
      <c r="D26" s="131">
        <f t="shared" ref="D26:N26" si="4">SUM(D7:D25)</f>
        <v>850000</v>
      </c>
      <c r="E26" s="131">
        <f t="shared" si="4"/>
        <v>750000</v>
      </c>
      <c r="F26" s="131">
        <f t="shared" si="4"/>
        <v>750000</v>
      </c>
      <c r="G26" s="131">
        <f t="shared" si="4"/>
        <v>600000</v>
      </c>
      <c r="H26" s="131">
        <f t="shared" si="4"/>
        <v>600000</v>
      </c>
      <c r="I26" s="131">
        <f t="shared" si="4"/>
        <v>450000</v>
      </c>
      <c r="J26" s="131">
        <f t="shared" si="4"/>
        <v>300000</v>
      </c>
      <c r="K26" s="131">
        <f t="shared" si="4"/>
        <v>300000</v>
      </c>
      <c r="L26" s="131">
        <f t="shared" si="4"/>
        <v>300000</v>
      </c>
      <c r="M26" s="131">
        <f t="shared" si="4"/>
        <v>300000</v>
      </c>
      <c r="N26" s="131">
        <f t="shared" si="4"/>
        <v>300000</v>
      </c>
      <c r="O26" s="132">
        <f>SUM(O7:O25)</f>
        <v>6350000</v>
      </c>
      <c r="P26" s="102"/>
      <c r="Q26" s="103"/>
    </row>
    <row r="27" spans="1:18" s="104" customFormat="1" ht="16.5" thickTop="1">
      <c r="A27" s="105"/>
      <c r="B27" s="105"/>
      <c r="C27" s="105"/>
      <c r="D27" s="106"/>
      <c r="E27" s="106"/>
      <c r="F27" s="106"/>
      <c r="G27" s="106"/>
      <c r="H27" s="106"/>
      <c r="I27" s="106"/>
      <c r="J27" s="106"/>
      <c r="K27" s="106"/>
      <c r="L27" s="106"/>
      <c r="M27" s="106"/>
      <c r="N27" s="106"/>
      <c r="O27" s="120"/>
      <c r="P27" s="106"/>
      <c r="Q27" s="103"/>
    </row>
    <row r="28" spans="1:18" s="109" customFormat="1">
      <c r="A28" s="107"/>
      <c r="B28" s="107"/>
      <c r="O28" s="121"/>
      <c r="Q28" s="108"/>
    </row>
    <row r="29" spans="1:18" s="83" customFormat="1" ht="15.75">
      <c r="A29" s="110" t="s">
        <v>178</v>
      </c>
      <c r="B29" s="110"/>
      <c r="C29" s="111"/>
      <c r="O29" s="122"/>
      <c r="Q29" s="82"/>
    </row>
    <row r="30" spans="1:18" s="83" customFormat="1" ht="15.75">
      <c r="A30" s="110"/>
      <c r="B30" s="110"/>
      <c r="C30" s="111"/>
      <c r="O30" s="122"/>
      <c r="Q30" s="82"/>
    </row>
    <row r="31" spans="1:18" s="83" customFormat="1" ht="15.75">
      <c r="A31" s="110"/>
      <c r="B31" s="110"/>
      <c r="C31" s="111"/>
      <c r="O31" s="122"/>
      <c r="Q31" s="82"/>
    </row>
    <row r="32" spans="1:18" s="83" customFormat="1" ht="15.75">
      <c r="A32" s="110"/>
      <c r="B32" s="110"/>
      <c r="C32" s="111"/>
      <c r="O32" s="122"/>
      <c r="Q32" s="82"/>
    </row>
    <row r="33" spans="1:17" s="83" customFormat="1" ht="15.75">
      <c r="A33" s="110" t="s">
        <v>7</v>
      </c>
      <c r="B33" s="110"/>
      <c r="C33" s="111"/>
      <c r="O33" s="122"/>
      <c r="Q33" s="82"/>
    </row>
    <row r="34" spans="1:17" s="83" customFormat="1">
      <c r="A34" s="80"/>
      <c r="B34" s="80"/>
      <c r="C34" s="81"/>
      <c r="O34" s="122"/>
      <c r="Q34" s="82"/>
    </row>
    <row r="35" spans="1:17" s="83" customFormat="1">
      <c r="O35" s="122"/>
      <c r="Q35" s="82"/>
    </row>
    <row r="36" spans="1:17" s="83" customFormat="1">
      <c r="O36" s="122"/>
      <c r="Q36" s="82"/>
    </row>
    <row r="37" spans="1:17" s="83" customFormat="1">
      <c r="O37" s="122"/>
      <c r="Q37" s="82"/>
    </row>
    <row r="38" spans="1:17" s="83" customFormat="1">
      <c r="O38" s="122"/>
      <c r="Q38" s="82"/>
    </row>
  </sheetData>
  <mergeCells count="15">
    <mergeCell ref="A4:A6"/>
    <mergeCell ref="B4:B6"/>
    <mergeCell ref="C4:C6"/>
    <mergeCell ref="D4:D6"/>
    <mergeCell ref="I4:I6"/>
    <mergeCell ref="P4:P6"/>
    <mergeCell ref="E4:E6"/>
    <mergeCell ref="F4:F6"/>
    <mergeCell ref="G4:G6"/>
    <mergeCell ref="H4:H6"/>
    <mergeCell ref="N4:N6"/>
    <mergeCell ref="J4:J6"/>
    <mergeCell ref="K4:K6"/>
    <mergeCell ref="L4:L6"/>
    <mergeCell ref="M4:M6"/>
  </mergeCells>
  <pageMargins left="0.45" right="0.45" top="0.75" bottom="0.75" header="0.3" footer="0.3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1"/>
  <sheetViews>
    <sheetView workbookViewId="0">
      <pane xSplit="1" ySplit="6" topLeftCell="B37" activePane="bottomRight" state="frozen"/>
      <selection pane="topRight" activeCell="B1" sqref="B1"/>
      <selection pane="bottomLeft" activeCell="A7" sqref="A7"/>
      <selection pane="bottomRight" activeCell="A43" sqref="A43"/>
    </sheetView>
  </sheetViews>
  <sheetFormatPr defaultRowHeight="14.25"/>
  <cols>
    <col min="1" max="1" width="9.140625" style="6"/>
    <col min="2" max="2" width="38.28515625" style="7" customWidth="1"/>
    <col min="3" max="3" width="16" style="8" bestFit="1" customWidth="1"/>
    <col min="4" max="4" width="18.85546875" style="8" bestFit="1" customWidth="1"/>
    <col min="5" max="5" width="14" style="8" bestFit="1" customWidth="1"/>
    <col min="6" max="6" width="9.140625" style="10"/>
    <col min="7" max="16384" width="9.140625" style="7"/>
  </cols>
  <sheetData>
    <row r="1" spans="1:7" s="5" customFormat="1" ht="15">
      <c r="A1" s="1" t="s">
        <v>0</v>
      </c>
      <c r="B1" s="2"/>
      <c r="C1" s="2"/>
      <c r="D1" s="2"/>
      <c r="E1" s="2"/>
      <c r="F1" s="4"/>
    </row>
    <row r="2" spans="1:7" s="5" customFormat="1" ht="15">
      <c r="A2" s="1" t="s">
        <v>8</v>
      </c>
      <c r="B2" s="2"/>
      <c r="C2" s="2"/>
      <c r="D2" s="2"/>
      <c r="E2" s="2"/>
      <c r="F2" s="4"/>
    </row>
    <row r="4" spans="1:7" s="12" customFormat="1" ht="15">
      <c r="A4" s="199" t="s">
        <v>1</v>
      </c>
      <c r="B4" s="202" t="s">
        <v>2</v>
      </c>
      <c r="C4" s="205" t="s">
        <v>3</v>
      </c>
      <c r="D4" s="208" t="s">
        <v>4</v>
      </c>
      <c r="E4" s="205" t="s">
        <v>5</v>
      </c>
      <c r="F4" s="11"/>
    </row>
    <row r="5" spans="1:7" s="12" customFormat="1" ht="15">
      <c r="A5" s="200"/>
      <c r="B5" s="203"/>
      <c r="C5" s="206"/>
      <c r="D5" s="209"/>
      <c r="E5" s="206"/>
      <c r="F5" s="11"/>
    </row>
    <row r="6" spans="1:7" s="12" customFormat="1" ht="15">
      <c r="A6" s="201"/>
      <c r="B6" s="204"/>
      <c r="C6" s="207"/>
      <c r="D6" s="210"/>
      <c r="E6" s="207"/>
      <c r="F6" s="11"/>
    </row>
    <row r="7" spans="1:7" s="16" customFormat="1" ht="12.75">
      <c r="A7" s="13"/>
      <c r="B7" s="13" t="s">
        <v>9</v>
      </c>
      <c r="C7" s="13"/>
      <c r="D7" s="13"/>
      <c r="E7" s="42">
        <v>1549400</v>
      </c>
      <c r="F7" s="14"/>
      <c r="G7" s="15"/>
    </row>
    <row r="8" spans="1:7" s="22" customFormat="1" ht="12.75">
      <c r="A8" s="17">
        <v>42374</v>
      </c>
      <c r="B8" s="18" t="s">
        <v>10</v>
      </c>
      <c r="C8" s="19">
        <v>100000</v>
      </c>
      <c r="D8" s="19"/>
      <c r="E8" s="19">
        <f>E7+C8-D8</f>
        <v>1649400</v>
      </c>
      <c r="F8" s="21"/>
    </row>
    <row r="9" spans="1:7" s="22" customFormat="1" ht="12.75">
      <c r="A9" s="17">
        <v>42375</v>
      </c>
      <c r="B9" s="18" t="s">
        <v>11</v>
      </c>
      <c r="C9" s="19">
        <v>600000</v>
      </c>
      <c r="D9" s="19"/>
      <c r="E9" s="19">
        <f t="shared" ref="E9:E25" si="0">E8+C9-D9</f>
        <v>2249400</v>
      </c>
      <c r="F9" s="21"/>
    </row>
    <row r="10" spans="1:7" s="22" customFormat="1" ht="25.5">
      <c r="A10" s="17"/>
      <c r="B10" s="24" t="s">
        <v>12</v>
      </c>
      <c r="C10" s="19"/>
      <c r="D10" s="19">
        <v>1549400</v>
      </c>
      <c r="E10" s="19">
        <f t="shared" si="0"/>
        <v>700000</v>
      </c>
      <c r="F10" s="21"/>
    </row>
    <row r="11" spans="1:7" s="22" customFormat="1" ht="12.75">
      <c r="A11" s="17">
        <v>42376</v>
      </c>
      <c r="B11" s="18" t="s">
        <v>90</v>
      </c>
      <c r="C11" s="19">
        <v>50000</v>
      </c>
      <c r="D11" s="19"/>
      <c r="E11" s="19">
        <f t="shared" si="0"/>
        <v>750000</v>
      </c>
      <c r="F11" s="21"/>
    </row>
    <row r="12" spans="1:7" s="22" customFormat="1" ht="12.75">
      <c r="A12" s="17">
        <v>42385</v>
      </c>
      <c r="B12" s="18" t="s">
        <v>13</v>
      </c>
      <c r="C12" s="19">
        <v>150000</v>
      </c>
      <c r="D12" s="19"/>
      <c r="E12" s="19">
        <f t="shared" si="0"/>
        <v>900000</v>
      </c>
      <c r="F12" s="21"/>
      <c r="G12" s="25"/>
    </row>
    <row r="13" spans="1:7" s="22" customFormat="1" ht="12.75">
      <c r="A13" s="17">
        <v>42410</v>
      </c>
      <c r="B13" s="18" t="s">
        <v>14</v>
      </c>
      <c r="C13" s="19">
        <v>150000</v>
      </c>
      <c r="D13" s="19"/>
      <c r="E13" s="19">
        <f t="shared" si="0"/>
        <v>1050000</v>
      </c>
      <c r="F13" s="21"/>
      <c r="G13" s="25"/>
    </row>
    <row r="14" spans="1:7" s="22" customFormat="1" ht="12.75">
      <c r="A14" s="17"/>
      <c r="B14" s="18" t="s">
        <v>15</v>
      </c>
      <c r="C14" s="19">
        <v>100000</v>
      </c>
      <c r="D14" s="19"/>
      <c r="E14" s="19">
        <f t="shared" si="0"/>
        <v>1150000</v>
      </c>
      <c r="F14" s="21"/>
      <c r="G14" s="25"/>
    </row>
    <row r="15" spans="1:7" s="22" customFormat="1" ht="12.75">
      <c r="A15" s="17">
        <v>42428</v>
      </c>
      <c r="B15" s="18" t="s">
        <v>16</v>
      </c>
      <c r="C15" s="19"/>
      <c r="D15" s="19">
        <v>300000</v>
      </c>
      <c r="E15" s="19">
        <f t="shared" si="0"/>
        <v>850000</v>
      </c>
      <c r="F15" s="21"/>
      <c r="G15" s="25"/>
    </row>
    <row r="16" spans="1:7" s="22" customFormat="1" ht="12.75">
      <c r="A16" s="17">
        <v>42459</v>
      </c>
      <c r="B16" s="18" t="s">
        <v>17</v>
      </c>
      <c r="C16" s="19"/>
      <c r="D16" s="19"/>
      <c r="E16" s="19">
        <f t="shared" si="0"/>
        <v>850000</v>
      </c>
      <c r="F16" s="21"/>
      <c r="G16" s="25"/>
    </row>
    <row r="17" spans="1:7" s="22" customFormat="1" ht="12.75">
      <c r="A17" s="17"/>
      <c r="B17" s="18" t="s">
        <v>18</v>
      </c>
      <c r="C17" s="19"/>
      <c r="D17" s="19">
        <v>75000</v>
      </c>
      <c r="E17" s="19">
        <f t="shared" si="0"/>
        <v>775000</v>
      </c>
      <c r="F17" s="21"/>
      <c r="G17" s="25"/>
    </row>
    <row r="18" spans="1:7" s="22" customFormat="1" ht="12.75">
      <c r="A18" s="17">
        <v>42464</v>
      </c>
      <c r="B18" s="18" t="s">
        <v>19</v>
      </c>
      <c r="C18" s="19"/>
      <c r="D18" s="19">
        <v>300000</v>
      </c>
      <c r="E18" s="19">
        <f t="shared" si="0"/>
        <v>475000</v>
      </c>
      <c r="F18" s="21"/>
      <c r="G18" s="25"/>
    </row>
    <row r="19" spans="1:7" s="22" customFormat="1" ht="12.75">
      <c r="A19" s="17"/>
      <c r="B19" s="18" t="s">
        <v>20</v>
      </c>
      <c r="C19" s="19">
        <v>300000</v>
      </c>
      <c r="D19" s="19"/>
      <c r="E19" s="19">
        <f t="shared" si="0"/>
        <v>775000</v>
      </c>
      <c r="F19" s="21"/>
      <c r="G19" s="25"/>
    </row>
    <row r="20" spans="1:7" s="22" customFormat="1" ht="12.75">
      <c r="A20" s="17">
        <v>42470</v>
      </c>
      <c r="B20" s="18" t="s">
        <v>21</v>
      </c>
      <c r="C20" s="19">
        <v>50000</v>
      </c>
      <c r="D20" s="19"/>
      <c r="E20" s="19">
        <f t="shared" si="0"/>
        <v>825000</v>
      </c>
      <c r="F20" s="21"/>
      <c r="G20" s="25"/>
    </row>
    <row r="21" spans="1:7" s="22" customFormat="1" ht="12.75">
      <c r="A21" s="17">
        <v>42481</v>
      </c>
      <c r="B21" s="18" t="s">
        <v>22</v>
      </c>
      <c r="C21" s="19"/>
      <c r="D21" s="19">
        <v>270000</v>
      </c>
      <c r="E21" s="19">
        <f t="shared" si="0"/>
        <v>555000</v>
      </c>
      <c r="F21" s="21"/>
      <c r="G21" s="25"/>
    </row>
    <row r="22" spans="1:7" s="22" customFormat="1" ht="12.75">
      <c r="A22" s="17">
        <v>42487</v>
      </c>
      <c r="B22" s="18" t="s">
        <v>23</v>
      </c>
      <c r="C22" s="19">
        <v>600000</v>
      </c>
      <c r="D22" s="19"/>
      <c r="E22" s="19">
        <f t="shared" si="0"/>
        <v>1155000</v>
      </c>
      <c r="F22" s="21"/>
      <c r="G22" s="25"/>
    </row>
    <row r="23" spans="1:7" s="22" customFormat="1" ht="12.75">
      <c r="A23" s="17">
        <v>42490</v>
      </c>
      <c r="B23" s="18" t="s">
        <v>80</v>
      </c>
      <c r="C23" s="19"/>
      <c r="D23" s="19">
        <v>300000</v>
      </c>
      <c r="E23" s="19">
        <f t="shared" si="0"/>
        <v>855000</v>
      </c>
      <c r="F23" s="21"/>
      <c r="G23" s="25"/>
    </row>
    <row r="24" spans="1:7" s="22" customFormat="1" ht="12.75">
      <c r="A24" s="17"/>
      <c r="B24" s="18" t="s">
        <v>92</v>
      </c>
      <c r="C24" s="19">
        <v>600000</v>
      </c>
      <c r="D24" s="19"/>
      <c r="E24" s="19">
        <f t="shared" si="0"/>
        <v>1455000</v>
      </c>
      <c r="F24" s="21"/>
      <c r="G24" s="25"/>
    </row>
    <row r="25" spans="1:7" s="22" customFormat="1" ht="12.75">
      <c r="A25" s="17">
        <v>42499</v>
      </c>
      <c r="B25" s="18" t="s">
        <v>97</v>
      </c>
      <c r="C25" s="19">
        <v>150000</v>
      </c>
      <c r="D25" s="19"/>
      <c r="E25" s="19">
        <f t="shared" si="0"/>
        <v>1605000</v>
      </c>
      <c r="F25" s="21"/>
      <c r="G25" s="25"/>
    </row>
    <row r="26" spans="1:7" s="22" customFormat="1" ht="12.75">
      <c r="A26" s="17">
        <v>42500</v>
      </c>
      <c r="B26" s="18" t="s">
        <v>94</v>
      </c>
      <c r="C26" s="19">
        <v>750000</v>
      </c>
      <c r="D26" s="19"/>
      <c r="E26" s="19">
        <f t="shared" ref="E26:E38" si="1">E25+C26-D26</f>
        <v>2355000</v>
      </c>
      <c r="F26" s="21"/>
      <c r="G26" s="25"/>
    </row>
    <row r="27" spans="1:7" s="22" customFormat="1" ht="12.75">
      <c r="A27" s="17">
        <v>42523</v>
      </c>
      <c r="B27" s="18" t="s">
        <v>141</v>
      </c>
      <c r="C27" s="19">
        <v>150000</v>
      </c>
      <c r="D27" s="19"/>
      <c r="E27" s="19">
        <f t="shared" si="1"/>
        <v>2505000</v>
      </c>
      <c r="F27" s="21"/>
      <c r="G27" s="25"/>
    </row>
    <row r="28" spans="1:7" s="22" customFormat="1" ht="12.75">
      <c r="A28" s="17">
        <v>42525</v>
      </c>
      <c r="B28" s="18" t="s">
        <v>80</v>
      </c>
      <c r="C28" s="19"/>
      <c r="D28" s="19">
        <v>300000</v>
      </c>
      <c r="E28" s="19">
        <f t="shared" si="1"/>
        <v>2205000</v>
      </c>
      <c r="F28" s="21"/>
      <c r="G28" s="25"/>
    </row>
    <row r="29" spans="1:7" s="22" customFormat="1" ht="12.75">
      <c r="A29" s="17">
        <v>42527</v>
      </c>
      <c r="B29" s="18" t="s">
        <v>166</v>
      </c>
      <c r="C29" s="19">
        <v>150000</v>
      </c>
      <c r="D29" s="19"/>
      <c r="E29" s="19">
        <f t="shared" si="1"/>
        <v>2355000</v>
      </c>
      <c r="F29" s="21"/>
      <c r="G29" s="25"/>
    </row>
    <row r="30" spans="1:7" s="22" customFormat="1" ht="12.75">
      <c r="A30" s="17">
        <v>42557</v>
      </c>
      <c r="B30" s="18" t="s">
        <v>167</v>
      </c>
      <c r="C30" s="19"/>
      <c r="D30" s="19"/>
      <c r="E30" s="19"/>
      <c r="F30" s="21"/>
      <c r="G30" s="25"/>
    </row>
    <row r="31" spans="1:7" s="22" customFormat="1" ht="12.75">
      <c r="A31" s="17"/>
      <c r="B31" s="133" t="s">
        <v>168</v>
      </c>
      <c r="C31" s="19">
        <v>150000</v>
      </c>
      <c r="D31" s="19"/>
      <c r="E31" s="19">
        <f>E29+C31-D31</f>
        <v>2505000</v>
      </c>
      <c r="F31" s="21"/>
      <c r="G31" s="25"/>
    </row>
    <row r="32" spans="1:7" s="22" customFormat="1" ht="12.75">
      <c r="A32" s="17"/>
      <c r="B32" s="133" t="s">
        <v>169</v>
      </c>
      <c r="C32" s="19">
        <v>600000</v>
      </c>
      <c r="D32" s="19"/>
      <c r="E32" s="19">
        <f>E31+C32-D32</f>
        <v>3105000</v>
      </c>
      <c r="F32" s="21"/>
      <c r="G32" s="25"/>
    </row>
    <row r="33" spans="1:7" s="22" customFormat="1" ht="12.75">
      <c r="A33" s="17"/>
      <c r="B33" s="133" t="s">
        <v>170</v>
      </c>
      <c r="C33" s="19">
        <v>600000</v>
      </c>
      <c r="D33" s="19"/>
      <c r="E33" s="19">
        <f t="shared" ref="E33:E38" si="2">E32+C33-D33</f>
        <v>3705000</v>
      </c>
      <c r="F33" s="21"/>
      <c r="G33" s="25"/>
    </row>
    <row r="34" spans="1:7" s="22" customFormat="1" ht="12.75">
      <c r="A34" s="17"/>
      <c r="B34" s="133" t="s">
        <v>171</v>
      </c>
      <c r="C34" s="19">
        <v>600000</v>
      </c>
      <c r="D34" s="19"/>
      <c r="E34" s="19">
        <f t="shared" si="2"/>
        <v>4305000</v>
      </c>
      <c r="F34" s="21"/>
      <c r="G34" s="25"/>
    </row>
    <row r="35" spans="1:7" s="22" customFormat="1" ht="12.75">
      <c r="A35" s="17"/>
      <c r="B35" s="133" t="s">
        <v>172</v>
      </c>
      <c r="C35" s="19">
        <v>350000</v>
      </c>
      <c r="D35" s="19"/>
      <c r="E35" s="19">
        <f t="shared" si="2"/>
        <v>4655000</v>
      </c>
      <c r="F35" s="21"/>
      <c r="G35" s="25"/>
    </row>
    <row r="36" spans="1:7" s="22" customFormat="1" ht="12.75">
      <c r="A36" s="17"/>
      <c r="B36" s="133" t="s">
        <v>173</v>
      </c>
      <c r="C36" s="19">
        <v>100000</v>
      </c>
      <c r="D36" s="19"/>
      <c r="E36" s="19">
        <f t="shared" si="2"/>
        <v>4755000</v>
      </c>
      <c r="F36" s="21"/>
      <c r="G36" s="25"/>
    </row>
    <row r="37" spans="1:7" s="22" customFormat="1" ht="12.75">
      <c r="A37" s="17"/>
      <c r="B37" s="133" t="s">
        <v>174</v>
      </c>
      <c r="C37" s="19">
        <v>350000</v>
      </c>
      <c r="D37" s="19"/>
      <c r="E37" s="19">
        <f t="shared" si="2"/>
        <v>5105000</v>
      </c>
      <c r="F37" s="21"/>
    </row>
    <row r="38" spans="1:7" s="22" customFormat="1" ht="25.5">
      <c r="A38" s="17">
        <v>42562</v>
      </c>
      <c r="B38" s="24" t="s">
        <v>175</v>
      </c>
      <c r="C38" s="19"/>
      <c r="D38" s="19">
        <v>2000000</v>
      </c>
      <c r="E38" s="19">
        <f t="shared" si="2"/>
        <v>3105000</v>
      </c>
      <c r="F38" s="21"/>
    </row>
    <row r="39" spans="1:7" s="30" customFormat="1" ht="16.5" thickBot="1">
      <c r="A39" s="26"/>
      <c r="B39" s="26" t="s">
        <v>161</v>
      </c>
      <c r="C39" s="27">
        <f>SUM(C8:C38)</f>
        <v>6650000</v>
      </c>
      <c r="D39" s="27">
        <f>SUM(D8:D38)</f>
        <v>5094400</v>
      </c>
      <c r="E39" s="28">
        <f>E7+C39-D39</f>
        <v>3105000</v>
      </c>
      <c r="F39" s="29"/>
    </row>
    <row r="40" spans="1:7" s="30" customFormat="1" ht="16.5" thickTop="1">
      <c r="A40" s="31"/>
      <c r="B40" s="31"/>
      <c r="C40" s="32"/>
      <c r="D40" s="32"/>
      <c r="E40" s="32"/>
      <c r="F40" s="29"/>
    </row>
    <row r="41" spans="1:7" s="34" customFormat="1">
      <c r="A41" s="33"/>
      <c r="F41" s="36"/>
    </row>
    <row r="42" spans="1:7" s="5" customFormat="1" ht="15.75">
      <c r="A42" s="37" t="s">
        <v>176</v>
      </c>
      <c r="B42" s="38"/>
      <c r="E42" s="39"/>
      <c r="F42" s="4"/>
    </row>
    <row r="43" spans="1:7" s="5" customFormat="1" ht="15.75">
      <c r="A43" s="37"/>
      <c r="B43" s="38"/>
      <c r="E43" s="39"/>
      <c r="F43" s="4"/>
    </row>
    <row r="44" spans="1:7" s="5" customFormat="1" ht="15.75">
      <c r="A44" s="37"/>
      <c r="B44" s="38"/>
      <c r="E44" s="39"/>
      <c r="F44" s="4"/>
    </row>
    <row r="45" spans="1:7" s="5" customFormat="1" ht="15.75">
      <c r="A45" s="37"/>
      <c r="B45" s="38"/>
      <c r="E45" s="39"/>
      <c r="F45" s="4"/>
    </row>
    <row r="46" spans="1:7" s="5" customFormat="1" ht="15.75">
      <c r="A46" s="37" t="s">
        <v>7</v>
      </c>
      <c r="B46" s="38"/>
      <c r="E46" s="39"/>
      <c r="F46" s="4"/>
    </row>
    <row r="47" spans="1:7" s="5" customFormat="1" ht="15">
      <c r="A47" s="40"/>
      <c r="B47" s="41"/>
      <c r="E47" s="39"/>
      <c r="F47" s="4"/>
    </row>
    <row r="48" spans="1:7" s="5" customFormat="1" ht="15">
      <c r="E48" s="39"/>
      <c r="F48" s="4"/>
    </row>
    <row r="49" spans="5:6" s="5" customFormat="1" ht="15">
      <c r="E49" s="39"/>
      <c r="F49" s="4"/>
    </row>
    <row r="50" spans="5:6" s="5" customFormat="1" ht="15">
      <c r="E50" s="39"/>
      <c r="F50" s="4"/>
    </row>
    <row r="51" spans="5:6" s="5" customFormat="1" ht="15">
      <c r="E51" s="39"/>
      <c r="F51" s="4"/>
    </row>
  </sheetData>
  <mergeCells count="5">
    <mergeCell ref="A4:A6"/>
    <mergeCell ref="B4:B6"/>
    <mergeCell ref="C4:C6"/>
    <mergeCell ref="D4:D6"/>
    <mergeCell ref="E4:E6"/>
  </mergeCells>
  <pageMargins left="0.45" right="0.45" top="0.75" bottom="0.75" header="0.3" footer="0.3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42"/>
  <sheetViews>
    <sheetView tabSelected="1" workbookViewId="0">
      <pane xSplit="3" ySplit="6" topLeftCell="D22" activePane="bottomRight" state="frozen"/>
      <selection pane="topRight" activeCell="D1" sqref="D1"/>
      <selection pane="bottomLeft" activeCell="A7" sqref="A7"/>
      <selection pane="bottomRight" activeCell="I31" sqref="I31"/>
    </sheetView>
  </sheetViews>
  <sheetFormatPr defaultRowHeight="14.25"/>
  <cols>
    <col min="1" max="1" width="5.140625" style="6" customWidth="1"/>
    <col min="2" max="2" width="9.7109375" style="6" bestFit="1" customWidth="1"/>
    <col min="3" max="3" width="10.5703125" style="10" customWidth="1"/>
    <col min="4" max="4" width="10.140625" style="7" bestFit="1" customWidth="1"/>
    <col min="5" max="6" width="10.140625" style="8" bestFit="1" customWidth="1"/>
    <col min="7" max="14" width="8.42578125" style="8" bestFit="1" customWidth="1"/>
    <col min="15" max="15" width="9" style="8" customWidth="1"/>
    <col min="16" max="16" width="10.140625" style="8" bestFit="1" customWidth="1"/>
    <col min="17" max="17" width="16.28515625" style="8" customWidth="1"/>
    <col min="18" max="18" width="9.140625" style="10"/>
    <col min="19" max="16384" width="9.140625" style="7"/>
  </cols>
  <sheetData>
    <row r="1" spans="1:19" s="5" customFormat="1" ht="15">
      <c r="A1" s="1" t="s">
        <v>24</v>
      </c>
      <c r="B1" s="1"/>
      <c r="C1" s="46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4"/>
    </row>
    <row r="2" spans="1:19" s="5" customFormat="1" ht="15">
      <c r="A2" s="1" t="s">
        <v>54</v>
      </c>
      <c r="B2" s="1"/>
      <c r="C2" s="46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4"/>
    </row>
    <row r="4" spans="1:19" s="44" customFormat="1" ht="15.75">
      <c r="A4" s="189" t="s">
        <v>26</v>
      </c>
      <c r="B4" s="189" t="s">
        <v>25</v>
      </c>
      <c r="C4" s="211" t="s">
        <v>28</v>
      </c>
      <c r="D4" s="194" t="s">
        <v>30</v>
      </c>
      <c r="E4" s="184" t="s">
        <v>31</v>
      </c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184" t="s">
        <v>2</v>
      </c>
      <c r="R4" s="43"/>
    </row>
    <row r="5" spans="1:19" s="44" customFormat="1" ht="15.75">
      <c r="A5" s="190"/>
      <c r="B5" s="192"/>
      <c r="C5" s="212"/>
      <c r="D5" s="195"/>
      <c r="E5" s="197"/>
      <c r="F5" s="53" t="s">
        <v>32</v>
      </c>
      <c r="G5" s="53" t="s">
        <v>33</v>
      </c>
      <c r="H5" s="53" t="s">
        <v>34</v>
      </c>
      <c r="I5" s="53" t="s">
        <v>35</v>
      </c>
      <c r="J5" s="53" t="s">
        <v>36</v>
      </c>
      <c r="K5" s="53" t="s">
        <v>37</v>
      </c>
      <c r="L5" s="53" t="s">
        <v>38</v>
      </c>
      <c r="M5" s="53" t="s">
        <v>39</v>
      </c>
      <c r="N5" s="53" t="s">
        <v>40</v>
      </c>
      <c r="O5" s="53" t="s">
        <v>41</v>
      </c>
      <c r="P5" s="53" t="s">
        <v>56</v>
      </c>
      <c r="Q5" s="185"/>
      <c r="R5" s="43"/>
    </row>
    <row r="6" spans="1:19" s="44" customFormat="1" ht="15.75">
      <c r="A6" s="191"/>
      <c r="B6" s="193"/>
      <c r="C6" s="213"/>
      <c r="D6" s="196"/>
      <c r="E6" s="198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186"/>
      <c r="R6" s="43"/>
    </row>
    <row r="7" spans="1:19" s="74" customFormat="1" ht="15">
      <c r="A7" s="69">
        <v>1</v>
      </c>
      <c r="B7" s="70" t="s">
        <v>29</v>
      </c>
      <c r="C7" s="71">
        <v>500000</v>
      </c>
      <c r="D7" s="71">
        <v>500000</v>
      </c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7">
        <f t="shared" ref="P7:P14" si="0">SUM(D7:O7)</f>
        <v>500000</v>
      </c>
      <c r="Q7" s="70"/>
      <c r="R7" s="72"/>
      <c r="S7" s="73"/>
    </row>
    <row r="8" spans="1:19" s="74" customFormat="1" ht="15">
      <c r="A8" s="75">
        <f>A7+1</f>
        <v>2</v>
      </c>
      <c r="B8" s="76" t="s">
        <v>43</v>
      </c>
      <c r="C8" s="77">
        <v>500000</v>
      </c>
      <c r="D8" s="77">
        <v>500000</v>
      </c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77">
        <f t="shared" si="0"/>
        <v>500000</v>
      </c>
      <c r="Q8" s="78"/>
      <c r="R8" s="72"/>
    </row>
    <row r="9" spans="1:19" s="74" customFormat="1" ht="15">
      <c r="A9" s="75">
        <f t="shared" ref="A9:A16" si="1">A8+1</f>
        <v>3</v>
      </c>
      <c r="B9" s="76" t="s">
        <v>44</v>
      </c>
      <c r="C9" s="77">
        <v>500000</v>
      </c>
      <c r="D9" s="77">
        <v>500000</v>
      </c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77">
        <f t="shared" si="0"/>
        <v>500000</v>
      </c>
      <c r="Q9" s="78"/>
      <c r="R9" s="72"/>
    </row>
    <row r="10" spans="1:19" s="74" customFormat="1" ht="15">
      <c r="A10" s="75">
        <f t="shared" si="1"/>
        <v>4</v>
      </c>
      <c r="B10" s="76" t="s">
        <v>45</v>
      </c>
      <c r="C10" s="77">
        <v>1000000</v>
      </c>
      <c r="D10" s="136">
        <v>1000000</v>
      </c>
      <c r="E10" s="136">
        <v>1000000</v>
      </c>
      <c r="F10" s="136">
        <v>1000000</v>
      </c>
      <c r="G10" s="135"/>
      <c r="H10" s="135"/>
      <c r="I10" s="135"/>
      <c r="J10" s="135"/>
      <c r="K10" s="135"/>
      <c r="L10" s="135"/>
      <c r="M10" s="135"/>
      <c r="N10" s="135"/>
      <c r="O10" s="135"/>
      <c r="P10" s="77">
        <f t="shared" si="0"/>
        <v>3000000</v>
      </c>
      <c r="Q10" s="78"/>
      <c r="R10" s="72"/>
    </row>
    <row r="11" spans="1:19" s="74" customFormat="1" ht="15">
      <c r="A11" s="75">
        <f t="shared" si="1"/>
        <v>5</v>
      </c>
      <c r="B11" s="139" t="s">
        <v>46</v>
      </c>
      <c r="C11" s="77">
        <v>250000</v>
      </c>
      <c r="D11" s="77">
        <v>250000</v>
      </c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77">
        <f t="shared" si="0"/>
        <v>250000</v>
      </c>
      <c r="Q11" s="134" t="s">
        <v>52</v>
      </c>
      <c r="R11" s="72"/>
    </row>
    <row r="12" spans="1:19" s="74" customFormat="1" ht="15">
      <c r="A12" s="75">
        <f t="shared" si="1"/>
        <v>6</v>
      </c>
      <c r="B12" s="139" t="s">
        <v>47</v>
      </c>
      <c r="C12" s="77">
        <v>200000</v>
      </c>
      <c r="D12" s="77">
        <v>200000</v>
      </c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77">
        <f t="shared" si="0"/>
        <v>200000</v>
      </c>
      <c r="Q12" s="134" t="s">
        <v>52</v>
      </c>
      <c r="R12" s="72"/>
      <c r="S12" s="73"/>
    </row>
    <row r="13" spans="1:19" s="74" customFormat="1" ht="15">
      <c r="A13" s="75">
        <f t="shared" si="1"/>
        <v>7</v>
      </c>
      <c r="B13" s="76" t="s">
        <v>48</v>
      </c>
      <c r="C13" s="77">
        <v>500000</v>
      </c>
      <c r="D13" s="77">
        <v>500000</v>
      </c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77">
        <f t="shared" si="0"/>
        <v>500000</v>
      </c>
      <c r="Q13" s="78"/>
      <c r="R13" s="72"/>
      <c r="S13" s="73"/>
    </row>
    <row r="14" spans="1:19" s="74" customFormat="1" ht="15">
      <c r="A14" s="75">
        <f t="shared" si="1"/>
        <v>8</v>
      </c>
      <c r="B14" s="76" t="s">
        <v>49</v>
      </c>
      <c r="C14" s="77">
        <v>250000</v>
      </c>
      <c r="D14" s="77">
        <v>250077</v>
      </c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77">
        <f t="shared" si="0"/>
        <v>250077</v>
      </c>
      <c r="Q14" s="78"/>
      <c r="R14" s="72"/>
      <c r="S14" s="73"/>
    </row>
    <row r="15" spans="1:19" s="74" customFormat="1" ht="15">
      <c r="A15" s="75">
        <f t="shared" si="1"/>
        <v>9</v>
      </c>
      <c r="B15" s="76" t="s">
        <v>50</v>
      </c>
      <c r="C15" s="77">
        <v>250000</v>
      </c>
      <c r="D15" s="77">
        <v>250000</v>
      </c>
      <c r="E15" s="77">
        <v>250000</v>
      </c>
      <c r="F15" s="77">
        <v>250000</v>
      </c>
      <c r="G15" s="77">
        <v>250000</v>
      </c>
      <c r="H15" s="77">
        <v>250000</v>
      </c>
      <c r="I15" s="77">
        <v>250000</v>
      </c>
      <c r="J15" s="77">
        <v>250000</v>
      </c>
      <c r="K15" s="77">
        <v>250000</v>
      </c>
      <c r="L15" s="77">
        <v>250000</v>
      </c>
      <c r="M15" s="77">
        <v>250000</v>
      </c>
      <c r="N15" s="77">
        <v>250000</v>
      </c>
      <c r="O15" s="77">
        <v>250000</v>
      </c>
      <c r="P15" s="77">
        <f>SUM(D15:O15)</f>
        <v>3000000</v>
      </c>
      <c r="Q15" s="78" t="s">
        <v>55</v>
      </c>
      <c r="R15" s="72"/>
      <c r="S15" s="73"/>
    </row>
    <row r="16" spans="1:19" s="74" customFormat="1" ht="15">
      <c r="A16" s="75">
        <f t="shared" si="1"/>
        <v>10</v>
      </c>
      <c r="B16" s="76" t="s">
        <v>51</v>
      </c>
      <c r="C16" s="77">
        <v>250000</v>
      </c>
      <c r="D16" s="77">
        <v>250000</v>
      </c>
      <c r="E16" s="135"/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77">
        <f t="shared" ref="P16" si="2">SUM(D16:O16)</f>
        <v>250000</v>
      </c>
      <c r="Q16" s="78"/>
      <c r="R16" s="72"/>
      <c r="S16" s="73"/>
    </row>
    <row r="17" spans="1:19" s="68" customFormat="1" ht="16.5" thickBot="1">
      <c r="A17" s="63"/>
      <c r="B17" s="64" t="s">
        <v>27</v>
      </c>
      <c r="C17" s="65">
        <f>SUM(C7:C16)</f>
        <v>4200000</v>
      </c>
      <c r="D17" s="65">
        <f>SUM(D7:D16)</f>
        <v>4200077</v>
      </c>
      <c r="E17" s="65">
        <f t="shared" ref="E17:O17" si="3">SUM(E7:E16)</f>
        <v>1250000</v>
      </c>
      <c r="F17" s="65">
        <f t="shared" si="3"/>
        <v>1250000</v>
      </c>
      <c r="G17" s="65">
        <f t="shared" si="3"/>
        <v>250000</v>
      </c>
      <c r="H17" s="65">
        <f t="shared" si="3"/>
        <v>250000</v>
      </c>
      <c r="I17" s="65">
        <f t="shared" si="3"/>
        <v>250000</v>
      </c>
      <c r="J17" s="65">
        <f t="shared" si="3"/>
        <v>250000</v>
      </c>
      <c r="K17" s="65">
        <f t="shared" si="3"/>
        <v>250000</v>
      </c>
      <c r="L17" s="65">
        <f t="shared" si="3"/>
        <v>250000</v>
      </c>
      <c r="M17" s="65">
        <f t="shared" si="3"/>
        <v>250000</v>
      </c>
      <c r="N17" s="65">
        <f t="shared" si="3"/>
        <v>250000</v>
      </c>
      <c r="O17" s="65">
        <f t="shared" si="3"/>
        <v>250000</v>
      </c>
      <c r="P17" s="137">
        <f>SUM(P7:P16)</f>
        <v>8950077</v>
      </c>
      <c r="Q17" s="28"/>
      <c r="R17" s="66"/>
      <c r="S17" s="67"/>
    </row>
    <row r="18" spans="1:19" s="59" customFormat="1" ht="20.25" customHeight="1" thickTop="1">
      <c r="A18" s="56"/>
      <c r="B18" s="57"/>
      <c r="C18" s="58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58"/>
      <c r="S18" s="61"/>
    </row>
    <row r="19" spans="1:19" s="59" customFormat="1" ht="12.75">
      <c r="A19" s="56"/>
      <c r="B19" s="57"/>
      <c r="C19" s="58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58"/>
      <c r="S19" s="61"/>
    </row>
    <row r="20" spans="1:19" s="59" customFormat="1" ht="18.75">
      <c r="A20" s="62" t="s">
        <v>53</v>
      </c>
      <c r="B20" s="57"/>
      <c r="C20" s="58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58"/>
      <c r="S20" s="61"/>
    </row>
    <row r="21" spans="1:19" s="59" customFormat="1" ht="12.75" customHeight="1">
      <c r="A21" s="62"/>
      <c r="B21" s="57"/>
      <c r="C21" s="58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58"/>
      <c r="S21" s="61"/>
    </row>
    <row r="22" spans="1:19" s="22" customFormat="1" ht="12.75" customHeight="1">
      <c r="A22" s="189" t="s">
        <v>26</v>
      </c>
      <c r="B22" s="189" t="s">
        <v>25</v>
      </c>
      <c r="C22" s="211" t="s">
        <v>28</v>
      </c>
      <c r="D22" s="194" t="s">
        <v>30</v>
      </c>
      <c r="E22" s="184" t="s">
        <v>31</v>
      </c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184" t="s">
        <v>2</v>
      </c>
      <c r="R22" s="21"/>
      <c r="S22" s="25"/>
    </row>
    <row r="23" spans="1:19" s="22" customFormat="1" ht="15.75">
      <c r="A23" s="190"/>
      <c r="B23" s="192"/>
      <c r="C23" s="212"/>
      <c r="D23" s="195"/>
      <c r="E23" s="197"/>
      <c r="F23" s="53" t="s">
        <v>32</v>
      </c>
      <c r="G23" s="53" t="s">
        <v>33</v>
      </c>
      <c r="H23" s="53" t="s">
        <v>34</v>
      </c>
      <c r="I23" s="53" t="s">
        <v>35</v>
      </c>
      <c r="J23" s="53" t="s">
        <v>36</v>
      </c>
      <c r="K23" s="53" t="s">
        <v>37</v>
      </c>
      <c r="L23" s="53" t="s">
        <v>38</v>
      </c>
      <c r="M23" s="53" t="s">
        <v>39</v>
      </c>
      <c r="N23" s="53" t="s">
        <v>40</v>
      </c>
      <c r="O23" s="53" t="s">
        <v>41</v>
      </c>
      <c r="P23" s="53" t="s">
        <v>56</v>
      </c>
      <c r="Q23" s="185"/>
      <c r="R23" s="21"/>
      <c r="S23" s="25"/>
    </row>
    <row r="24" spans="1:19" s="22" customFormat="1" ht="15.75">
      <c r="A24" s="191"/>
      <c r="B24" s="193"/>
      <c r="C24" s="213"/>
      <c r="D24" s="196"/>
      <c r="E24" s="198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186"/>
      <c r="R24" s="21"/>
      <c r="S24" s="25"/>
    </row>
    <row r="25" spans="1:19" s="22" customFormat="1" ht="12.75">
      <c r="A25" s="55">
        <v>1</v>
      </c>
      <c r="B25" s="17" t="s">
        <v>57</v>
      </c>
      <c r="C25" s="47">
        <v>10000</v>
      </c>
      <c r="D25" s="140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19"/>
      <c r="R25" s="21"/>
      <c r="S25" s="25"/>
    </row>
    <row r="26" spans="1:19" s="22" customFormat="1" ht="12.75">
      <c r="A26" s="55">
        <f>A25+1</f>
        <v>2</v>
      </c>
      <c r="B26" s="17" t="s">
        <v>58</v>
      </c>
      <c r="C26" s="47">
        <v>20000</v>
      </c>
      <c r="D26" s="47">
        <v>20000</v>
      </c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19"/>
      <c r="R26" s="21"/>
      <c r="S26" s="25"/>
    </row>
    <row r="27" spans="1:19" s="22" customFormat="1" ht="12.75">
      <c r="A27" s="55">
        <f t="shared" ref="A27:A29" si="4">A26+1</f>
        <v>3</v>
      </c>
      <c r="B27" s="17" t="s">
        <v>59</v>
      </c>
      <c r="C27" s="47">
        <v>20000</v>
      </c>
      <c r="D27" s="47">
        <v>20000</v>
      </c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19"/>
      <c r="R27" s="21"/>
      <c r="S27" s="25"/>
    </row>
    <row r="28" spans="1:19" s="22" customFormat="1" ht="12.75">
      <c r="A28" s="55">
        <f t="shared" si="4"/>
        <v>4</v>
      </c>
      <c r="B28" s="17" t="s">
        <v>60</v>
      </c>
      <c r="C28" s="47">
        <v>25000</v>
      </c>
      <c r="D28" s="47">
        <v>25000</v>
      </c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19"/>
      <c r="R28" s="21"/>
      <c r="S28" s="25"/>
    </row>
    <row r="29" spans="1:19" s="22" customFormat="1" ht="12.75">
      <c r="A29" s="55">
        <f t="shared" si="4"/>
        <v>5</v>
      </c>
      <c r="B29" s="17" t="s">
        <v>61</v>
      </c>
      <c r="C29" s="47">
        <v>25000</v>
      </c>
      <c r="D29" s="47">
        <v>25000</v>
      </c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19"/>
      <c r="R29" s="21"/>
      <c r="S29" s="25"/>
    </row>
    <row r="30" spans="1:19" s="30" customFormat="1" ht="15.75">
      <c r="A30" s="45"/>
      <c r="B30" s="26"/>
      <c r="C30" s="48">
        <f>SUM(C25:C29)</f>
        <v>100000</v>
      </c>
      <c r="D30" s="48">
        <f>SUM(D25:D29)</f>
        <v>90000</v>
      </c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9"/>
    </row>
    <row r="31" spans="1:19" s="30" customFormat="1" ht="15.75">
      <c r="A31" s="31" t="s">
        <v>128</v>
      </c>
      <c r="B31" s="31"/>
      <c r="C31" s="49"/>
      <c r="D31" s="31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29"/>
    </row>
    <row r="32" spans="1:19" s="34" customFormat="1">
      <c r="A32" s="163"/>
      <c r="B32" s="33" t="s">
        <v>127</v>
      </c>
      <c r="C32" s="36"/>
      <c r="R32" s="36"/>
    </row>
    <row r="33" spans="1:18" s="34" customFormat="1">
      <c r="A33" s="33"/>
      <c r="B33" s="33"/>
      <c r="C33" s="36"/>
      <c r="R33" s="36"/>
    </row>
    <row r="34" spans="1:18" s="5" customFormat="1" ht="15.75">
      <c r="A34" s="37" t="s">
        <v>140</v>
      </c>
      <c r="B34" s="37"/>
      <c r="C34" s="50"/>
      <c r="D34" s="38"/>
      <c r="R34" s="4"/>
    </row>
    <row r="35" spans="1:18" s="5" customFormat="1" ht="15.75">
      <c r="A35" s="37"/>
      <c r="B35" s="37"/>
      <c r="C35" s="50"/>
      <c r="D35" s="38"/>
      <c r="R35" s="4"/>
    </row>
    <row r="36" spans="1:18" s="5" customFormat="1" ht="15.75">
      <c r="A36" s="37"/>
      <c r="B36" s="37"/>
      <c r="C36" s="50"/>
      <c r="D36" s="38"/>
      <c r="R36" s="4"/>
    </row>
    <row r="37" spans="1:18" s="5" customFormat="1" ht="15.75">
      <c r="A37" s="37" t="s">
        <v>7</v>
      </c>
      <c r="B37" s="37"/>
      <c r="C37" s="50"/>
      <c r="D37" s="38"/>
      <c r="R37" s="4"/>
    </row>
    <row r="38" spans="1:18" s="5" customFormat="1" ht="15">
      <c r="A38" s="40"/>
      <c r="B38" s="40"/>
      <c r="C38" s="51"/>
      <c r="D38" s="41"/>
      <c r="R38" s="4"/>
    </row>
    <row r="39" spans="1:18" s="5" customFormat="1" ht="15">
      <c r="C39" s="4"/>
      <c r="R39" s="4"/>
    </row>
    <row r="40" spans="1:18" s="5" customFormat="1" ht="15">
      <c r="C40" s="4"/>
      <c r="R40" s="4"/>
    </row>
    <row r="41" spans="1:18" s="5" customFormat="1" ht="15">
      <c r="C41" s="4"/>
      <c r="R41" s="4"/>
    </row>
    <row r="42" spans="1:18" s="5" customFormat="1" ht="15">
      <c r="C42" s="4"/>
      <c r="R42" s="4"/>
    </row>
  </sheetData>
  <mergeCells count="12">
    <mergeCell ref="Q22:Q24"/>
    <mergeCell ref="A4:A6"/>
    <mergeCell ref="D4:D6"/>
    <mergeCell ref="E4:E6"/>
    <mergeCell ref="Q4:Q6"/>
    <mergeCell ref="B4:B6"/>
    <mergeCell ref="C4:C6"/>
    <mergeCell ref="A22:A24"/>
    <mergeCell ref="B22:B24"/>
    <mergeCell ref="C22:C24"/>
    <mergeCell ref="D22:D24"/>
    <mergeCell ref="E22:E24"/>
  </mergeCells>
  <pageMargins left="0.45" right="0.45" top="0.75" bottom="0.75" header="0.3" footer="0.3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46"/>
  <sheetViews>
    <sheetView topLeftCell="A21" workbookViewId="0">
      <selection activeCell="A38" sqref="A38"/>
    </sheetView>
  </sheetViews>
  <sheetFormatPr defaultRowHeight="14.25"/>
  <cols>
    <col min="1" max="1" width="9.140625" style="6"/>
    <col min="2" max="2" width="45.7109375" style="7" bestFit="1" customWidth="1"/>
    <col min="3" max="3" width="16" style="8" bestFit="1" customWidth="1"/>
    <col min="4" max="4" width="18.85546875" style="8" bestFit="1" customWidth="1"/>
    <col min="5" max="5" width="14" style="8" bestFit="1" customWidth="1"/>
    <col min="6" max="6" width="14.140625" style="9" bestFit="1" customWidth="1"/>
    <col min="7" max="7" width="9.140625" style="10"/>
    <col min="8" max="16384" width="9.140625" style="7"/>
  </cols>
  <sheetData>
    <row r="1" spans="1:8" s="5" customFormat="1" ht="15">
      <c r="A1" s="1" t="s">
        <v>81</v>
      </c>
      <c r="B1" s="2"/>
      <c r="C1" s="2"/>
      <c r="D1" s="2"/>
      <c r="E1" s="2"/>
      <c r="F1" s="3"/>
      <c r="G1" s="4"/>
    </row>
    <row r="2" spans="1:8" s="5" customFormat="1" ht="15">
      <c r="A2" s="1" t="s">
        <v>8</v>
      </c>
      <c r="B2" s="2"/>
      <c r="C2" s="2"/>
      <c r="D2" s="2"/>
      <c r="E2" s="2"/>
      <c r="F2" s="3"/>
      <c r="G2" s="4"/>
    </row>
    <row r="4" spans="1:8" s="12" customFormat="1" ht="15">
      <c r="A4" s="199" t="s">
        <v>1</v>
      </c>
      <c r="B4" s="202" t="s">
        <v>2</v>
      </c>
      <c r="C4" s="205" t="s">
        <v>3</v>
      </c>
      <c r="D4" s="208" t="s">
        <v>4</v>
      </c>
      <c r="E4" s="205" t="s">
        <v>5</v>
      </c>
      <c r="F4" s="202" t="s">
        <v>6</v>
      </c>
      <c r="G4" s="11"/>
    </row>
    <row r="5" spans="1:8" s="12" customFormat="1" ht="15">
      <c r="A5" s="200"/>
      <c r="B5" s="203"/>
      <c r="C5" s="206"/>
      <c r="D5" s="209"/>
      <c r="E5" s="206"/>
      <c r="F5" s="203"/>
      <c r="G5" s="11"/>
    </row>
    <row r="6" spans="1:8" s="12" customFormat="1" ht="15">
      <c r="A6" s="201"/>
      <c r="B6" s="204"/>
      <c r="C6" s="207"/>
      <c r="D6" s="210"/>
      <c r="E6" s="207"/>
      <c r="F6" s="204"/>
      <c r="G6" s="11"/>
    </row>
    <row r="7" spans="1:8" s="22" customFormat="1" ht="12.75">
      <c r="A7" s="17">
        <v>42487</v>
      </c>
      <c r="B7" s="18" t="s">
        <v>82</v>
      </c>
      <c r="C7" s="19"/>
      <c r="D7" s="19"/>
      <c r="E7" s="19">
        <f>C7-D7</f>
        <v>0</v>
      </c>
      <c r="F7" s="20"/>
      <c r="G7" s="21"/>
    </row>
    <row r="8" spans="1:8" s="22" customFormat="1" ht="12.75">
      <c r="A8" s="17"/>
      <c r="B8" s="133" t="s">
        <v>136</v>
      </c>
      <c r="C8" s="19">
        <f>12*250000</f>
        <v>3000000</v>
      </c>
      <c r="D8" s="19"/>
      <c r="E8" s="19">
        <f>E7+C8-D8</f>
        <v>3000000</v>
      </c>
      <c r="F8" s="23"/>
      <c r="G8" s="21"/>
    </row>
    <row r="9" spans="1:8" s="22" customFormat="1" ht="12.75">
      <c r="A9" s="17"/>
      <c r="B9" s="133" t="s">
        <v>83</v>
      </c>
      <c r="C9" s="19">
        <v>1000000</v>
      </c>
      <c r="D9" s="19"/>
      <c r="E9" s="19">
        <f t="shared" ref="E9" si="0">E8+C9-D9</f>
        <v>4000000</v>
      </c>
      <c r="F9" s="23"/>
      <c r="G9" s="21"/>
    </row>
    <row r="10" spans="1:8" s="22" customFormat="1" ht="12.75">
      <c r="A10" s="17"/>
      <c r="B10" s="18" t="s">
        <v>84</v>
      </c>
      <c r="C10" s="19"/>
      <c r="D10" s="19"/>
      <c r="E10" s="19"/>
      <c r="F10" s="20"/>
      <c r="G10" s="21"/>
      <c r="H10" s="25"/>
    </row>
    <row r="11" spans="1:8" s="22" customFormat="1" ht="12.75">
      <c r="A11" s="17"/>
      <c r="B11" s="133" t="s">
        <v>85</v>
      </c>
      <c r="C11" s="19">
        <v>20000</v>
      </c>
      <c r="D11" s="19"/>
      <c r="E11" s="19">
        <f>E9+C11-D11</f>
        <v>4020000</v>
      </c>
      <c r="F11" s="20"/>
      <c r="G11" s="21"/>
      <c r="H11" s="25"/>
    </row>
    <row r="12" spans="1:8" s="22" customFormat="1" ht="12.75">
      <c r="A12" s="17"/>
      <c r="B12" s="133" t="s">
        <v>86</v>
      </c>
      <c r="C12" s="19">
        <v>20000</v>
      </c>
      <c r="D12" s="19"/>
      <c r="E12" s="19">
        <f>E11+C12-D12</f>
        <v>4040000</v>
      </c>
      <c r="F12" s="20"/>
      <c r="G12" s="21"/>
      <c r="H12" s="25"/>
    </row>
    <row r="13" spans="1:8" s="22" customFormat="1" ht="12.75">
      <c r="A13" s="17"/>
      <c r="B13" s="133" t="s">
        <v>87</v>
      </c>
      <c r="C13" s="19">
        <v>25000</v>
      </c>
      <c r="D13" s="19"/>
      <c r="E13" s="19">
        <f t="shared" ref="E13:E15" si="1">E12+C13-D13</f>
        <v>4065000</v>
      </c>
      <c r="F13" s="20"/>
      <c r="G13" s="21"/>
      <c r="H13" s="25"/>
    </row>
    <row r="14" spans="1:8" s="22" customFormat="1" ht="12.75">
      <c r="A14" s="17"/>
      <c r="B14" s="133" t="s">
        <v>88</v>
      </c>
      <c r="C14" s="19">
        <v>25000</v>
      </c>
      <c r="D14" s="19"/>
      <c r="E14" s="19">
        <f t="shared" si="1"/>
        <v>4090000</v>
      </c>
      <c r="F14" s="20"/>
      <c r="G14" s="21"/>
      <c r="H14" s="25"/>
    </row>
    <row r="15" spans="1:8" s="22" customFormat="1" ht="12.75">
      <c r="A15" s="17">
        <v>42488</v>
      </c>
      <c r="B15" s="18" t="s">
        <v>129</v>
      </c>
      <c r="C15" s="19">
        <v>250000</v>
      </c>
      <c r="D15" s="19"/>
      <c r="E15" s="19">
        <f t="shared" si="1"/>
        <v>4340000</v>
      </c>
      <c r="F15" s="20"/>
      <c r="G15" s="21"/>
      <c r="H15" s="25"/>
    </row>
    <row r="16" spans="1:8" s="22" customFormat="1" ht="12.75">
      <c r="A16" s="17">
        <v>42489</v>
      </c>
      <c r="B16" s="18" t="s">
        <v>89</v>
      </c>
      <c r="C16" s="19"/>
      <c r="D16" s="19"/>
      <c r="E16" s="19"/>
      <c r="F16" s="20"/>
      <c r="G16" s="21"/>
      <c r="H16" s="25"/>
    </row>
    <row r="17" spans="1:8" s="22" customFormat="1" ht="12.75">
      <c r="A17" s="17"/>
      <c r="B17" s="133" t="s">
        <v>130</v>
      </c>
      <c r="C17" s="19">
        <f>3*1000000</f>
        <v>3000000</v>
      </c>
      <c r="D17" s="19"/>
      <c r="E17" s="19">
        <f>E15+C17-D17</f>
        <v>7340000</v>
      </c>
      <c r="F17" s="20"/>
      <c r="G17" s="21"/>
      <c r="H17" s="25"/>
    </row>
    <row r="18" spans="1:8" s="22" customFormat="1" ht="12.75">
      <c r="A18" s="17"/>
      <c r="B18" s="133" t="s">
        <v>131</v>
      </c>
      <c r="C18" s="19">
        <v>250000</v>
      </c>
      <c r="D18" s="19"/>
      <c r="E18" s="19">
        <f>E17+C18-D18</f>
        <v>7590000</v>
      </c>
      <c r="F18" s="20"/>
      <c r="G18" s="21"/>
      <c r="H18" s="25"/>
    </row>
    <row r="19" spans="1:8" s="22" customFormat="1" ht="12.75">
      <c r="A19" s="17">
        <v>42490</v>
      </c>
      <c r="B19" s="18" t="s">
        <v>137</v>
      </c>
      <c r="C19" s="19">
        <v>200000</v>
      </c>
      <c r="D19" s="19"/>
      <c r="E19" s="19">
        <f t="shared" ref="E19:E28" si="2">E18+C19-D19</f>
        <v>7790000</v>
      </c>
      <c r="F19" s="20"/>
      <c r="G19" s="21"/>
      <c r="H19" s="25"/>
    </row>
    <row r="20" spans="1:8" s="22" customFormat="1" ht="12.75">
      <c r="A20" s="17"/>
      <c r="B20" s="18" t="s">
        <v>132</v>
      </c>
      <c r="C20" s="19">
        <v>500000</v>
      </c>
      <c r="D20" s="19"/>
      <c r="E20" s="19">
        <f t="shared" si="2"/>
        <v>8290000</v>
      </c>
      <c r="F20" s="20"/>
      <c r="G20" s="21"/>
      <c r="H20" s="25"/>
    </row>
    <row r="21" spans="1:8" s="22" customFormat="1" ht="12.75">
      <c r="A21" s="17">
        <v>42493</v>
      </c>
      <c r="B21" s="18" t="s">
        <v>133</v>
      </c>
      <c r="C21" s="19">
        <v>500000</v>
      </c>
      <c r="D21" s="19"/>
      <c r="E21" s="19">
        <f t="shared" si="2"/>
        <v>8790000</v>
      </c>
      <c r="F21" s="20"/>
      <c r="G21" s="21"/>
      <c r="H21" s="25"/>
    </row>
    <row r="22" spans="1:8" s="22" customFormat="1" ht="12.75">
      <c r="A22" s="17"/>
      <c r="B22" s="18" t="s">
        <v>138</v>
      </c>
      <c r="C22" s="19">
        <v>1000000</v>
      </c>
      <c r="D22" s="19"/>
      <c r="E22" s="19">
        <f t="shared" si="2"/>
        <v>9790000</v>
      </c>
      <c r="F22" s="20"/>
      <c r="G22" s="21"/>
      <c r="H22" s="25"/>
    </row>
    <row r="23" spans="1:8" s="22" customFormat="1" ht="12.75">
      <c r="A23" s="17">
        <v>42526</v>
      </c>
      <c r="B23" s="18" t="s">
        <v>134</v>
      </c>
      <c r="C23" s="19">
        <v>500000</v>
      </c>
      <c r="D23" s="19"/>
      <c r="E23" s="19">
        <f t="shared" si="2"/>
        <v>10290000</v>
      </c>
      <c r="F23" s="20"/>
      <c r="G23" s="21"/>
      <c r="H23" s="25"/>
    </row>
    <row r="24" spans="1:8" s="22" customFormat="1" ht="12.75">
      <c r="A24" s="17">
        <v>42499</v>
      </c>
      <c r="B24" s="18" t="s">
        <v>95</v>
      </c>
      <c r="C24" s="19"/>
      <c r="D24" s="19">
        <v>2000000</v>
      </c>
      <c r="E24" s="19">
        <f t="shared" si="2"/>
        <v>8290000</v>
      </c>
      <c r="F24" s="20"/>
      <c r="G24" s="21"/>
      <c r="H24" s="25"/>
    </row>
    <row r="25" spans="1:8" s="22" customFormat="1" ht="12.75">
      <c r="A25" s="17"/>
      <c r="B25" s="18" t="s">
        <v>96</v>
      </c>
      <c r="C25" s="19"/>
      <c r="D25" s="19">
        <v>3000000</v>
      </c>
      <c r="E25" s="19">
        <f t="shared" si="2"/>
        <v>5290000</v>
      </c>
      <c r="F25" s="20"/>
      <c r="G25" s="21"/>
      <c r="H25" s="25"/>
    </row>
    <row r="26" spans="1:8" s="22" customFormat="1" ht="25.5">
      <c r="A26" s="138">
        <v>42500</v>
      </c>
      <c r="B26" s="24" t="s">
        <v>93</v>
      </c>
      <c r="C26" s="19"/>
      <c r="D26" s="19">
        <v>2000000</v>
      </c>
      <c r="E26" s="19">
        <f t="shared" si="2"/>
        <v>3290000</v>
      </c>
      <c r="F26" s="20"/>
      <c r="G26" s="21"/>
      <c r="H26" s="25"/>
    </row>
    <row r="27" spans="1:8" s="22" customFormat="1" ht="12.75">
      <c r="A27" s="17"/>
      <c r="B27" s="18" t="s">
        <v>135</v>
      </c>
      <c r="C27" s="19">
        <v>500000</v>
      </c>
      <c r="D27" s="19"/>
      <c r="E27" s="19">
        <f t="shared" si="2"/>
        <v>3790000</v>
      </c>
      <c r="F27" s="20"/>
      <c r="G27" s="21"/>
      <c r="H27" s="25"/>
    </row>
    <row r="28" spans="1:8" s="22" customFormat="1" ht="29.25" customHeight="1">
      <c r="A28" s="17">
        <v>42512</v>
      </c>
      <c r="B28" s="24" t="s">
        <v>98</v>
      </c>
      <c r="C28" s="19"/>
      <c r="D28" s="19">
        <v>3800000</v>
      </c>
      <c r="E28" s="19">
        <f t="shared" si="2"/>
        <v>-10000</v>
      </c>
      <c r="F28" s="20"/>
      <c r="G28" s="21"/>
      <c r="H28" s="25"/>
    </row>
    <row r="29" spans="1:8" s="22" customFormat="1" ht="12.75">
      <c r="A29" s="169">
        <v>42517</v>
      </c>
      <c r="B29" s="170" t="s">
        <v>139</v>
      </c>
      <c r="C29" s="23">
        <v>250077</v>
      </c>
      <c r="D29" s="23"/>
      <c r="E29" s="23"/>
      <c r="F29" s="20"/>
      <c r="G29" s="21"/>
      <c r="H29" s="25"/>
    </row>
    <row r="30" spans="1:8" s="22" customFormat="1" ht="12.75">
      <c r="A30" s="169">
        <v>42522</v>
      </c>
      <c r="B30" s="170" t="s">
        <v>142</v>
      </c>
      <c r="C30" s="23">
        <v>4000000</v>
      </c>
      <c r="D30" s="23"/>
      <c r="E30" s="23"/>
      <c r="F30" s="20"/>
      <c r="G30" s="21"/>
      <c r="H30" s="25"/>
    </row>
    <row r="31" spans="1:8" s="22" customFormat="1" ht="25.5">
      <c r="A31" s="169">
        <v>42523</v>
      </c>
      <c r="B31" s="170" t="s">
        <v>159</v>
      </c>
      <c r="C31" s="23"/>
      <c r="D31" s="23">
        <v>512500</v>
      </c>
      <c r="E31" s="23"/>
      <c r="F31" s="20"/>
      <c r="G31" s="21"/>
      <c r="H31" s="25"/>
    </row>
    <row r="32" spans="1:8" s="22" customFormat="1" ht="12.75">
      <c r="A32" s="169">
        <v>42536</v>
      </c>
      <c r="B32" s="170" t="s">
        <v>162</v>
      </c>
      <c r="C32" s="23"/>
      <c r="D32" s="23">
        <v>200000</v>
      </c>
      <c r="E32" s="23"/>
      <c r="F32" s="20"/>
      <c r="G32" s="21"/>
      <c r="H32" s="25"/>
    </row>
    <row r="33" spans="1:8" s="22" customFormat="1" ht="12.75">
      <c r="A33" s="169">
        <v>42545</v>
      </c>
      <c r="B33" s="170" t="s">
        <v>163</v>
      </c>
      <c r="C33" s="23">
        <v>500000</v>
      </c>
      <c r="D33" s="23"/>
      <c r="E33" s="23"/>
      <c r="F33" s="20"/>
      <c r="G33" s="21"/>
      <c r="H33" s="25"/>
    </row>
    <row r="34" spans="1:8" s="168" customFormat="1" ht="16.5" thickBot="1">
      <c r="A34" s="164"/>
      <c r="B34" s="164" t="s">
        <v>164</v>
      </c>
      <c r="C34" s="165">
        <f>SUM(C7:C33)</f>
        <v>15540077</v>
      </c>
      <c r="D34" s="165">
        <f>SUM(D7:D33)</f>
        <v>11512500</v>
      </c>
      <c r="E34" s="166">
        <f>C34-D34</f>
        <v>4027577</v>
      </c>
      <c r="F34" s="171"/>
      <c r="G34" s="167"/>
    </row>
    <row r="35" spans="1:8" s="30" customFormat="1" ht="16.5" thickTop="1">
      <c r="A35" s="31"/>
      <c r="B35" s="31"/>
      <c r="C35" s="32"/>
      <c r="D35" s="32"/>
      <c r="E35" s="32"/>
      <c r="F35" s="32"/>
      <c r="G35" s="29"/>
    </row>
    <row r="36" spans="1:8" s="34" customFormat="1">
      <c r="A36" s="33"/>
      <c r="F36" s="35"/>
      <c r="G36" s="36"/>
    </row>
    <row r="37" spans="1:8" s="5" customFormat="1" ht="15.75">
      <c r="A37" s="37" t="s">
        <v>165</v>
      </c>
      <c r="B37" s="38"/>
      <c r="E37" s="39"/>
      <c r="F37" s="3"/>
      <c r="G37" s="4"/>
    </row>
    <row r="38" spans="1:8" s="5" customFormat="1" ht="15.75">
      <c r="A38" s="37"/>
      <c r="B38" s="38"/>
      <c r="E38" s="39"/>
      <c r="F38" s="3"/>
      <c r="G38" s="4"/>
    </row>
    <row r="39" spans="1:8" s="5" customFormat="1" ht="15.75">
      <c r="A39" s="37"/>
      <c r="B39" s="38"/>
      <c r="E39" s="39"/>
      <c r="F39" s="3"/>
      <c r="G39" s="4"/>
    </row>
    <row r="40" spans="1:8" s="5" customFormat="1" ht="15.75">
      <c r="A40" s="37"/>
      <c r="B40" s="38"/>
      <c r="E40" s="39"/>
      <c r="F40" s="3"/>
      <c r="G40" s="4"/>
    </row>
    <row r="41" spans="1:8" s="5" customFormat="1" ht="15.75">
      <c r="A41" s="37" t="s">
        <v>7</v>
      </c>
      <c r="B41" s="38"/>
      <c r="E41" s="39"/>
      <c r="F41" s="3"/>
      <c r="G41" s="4"/>
    </row>
    <row r="42" spans="1:8" s="5" customFormat="1" ht="15">
      <c r="A42" s="40"/>
      <c r="B42" s="41"/>
      <c r="E42" s="39"/>
      <c r="F42" s="3"/>
      <c r="G42" s="4"/>
    </row>
    <row r="43" spans="1:8" s="5" customFormat="1" ht="15">
      <c r="E43" s="39"/>
      <c r="F43" s="3"/>
      <c r="G43" s="4"/>
    </row>
    <row r="44" spans="1:8" s="5" customFormat="1" ht="15">
      <c r="E44" s="39"/>
      <c r="F44" s="3"/>
      <c r="G44" s="4"/>
    </row>
    <row r="45" spans="1:8" s="5" customFormat="1" ht="15">
      <c r="E45" s="39"/>
      <c r="F45" s="3"/>
      <c r="G45" s="4"/>
    </row>
    <row r="46" spans="1:8" s="5" customFormat="1" ht="15">
      <c r="E46" s="39"/>
      <c r="F46" s="3"/>
      <c r="G46" s="4"/>
    </row>
  </sheetData>
  <mergeCells count="6">
    <mergeCell ref="F4:F6"/>
    <mergeCell ref="A4:A6"/>
    <mergeCell ref="B4:B6"/>
    <mergeCell ref="C4:C6"/>
    <mergeCell ref="D4:D6"/>
    <mergeCell ref="E4:E6"/>
  </mergeCells>
  <pageMargins left="0.45" right="0.45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33"/>
  <sheetViews>
    <sheetView topLeftCell="A16" workbookViewId="0">
      <selection activeCell="C33" sqref="C33"/>
    </sheetView>
  </sheetViews>
  <sheetFormatPr defaultRowHeight="15"/>
  <cols>
    <col min="1" max="1" width="4.28515625" customWidth="1"/>
    <col min="2" max="2" width="1" customWidth="1"/>
    <col min="3" max="3" width="36.140625" customWidth="1"/>
    <col min="4" max="4" width="1" customWidth="1"/>
    <col min="5" max="5" width="13" style="143" customWidth="1"/>
  </cols>
  <sheetData>
    <row r="1" spans="1:5" s="160" customFormat="1" ht="15.75">
      <c r="A1" s="145" t="s">
        <v>99</v>
      </c>
      <c r="E1" s="161"/>
    </row>
    <row r="2" spans="1:5" s="160" customFormat="1" ht="15.75">
      <c r="A2" s="145" t="s">
        <v>100</v>
      </c>
      <c r="E2" s="161"/>
    </row>
    <row r="4" spans="1:5" s="142" customFormat="1">
      <c r="A4" s="147" t="s">
        <v>26</v>
      </c>
      <c r="B4" s="147"/>
      <c r="C4" s="147" t="s">
        <v>101</v>
      </c>
      <c r="D4" s="147"/>
      <c r="E4" s="148" t="s">
        <v>102</v>
      </c>
    </row>
    <row r="5" spans="1:5">
      <c r="A5" s="149"/>
      <c r="B5" s="150"/>
      <c r="C5" s="150"/>
      <c r="D5" s="150"/>
      <c r="E5" s="151"/>
    </row>
    <row r="6" spans="1:5">
      <c r="A6" s="149">
        <v>1</v>
      </c>
      <c r="B6" s="150"/>
      <c r="C6" s="150" t="s">
        <v>103</v>
      </c>
      <c r="D6" s="150"/>
      <c r="E6" s="151">
        <v>100000</v>
      </c>
    </row>
    <row r="7" spans="1:5">
      <c r="A7" s="149">
        <f>A6+1</f>
        <v>2</v>
      </c>
      <c r="B7" s="150"/>
      <c r="C7" s="150" t="s">
        <v>104</v>
      </c>
      <c r="D7" s="150"/>
      <c r="E7" s="151">
        <v>100000</v>
      </c>
    </row>
    <row r="8" spans="1:5">
      <c r="A8" s="149">
        <f t="shared" ref="A8:A25" si="0">A7+1</f>
        <v>3</v>
      </c>
      <c r="B8" s="150"/>
      <c r="C8" s="150" t="s">
        <v>105</v>
      </c>
      <c r="D8" s="150"/>
      <c r="E8" s="151">
        <v>100000</v>
      </c>
    </row>
    <row r="9" spans="1:5">
      <c r="A9" s="149">
        <f t="shared" si="0"/>
        <v>4</v>
      </c>
      <c r="B9" s="150"/>
      <c r="C9" s="150" t="s">
        <v>106</v>
      </c>
      <c r="D9" s="150"/>
      <c r="E9" s="151">
        <v>100000</v>
      </c>
    </row>
    <row r="10" spans="1:5">
      <c r="A10" s="149">
        <f t="shared" si="0"/>
        <v>5</v>
      </c>
      <c r="B10" s="150"/>
      <c r="C10" s="150" t="s">
        <v>107</v>
      </c>
      <c r="D10" s="150"/>
      <c r="E10" s="151">
        <v>900000</v>
      </c>
    </row>
    <row r="11" spans="1:5">
      <c r="A11" s="149">
        <f t="shared" si="0"/>
        <v>6</v>
      </c>
      <c r="B11" s="150"/>
      <c r="C11" s="150" t="s">
        <v>108</v>
      </c>
      <c r="D11" s="150"/>
      <c r="E11" s="151">
        <v>150000</v>
      </c>
    </row>
    <row r="12" spans="1:5">
      <c r="A12" s="149">
        <f t="shared" si="0"/>
        <v>7</v>
      </c>
      <c r="B12" s="150"/>
      <c r="C12" s="150" t="s">
        <v>109</v>
      </c>
      <c r="D12" s="150"/>
      <c r="E12" s="151">
        <v>237000</v>
      </c>
    </row>
    <row r="13" spans="1:5">
      <c r="A13" s="149">
        <f t="shared" si="0"/>
        <v>8</v>
      </c>
      <c r="B13" s="150"/>
      <c r="C13" s="150" t="s">
        <v>110</v>
      </c>
      <c r="D13" s="150"/>
      <c r="E13" s="151">
        <v>400000</v>
      </c>
    </row>
    <row r="14" spans="1:5">
      <c r="A14" s="149">
        <f t="shared" si="0"/>
        <v>9</v>
      </c>
      <c r="B14" s="150"/>
      <c r="C14" s="150" t="s">
        <v>111</v>
      </c>
      <c r="D14" s="150"/>
      <c r="E14" s="151">
        <v>30000</v>
      </c>
    </row>
    <row r="15" spans="1:5">
      <c r="A15" s="149">
        <f t="shared" si="0"/>
        <v>10</v>
      </c>
      <c r="B15" s="150"/>
      <c r="C15" s="150" t="s">
        <v>112</v>
      </c>
      <c r="D15" s="150"/>
      <c r="E15" s="151">
        <v>300000</v>
      </c>
    </row>
    <row r="16" spans="1:5">
      <c r="A16" s="149">
        <f t="shared" si="0"/>
        <v>11</v>
      </c>
      <c r="B16" s="150"/>
      <c r="C16" s="150" t="s">
        <v>113</v>
      </c>
      <c r="D16" s="150"/>
      <c r="E16" s="151">
        <v>50000</v>
      </c>
    </row>
    <row r="17" spans="1:5">
      <c r="A17" s="149">
        <f t="shared" si="0"/>
        <v>12</v>
      </c>
      <c r="B17" s="150"/>
      <c r="C17" s="150" t="s">
        <v>114</v>
      </c>
      <c r="D17" s="150"/>
      <c r="E17" s="159" t="s">
        <v>123</v>
      </c>
    </row>
    <row r="18" spans="1:5">
      <c r="A18" s="149">
        <f t="shared" si="0"/>
        <v>13</v>
      </c>
      <c r="B18" s="150"/>
      <c r="C18" s="150" t="s">
        <v>115</v>
      </c>
      <c r="D18" s="150"/>
      <c r="E18" s="151">
        <v>200000</v>
      </c>
    </row>
    <row r="19" spans="1:5" ht="30">
      <c r="A19" s="149">
        <f t="shared" si="0"/>
        <v>14</v>
      </c>
      <c r="B19" s="150"/>
      <c r="C19" s="152" t="s">
        <v>116</v>
      </c>
      <c r="D19" s="150"/>
      <c r="E19" s="151">
        <v>150000</v>
      </c>
    </row>
    <row r="20" spans="1:5">
      <c r="A20" s="149">
        <f t="shared" si="0"/>
        <v>15</v>
      </c>
      <c r="B20" s="150"/>
      <c r="C20" s="150" t="s">
        <v>117</v>
      </c>
      <c r="D20" s="150"/>
      <c r="E20" s="151">
        <v>10000</v>
      </c>
    </row>
    <row r="21" spans="1:5" ht="30">
      <c r="A21" s="149">
        <f t="shared" si="0"/>
        <v>16</v>
      </c>
      <c r="B21" s="150"/>
      <c r="C21" s="152" t="s">
        <v>118</v>
      </c>
      <c r="D21" s="150"/>
      <c r="E21" s="151">
        <v>150000</v>
      </c>
    </row>
    <row r="22" spans="1:5">
      <c r="A22" s="149">
        <f t="shared" si="0"/>
        <v>17</v>
      </c>
      <c r="B22" s="150"/>
      <c r="C22" s="150" t="s">
        <v>119</v>
      </c>
      <c r="D22" s="150"/>
      <c r="E22" s="151">
        <v>500000</v>
      </c>
    </row>
    <row r="23" spans="1:5">
      <c r="A23" s="149">
        <f t="shared" si="0"/>
        <v>18</v>
      </c>
      <c r="B23" s="150"/>
      <c r="C23" s="152" t="s">
        <v>120</v>
      </c>
      <c r="D23" s="150"/>
      <c r="E23" s="151">
        <v>80000</v>
      </c>
    </row>
    <row r="24" spans="1:5">
      <c r="A24" s="149">
        <f t="shared" si="0"/>
        <v>19</v>
      </c>
      <c r="B24" s="150"/>
      <c r="C24" s="150" t="s">
        <v>121</v>
      </c>
      <c r="D24" s="150"/>
      <c r="E24" s="151">
        <v>200000</v>
      </c>
    </row>
    <row r="25" spans="1:5">
      <c r="A25" s="149">
        <f t="shared" si="0"/>
        <v>20</v>
      </c>
      <c r="B25" s="150"/>
      <c r="C25" s="152" t="s">
        <v>122</v>
      </c>
      <c r="D25" s="150"/>
      <c r="E25" s="151">
        <v>30000</v>
      </c>
    </row>
    <row r="26" spans="1:5" s="141" customFormat="1">
      <c r="A26" s="147"/>
      <c r="B26" s="153"/>
      <c r="C26" s="153" t="s">
        <v>27</v>
      </c>
      <c r="D26" s="153"/>
      <c r="E26" s="154">
        <f>SUM(E6:E25)</f>
        <v>3787000</v>
      </c>
    </row>
    <row r="27" spans="1:5" s="146" customFormat="1" ht="18.75">
      <c r="A27" s="155"/>
      <c r="B27" s="156"/>
      <c r="C27" s="157" t="s">
        <v>124</v>
      </c>
      <c r="D27" s="156"/>
      <c r="E27" s="158">
        <v>3800000</v>
      </c>
    </row>
    <row r="28" spans="1:5">
      <c r="A28" s="149"/>
      <c r="B28" s="150"/>
      <c r="C28" s="150"/>
      <c r="D28" s="150"/>
      <c r="E28" s="151"/>
    </row>
    <row r="29" spans="1:5">
      <c r="A29" s="144"/>
    </row>
    <row r="30" spans="1:5">
      <c r="A30" s="162" t="s">
        <v>125</v>
      </c>
    </row>
    <row r="33" spans="1:1">
      <c r="A33" s="141" t="s">
        <v>126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E25"/>
  <sheetViews>
    <sheetView topLeftCell="A10" workbookViewId="0">
      <selection activeCell="D21" sqref="D21"/>
    </sheetView>
  </sheetViews>
  <sheetFormatPr defaultRowHeight="15"/>
  <cols>
    <col min="1" max="1" width="4.140625" customWidth="1"/>
    <col min="2" max="2" width="39.5703125" bestFit="1" customWidth="1"/>
    <col min="3" max="3" width="11.42578125" style="143" bestFit="1" customWidth="1"/>
  </cols>
  <sheetData>
    <row r="1" spans="1:3">
      <c r="A1" s="141" t="s">
        <v>143</v>
      </c>
    </row>
    <row r="2" spans="1:3">
      <c r="A2" s="141" t="s">
        <v>144</v>
      </c>
    </row>
    <row r="4" spans="1:3" s="142" customFormat="1">
      <c r="A4" s="182" t="s">
        <v>26</v>
      </c>
      <c r="B4" s="147" t="s">
        <v>101</v>
      </c>
      <c r="C4" s="183" t="s">
        <v>102</v>
      </c>
    </row>
    <row r="5" spans="1:3">
      <c r="A5" s="174">
        <v>1</v>
      </c>
      <c r="B5" s="178" t="s">
        <v>145</v>
      </c>
      <c r="C5" s="173">
        <v>160000</v>
      </c>
    </row>
    <row r="6" spans="1:3">
      <c r="A6" s="174">
        <f>A5+1</f>
        <v>2</v>
      </c>
      <c r="B6" s="178" t="s">
        <v>146</v>
      </c>
      <c r="C6" s="173">
        <f>1.5*28000</f>
        <v>42000</v>
      </c>
    </row>
    <row r="7" spans="1:3">
      <c r="A7" s="174">
        <f t="shared" ref="A7:A18" si="0">A6+1</f>
        <v>3</v>
      </c>
      <c r="B7" s="178" t="s">
        <v>147</v>
      </c>
      <c r="C7" s="173">
        <v>46000</v>
      </c>
    </row>
    <row r="8" spans="1:3">
      <c r="A8" s="174">
        <f t="shared" si="0"/>
        <v>4</v>
      </c>
      <c r="B8" s="178" t="s">
        <v>148</v>
      </c>
      <c r="C8" s="173">
        <v>104000</v>
      </c>
    </row>
    <row r="9" spans="1:3" ht="47.25" customHeight="1">
      <c r="A9" s="174"/>
      <c r="B9" s="179" t="s">
        <v>149</v>
      </c>
      <c r="C9" s="173"/>
    </row>
    <row r="10" spans="1:3">
      <c r="A10" s="174">
        <f>A8+1</f>
        <v>5</v>
      </c>
      <c r="B10" s="178" t="s">
        <v>150</v>
      </c>
      <c r="C10" s="173">
        <v>20000</v>
      </c>
    </row>
    <row r="11" spans="1:3">
      <c r="A11" s="174">
        <f t="shared" si="0"/>
        <v>6</v>
      </c>
      <c r="B11" s="178" t="s">
        <v>151</v>
      </c>
      <c r="C11" s="173">
        <v>10000</v>
      </c>
    </row>
    <row r="12" spans="1:3">
      <c r="A12" s="174">
        <f t="shared" si="0"/>
        <v>7</v>
      </c>
      <c r="B12" s="178" t="s">
        <v>152</v>
      </c>
      <c r="C12" s="173">
        <v>12000</v>
      </c>
    </row>
    <row r="13" spans="1:3">
      <c r="A13" s="174">
        <f t="shared" si="0"/>
        <v>8</v>
      </c>
      <c r="B13" s="178" t="s">
        <v>153</v>
      </c>
      <c r="C13" s="173">
        <f>3*7500</f>
        <v>22500</v>
      </c>
    </row>
    <row r="14" spans="1:3">
      <c r="A14" s="174">
        <f t="shared" si="0"/>
        <v>9</v>
      </c>
      <c r="B14" s="178" t="s">
        <v>154</v>
      </c>
      <c r="C14" s="173">
        <v>10000</v>
      </c>
    </row>
    <row r="15" spans="1:3">
      <c r="A15" s="174">
        <f t="shared" si="0"/>
        <v>10</v>
      </c>
      <c r="B15" s="178" t="s">
        <v>155</v>
      </c>
      <c r="C15" s="173">
        <v>3000</v>
      </c>
    </row>
    <row r="16" spans="1:3">
      <c r="A16" s="174">
        <f t="shared" si="0"/>
        <v>11</v>
      </c>
      <c r="B16" s="178" t="s">
        <v>156</v>
      </c>
      <c r="C16" s="173">
        <v>20000</v>
      </c>
    </row>
    <row r="17" spans="1:5">
      <c r="A17" s="174">
        <f t="shared" si="0"/>
        <v>12</v>
      </c>
      <c r="B17" s="178" t="s">
        <v>157</v>
      </c>
      <c r="C17" s="173">
        <f>2*20000</f>
        <v>40000</v>
      </c>
    </row>
    <row r="18" spans="1:5">
      <c r="A18" s="174">
        <f t="shared" si="0"/>
        <v>13</v>
      </c>
      <c r="B18" s="178" t="s">
        <v>158</v>
      </c>
      <c r="C18" s="173">
        <v>23000</v>
      </c>
    </row>
    <row r="19" spans="1:5" s="141" customFormat="1" ht="15.75" thickBot="1">
      <c r="A19" s="175"/>
      <c r="B19" s="180" t="s">
        <v>27</v>
      </c>
      <c r="C19" s="172">
        <f>SUM(C5:C18)</f>
        <v>512500</v>
      </c>
    </row>
    <row r="20" spans="1:5" ht="15.75" thickTop="1">
      <c r="A20" s="176"/>
      <c r="B20" s="181"/>
      <c r="C20" s="177"/>
    </row>
    <row r="21" spans="1:5">
      <c r="A21" s="144"/>
    </row>
    <row r="22" spans="1:5">
      <c r="A22" s="162" t="s">
        <v>160</v>
      </c>
      <c r="C22"/>
      <c r="E22" s="143"/>
    </row>
    <row r="23" spans="1:5">
      <c r="C23"/>
      <c r="E23" s="143"/>
    </row>
    <row r="24" spans="1:5">
      <c r="C24"/>
      <c r="E24" s="143"/>
    </row>
    <row r="25" spans="1:5">
      <c r="A25" s="141" t="s">
        <v>126</v>
      </c>
      <c r="C25"/>
      <c r="E25" s="143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E41"/>
  <sheetViews>
    <sheetView topLeftCell="A21" workbookViewId="0">
      <selection activeCell="I44" sqref="I44"/>
    </sheetView>
  </sheetViews>
  <sheetFormatPr defaultRowHeight="15"/>
  <cols>
    <col min="1" max="1" width="4.140625" customWidth="1"/>
    <col min="2" max="2" width="39.5703125" bestFit="1" customWidth="1"/>
    <col min="3" max="3" width="11.42578125" style="143" bestFit="1" customWidth="1"/>
  </cols>
  <sheetData>
    <row r="1" spans="1:4">
      <c r="A1" s="141" t="s">
        <v>179</v>
      </c>
    </row>
    <row r="2" spans="1:4">
      <c r="A2" s="141" t="s">
        <v>180</v>
      </c>
    </row>
    <row r="4" spans="1:4" s="142" customFormat="1">
      <c r="A4" s="182" t="s">
        <v>26</v>
      </c>
      <c r="B4" s="147" t="s">
        <v>101</v>
      </c>
      <c r="C4" s="183" t="s">
        <v>102</v>
      </c>
      <c r="D4" s="147" t="s">
        <v>184</v>
      </c>
    </row>
    <row r="5" spans="1:4" s="142" customFormat="1">
      <c r="A5" s="175"/>
      <c r="B5" s="218" t="s">
        <v>203</v>
      </c>
      <c r="C5" s="217"/>
      <c r="D5" s="216"/>
    </row>
    <row r="6" spans="1:4">
      <c r="A6" s="174">
        <v>1</v>
      </c>
      <c r="B6" s="178" t="s">
        <v>198</v>
      </c>
      <c r="C6" s="173">
        <v>708000</v>
      </c>
      <c r="D6" s="178"/>
    </row>
    <row r="7" spans="1:4">
      <c r="A7" s="174">
        <f>A6+1</f>
        <v>2</v>
      </c>
      <c r="B7" s="178" t="s">
        <v>181</v>
      </c>
      <c r="C7" s="173">
        <v>10000</v>
      </c>
      <c r="D7" s="178"/>
    </row>
    <row r="8" spans="1:4">
      <c r="A8" s="174">
        <f t="shared" ref="A8:A9" si="0">A7+1</f>
        <v>3</v>
      </c>
      <c r="B8" s="178" t="s">
        <v>182</v>
      </c>
      <c r="C8" s="173">
        <v>22500</v>
      </c>
      <c r="D8" s="178"/>
    </row>
    <row r="9" spans="1:4">
      <c r="A9" s="174">
        <f t="shared" si="0"/>
        <v>4</v>
      </c>
      <c r="B9" s="178" t="s">
        <v>183</v>
      </c>
      <c r="C9" s="214">
        <v>24000</v>
      </c>
      <c r="D9" s="178"/>
    </row>
    <row r="10" spans="1:4">
      <c r="A10" s="174"/>
      <c r="B10" s="178"/>
      <c r="C10" s="173"/>
      <c r="D10" s="215">
        <f>SUM(C6:C9)</f>
        <v>764500</v>
      </c>
    </row>
    <row r="11" spans="1:4">
      <c r="A11" s="174">
        <v>5</v>
      </c>
      <c r="B11" s="178" t="s">
        <v>185</v>
      </c>
      <c r="C11" s="173">
        <f>2.5*100000</f>
        <v>250000</v>
      </c>
      <c r="D11" s="215"/>
    </row>
    <row r="12" spans="1:4">
      <c r="A12" s="174">
        <f>A11+1</f>
        <v>6</v>
      </c>
      <c r="B12" s="178" t="s">
        <v>186</v>
      </c>
      <c r="C12" s="214">
        <v>30000</v>
      </c>
      <c r="D12" s="215"/>
    </row>
    <row r="13" spans="1:4">
      <c r="A13" s="174"/>
      <c r="B13" s="178"/>
      <c r="C13" s="173"/>
      <c r="D13" s="215">
        <f>SUM(C11:C12)</f>
        <v>280000</v>
      </c>
    </row>
    <row r="14" spans="1:4">
      <c r="A14" s="174"/>
      <c r="B14" s="178" t="s">
        <v>187</v>
      </c>
      <c r="C14" s="173"/>
      <c r="D14" s="215"/>
    </row>
    <row r="15" spans="1:4">
      <c r="A15" s="174">
        <v>7</v>
      </c>
      <c r="B15" s="178" t="s">
        <v>188</v>
      </c>
      <c r="C15" s="173">
        <v>80000</v>
      </c>
      <c r="D15" s="215"/>
    </row>
    <row r="16" spans="1:4">
      <c r="A16" s="174">
        <f t="shared" ref="A16:A21" si="1">A15+1</f>
        <v>8</v>
      </c>
      <c r="B16" s="178" t="s">
        <v>189</v>
      </c>
      <c r="C16" s="173">
        <v>48000</v>
      </c>
      <c r="D16" s="215"/>
    </row>
    <row r="17" spans="1:4">
      <c r="A17" s="174">
        <f t="shared" si="1"/>
        <v>9</v>
      </c>
      <c r="B17" s="178" t="s">
        <v>190</v>
      </c>
      <c r="C17" s="173">
        <v>10000</v>
      </c>
      <c r="D17" s="215"/>
    </row>
    <row r="18" spans="1:4">
      <c r="A18" s="174">
        <f t="shared" si="1"/>
        <v>10</v>
      </c>
      <c r="B18" s="178" t="s">
        <v>191</v>
      </c>
      <c r="C18" s="173">
        <v>3000</v>
      </c>
      <c r="D18" s="215"/>
    </row>
    <row r="19" spans="1:4">
      <c r="A19" s="174">
        <f t="shared" si="1"/>
        <v>11</v>
      </c>
      <c r="B19" s="178" t="s">
        <v>192</v>
      </c>
      <c r="C19" s="173">
        <v>10000</v>
      </c>
      <c r="D19" s="178"/>
    </row>
    <row r="20" spans="1:4">
      <c r="A20" s="174">
        <f t="shared" si="1"/>
        <v>12</v>
      </c>
      <c r="B20" s="178" t="s">
        <v>193</v>
      </c>
      <c r="C20" s="173">
        <v>10000</v>
      </c>
      <c r="D20" s="178"/>
    </row>
    <row r="21" spans="1:4">
      <c r="A21" s="174">
        <f t="shared" si="1"/>
        <v>13</v>
      </c>
      <c r="B21" s="178" t="s">
        <v>194</v>
      </c>
      <c r="C21" s="214">
        <v>14000</v>
      </c>
      <c r="D21" s="178"/>
    </row>
    <row r="22" spans="1:4">
      <c r="A22" s="174"/>
      <c r="B22" s="178"/>
      <c r="C22" s="173"/>
      <c r="D22" s="215">
        <f>SUM(C15:C21)</f>
        <v>175000</v>
      </c>
    </row>
    <row r="23" spans="1:4">
      <c r="A23" s="174">
        <v>14</v>
      </c>
      <c r="B23" s="178" t="s">
        <v>195</v>
      </c>
      <c r="C23" s="173">
        <v>15000</v>
      </c>
      <c r="D23" s="215"/>
    </row>
    <row r="24" spans="1:4">
      <c r="A24" s="174">
        <f>A23+1</f>
        <v>15</v>
      </c>
      <c r="B24" s="178" t="s">
        <v>196</v>
      </c>
      <c r="C24" s="173">
        <v>15000</v>
      </c>
      <c r="D24" s="215"/>
    </row>
    <row r="25" spans="1:4">
      <c r="A25" s="174">
        <f t="shared" ref="A25" si="2">A24+1</f>
        <v>16</v>
      </c>
      <c r="B25" s="178" t="s">
        <v>197</v>
      </c>
      <c r="C25" s="214">
        <v>15000</v>
      </c>
      <c r="D25" s="215"/>
    </row>
    <row r="26" spans="1:4">
      <c r="A26" s="174"/>
      <c r="B26" s="178"/>
      <c r="C26" s="173"/>
      <c r="D26" s="215">
        <f>SUM(C23:C25)</f>
        <v>45000</v>
      </c>
    </row>
    <row r="27" spans="1:4">
      <c r="A27" s="174"/>
      <c r="B27" s="178"/>
      <c r="C27" s="173"/>
      <c r="D27" s="151">
        <f>SUM(D6:D26)</f>
        <v>1264500</v>
      </c>
    </row>
    <row r="28" spans="1:4">
      <c r="A28" s="174"/>
      <c r="B28" s="178"/>
      <c r="C28" s="173"/>
      <c r="D28" s="215"/>
    </row>
    <row r="29" spans="1:4">
      <c r="A29" s="174"/>
      <c r="B29" s="180" t="s">
        <v>202</v>
      </c>
      <c r="C29" s="173"/>
      <c r="D29" s="215"/>
    </row>
    <row r="30" spans="1:4">
      <c r="A30" s="174">
        <v>1</v>
      </c>
      <c r="B30" s="178" t="s">
        <v>199</v>
      </c>
      <c r="C30" s="173">
        <f>2*190000</f>
        <v>380000</v>
      </c>
      <c r="D30" s="215"/>
    </row>
    <row r="31" spans="1:4">
      <c r="A31" s="174">
        <f>A30+1</f>
        <v>2</v>
      </c>
      <c r="B31" s="178" t="s">
        <v>200</v>
      </c>
      <c r="C31" s="173">
        <v>200000</v>
      </c>
      <c r="D31" s="178"/>
    </row>
    <row r="32" spans="1:4">
      <c r="A32" s="174">
        <f t="shared" ref="A32" si="3">A31+1</f>
        <v>3</v>
      </c>
      <c r="B32" s="178" t="s">
        <v>201</v>
      </c>
      <c r="C32" s="214">
        <f>2*85000</f>
        <v>170000</v>
      </c>
      <c r="D32" s="178"/>
    </row>
    <row r="33" spans="1:5">
      <c r="A33" s="174"/>
      <c r="B33" s="178"/>
      <c r="C33" s="173"/>
      <c r="D33" s="215">
        <f>SUM(C30:C32)</f>
        <v>750000</v>
      </c>
    </row>
    <row r="34" spans="1:5">
      <c r="A34" s="174"/>
      <c r="B34" s="178"/>
      <c r="C34" s="173"/>
      <c r="D34" s="178"/>
    </row>
    <row r="35" spans="1:5" s="141" customFormat="1" ht="15.75" thickBot="1">
      <c r="A35" s="175"/>
      <c r="B35" s="180" t="s">
        <v>27</v>
      </c>
      <c r="C35" s="172">
        <f>SUM(C6:C34)</f>
        <v>2014500</v>
      </c>
      <c r="D35" s="223">
        <f>SUM(D27+D33)</f>
        <v>2014500</v>
      </c>
    </row>
    <row r="36" spans="1:5" s="222" customFormat="1" ht="16.5" thickTop="1" thickBot="1">
      <c r="A36" s="220"/>
      <c r="B36" s="221" t="s">
        <v>204</v>
      </c>
      <c r="C36" s="219"/>
      <c r="D36" s="172">
        <v>2000000</v>
      </c>
    </row>
    <row r="37" spans="1:5" ht="15.75" thickTop="1">
      <c r="A37" s="144"/>
    </row>
    <row r="38" spans="1:5">
      <c r="A38" s="162" t="s">
        <v>205</v>
      </c>
      <c r="C38"/>
      <c r="E38" s="143"/>
    </row>
    <row r="39" spans="1:5">
      <c r="C39"/>
      <c r="E39" s="143"/>
    </row>
    <row r="40" spans="1:5">
      <c r="C40"/>
      <c r="E40" s="143"/>
    </row>
    <row r="41" spans="1:5">
      <c r="A41" s="141" t="s">
        <v>126</v>
      </c>
      <c r="C41"/>
      <c r="E41" s="14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List Iuran Kas</vt:lpstr>
      <vt:lpstr> Detail Kas Kecil</vt:lpstr>
      <vt:lpstr>List Donatur</vt:lpstr>
      <vt:lpstr> Detail Donatur</vt:lpstr>
      <vt:lpstr>Rincian Tagihan p RT</vt:lpstr>
      <vt:lpstr>Baca Yasin &amp; Munggahan </vt:lpstr>
      <vt:lpstr>Konsumsi Lebaran'16</vt:lpstr>
      <vt:lpstr>' Detail Donatur'!Print_Area</vt:lpstr>
      <vt:lpstr>'List Donatur'!Print_Area</vt:lpstr>
      <vt:lpstr>'Rincian Tagihan p RT'!Print_Area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winuser</dc:creator>
  <cp:lastModifiedBy>winuser</cp:lastModifiedBy>
  <cp:lastPrinted>2016-06-06T03:33:00Z</cp:lastPrinted>
  <dcterms:created xsi:type="dcterms:W3CDTF">2016-01-06T07:48:45Z</dcterms:created>
  <dcterms:modified xsi:type="dcterms:W3CDTF">2016-07-12T12:00:47Z</dcterms:modified>
</cp:coreProperties>
</file>