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75" windowHeight="6855"/>
  </bookViews>
  <sheets>
    <sheet name="DN thanh toan" sheetId="1" r:id="rId1"/>
    <sheet name="Viet bao cao" sheetId="2" r:id="rId2"/>
    <sheet name="Minitest" sheetId="3" r:id="rId3"/>
  </sheets>
  <calcPr calcId="124519"/>
</workbook>
</file>

<file path=xl/calcChain.xml><?xml version="1.0" encoding="utf-8"?>
<calcChain xmlns="http://schemas.openxmlformats.org/spreadsheetml/2006/main">
  <c r="F3" i="3"/>
  <c r="F33" i="2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34" s="1"/>
  <c r="F10"/>
  <c r="F9"/>
  <c r="F8"/>
  <c r="F11" s="1"/>
  <c r="F4"/>
  <c r="F5" s="1"/>
  <c r="F83" i="1"/>
  <c r="E102"/>
  <c r="E101"/>
  <c r="E99"/>
  <c r="E97"/>
  <c r="E96"/>
  <c r="E95"/>
  <c r="E103" s="1"/>
  <c r="F91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75" s="1"/>
  <c r="F55"/>
  <c r="F51"/>
  <c r="F50"/>
  <c r="F49"/>
  <c r="F52" s="1"/>
  <c r="F45"/>
  <c r="F46" s="1"/>
  <c r="F39"/>
  <c r="F40" s="1"/>
  <c r="E33"/>
  <c r="G33" s="1"/>
  <c r="E32"/>
  <c r="G32" s="1"/>
  <c r="E31"/>
  <c r="G31" s="1"/>
  <c r="G30"/>
  <c r="F30"/>
  <c r="H30" s="1"/>
  <c r="G29"/>
  <c r="F29"/>
  <c r="H29" s="1"/>
  <c r="E28"/>
  <c r="G28" s="1"/>
  <c r="E27"/>
  <c r="G27" s="1"/>
  <c r="E26"/>
  <c r="G26" s="1"/>
  <c r="E25"/>
  <c r="G25" s="1"/>
  <c r="E24"/>
  <c r="G24" s="1"/>
  <c r="E23"/>
  <c r="G23" s="1"/>
  <c r="G34" s="1"/>
  <c r="F23" l="1"/>
  <c r="F24"/>
  <c r="H24" s="1"/>
  <c r="F25"/>
  <c r="H25" s="1"/>
  <c r="F26"/>
  <c r="H26" s="1"/>
  <c r="F27"/>
  <c r="H27" s="1"/>
  <c r="F28"/>
  <c r="H28" s="1"/>
  <c r="F31"/>
  <c r="H31" s="1"/>
  <c r="F32"/>
  <c r="H32" s="1"/>
  <c r="F33"/>
  <c r="H33" s="1"/>
  <c r="F34" l="1"/>
  <c r="H23"/>
  <c r="H34" l="1"/>
  <c r="C104" s="1"/>
</calcChain>
</file>

<file path=xl/sharedStrings.xml><?xml version="1.0" encoding="utf-8"?>
<sst xmlns="http://schemas.openxmlformats.org/spreadsheetml/2006/main" count="291" uniqueCount="136">
  <si>
    <t>TRƯỜNG ĐẠI HỌC THĂNG LONG</t>
  </si>
  <si>
    <t>BỘ MÔN NGÔN NGỮ ANH</t>
  </si>
  <si>
    <t>BẢN DỰ TRÙ KINH PHÍ TRIỂN KHAI CHƯƠNG TRÌNH ENGLISH DISCOVERIES ONLINE (EDO)</t>
  </si>
  <si>
    <t>HỌC KÌ 3 , NĂM HỌC 2013-2014</t>
  </si>
  <si>
    <t>Kính gửi: Ban Giám hiệu và Phòng Tài vụ</t>
  </si>
  <si>
    <t>Bộ môn Ngôn ngữ Anh kính đề nghị quý Ban, Phòng phê duyệt mức thù lao cho giảng viên dạy lớp English Discoveries Online(EDO)</t>
  </si>
  <si>
    <t xml:space="preserve"> và giảng viên quản lý lớp EdO cho cán bộ, giảng viên nhà trường, và các hạng mục công việc liên quan - học kì 3, năm học 2013-2014 như sau: </t>
  </si>
  <si>
    <t>I. Thù lao cho giảng viên dạy lớp EDO</t>
  </si>
  <si>
    <t>Do ở các giờ dạy EDO offline giáo viên phải soạn mới bài giảng dựa trên nội dung của các khóa học EDO,</t>
  </si>
  <si>
    <t>chữa bài tập viết cho sinh viên trong và ngoài hệ thống, soạn thêm bài tập đưa vào hệ thống, tổ chức trông thi cuối khóa,</t>
  </si>
  <si>
    <t xml:space="preserve">tạo lập diễn đàn theo dõi việc học tập trên hệ thống nên bộ môn đề nghị nhà trường thanh toán  giờ dạy các lớp EDO  cao hơn </t>
  </si>
  <si>
    <t>các lớp tiếng Anh thông thường.</t>
  </si>
  <si>
    <t>Bộ môn đề nghị định mức giờ cơ sơ cho giáo viên dạy lớp EDO như sau:</t>
  </si>
  <si>
    <t>Đối với lớp Sơ trung cấp 2(STC2): mức giờ cơ sở từ 80.000 VNĐ thành 160.000 VNĐ</t>
  </si>
  <si>
    <t>Công thức tính thù lao như sau:</t>
  </si>
  <si>
    <t>160.000x ( hệ số giáo viên + hệ số lớp) x hệ số sinh viên</t>
  </si>
  <si>
    <t>Đối với lớp Sơ trung cấp 1 và sơ cấp 2(STC1, SC2): mức giờ cơ sở từ 80.000 VNĐ thành 120.000 VNĐ</t>
  </si>
  <si>
    <t>120.000x ( hệ số giáo viên + hệ số lớp) x hệ số sinh viên</t>
  </si>
  <si>
    <t>Danh sách giáo viên tham gia giảng dạy các lớp EDO, học kì 3, nhóm 3, năm học 2013-2014 như sau:</t>
  </si>
  <si>
    <t>Stt</t>
  </si>
  <si>
    <t>Mã</t>
  </si>
  <si>
    <t>Tên giáo viên</t>
  </si>
  <si>
    <t>Hệ số GV</t>
  </si>
  <si>
    <t>Số giờ dạy</t>
  </si>
  <si>
    <t>Thành tiền</t>
  </si>
  <si>
    <t>Số tiền nhận theo nhật ký giảng dạy</t>
  </si>
  <si>
    <t>Số tiền còn phải thanh toán</t>
  </si>
  <si>
    <t>Ghi chú</t>
  </si>
  <si>
    <t>CNE003</t>
  </si>
  <si>
    <t>Cao Thị Tô Hoài</t>
  </si>
  <si>
    <t>STC2.2(EDO)</t>
  </si>
  <si>
    <t>CNE033</t>
  </si>
  <si>
    <t>Trần Thị Thanh Hương</t>
  </si>
  <si>
    <t>STC1.3(EDO)</t>
  </si>
  <si>
    <t>CNE007</t>
  </si>
  <si>
    <t>Hoàng Thị Thu Dung</t>
  </si>
  <si>
    <t>STC2.1(EDO)</t>
  </si>
  <si>
    <t>CNE006</t>
  </si>
  <si>
    <t>Nguyễn Thị Kiều Dung</t>
  </si>
  <si>
    <t>STC1.5(EDO)</t>
  </si>
  <si>
    <t>CNE008</t>
  </si>
  <si>
    <t>Đỗ Thu Hằng</t>
  </si>
  <si>
    <t>STC1.2(EDO)</t>
  </si>
  <si>
    <t>CNE028</t>
  </si>
  <si>
    <t>Mai Lan</t>
  </si>
  <si>
    <t>STC1.4(EDO)</t>
  </si>
  <si>
    <t>CNE009</t>
  </si>
  <si>
    <t>Lê Thị Hòa</t>
  </si>
  <si>
    <t>STC2.4</t>
  </si>
  <si>
    <t>CNE011</t>
  </si>
  <si>
    <t>Nguyễn Thị Hải Oanh</t>
  </si>
  <si>
    <t xml:space="preserve"> SC2.3</t>
  </si>
  <si>
    <t>CNE005</t>
  </si>
  <si>
    <t>Đặng Thị  Kim Chung</t>
  </si>
  <si>
    <t>STC2.3</t>
  </si>
  <si>
    <t>CNE017</t>
  </si>
  <si>
    <t>Phí Thị Thu Trang</t>
  </si>
  <si>
    <t>SC2.4 &amp; SC2.5</t>
  </si>
  <si>
    <t>CNE022</t>
  </si>
  <si>
    <t>Trần Thị Phượng</t>
  </si>
  <si>
    <t>SC2.1 &amp; SC2.2</t>
  </si>
  <si>
    <t xml:space="preserve">Tổng </t>
  </si>
  <si>
    <t>II. Thù lao cho giảng viên quản lý lớp cán bộ giáo viên</t>
  </si>
  <si>
    <t>Tiền quản lý lớp cán bộ giáo viên quy ra giờ dạy EDO</t>
  </si>
  <si>
    <t>Mã GV</t>
  </si>
  <si>
    <t>CNE014</t>
  </si>
  <si>
    <t>Phạm Thái Sơn</t>
  </si>
  <si>
    <t>Tổng</t>
  </si>
  <si>
    <t>III. Thù lao cho giáo viên viết báo cáo</t>
  </si>
  <si>
    <t>III.1</t>
  </si>
  <si>
    <t>Viết báo cáo tổng kết : độ dài bài báo cáo 10-15 trang, đơn vị tính: bài</t>
  </si>
  <si>
    <t>Mã giáo viên</t>
  </si>
  <si>
    <t>Họ và tên</t>
  </si>
  <si>
    <t>Số lượng</t>
  </si>
  <si>
    <t>Đơn giá</t>
  </si>
  <si>
    <t>III.2</t>
  </si>
  <si>
    <t>Viết báo cáo thành phần : độ dài bài báo cáo 3-10 trang, đơn vị tính: bài</t>
  </si>
  <si>
    <t>III.3</t>
  </si>
  <si>
    <t>Viết báo cáo cá nhân : độ dài bài báo cáo 2-5 trang, đơn vị tính: bài</t>
  </si>
  <si>
    <t>CNE004</t>
  </si>
  <si>
    <t>Trần Thị Hải Bình</t>
  </si>
  <si>
    <t>Đặng Thị Kim Chung</t>
  </si>
  <si>
    <t>CNE012</t>
  </si>
  <si>
    <t>Hoàng Kim Thúy</t>
  </si>
  <si>
    <t>CNE030</t>
  </si>
  <si>
    <t>Nguyễn Thị Thanh</t>
  </si>
  <si>
    <t>CNE034</t>
  </si>
  <si>
    <t>Đặng Thị Hạnh</t>
  </si>
  <si>
    <t>CNE035</t>
  </si>
  <si>
    <t>Lê Thị Phượng</t>
  </si>
  <si>
    <t>CNE015</t>
  </si>
  <si>
    <t>Đỗ Thị Hồng Hà</t>
  </si>
  <si>
    <t>CNE025</t>
  </si>
  <si>
    <t>Nguyễn Thị Lan Phương</t>
  </si>
  <si>
    <t>CNE018</t>
  </si>
  <si>
    <t>Nguyễn Vân Khánh</t>
  </si>
  <si>
    <t>CNE021</t>
  </si>
  <si>
    <t>Tô Hoài An</t>
  </si>
  <si>
    <t>IV. Thù lao cho giáo viên làm đề giữa kì đưa lên hệ thống EDO và làm thêm trên lớp</t>
  </si>
  <si>
    <t xml:space="preserve">Để nâng cao chất lượng giảng dạy, cũng như việc kiểm tra đánh giá, giáo viên các lớp EDO ( online và offline) </t>
  </si>
  <si>
    <t>đã thiết kế thêm các bài kiểm tra nhỏ (mini test) trên lớp cũng như đưa lên hệ thống EDO.</t>
  </si>
  <si>
    <t>Do vậy Bộ môn Ngôn ngữ Anh xin được tính thù lao cho giáo viên làm đề là 50.000 VNĐ/1 bài</t>
  </si>
  <si>
    <t>Theo số dự tính là: 70 bài</t>
  </si>
  <si>
    <t>Số tiền dự tính: 70*50.000 = 3.500.000</t>
  </si>
  <si>
    <t>III. Thù lao cho thư kí Bộ môn</t>
  </si>
  <si>
    <t>Bộ môn đề nghị định mức thanh toán cho thư kí bộ môn là : 70.000VNĐ / 1 giờ làm việc</t>
  </si>
  <si>
    <t>Làm công tác phục vụ thi: làm điểm giữa kì , làm danh sách dự thi và phòng thi giữa kì và cuối kì.</t>
  </si>
  <si>
    <t>Tổng hợp thông tin giáo viên viết báo cáo, thiết kế bài kiểm tra để lưu giữ ,thanh toán, và các công việc hành chính</t>
  </si>
  <si>
    <t xml:space="preserve"> liên quan khác</t>
  </si>
  <si>
    <t>Số giờ</t>
  </si>
  <si>
    <t>CNE032</t>
  </si>
  <si>
    <t>Phan Thị Minh Tú</t>
  </si>
  <si>
    <t>IV. Thù lao cho trung tâm Khảo thí và Đảm bảo chất lượng</t>
  </si>
  <si>
    <t>STT</t>
  </si>
  <si>
    <t>Công việc</t>
  </si>
  <si>
    <t>(đồng)</t>
  </si>
  <si>
    <t>Quét ảnh</t>
  </si>
  <si>
    <t>Nhận dạng ảnh</t>
  </si>
  <si>
    <t>Làm sạch số liệu và chuyển sang SPSS,</t>
  </si>
  <si>
    <t>Số biến</t>
  </si>
  <si>
    <t>đặt biến và nhãn</t>
  </si>
  <si>
    <t>Xử lý các biểu bảng</t>
  </si>
  <si>
    <t>(46 bảng x 7 loại và 5 bảng xếp thứ tự)</t>
  </si>
  <si>
    <t>Xử lý câu hỏi mở</t>
  </si>
  <si>
    <t>Trang giấy A4</t>
  </si>
  <si>
    <t>So sánh kết quả Đợt 1 và Đợt 2</t>
  </si>
  <si>
    <t>Tổng cộng:</t>
  </si>
  <si>
    <t xml:space="preserve">Tổng số tiền thanh toán: </t>
  </si>
  <si>
    <t>(Số tiền bằng chữ: Ba mươi triệu tám trăm chín mươi hai nghìn đồng chẵn./.)</t>
  </si>
  <si>
    <t xml:space="preserve">Bộ môn Ngôn ngữ Anh kính đề nghị quý Ban, Phòng xem xét và phê duyệt bản dự trù kinh phí cho các hạng mục công việc </t>
  </si>
  <si>
    <t>phục vụ triển khai chương trình EDO, học kì 3 năm học 2013 - 2014 như trên.</t>
  </si>
  <si>
    <t>Bộ môn xin chân thành cảm ơn.</t>
  </si>
  <si>
    <t>Hà Nội, ngày ….. tháng …. năm 2014</t>
  </si>
  <si>
    <t>Ý kiến của Ban giám hiệu</t>
  </si>
  <si>
    <t>T/M Bộ môn Ngôn ngữ Anh</t>
  </si>
  <si>
    <t>Số bài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</si>
</sst>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b/>
      <i/>
      <sz val="13"/>
      <color theme="1"/>
      <name val="Times New Roman"/>
      <family val="1"/>
    </font>
    <font>
      <i/>
      <sz val="13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4" fontId="2" fillId="0" borderId="0" xfId="0" applyNumberFormat="1" applyFont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8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164" fontId="2" fillId="0" borderId="0" xfId="0" applyNumberFormat="1" applyFont="1" applyBorder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4" fontId="8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 wrapText="1"/>
    </xf>
    <xf numFmtId="3" fontId="7" fillId="0" borderId="0" xfId="0" applyNumberFormat="1" applyFont="1" applyBorder="1" applyAlignment="1">
      <alignment horizontal="center"/>
    </xf>
    <xf numFmtId="0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1"/>
  <sheetViews>
    <sheetView tabSelected="1" topLeftCell="A12" workbookViewId="0">
      <selection activeCell="I18" sqref="I18"/>
    </sheetView>
  </sheetViews>
  <sheetFormatPr defaultRowHeight="15.75"/>
  <cols>
    <col min="1" max="1" width="4.42578125" style="1" customWidth="1"/>
    <col min="2" max="2" width="25.42578125" style="1" customWidth="1"/>
    <col min="3" max="3" width="24.7109375" style="1" customWidth="1"/>
    <col min="4" max="4" width="9.140625" style="1" customWidth="1"/>
    <col min="5" max="5" width="16" style="1" customWidth="1"/>
    <col min="6" max="7" width="17.140625" style="1" customWidth="1"/>
    <col min="8" max="8" width="16.28515625" style="1" customWidth="1"/>
    <col min="9" max="9" width="20" style="1" customWidth="1"/>
    <col min="10" max="10" width="14.140625" style="1" bestFit="1" customWidth="1"/>
    <col min="11" max="16384" width="9.140625" style="1"/>
  </cols>
  <sheetData>
    <row r="1" spans="1:9">
      <c r="A1" s="1" t="s">
        <v>0</v>
      </c>
    </row>
    <row r="2" spans="1:9">
      <c r="A2" s="2" t="s">
        <v>1</v>
      </c>
      <c r="B2" s="2"/>
    </row>
    <row r="4" spans="1:9" ht="20.25">
      <c r="A4" s="3" t="s">
        <v>2</v>
      </c>
      <c r="B4" s="3"/>
      <c r="C4" s="3"/>
      <c r="D4" s="3"/>
      <c r="E4" s="3"/>
      <c r="F4" s="3"/>
      <c r="G4" s="3"/>
      <c r="H4" s="3"/>
      <c r="I4" s="4"/>
    </row>
    <row r="5" spans="1:9" ht="20.25">
      <c r="A5" s="5" t="s">
        <v>3</v>
      </c>
      <c r="B5" s="5"/>
      <c r="C5" s="5"/>
      <c r="D5" s="5"/>
      <c r="E5" s="5"/>
      <c r="F5" s="5"/>
      <c r="G5" s="5"/>
      <c r="H5" s="5"/>
      <c r="I5" s="4"/>
    </row>
    <row r="6" spans="1:9">
      <c r="A6" s="6" t="s">
        <v>4</v>
      </c>
      <c r="B6" s="6"/>
    </row>
    <row r="7" spans="1:9">
      <c r="A7" s="1" t="s">
        <v>5</v>
      </c>
    </row>
    <row r="8" spans="1:9">
      <c r="A8" s="1" t="s">
        <v>6</v>
      </c>
    </row>
    <row r="9" spans="1:9">
      <c r="A9" s="7" t="s">
        <v>7</v>
      </c>
      <c r="B9" s="7"/>
    </row>
    <row r="10" spans="1:9">
      <c r="A10" s="8" t="s">
        <v>8</v>
      </c>
      <c r="B10" s="8"/>
    </row>
    <row r="11" spans="1:9">
      <c r="A11" s="8" t="s">
        <v>9</v>
      </c>
      <c r="B11" s="8"/>
    </row>
    <row r="12" spans="1:9">
      <c r="A12" s="8" t="s">
        <v>10</v>
      </c>
    </row>
    <row r="13" spans="1:9">
      <c r="A13" s="8" t="s">
        <v>11</v>
      </c>
      <c r="B13" s="8"/>
    </row>
    <row r="14" spans="1:9">
      <c r="A14" s="1" t="s">
        <v>12</v>
      </c>
    </row>
    <row r="15" spans="1:9">
      <c r="A15" s="1" t="s">
        <v>13</v>
      </c>
    </row>
    <row r="16" spans="1:9">
      <c r="A16" s="1" t="s">
        <v>14</v>
      </c>
    </row>
    <row r="17" spans="1:9">
      <c r="C17" s="1" t="s">
        <v>15</v>
      </c>
    </row>
    <row r="18" spans="1:9">
      <c r="A18" s="1" t="s">
        <v>16</v>
      </c>
    </row>
    <row r="19" spans="1:9">
      <c r="A19" s="1" t="s">
        <v>14</v>
      </c>
    </row>
    <row r="20" spans="1:9">
      <c r="C20" s="1" t="s">
        <v>17</v>
      </c>
    </row>
    <row r="21" spans="1:9">
      <c r="A21" s="1" t="s">
        <v>18</v>
      </c>
    </row>
    <row r="22" spans="1:9" ht="31.5">
      <c r="A22" s="9" t="s">
        <v>19</v>
      </c>
      <c r="B22" s="9" t="s">
        <v>20</v>
      </c>
      <c r="C22" s="9" t="s">
        <v>21</v>
      </c>
      <c r="D22" s="10" t="s">
        <v>22</v>
      </c>
      <c r="E22" s="10" t="s">
        <v>23</v>
      </c>
      <c r="F22" s="11" t="s">
        <v>24</v>
      </c>
      <c r="G22" s="12" t="s">
        <v>25</v>
      </c>
      <c r="H22" s="10" t="s">
        <v>26</v>
      </c>
      <c r="I22" s="12" t="s">
        <v>27</v>
      </c>
    </row>
    <row r="23" spans="1:9">
      <c r="A23" s="9">
        <v>1</v>
      </c>
      <c r="B23" s="9" t="s">
        <v>28</v>
      </c>
      <c r="C23" s="13" t="s">
        <v>29</v>
      </c>
      <c r="D23" s="9">
        <v>1.4</v>
      </c>
      <c r="E23" s="9">
        <f t="shared" ref="E23:E28" si="0">2*9</f>
        <v>18</v>
      </c>
      <c r="F23" s="14">
        <f>+E23*D23*160000</f>
        <v>4032000</v>
      </c>
      <c r="G23" s="14">
        <f t="shared" ref="G23:G33" si="1">+D23*E23*80000</f>
        <v>2016000</v>
      </c>
      <c r="H23" s="14">
        <f t="shared" ref="H23:H33" si="2">+F23-G23</f>
        <v>2016000</v>
      </c>
      <c r="I23" s="14" t="s">
        <v>30</v>
      </c>
    </row>
    <row r="24" spans="1:9">
      <c r="A24" s="9">
        <v>2</v>
      </c>
      <c r="B24" s="9" t="s">
        <v>31</v>
      </c>
      <c r="C24" s="13" t="s">
        <v>32</v>
      </c>
      <c r="D24" s="10">
        <v>1.4</v>
      </c>
      <c r="E24" s="9">
        <f t="shared" si="0"/>
        <v>18</v>
      </c>
      <c r="F24" s="14">
        <f>+E24*D24*120000</f>
        <v>3024000</v>
      </c>
      <c r="G24" s="14">
        <f t="shared" si="1"/>
        <v>2016000</v>
      </c>
      <c r="H24" s="14">
        <f t="shared" si="2"/>
        <v>1008000</v>
      </c>
      <c r="I24" s="14" t="s">
        <v>33</v>
      </c>
    </row>
    <row r="25" spans="1:9">
      <c r="A25" s="9">
        <v>3</v>
      </c>
      <c r="B25" s="9" t="s">
        <v>34</v>
      </c>
      <c r="C25" s="13" t="s">
        <v>35</v>
      </c>
      <c r="D25" s="9">
        <v>1.4</v>
      </c>
      <c r="E25" s="9">
        <f t="shared" si="0"/>
        <v>18</v>
      </c>
      <c r="F25" s="14">
        <f>+E25*D25*160000</f>
        <v>4032000</v>
      </c>
      <c r="G25" s="14">
        <f t="shared" si="1"/>
        <v>2016000</v>
      </c>
      <c r="H25" s="14">
        <f t="shared" si="2"/>
        <v>2016000</v>
      </c>
      <c r="I25" s="14" t="s">
        <v>36</v>
      </c>
    </row>
    <row r="26" spans="1:9">
      <c r="A26" s="9">
        <v>4</v>
      </c>
      <c r="B26" s="9" t="s">
        <v>37</v>
      </c>
      <c r="C26" s="13" t="s">
        <v>38</v>
      </c>
      <c r="D26" s="9">
        <v>1.4</v>
      </c>
      <c r="E26" s="9">
        <f t="shared" si="0"/>
        <v>18</v>
      </c>
      <c r="F26" s="14">
        <f>+E26*D26*120000</f>
        <v>3024000</v>
      </c>
      <c r="G26" s="14">
        <f t="shared" si="1"/>
        <v>2016000</v>
      </c>
      <c r="H26" s="14">
        <f t="shared" si="2"/>
        <v>1008000</v>
      </c>
      <c r="I26" s="14" t="s">
        <v>39</v>
      </c>
    </row>
    <row r="27" spans="1:9">
      <c r="A27" s="9">
        <v>5</v>
      </c>
      <c r="B27" s="9" t="s">
        <v>40</v>
      </c>
      <c r="C27" s="13" t="s">
        <v>41</v>
      </c>
      <c r="D27" s="9">
        <v>1.4</v>
      </c>
      <c r="E27" s="9">
        <f t="shared" si="0"/>
        <v>18</v>
      </c>
      <c r="F27" s="14">
        <f>+E27*D27*120000</f>
        <v>3024000</v>
      </c>
      <c r="G27" s="14">
        <f t="shared" si="1"/>
        <v>2016000</v>
      </c>
      <c r="H27" s="14">
        <f t="shared" si="2"/>
        <v>1008000</v>
      </c>
      <c r="I27" s="14" t="s">
        <v>42</v>
      </c>
    </row>
    <row r="28" spans="1:9">
      <c r="A28" s="9">
        <v>6</v>
      </c>
      <c r="B28" s="9" t="s">
        <v>43</v>
      </c>
      <c r="C28" s="13" t="s">
        <v>44</v>
      </c>
      <c r="D28" s="9">
        <v>1.3</v>
      </c>
      <c r="E28" s="9">
        <f t="shared" si="0"/>
        <v>18</v>
      </c>
      <c r="F28" s="14">
        <f>+E28*D28*120000</f>
        <v>2808000.0000000005</v>
      </c>
      <c r="G28" s="14">
        <f t="shared" si="1"/>
        <v>1872000.0000000002</v>
      </c>
      <c r="H28" s="14">
        <f t="shared" si="2"/>
        <v>936000.00000000023</v>
      </c>
      <c r="I28" s="14" t="s">
        <v>45</v>
      </c>
    </row>
    <row r="29" spans="1:9" s="18" customFormat="1">
      <c r="A29" s="9">
        <v>7</v>
      </c>
      <c r="B29" s="15" t="s">
        <v>46</v>
      </c>
      <c r="C29" s="16" t="s">
        <v>47</v>
      </c>
      <c r="D29" s="15">
        <v>1.4</v>
      </c>
      <c r="E29" s="15">
        <v>18</v>
      </c>
      <c r="F29" s="17">
        <f>+D29*E29*160000</f>
        <v>4032000</v>
      </c>
      <c r="G29" s="17">
        <f t="shared" si="1"/>
        <v>2016000</v>
      </c>
      <c r="H29" s="17">
        <f t="shared" si="2"/>
        <v>2016000</v>
      </c>
      <c r="I29" s="17" t="s">
        <v>48</v>
      </c>
    </row>
    <row r="30" spans="1:9" s="18" customFormat="1">
      <c r="A30" s="9">
        <v>8</v>
      </c>
      <c r="B30" s="15" t="s">
        <v>49</v>
      </c>
      <c r="C30" s="16" t="s">
        <v>50</v>
      </c>
      <c r="D30" s="15">
        <v>1.4</v>
      </c>
      <c r="E30" s="15">
        <v>18</v>
      </c>
      <c r="F30" s="17">
        <f>+D30*E30*120000</f>
        <v>3024000</v>
      </c>
      <c r="G30" s="17">
        <f t="shared" si="1"/>
        <v>2016000</v>
      </c>
      <c r="H30" s="17">
        <f t="shared" si="2"/>
        <v>1008000</v>
      </c>
      <c r="I30" s="17" t="s">
        <v>51</v>
      </c>
    </row>
    <row r="31" spans="1:9">
      <c r="A31" s="9">
        <v>9</v>
      </c>
      <c r="B31" s="9" t="s">
        <v>52</v>
      </c>
      <c r="C31" s="13" t="s">
        <v>53</v>
      </c>
      <c r="D31" s="9">
        <v>1.4</v>
      </c>
      <c r="E31" s="9">
        <f>2*9</f>
        <v>18</v>
      </c>
      <c r="F31" s="14">
        <f>+E31*D31*160000</f>
        <v>4032000</v>
      </c>
      <c r="G31" s="14">
        <f t="shared" si="1"/>
        <v>2016000</v>
      </c>
      <c r="H31" s="14">
        <f t="shared" si="2"/>
        <v>2016000</v>
      </c>
      <c r="I31" s="14" t="s">
        <v>54</v>
      </c>
    </row>
    <row r="32" spans="1:9">
      <c r="A32" s="9">
        <v>10</v>
      </c>
      <c r="B32" s="9" t="s">
        <v>55</v>
      </c>
      <c r="C32" s="13" t="s">
        <v>56</v>
      </c>
      <c r="D32" s="9">
        <v>1.4</v>
      </c>
      <c r="E32" s="9">
        <f>2*9*2</f>
        <v>36</v>
      </c>
      <c r="F32" s="14">
        <f>+E32*D32*120000</f>
        <v>6048000</v>
      </c>
      <c r="G32" s="14">
        <f t="shared" si="1"/>
        <v>4032000</v>
      </c>
      <c r="H32" s="14">
        <f t="shared" si="2"/>
        <v>2016000</v>
      </c>
      <c r="I32" s="14" t="s">
        <v>57</v>
      </c>
    </row>
    <row r="33" spans="1:9">
      <c r="A33" s="9">
        <v>11</v>
      </c>
      <c r="B33" s="9" t="s">
        <v>58</v>
      </c>
      <c r="C33" s="13" t="s">
        <v>59</v>
      </c>
      <c r="D33" s="9">
        <v>1.4</v>
      </c>
      <c r="E33" s="9">
        <f>2*9*2</f>
        <v>36</v>
      </c>
      <c r="F33" s="14">
        <f>+E33*D33*120000</f>
        <v>6048000</v>
      </c>
      <c r="G33" s="14">
        <f t="shared" si="1"/>
        <v>4032000</v>
      </c>
      <c r="H33" s="14">
        <f t="shared" si="2"/>
        <v>2016000</v>
      </c>
      <c r="I33" s="14" t="s">
        <v>60</v>
      </c>
    </row>
    <row r="34" spans="1:9">
      <c r="A34" s="19" t="s">
        <v>61</v>
      </c>
      <c r="B34" s="20"/>
      <c r="C34" s="20"/>
      <c r="D34" s="20"/>
      <c r="E34" s="21"/>
      <c r="F34" s="14">
        <f>+SUM(F23:F33)</f>
        <v>43128000</v>
      </c>
      <c r="G34" s="14">
        <f>+SUM(G23:G33)</f>
        <v>26064000</v>
      </c>
      <c r="H34" s="22">
        <f>+F34-G34</f>
        <v>17064000</v>
      </c>
      <c r="I34" s="22"/>
    </row>
    <row r="36" spans="1:9">
      <c r="A36" s="7" t="s">
        <v>62</v>
      </c>
      <c r="B36" s="7"/>
    </row>
    <row r="37" spans="1:9">
      <c r="A37" s="1" t="s">
        <v>63</v>
      </c>
    </row>
    <row r="38" spans="1:9" ht="31.5">
      <c r="A38" s="9" t="s">
        <v>19</v>
      </c>
      <c r="B38" s="9" t="s">
        <v>64</v>
      </c>
      <c r="C38" s="9" t="s">
        <v>21</v>
      </c>
      <c r="D38" s="10" t="s">
        <v>22</v>
      </c>
      <c r="E38" s="10" t="s">
        <v>23</v>
      </c>
      <c r="F38" s="11" t="s">
        <v>24</v>
      </c>
    </row>
    <row r="39" spans="1:9">
      <c r="A39" s="9">
        <v>1</v>
      </c>
      <c r="B39" s="9" t="s">
        <v>65</v>
      </c>
      <c r="C39" s="13" t="s">
        <v>66</v>
      </c>
      <c r="D39" s="9">
        <v>1.4</v>
      </c>
      <c r="E39" s="9">
        <v>5</v>
      </c>
      <c r="F39" s="14">
        <f>+D39*E39*160000</f>
        <v>1120000</v>
      </c>
    </row>
    <row r="40" spans="1:9">
      <c r="A40" s="23" t="s">
        <v>67</v>
      </c>
      <c r="B40" s="23"/>
      <c r="C40" s="23"/>
      <c r="D40" s="23"/>
      <c r="E40" s="23"/>
      <c r="F40" s="22">
        <f>+SUM(F39:F39)</f>
        <v>1120000</v>
      </c>
    </row>
    <row r="41" spans="1:9">
      <c r="A41" s="24"/>
      <c r="B41" s="24"/>
      <c r="C41" s="24"/>
      <c r="D41" s="24"/>
      <c r="E41" s="24"/>
      <c r="F41" s="25"/>
    </row>
    <row r="42" spans="1:9" ht="16.5">
      <c r="A42" s="26" t="s">
        <v>68</v>
      </c>
      <c r="B42" s="27"/>
      <c r="C42" s="28"/>
      <c r="D42" s="28"/>
      <c r="E42" s="28"/>
      <c r="F42" s="28"/>
      <c r="H42" s="29"/>
    </row>
    <row r="43" spans="1:9" ht="17.25">
      <c r="A43" s="30" t="s">
        <v>69</v>
      </c>
      <c r="B43" s="31" t="s">
        <v>70</v>
      </c>
      <c r="C43" s="32"/>
      <c r="D43" s="32"/>
      <c r="E43" s="32"/>
      <c r="F43" s="33"/>
      <c r="G43" s="34"/>
    </row>
    <row r="44" spans="1:9" ht="16.5">
      <c r="A44" s="35" t="s">
        <v>19</v>
      </c>
      <c r="B44" s="35" t="s">
        <v>71</v>
      </c>
      <c r="C44" s="35" t="s">
        <v>72</v>
      </c>
      <c r="D44" s="35" t="s">
        <v>73</v>
      </c>
      <c r="E44" s="36" t="s">
        <v>74</v>
      </c>
      <c r="F44" s="35" t="s">
        <v>24</v>
      </c>
    </row>
    <row r="45" spans="1:9" ht="16.5">
      <c r="A45" s="35">
        <v>1</v>
      </c>
      <c r="B45" s="35" t="s">
        <v>31</v>
      </c>
      <c r="C45" s="35" t="s">
        <v>32</v>
      </c>
      <c r="D45" s="35">
        <v>1</v>
      </c>
      <c r="E45" s="36">
        <v>600000</v>
      </c>
      <c r="F45" s="35">
        <f>+E45*D45</f>
        <v>600000</v>
      </c>
    </row>
    <row r="46" spans="1:9" ht="16.5">
      <c r="A46" s="37" t="s">
        <v>61</v>
      </c>
      <c r="B46" s="38"/>
      <c r="C46" s="38"/>
      <c r="D46" s="38"/>
      <c r="E46" s="39"/>
      <c r="F46" s="40">
        <f>+SUM(F45)</f>
        <v>600000</v>
      </c>
      <c r="G46" s="41"/>
    </row>
    <row r="47" spans="1:9" ht="17.25">
      <c r="A47" s="30" t="s">
        <v>75</v>
      </c>
      <c r="B47" s="31" t="s">
        <v>76</v>
      </c>
      <c r="C47" s="32"/>
      <c r="D47" s="32"/>
      <c r="E47" s="32"/>
      <c r="F47" s="33"/>
      <c r="G47" s="34"/>
    </row>
    <row r="48" spans="1:9" ht="16.5">
      <c r="A48" s="35" t="s">
        <v>19</v>
      </c>
      <c r="B48" s="35" t="s">
        <v>71</v>
      </c>
      <c r="C48" s="35" t="s">
        <v>72</v>
      </c>
      <c r="D48" s="35" t="s">
        <v>73</v>
      </c>
      <c r="E48" s="36" t="s">
        <v>74</v>
      </c>
      <c r="F48" s="35" t="s">
        <v>24</v>
      </c>
    </row>
    <row r="49" spans="1:7" ht="16.5">
      <c r="A49" s="35">
        <v>1</v>
      </c>
      <c r="B49" s="35" t="s">
        <v>40</v>
      </c>
      <c r="C49" s="35" t="s">
        <v>41</v>
      </c>
      <c r="D49" s="35">
        <v>1</v>
      </c>
      <c r="E49" s="36">
        <v>300000</v>
      </c>
      <c r="F49" s="36">
        <f>+E49*D49</f>
        <v>300000</v>
      </c>
    </row>
    <row r="50" spans="1:7" ht="16.5">
      <c r="A50" s="35">
        <v>2</v>
      </c>
      <c r="B50" s="35" t="s">
        <v>55</v>
      </c>
      <c r="C50" s="35" t="s">
        <v>56</v>
      </c>
      <c r="D50" s="35">
        <v>1</v>
      </c>
      <c r="E50" s="36">
        <v>300000</v>
      </c>
      <c r="F50" s="36">
        <f t="shared" ref="F50:F51" si="3">+E50*D50</f>
        <v>300000</v>
      </c>
    </row>
    <row r="51" spans="1:7" ht="16.5">
      <c r="A51" s="35">
        <v>3</v>
      </c>
      <c r="B51" s="35" t="s">
        <v>43</v>
      </c>
      <c r="C51" s="35" t="s">
        <v>44</v>
      </c>
      <c r="D51" s="35">
        <v>1</v>
      </c>
      <c r="E51" s="36">
        <v>300000</v>
      </c>
      <c r="F51" s="36">
        <f t="shared" si="3"/>
        <v>300000</v>
      </c>
    </row>
    <row r="52" spans="1:7" ht="16.5">
      <c r="A52" s="42" t="s">
        <v>61</v>
      </c>
      <c r="B52" s="43"/>
      <c r="C52" s="43"/>
      <c r="D52" s="43"/>
      <c r="E52" s="44"/>
      <c r="F52" s="40">
        <f>+SUM(F49:F51)</f>
        <v>900000</v>
      </c>
    </row>
    <row r="53" spans="1:7" ht="17.25">
      <c r="A53" s="30" t="s">
        <v>77</v>
      </c>
      <c r="B53" s="31" t="s">
        <v>78</v>
      </c>
      <c r="C53" s="32"/>
      <c r="D53" s="32"/>
      <c r="E53" s="32"/>
      <c r="F53" s="33"/>
      <c r="G53" s="34"/>
    </row>
    <row r="54" spans="1:7" ht="16.5">
      <c r="A54" s="35" t="s">
        <v>19</v>
      </c>
      <c r="B54" s="35" t="s">
        <v>71</v>
      </c>
      <c r="C54" s="35" t="s">
        <v>72</v>
      </c>
      <c r="D54" s="35" t="s">
        <v>73</v>
      </c>
      <c r="E54" s="36" t="s">
        <v>74</v>
      </c>
      <c r="F54" s="35" t="s">
        <v>24</v>
      </c>
    </row>
    <row r="55" spans="1:7" ht="16.5">
      <c r="A55" s="35">
        <v>1</v>
      </c>
      <c r="B55" s="35" t="s">
        <v>28</v>
      </c>
      <c r="C55" s="35" t="s">
        <v>29</v>
      </c>
      <c r="D55" s="35">
        <v>1</v>
      </c>
      <c r="E55" s="36">
        <v>100000</v>
      </c>
      <c r="F55" s="36">
        <f>+D55*E55</f>
        <v>100000</v>
      </c>
      <c r="G55" s="34"/>
    </row>
    <row r="56" spans="1:7" ht="16.5">
      <c r="A56" s="35">
        <v>2</v>
      </c>
      <c r="B56" s="35" t="s">
        <v>79</v>
      </c>
      <c r="C56" s="35" t="s">
        <v>80</v>
      </c>
      <c r="D56" s="35">
        <v>1</v>
      </c>
      <c r="E56" s="36">
        <v>100000</v>
      </c>
      <c r="F56" s="36">
        <f t="shared" ref="F56:F74" si="4">+D56*E56</f>
        <v>100000</v>
      </c>
      <c r="G56" s="34"/>
    </row>
    <row r="57" spans="1:7" ht="16.5">
      <c r="A57" s="35">
        <v>3</v>
      </c>
      <c r="B57" s="35" t="s">
        <v>52</v>
      </c>
      <c r="C57" s="35" t="s">
        <v>81</v>
      </c>
      <c r="D57" s="35">
        <v>1</v>
      </c>
      <c r="E57" s="36">
        <v>100000</v>
      </c>
      <c r="F57" s="36">
        <f t="shared" si="4"/>
        <v>100000</v>
      </c>
      <c r="G57" s="34"/>
    </row>
    <row r="58" spans="1:7" ht="16.5">
      <c r="A58" s="35">
        <v>4</v>
      </c>
      <c r="B58" s="35" t="s">
        <v>37</v>
      </c>
      <c r="C58" s="35" t="s">
        <v>38</v>
      </c>
      <c r="D58" s="35">
        <v>1</v>
      </c>
      <c r="E58" s="36">
        <v>100000</v>
      </c>
      <c r="F58" s="36">
        <f t="shared" si="4"/>
        <v>100000</v>
      </c>
      <c r="G58" s="34"/>
    </row>
    <row r="59" spans="1:7" ht="16.5">
      <c r="A59" s="35">
        <v>5</v>
      </c>
      <c r="B59" s="35" t="s">
        <v>34</v>
      </c>
      <c r="C59" s="35" t="s">
        <v>35</v>
      </c>
      <c r="D59" s="35">
        <v>2</v>
      </c>
      <c r="E59" s="36">
        <v>100000</v>
      </c>
      <c r="F59" s="36">
        <f t="shared" si="4"/>
        <v>200000</v>
      </c>
      <c r="G59" s="34"/>
    </row>
    <row r="60" spans="1:7" ht="16.5">
      <c r="A60" s="35">
        <v>6</v>
      </c>
      <c r="B60" s="35" t="s">
        <v>40</v>
      </c>
      <c r="C60" s="35" t="s">
        <v>41</v>
      </c>
      <c r="D60" s="35">
        <v>1</v>
      </c>
      <c r="E60" s="36">
        <v>100000</v>
      </c>
      <c r="F60" s="36">
        <f t="shared" si="4"/>
        <v>100000</v>
      </c>
      <c r="G60" s="34"/>
    </row>
    <row r="61" spans="1:7" ht="16.5">
      <c r="A61" s="35">
        <v>7</v>
      </c>
      <c r="B61" s="35" t="s">
        <v>46</v>
      </c>
      <c r="C61" s="35" t="s">
        <v>47</v>
      </c>
      <c r="D61" s="35">
        <v>2</v>
      </c>
      <c r="E61" s="36">
        <v>100000</v>
      </c>
      <c r="F61" s="36">
        <f t="shared" si="4"/>
        <v>200000</v>
      </c>
      <c r="G61" s="34"/>
    </row>
    <row r="62" spans="1:7" ht="16.5">
      <c r="A62" s="35">
        <v>8</v>
      </c>
      <c r="B62" s="35" t="s">
        <v>82</v>
      </c>
      <c r="C62" s="35" t="s">
        <v>83</v>
      </c>
      <c r="D62" s="35">
        <v>1</v>
      </c>
      <c r="E62" s="36">
        <v>100000</v>
      </c>
      <c r="F62" s="36">
        <f t="shared" si="4"/>
        <v>100000</v>
      </c>
      <c r="G62" s="34"/>
    </row>
    <row r="63" spans="1:7" ht="16.5">
      <c r="A63" s="35">
        <v>9</v>
      </c>
      <c r="B63" s="35" t="s">
        <v>55</v>
      </c>
      <c r="C63" s="35" t="s">
        <v>56</v>
      </c>
      <c r="D63" s="35">
        <v>2</v>
      </c>
      <c r="E63" s="36">
        <v>100000</v>
      </c>
      <c r="F63" s="36">
        <f t="shared" si="4"/>
        <v>200000</v>
      </c>
      <c r="G63" s="34"/>
    </row>
    <row r="64" spans="1:7" ht="16.5">
      <c r="A64" s="35">
        <v>10</v>
      </c>
      <c r="B64" s="35" t="s">
        <v>58</v>
      </c>
      <c r="C64" s="35" t="s">
        <v>59</v>
      </c>
      <c r="D64" s="35">
        <v>3</v>
      </c>
      <c r="E64" s="36">
        <v>100000</v>
      </c>
      <c r="F64" s="36">
        <f t="shared" si="4"/>
        <v>300000</v>
      </c>
      <c r="G64" s="34"/>
    </row>
    <row r="65" spans="1:7" ht="16.5">
      <c r="A65" s="35">
        <v>11</v>
      </c>
      <c r="B65" s="35" t="s">
        <v>43</v>
      </c>
      <c r="C65" s="35" t="s">
        <v>44</v>
      </c>
      <c r="D65" s="35">
        <v>2</v>
      </c>
      <c r="E65" s="36">
        <v>100000</v>
      </c>
      <c r="F65" s="36">
        <f t="shared" si="4"/>
        <v>200000</v>
      </c>
      <c r="G65" s="34"/>
    </row>
    <row r="66" spans="1:7" ht="16.5">
      <c r="A66" s="35">
        <v>12</v>
      </c>
      <c r="B66" s="35" t="s">
        <v>84</v>
      </c>
      <c r="C66" s="35" t="s">
        <v>85</v>
      </c>
      <c r="D66" s="35">
        <v>1</v>
      </c>
      <c r="E66" s="36">
        <v>100000</v>
      </c>
      <c r="F66" s="36">
        <f t="shared" si="4"/>
        <v>100000</v>
      </c>
      <c r="G66" s="34"/>
    </row>
    <row r="67" spans="1:7" ht="16.5">
      <c r="A67" s="35">
        <v>13</v>
      </c>
      <c r="B67" s="35" t="s">
        <v>31</v>
      </c>
      <c r="C67" s="35" t="s">
        <v>32</v>
      </c>
      <c r="D67" s="35">
        <v>1</v>
      </c>
      <c r="E67" s="36">
        <v>100000</v>
      </c>
      <c r="F67" s="36">
        <f t="shared" si="4"/>
        <v>100000</v>
      </c>
      <c r="G67" s="34"/>
    </row>
    <row r="68" spans="1:7" ht="16.5">
      <c r="A68" s="35">
        <v>14</v>
      </c>
      <c r="B68" s="35" t="s">
        <v>86</v>
      </c>
      <c r="C68" s="35" t="s">
        <v>87</v>
      </c>
      <c r="D68" s="35">
        <v>1</v>
      </c>
      <c r="E68" s="36">
        <v>100000</v>
      </c>
      <c r="F68" s="36">
        <f t="shared" si="4"/>
        <v>100000</v>
      </c>
      <c r="G68" s="34"/>
    </row>
    <row r="69" spans="1:7" ht="16.5">
      <c r="A69" s="35">
        <v>15</v>
      </c>
      <c r="B69" s="35" t="s">
        <v>88</v>
      </c>
      <c r="C69" s="35" t="s">
        <v>89</v>
      </c>
      <c r="D69" s="35">
        <v>1</v>
      </c>
      <c r="E69" s="36">
        <v>100000</v>
      </c>
      <c r="F69" s="36">
        <f t="shared" si="4"/>
        <v>100000</v>
      </c>
      <c r="G69" s="34"/>
    </row>
    <row r="70" spans="1:7" ht="16.5">
      <c r="A70" s="35">
        <v>16</v>
      </c>
      <c r="B70" s="35" t="s">
        <v>49</v>
      </c>
      <c r="C70" s="35" t="s">
        <v>50</v>
      </c>
      <c r="D70" s="35">
        <v>2</v>
      </c>
      <c r="E70" s="36">
        <v>100000</v>
      </c>
      <c r="F70" s="36">
        <f t="shared" si="4"/>
        <v>200000</v>
      </c>
      <c r="G70" s="34"/>
    </row>
    <row r="71" spans="1:7" ht="16.5">
      <c r="A71" s="35">
        <v>17</v>
      </c>
      <c r="B71" s="35" t="s">
        <v>90</v>
      </c>
      <c r="C71" s="35" t="s">
        <v>91</v>
      </c>
      <c r="D71" s="35">
        <v>1</v>
      </c>
      <c r="E71" s="36">
        <v>100000</v>
      </c>
      <c r="F71" s="36">
        <f t="shared" si="4"/>
        <v>100000</v>
      </c>
      <c r="G71" s="34"/>
    </row>
    <row r="72" spans="1:7" ht="16.5">
      <c r="A72" s="35">
        <v>18</v>
      </c>
      <c r="B72" s="35" t="s">
        <v>92</v>
      </c>
      <c r="C72" s="35" t="s">
        <v>93</v>
      </c>
      <c r="D72" s="35">
        <v>1</v>
      </c>
      <c r="E72" s="36">
        <v>100000</v>
      </c>
      <c r="F72" s="36">
        <f t="shared" si="4"/>
        <v>100000</v>
      </c>
      <c r="G72" s="34"/>
    </row>
    <row r="73" spans="1:7" ht="16.5">
      <c r="A73" s="35">
        <v>20</v>
      </c>
      <c r="B73" s="35" t="s">
        <v>94</v>
      </c>
      <c r="C73" s="35" t="s">
        <v>95</v>
      </c>
      <c r="D73" s="35">
        <v>1</v>
      </c>
      <c r="E73" s="36">
        <v>100000</v>
      </c>
      <c r="F73" s="36">
        <f t="shared" si="4"/>
        <v>100000</v>
      </c>
      <c r="G73" s="34"/>
    </row>
    <row r="74" spans="1:7" ht="16.5">
      <c r="A74" s="35">
        <v>21</v>
      </c>
      <c r="B74" s="35" t="s">
        <v>96</v>
      </c>
      <c r="C74" s="35" t="s">
        <v>97</v>
      </c>
      <c r="D74" s="35">
        <v>1</v>
      </c>
      <c r="E74" s="36">
        <v>100000</v>
      </c>
      <c r="F74" s="36">
        <f t="shared" si="4"/>
        <v>100000</v>
      </c>
      <c r="G74" s="34"/>
    </row>
    <row r="75" spans="1:7" ht="16.5">
      <c r="A75" s="37" t="s">
        <v>67</v>
      </c>
      <c r="B75" s="38"/>
      <c r="C75" s="38"/>
      <c r="D75" s="38"/>
      <c r="E75" s="39"/>
      <c r="F75" s="40">
        <f>+SUM(F55:F74)</f>
        <v>2700000</v>
      </c>
      <c r="G75" s="34"/>
    </row>
    <row r="76" spans="1:7" ht="16.5">
      <c r="A76" s="26" t="s">
        <v>98</v>
      </c>
      <c r="B76" s="45"/>
      <c r="C76" s="32"/>
      <c r="D76" s="32"/>
      <c r="E76" s="32"/>
      <c r="F76" s="46"/>
      <c r="G76" s="34"/>
    </row>
    <row r="77" spans="1:7" ht="16.5">
      <c r="A77" s="47" t="s">
        <v>99</v>
      </c>
      <c r="B77" s="32"/>
      <c r="C77" s="32"/>
      <c r="D77" s="32"/>
      <c r="E77" s="32"/>
      <c r="F77" s="46"/>
      <c r="G77" s="34"/>
    </row>
    <row r="78" spans="1:7" ht="16.5">
      <c r="A78" s="47" t="s">
        <v>100</v>
      </c>
      <c r="B78" s="32"/>
      <c r="C78" s="32"/>
      <c r="D78" s="32"/>
      <c r="E78" s="32"/>
      <c r="F78" s="46"/>
      <c r="G78" s="34"/>
    </row>
    <row r="79" spans="1:7" ht="16.5">
      <c r="A79" s="47" t="s">
        <v>101</v>
      </c>
      <c r="B79" s="32"/>
      <c r="C79" s="32"/>
      <c r="D79" s="32"/>
      <c r="E79" s="32"/>
      <c r="F79" s="46"/>
      <c r="G79" s="34"/>
    </row>
    <row r="80" spans="1:7" ht="16.5">
      <c r="A80" s="47" t="s">
        <v>102</v>
      </c>
      <c r="B80" s="32"/>
      <c r="C80" s="32"/>
      <c r="D80" s="32"/>
      <c r="E80" s="32"/>
      <c r="F80" s="46"/>
      <c r="G80" s="34"/>
    </row>
    <row r="81" spans="1:7" ht="16.5">
      <c r="A81" s="47" t="s">
        <v>103</v>
      </c>
      <c r="B81" s="32"/>
      <c r="C81" s="32"/>
      <c r="D81" s="32"/>
      <c r="E81" s="48"/>
      <c r="F81" s="46">
        <v>3500000</v>
      </c>
      <c r="G81" s="34"/>
    </row>
    <row r="82" spans="1:7" ht="16.5">
      <c r="A82" s="35" t="s">
        <v>19</v>
      </c>
      <c r="B82" s="35" t="s">
        <v>64</v>
      </c>
      <c r="C82" s="35" t="s">
        <v>21</v>
      </c>
      <c r="D82" s="51" t="s">
        <v>135</v>
      </c>
      <c r="E82" s="51" t="s">
        <v>74</v>
      </c>
      <c r="F82" s="35" t="s">
        <v>24</v>
      </c>
      <c r="G82" s="34"/>
    </row>
    <row r="83" spans="1:7" ht="16.5">
      <c r="A83" s="35">
        <v>1</v>
      </c>
      <c r="B83" s="35" t="s">
        <v>55</v>
      </c>
      <c r="C83" s="35" t="s">
        <v>56</v>
      </c>
      <c r="D83" s="35">
        <v>4</v>
      </c>
      <c r="E83" s="36">
        <v>50000</v>
      </c>
      <c r="F83" s="40">
        <f>+E83*D83</f>
        <v>200000</v>
      </c>
      <c r="G83" s="34"/>
    </row>
    <row r="84" spans="1:7" ht="16.5">
      <c r="A84" s="26" t="s">
        <v>104</v>
      </c>
      <c r="B84" s="27"/>
      <c r="C84" s="28"/>
      <c r="D84" s="28"/>
      <c r="E84" s="28"/>
      <c r="F84" s="27"/>
      <c r="G84" s="49"/>
    </row>
    <row r="85" spans="1:7" ht="16.5">
      <c r="A85" s="47" t="s">
        <v>105</v>
      </c>
      <c r="B85" s="27"/>
      <c r="C85" s="28"/>
      <c r="D85" s="28"/>
      <c r="E85" s="28"/>
      <c r="F85" s="27"/>
      <c r="G85" s="49"/>
    </row>
    <row r="86" spans="1:7" ht="16.5">
      <c r="A86" s="50" t="s">
        <v>106</v>
      </c>
      <c r="B86" s="27"/>
      <c r="C86" s="28"/>
      <c r="D86" s="28"/>
      <c r="E86" s="28"/>
      <c r="F86" s="27"/>
      <c r="G86" s="25"/>
    </row>
    <row r="87" spans="1:7" ht="16.5">
      <c r="A87" s="50" t="s">
        <v>107</v>
      </c>
      <c r="B87" s="27"/>
      <c r="C87" s="28"/>
      <c r="D87" s="28"/>
      <c r="E87" s="28"/>
      <c r="F87" s="27"/>
      <c r="G87" s="25"/>
    </row>
    <row r="88" spans="1:7" ht="16.5">
      <c r="A88" s="50" t="s">
        <v>108</v>
      </c>
      <c r="B88" s="27"/>
      <c r="C88" s="28"/>
      <c r="D88" s="28"/>
      <c r="E88" s="28"/>
      <c r="F88" s="27"/>
      <c r="G88" s="25"/>
    </row>
    <row r="89" spans="1:7" ht="16.5">
      <c r="A89" s="50"/>
      <c r="B89" s="27"/>
      <c r="C89" s="28"/>
      <c r="D89" s="28"/>
      <c r="E89" s="28"/>
      <c r="F89" s="27"/>
      <c r="G89" s="25"/>
    </row>
    <row r="90" spans="1:7" ht="16.5">
      <c r="A90" s="35" t="s">
        <v>19</v>
      </c>
      <c r="B90" s="35" t="s">
        <v>64</v>
      </c>
      <c r="C90" s="35" t="s">
        <v>21</v>
      </c>
      <c r="D90" s="51" t="s">
        <v>109</v>
      </c>
      <c r="E90" s="51" t="s">
        <v>74</v>
      </c>
      <c r="F90" s="35" t="s">
        <v>24</v>
      </c>
      <c r="G90" s="34"/>
    </row>
    <row r="91" spans="1:7" ht="16.5">
      <c r="A91" s="35">
        <v>1</v>
      </c>
      <c r="B91" s="35" t="s">
        <v>110</v>
      </c>
      <c r="C91" s="35" t="s">
        <v>111</v>
      </c>
      <c r="D91" s="35">
        <v>14.5</v>
      </c>
      <c r="E91" s="36">
        <v>70000</v>
      </c>
      <c r="F91" s="40">
        <f>+E91*D91</f>
        <v>1015000</v>
      </c>
      <c r="G91" s="34"/>
    </row>
    <row r="92" spans="1:7" ht="16.5">
      <c r="A92" s="52" t="s">
        <v>112</v>
      </c>
      <c r="B92" s="32"/>
      <c r="C92" s="32"/>
      <c r="D92" s="32"/>
      <c r="E92" s="33"/>
      <c r="F92" s="28"/>
    </row>
    <row r="93" spans="1:7" ht="16.5">
      <c r="A93" s="53" t="s">
        <v>113</v>
      </c>
      <c r="B93" s="53" t="s">
        <v>114</v>
      </c>
      <c r="C93" s="53" t="s">
        <v>73</v>
      </c>
      <c r="D93" s="51" t="s">
        <v>74</v>
      </c>
      <c r="E93" s="51" t="s">
        <v>24</v>
      </c>
      <c r="F93" s="53" t="s">
        <v>27</v>
      </c>
    </row>
    <row r="94" spans="1:7" ht="16.5">
      <c r="A94" s="53"/>
      <c r="B94" s="53"/>
      <c r="C94" s="53"/>
      <c r="D94" s="51" t="s">
        <v>115</v>
      </c>
      <c r="E94" s="51" t="s">
        <v>115</v>
      </c>
      <c r="F94" s="53"/>
    </row>
    <row r="95" spans="1:7" ht="16.5">
      <c r="A95" s="51">
        <v>1</v>
      </c>
      <c r="B95" s="54" t="s">
        <v>116</v>
      </c>
      <c r="C95" s="55">
        <v>362</v>
      </c>
      <c r="D95" s="56">
        <v>500</v>
      </c>
      <c r="E95" s="56">
        <f>+C95*D95</f>
        <v>181000</v>
      </c>
      <c r="F95" s="54"/>
    </row>
    <row r="96" spans="1:7" ht="16.5">
      <c r="A96" s="51">
        <v>2</v>
      </c>
      <c r="B96" s="54" t="s">
        <v>117</v>
      </c>
      <c r="C96" s="55">
        <v>362</v>
      </c>
      <c r="D96" s="56">
        <v>500</v>
      </c>
      <c r="E96" s="56">
        <f>+C96*D96</f>
        <v>181000</v>
      </c>
      <c r="F96" s="54"/>
    </row>
    <row r="97" spans="1:8" ht="33">
      <c r="A97" s="53">
        <v>3</v>
      </c>
      <c r="B97" s="54" t="s">
        <v>118</v>
      </c>
      <c r="C97" s="57">
        <v>46</v>
      </c>
      <c r="D97" s="58">
        <v>7000</v>
      </c>
      <c r="E97" s="58">
        <f>+C97*D97</f>
        <v>322000</v>
      </c>
      <c r="F97" s="59" t="s">
        <v>119</v>
      </c>
    </row>
    <row r="98" spans="1:8" ht="16.5">
      <c r="A98" s="53"/>
      <c r="B98" s="60" t="s">
        <v>120</v>
      </c>
      <c r="C98" s="57"/>
      <c r="D98" s="58"/>
      <c r="E98" s="58"/>
      <c r="F98" s="59"/>
    </row>
    <row r="99" spans="1:8" ht="16.5">
      <c r="A99" s="61">
        <v>4</v>
      </c>
      <c r="B99" s="54" t="s">
        <v>121</v>
      </c>
      <c r="C99" s="57">
        <v>327</v>
      </c>
      <c r="D99" s="58">
        <v>3000</v>
      </c>
      <c r="E99" s="58">
        <f>+C99*D99</f>
        <v>981000</v>
      </c>
      <c r="F99" s="59"/>
    </row>
    <row r="100" spans="1:8" ht="33">
      <c r="A100" s="62"/>
      <c r="B100" s="54" t="s">
        <v>122</v>
      </c>
      <c r="C100" s="57"/>
      <c r="D100" s="58"/>
      <c r="E100" s="58"/>
      <c r="F100" s="59"/>
    </row>
    <row r="101" spans="1:8" ht="16.5">
      <c r="A101" s="51">
        <v>5</v>
      </c>
      <c r="B101" s="54" t="s">
        <v>123</v>
      </c>
      <c r="C101" s="55">
        <v>25</v>
      </c>
      <c r="D101" s="56">
        <v>8000</v>
      </c>
      <c r="E101" s="56">
        <f>+C101*D101</f>
        <v>200000</v>
      </c>
      <c r="F101" s="54" t="s">
        <v>124</v>
      </c>
    </row>
    <row r="102" spans="1:8" ht="33">
      <c r="A102" s="51">
        <v>6</v>
      </c>
      <c r="B102" s="54" t="s">
        <v>125</v>
      </c>
      <c r="C102" s="55">
        <v>92</v>
      </c>
      <c r="D102" s="56">
        <v>9000</v>
      </c>
      <c r="E102" s="56">
        <f>+C102*D102</f>
        <v>828000</v>
      </c>
      <c r="F102" s="54" t="s">
        <v>119</v>
      </c>
    </row>
    <row r="103" spans="1:8" ht="16.5">
      <c r="A103" s="63" t="s">
        <v>126</v>
      </c>
      <c r="B103" s="63"/>
      <c r="C103" s="63"/>
      <c r="D103" s="63"/>
      <c r="E103" s="64">
        <f>SUM(E95:E102)</f>
        <v>2693000</v>
      </c>
      <c r="F103" s="54"/>
    </row>
    <row r="104" spans="1:8" ht="16.5">
      <c r="A104" s="26" t="s">
        <v>127</v>
      </c>
      <c r="B104" s="27"/>
      <c r="C104" s="65">
        <f>+E103+F91+C92+F81+F75+F52+F46+F40+H34</f>
        <v>29592000</v>
      </c>
      <c r="D104" s="65"/>
      <c r="E104" s="65"/>
      <c r="F104" s="28"/>
      <c r="G104" s="66"/>
    </row>
    <row r="105" spans="1:8" ht="17.25">
      <c r="A105" s="67" t="s">
        <v>128</v>
      </c>
      <c r="B105" s="68"/>
      <c r="C105" s="28"/>
      <c r="D105" s="28"/>
      <c r="E105" s="28"/>
      <c r="F105" s="28"/>
    </row>
    <row r="106" spans="1:8" ht="16.5">
      <c r="A106" s="50" t="s">
        <v>129</v>
      </c>
      <c r="B106" s="27"/>
      <c r="C106" s="28"/>
      <c r="D106" s="28"/>
      <c r="E106" s="28"/>
      <c r="F106" s="28"/>
    </row>
    <row r="107" spans="1:8" ht="16.5">
      <c r="A107" s="50" t="s">
        <v>130</v>
      </c>
      <c r="B107" s="27"/>
      <c r="C107" s="28"/>
      <c r="D107" s="28"/>
      <c r="E107" s="28"/>
      <c r="F107" s="28"/>
    </row>
    <row r="108" spans="1:8" ht="16.5">
      <c r="A108" s="50" t="s">
        <v>131</v>
      </c>
      <c r="B108" s="27"/>
      <c r="C108" s="28"/>
      <c r="D108" s="28"/>
      <c r="E108" s="28"/>
      <c r="F108" s="28"/>
    </row>
    <row r="110" spans="1:8" ht="16.5">
      <c r="A110" s="28"/>
      <c r="B110" s="27"/>
      <c r="C110" s="28"/>
      <c r="E110" s="69"/>
      <c r="F110" s="70" t="s">
        <v>132</v>
      </c>
      <c r="G110" s="70"/>
      <c r="H110" s="70"/>
    </row>
    <row r="111" spans="1:8" ht="16.5">
      <c r="A111" s="28"/>
      <c r="B111" s="45" t="s">
        <v>133</v>
      </c>
      <c r="C111" s="71"/>
      <c r="E111" s="72"/>
      <c r="F111" s="73" t="s">
        <v>134</v>
      </c>
      <c r="G111" s="73"/>
      <c r="H111" s="73"/>
    </row>
  </sheetData>
  <mergeCells count="24">
    <mergeCell ref="C104:E104"/>
    <mergeCell ref="F110:H110"/>
    <mergeCell ref="F111:H111"/>
    <mergeCell ref="A99:A100"/>
    <mergeCell ref="C99:C100"/>
    <mergeCell ref="D99:D100"/>
    <mergeCell ref="E99:E100"/>
    <mergeCell ref="F99:F100"/>
    <mergeCell ref="A103:D103"/>
    <mergeCell ref="A93:A94"/>
    <mergeCell ref="B93:B94"/>
    <mergeCell ref="C93:C94"/>
    <mergeCell ref="F93:F94"/>
    <mergeCell ref="A97:A98"/>
    <mergeCell ref="C97:C98"/>
    <mergeCell ref="D97:D98"/>
    <mergeCell ref="E97:E98"/>
    <mergeCell ref="F97:F98"/>
    <mergeCell ref="A5:H5"/>
    <mergeCell ref="A34:E34"/>
    <mergeCell ref="A40:E40"/>
    <mergeCell ref="A46:E46"/>
    <mergeCell ref="A52:E52"/>
    <mergeCell ref="A75:E7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4"/>
  <sheetViews>
    <sheetView topLeftCell="A16" workbookViewId="0">
      <selection activeCell="D38" sqref="D38"/>
    </sheetView>
  </sheetViews>
  <sheetFormatPr defaultRowHeight="15"/>
  <cols>
    <col min="2" max="2" width="15.28515625" customWidth="1"/>
    <col min="3" max="3" width="27.5703125" customWidth="1"/>
    <col min="5" max="5" width="12.42578125" customWidth="1"/>
    <col min="6" max="6" width="17" customWidth="1"/>
  </cols>
  <sheetData>
    <row r="1" spans="1:8" ht="16.5">
      <c r="A1" s="26" t="s">
        <v>68</v>
      </c>
      <c r="B1" s="27"/>
      <c r="C1" s="28"/>
      <c r="D1" s="28"/>
      <c r="E1" s="28"/>
      <c r="F1" s="28"/>
      <c r="G1" s="1"/>
      <c r="H1" s="29"/>
    </row>
    <row r="2" spans="1:8" ht="17.25">
      <c r="A2" s="30" t="s">
        <v>69</v>
      </c>
      <c r="B2" s="31" t="s">
        <v>70</v>
      </c>
      <c r="C2" s="32"/>
      <c r="D2" s="32"/>
      <c r="E2" s="32"/>
      <c r="F2" s="33"/>
      <c r="G2" s="34"/>
      <c r="H2" s="1"/>
    </row>
    <row r="3" spans="1:8" ht="16.5">
      <c r="A3" s="35" t="s">
        <v>19</v>
      </c>
      <c r="B3" s="35" t="s">
        <v>71</v>
      </c>
      <c r="C3" s="35" t="s">
        <v>72</v>
      </c>
      <c r="D3" s="35" t="s">
        <v>73</v>
      </c>
      <c r="E3" s="36" t="s">
        <v>74</v>
      </c>
      <c r="F3" s="35" t="s">
        <v>24</v>
      </c>
      <c r="G3" s="1"/>
      <c r="H3" s="1"/>
    </row>
    <row r="4" spans="1:8" ht="16.5">
      <c r="A4" s="35">
        <v>1</v>
      </c>
      <c r="B4" s="35" t="s">
        <v>31</v>
      </c>
      <c r="C4" s="35" t="s">
        <v>32</v>
      </c>
      <c r="D4" s="35">
        <v>1</v>
      </c>
      <c r="E4" s="36">
        <v>600000</v>
      </c>
      <c r="F4" s="35">
        <f>+E4*D4</f>
        <v>600000</v>
      </c>
      <c r="G4" s="1"/>
      <c r="H4" s="1"/>
    </row>
    <row r="5" spans="1:8" ht="16.5">
      <c r="A5" s="37" t="s">
        <v>61</v>
      </c>
      <c r="B5" s="38"/>
      <c r="C5" s="38"/>
      <c r="D5" s="38"/>
      <c r="E5" s="39"/>
      <c r="F5" s="40">
        <f>+SUM(F4)</f>
        <v>600000</v>
      </c>
      <c r="G5" s="41"/>
      <c r="H5" s="1"/>
    </row>
    <row r="6" spans="1:8" ht="17.25">
      <c r="A6" s="30" t="s">
        <v>75</v>
      </c>
      <c r="B6" s="31" t="s">
        <v>76</v>
      </c>
      <c r="C6" s="32"/>
      <c r="D6" s="32"/>
      <c r="E6" s="32"/>
      <c r="F6" s="33"/>
      <c r="G6" s="34"/>
      <c r="H6" s="1"/>
    </row>
    <row r="7" spans="1:8" ht="16.5">
      <c r="A7" s="35" t="s">
        <v>19</v>
      </c>
      <c r="B7" s="35" t="s">
        <v>71</v>
      </c>
      <c r="C7" s="35" t="s">
        <v>72</v>
      </c>
      <c r="D7" s="35" t="s">
        <v>73</v>
      </c>
      <c r="E7" s="36" t="s">
        <v>74</v>
      </c>
      <c r="F7" s="35" t="s">
        <v>24</v>
      </c>
      <c r="G7" s="1"/>
      <c r="H7" s="1"/>
    </row>
    <row r="8" spans="1:8" ht="16.5">
      <c r="A8" s="35">
        <v>1</v>
      </c>
      <c r="B8" s="35" t="s">
        <v>40</v>
      </c>
      <c r="C8" s="35" t="s">
        <v>41</v>
      </c>
      <c r="D8" s="35">
        <v>1</v>
      </c>
      <c r="E8" s="36">
        <v>300000</v>
      </c>
      <c r="F8" s="36">
        <f>+E8*D8</f>
        <v>300000</v>
      </c>
      <c r="G8" s="1"/>
      <c r="H8" s="1"/>
    </row>
    <row r="9" spans="1:8" ht="16.5">
      <c r="A9" s="35">
        <v>2</v>
      </c>
      <c r="B9" s="35" t="s">
        <v>55</v>
      </c>
      <c r="C9" s="35" t="s">
        <v>56</v>
      </c>
      <c r="D9" s="35">
        <v>1</v>
      </c>
      <c r="E9" s="36">
        <v>300000</v>
      </c>
      <c r="F9" s="36">
        <f t="shared" ref="F9:F10" si="0">+E9*D9</f>
        <v>300000</v>
      </c>
      <c r="G9" s="1"/>
      <c r="H9" s="1"/>
    </row>
    <row r="10" spans="1:8" ht="16.5">
      <c r="A10" s="35">
        <v>3</v>
      </c>
      <c r="B10" s="35" t="s">
        <v>43</v>
      </c>
      <c r="C10" s="35" t="s">
        <v>44</v>
      </c>
      <c r="D10" s="35">
        <v>1</v>
      </c>
      <c r="E10" s="36">
        <v>300000</v>
      </c>
      <c r="F10" s="36">
        <f t="shared" si="0"/>
        <v>300000</v>
      </c>
      <c r="G10" s="1"/>
      <c r="H10" s="1"/>
    </row>
    <row r="11" spans="1:8" ht="16.5">
      <c r="A11" s="42" t="s">
        <v>61</v>
      </c>
      <c r="B11" s="43"/>
      <c r="C11" s="43"/>
      <c r="D11" s="43"/>
      <c r="E11" s="44"/>
      <c r="F11" s="40">
        <f>+SUM(F8:F10)</f>
        <v>900000</v>
      </c>
      <c r="G11" s="1"/>
      <c r="H11" s="1"/>
    </row>
    <row r="12" spans="1:8" ht="17.25">
      <c r="A12" s="30" t="s">
        <v>77</v>
      </c>
      <c r="B12" s="31" t="s">
        <v>78</v>
      </c>
      <c r="C12" s="32"/>
      <c r="D12" s="32"/>
      <c r="E12" s="32"/>
      <c r="F12" s="33"/>
      <c r="G12" s="34"/>
      <c r="H12" s="1"/>
    </row>
    <row r="13" spans="1:8" ht="16.5">
      <c r="A13" s="35" t="s">
        <v>19</v>
      </c>
      <c r="B13" s="35" t="s">
        <v>71</v>
      </c>
      <c r="C13" s="35" t="s">
        <v>72</v>
      </c>
      <c r="D13" s="35" t="s">
        <v>73</v>
      </c>
      <c r="E13" s="36" t="s">
        <v>74</v>
      </c>
      <c r="F13" s="35" t="s">
        <v>24</v>
      </c>
      <c r="G13" s="1"/>
      <c r="H13" s="1"/>
    </row>
    <row r="14" spans="1:8" ht="16.5">
      <c r="A14" s="35">
        <v>1</v>
      </c>
      <c r="B14" s="35" t="s">
        <v>28</v>
      </c>
      <c r="C14" s="35" t="s">
        <v>29</v>
      </c>
      <c r="D14" s="35">
        <v>1</v>
      </c>
      <c r="E14" s="36">
        <v>100000</v>
      </c>
      <c r="F14" s="36">
        <f>+D14*E14</f>
        <v>100000</v>
      </c>
      <c r="G14" s="34"/>
      <c r="H14" s="1"/>
    </row>
    <row r="15" spans="1:8" ht="16.5">
      <c r="A15" s="35">
        <v>2</v>
      </c>
      <c r="B15" s="35" t="s">
        <v>79</v>
      </c>
      <c r="C15" s="35" t="s">
        <v>80</v>
      </c>
      <c r="D15" s="35">
        <v>1</v>
      </c>
      <c r="E15" s="36">
        <v>100000</v>
      </c>
      <c r="F15" s="36">
        <f t="shared" ref="F15:F33" si="1">+D15*E15</f>
        <v>100000</v>
      </c>
      <c r="G15" s="34"/>
      <c r="H15" s="1"/>
    </row>
    <row r="16" spans="1:8" ht="16.5">
      <c r="A16" s="35">
        <v>3</v>
      </c>
      <c r="B16" s="35" t="s">
        <v>52</v>
      </c>
      <c r="C16" s="35" t="s">
        <v>81</v>
      </c>
      <c r="D16" s="35">
        <v>1</v>
      </c>
      <c r="E16" s="36">
        <v>100000</v>
      </c>
      <c r="F16" s="36">
        <f t="shared" si="1"/>
        <v>100000</v>
      </c>
      <c r="G16" s="34"/>
      <c r="H16" s="1"/>
    </row>
    <row r="17" spans="1:8" ht="16.5">
      <c r="A17" s="35">
        <v>4</v>
      </c>
      <c r="B17" s="35" t="s">
        <v>37</v>
      </c>
      <c r="C17" s="35" t="s">
        <v>38</v>
      </c>
      <c r="D17" s="35">
        <v>1</v>
      </c>
      <c r="E17" s="36">
        <v>100000</v>
      </c>
      <c r="F17" s="36">
        <f t="shared" si="1"/>
        <v>100000</v>
      </c>
      <c r="G17" s="34"/>
      <c r="H17" s="1"/>
    </row>
    <row r="18" spans="1:8" ht="16.5">
      <c r="A18" s="35">
        <v>5</v>
      </c>
      <c r="B18" s="35" t="s">
        <v>34</v>
      </c>
      <c r="C18" s="35" t="s">
        <v>35</v>
      </c>
      <c r="D18" s="35">
        <v>2</v>
      </c>
      <c r="E18" s="36">
        <v>100000</v>
      </c>
      <c r="F18" s="36">
        <f t="shared" si="1"/>
        <v>200000</v>
      </c>
      <c r="G18" s="34"/>
      <c r="H18" s="1"/>
    </row>
    <row r="19" spans="1:8" ht="16.5">
      <c r="A19" s="35">
        <v>6</v>
      </c>
      <c r="B19" s="35" t="s">
        <v>40</v>
      </c>
      <c r="C19" s="35" t="s">
        <v>41</v>
      </c>
      <c r="D19" s="35">
        <v>1</v>
      </c>
      <c r="E19" s="36">
        <v>100000</v>
      </c>
      <c r="F19" s="36">
        <f t="shared" si="1"/>
        <v>100000</v>
      </c>
      <c r="G19" s="34"/>
      <c r="H19" s="1"/>
    </row>
    <row r="20" spans="1:8" ht="16.5">
      <c r="A20" s="35">
        <v>7</v>
      </c>
      <c r="B20" s="35" t="s">
        <v>46</v>
      </c>
      <c r="C20" s="35" t="s">
        <v>47</v>
      </c>
      <c r="D20" s="35">
        <v>2</v>
      </c>
      <c r="E20" s="36">
        <v>100000</v>
      </c>
      <c r="F20" s="36">
        <f t="shared" si="1"/>
        <v>200000</v>
      </c>
      <c r="G20" s="34"/>
      <c r="H20" s="1"/>
    </row>
    <row r="21" spans="1:8" ht="16.5">
      <c r="A21" s="35">
        <v>8</v>
      </c>
      <c r="B21" s="35" t="s">
        <v>82</v>
      </c>
      <c r="C21" s="35" t="s">
        <v>83</v>
      </c>
      <c r="D21" s="35">
        <v>1</v>
      </c>
      <c r="E21" s="36">
        <v>100000</v>
      </c>
      <c r="F21" s="36">
        <f t="shared" si="1"/>
        <v>100000</v>
      </c>
      <c r="G21" s="34"/>
      <c r="H21" s="1"/>
    </row>
    <row r="22" spans="1:8" ht="16.5">
      <c r="A22" s="35">
        <v>9</v>
      </c>
      <c r="B22" s="35" t="s">
        <v>55</v>
      </c>
      <c r="C22" s="35" t="s">
        <v>56</v>
      </c>
      <c r="D22" s="35">
        <v>2</v>
      </c>
      <c r="E22" s="36">
        <v>100000</v>
      </c>
      <c r="F22" s="36">
        <f t="shared" si="1"/>
        <v>200000</v>
      </c>
      <c r="G22" s="34"/>
      <c r="H22" s="1"/>
    </row>
    <row r="23" spans="1:8" ht="16.5">
      <c r="A23" s="35">
        <v>10</v>
      </c>
      <c r="B23" s="35" t="s">
        <v>58</v>
      </c>
      <c r="C23" s="35" t="s">
        <v>59</v>
      </c>
      <c r="D23" s="35">
        <v>3</v>
      </c>
      <c r="E23" s="36">
        <v>100000</v>
      </c>
      <c r="F23" s="36">
        <f t="shared" si="1"/>
        <v>300000</v>
      </c>
      <c r="G23" s="34"/>
      <c r="H23" s="1"/>
    </row>
    <row r="24" spans="1:8" ht="16.5">
      <c r="A24" s="35">
        <v>11</v>
      </c>
      <c r="B24" s="35" t="s">
        <v>43</v>
      </c>
      <c r="C24" s="35" t="s">
        <v>44</v>
      </c>
      <c r="D24" s="35">
        <v>2</v>
      </c>
      <c r="E24" s="36">
        <v>100000</v>
      </c>
      <c r="F24" s="36">
        <f t="shared" si="1"/>
        <v>200000</v>
      </c>
      <c r="G24" s="34"/>
      <c r="H24" s="1"/>
    </row>
    <row r="25" spans="1:8" ht="16.5">
      <c r="A25" s="35">
        <v>12</v>
      </c>
      <c r="B25" s="35" t="s">
        <v>84</v>
      </c>
      <c r="C25" s="35" t="s">
        <v>85</v>
      </c>
      <c r="D25" s="35">
        <v>1</v>
      </c>
      <c r="E25" s="36">
        <v>100000</v>
      </c>
      <c r="F25" s="36">
        <f t="shared" si="1"/>
        <v>100000</v>
      </c>
      <c r="G25" s="34"/>
      <c r="H25" s="1"/>
    </row>
    <row r="26" spans="1:8" ht="16.5">
      <c r="A26" s="35">
        <v>13</v>
      </c>
      <c r="B26" s="35" t="s">
        <v>31</v>
      </c>
      <c r="C26" s="35" t="s">
        <v>32</v>
      </c>
      <c r="D26" s="35">
        <v>1</v>
      </c>
      <c r="E26" s="36">
        <v>100000</v>
      </c>
      <c r="F26" s="36">
        <f t="shared" si="1"/>
        <v>100000</v>
      </c>
      <c r="G26" s="34"/>
      <c r="H26" s="1"/>
    </row>
    <row r="27" spans="1:8" ht="16.5">
      <c r="A27" s="35">
        <v>14</v>
      </c>
      <c r="B27" s="35" t="s">
        <v>86</v>
      </c>
      <c r="C27" s="35" t="s">
        <v>87</v>
      </c>
      <c r="D27" s="35">
        <v>1</v>
      </c>
      <c r="E27" s="36">
        <v>100000</v>
      </c>
      <c r="F27" s="36">
        <f t="shared" si="1"/>
        <v>100000</v>
      </c>
      <c r="G27" s="34"/>
      <c r="H27" s="1"/>
    </row>
    <row r="28" spans="1:8" ht="16.5">
      <c r="A28" s="35">
        <v>15</v>
      </c>
      <c r="B28" s="35" t="s">
        <v>88</v>
      </c>
      <c r="C28" s="35" t="s">
        <v>89</v>
      </c>
      <c r="D28" s="35">
        <v>1</v>
      </c>
      <c r="E28" s="36">
        <v>100000</v>
      </c>
      <c r="F28" s="36">
        <f t="shared" si="1"/>
        <v>100000</v>
      </c>
      <c r="G28" s="34"/>
      <c r="H28" s="1"/>
    </row>
    <row r="29" spans="1:8" ht="16.5">
      <c r="A29" s="35">
        <v>16</v>
      </c>
      <c r="B29" s="35" t="s">
        <v>49</v>
      </c>
      <c r="C29" s="35" t="s">
        <v>50</v>
      </c>
      <c r="D29" s="35">
        <v>2</v>
      </c>
      <c r="E29" s="36">
        <v>100000</v>
      </c>
      <c r="F29" s="36">
        <f t="shared" si="1"/>
        <v>200000</v>
      </c>
      <c r="G29" s="34"/>
      <c r="H29" s="1"/>
    </row>
    <row r="30" spans="1:8" ht="16.5">
      <c r="A30" s="35">
        <v>17</v>
      </c>
      <c r="B30" s="35" t="s">
        <v>90</v>
      </c>
      <c r="C30" s="35" t="s">
        <v>91</v>
      </c>
      <c r="D30" s="35">
        <v>1</v>
      </c>
      <c r="E30" s="36">
        <v>100000</v>
      </c>
      <c r="F30" s="36">
        <f t="shared" si="1"/>
        <v>100000</v>
      </c>
      <c r="G30" s="34"/>
      <c r="H30" s="1"/>
    </row>
    <row r="31" spans="1:8" ht="16.5">
      <c r="A31" s="35">
        <v>18</v>
      </c>
      <c r="B31" s="35" t="s">
        <v>92</v>
      </c>
      <c r="C31" s="35" t="s">
        <v>93</v>
      </c>
      <c r="D31" s="35">
        <v>1</v>
      </c>
      <c r="E31" s="36">
        <v>100000</v>
      </c>
      <c r="F31" s="36">
        <f t="shared" si="1"/>
        <v>100000</v>
      </c>
      <c r="G31" s="34"/>
      <c r="H31" s="1"/>
    </row>
    <row r="32" spans="1:8" ht="16.5">
      <c r="A32" s="35">
        <v>20</v>
      </c>
      <c r="B32" s="35" t="s">
        <v>94</v>
      </c>
      <c r="C32" s="35" t="s">
        <v>95</v>
      </c>
      <c r="D32" s="35">
        <v>1</v>
      </c>
      <c r="E32" s="36">
        <v>100000</v>
      </c>
      <c r="F32" s="36">
        <f t="shared" si="1"/>
        <v>100000</v>
      </c>
      <c r="G32" s="34"/>
      <c r="H32" s="1"/>
    </row>
    <row r="33" spans="1:8" ht="16.5">
      <c r="A33" s="35">
        <v>21</v>
      </c>
      <c r="B33" s="35" t="s">
        <v>96</v>
      </c>
      <c r="C33" s="35" t="s">
        <v>97</v>
      </c>
      <c r="D33" s="35">
        <v>1</v>
      </c>
      <c r="E33" s="36">
        <v>100000</v>
      </c>
      <c r="F33" s="36">
        <f t="shared" si="1"/>
        <v>100000</v>
      </c>
      <c r="G33" s="34"/>
      <c r="H33" s="1"/>
    </row>
    <row r="34" spans="1:8" ht="16.5">
      <c r="A34" s="37" t="s">
        <v>67</v>
      </c>
      <c r="B34" s="38"/>
      <c r="C34" s="38"/>
      <c r="D34" s="38"/>
      <c r="E34" s="39"/>
      <c r="F34" s="40">
        <f>+SUM(F14:F33)</f>
        <v>2700000</v>
      </c>
      <c r="G34" s="34"/>
      <c r="H34" s="1"/>
    </row>
  </sheetData>
  <mergeCells count="3">
    <mergeCell ref="A5:E5"/>
    <mergeCell ref="A11:E11"/>
    <mergeCell ref="A34:E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"/>
  <sheetViews>
    <sheetView workbookViewId="0">
      <selection activeCell="C12" sqref="C12"/>
    </sheetView>
  </sheetViews>
  <sheetFormatPr defaultRowHeight="15"/>
  <cols>
    <col min="2" max="2" width="12.7109375" customWidth="1"/>
    <col min="3" max="3" width="23.85546875" customWidth="1"/>
    <col min="6" max="6" width="19.7109375" customWidth="1"/>
  </cols>
  <sheetData>
    <row r="1" spans="1:6" ht="16.5">
      <c r="A1" s="26" t="s">
        <v>98</v>
      </c>
    </row>
    <row r="2" spans="1:6" ht="16.5">
      <c r="A2" s="35" t="s">
        <v>19</v>
      </c>
      <c r="B2" s="35" t="s">
        <v>64</v>
      </c>
      <c r="C2" s="35" t="s">
        <v>21</v>
      </c>
      <c r="D2" s="51" t="s">
        <v>135</v>
      </c>
      <c r="E2" s="51" t="s">
        <v>74</v>
      </c>
      <c r="F2" s="35" t="s">
        <v>24</v>
      </c>
    </row>
    <row r="3" spans="1:6" ht="16.5">
      <c r="A3" s="35">
        <v>1</v>
      </c>
      <c r="B3" s="35" t="s">
        <v>55</v>
      </c>
      <c r="C3" s="35" t="s">
        <v>56</v>
      </c>
      <c r="D3" s="35">
        <v>4</v>
      </c>
      <c r="E3" s="36">
        <v>50000</v>
      </c>
      <c r="F3" s="40">
        <f>+E3*D3</f>
        <v>200000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DN thanh toan</vt:lpstr>
      <vt:lpstr>Viet bao cao</vt:lpstr>
      <vt:lpstr>Minitest</vt:lpstr>
    </vt:vector>
  </TitlesOfParts>
  <Company>XP SP3 All Main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Thanh An</cp:lastModifiedBy>
  <cp:lastPrinted>2014-07-18T01:22:08Z</cp:lastPrinted>
  <dcterms:created xsi:type="dcterms:W3CDTF">2014-07-18T01:09:05Z</dcterms:created>
  <dcterms:modified xsi:type="dcterms:W3CDTF">2014-07-18T01:24:19Z</dcterms:modified>
</cp:coreProperties>
</file>