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5135" windowHeight="5580"/>
  </bookViews>
  <sheets>
    <sheet name="Sheet1" sheetId="1" r:id="rId1"/>
    <sheet name="Tam ung HK2" sheetId="2" r:id="rId2"/>
    <sheet name="Tam ung HK3" sheetId="3" r:id="rId3"/>
  </sheets>
  <definedNames>
    <definedName name="_xlnm._FilterDatabase" localSheetId="0" hidden="1">Sheet1!$A$6:$U$41</definedName>
  </definedNames>
  <calcPr calcId="124519"/>
</workbook>
</file>

<file path=xl/calcChain.xml><?xml version="1.0" encoding="utf-8"?>
<calcChain xmlns="http://schemas.openxmlformats.org/spreadsheetml/2006/main">
  <c r="J38" i="1"/>
  <c r="K38"/>
  <c r="L38"/>
  <c r="L7"/>
  <c r="L8"/>
  <c r="L10"/>
  <c r="L12"/>
  <c r="L13"/>
  <c r="L14"/>
  <c r="J14"/>
  <c r="E38" l="1"/>
  <c r="F38"/>
  <c r="G38"/>
  <c r="H38"/>
  <c r="I38"/>
  <c r="K7" l="1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H5" i="3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4"/>
  <c r="I27" i="2"/>
  <c r="J29" i="1" s="1"/>
  <c r="L29" s="1"/>
  <c r="I13" i="2"/>
  <c r="J15" i="1" s="1"/>
  <c r="L15" s="1"/>
  <c r="I29" i="2"/>
  <c r="J31" i="1" s="1"/>
  <c r="L31" s="1"/>
  <c r="F36" i="2" l="1"/>
  <c r="G36"/>
  <c r="D36"/>
  <c r="E36"/>
  <c r="T35" i="1" l="1"/>
  <c r="T38" s="1"/>
  <c r="T41" s="1"/>
  <c r="U34"/>
  <c r="U35" s="1"/>
  <c r="I35" i="2"/>
  <c r="J37" i="1" s="1"/>
  <c r="L37" s="1"/>
  <c r="I7" i="2"/>
  <c r="J9" i="1" s="1"/>
  <c r="L9" s="1"/>
  <c r="I8" i="2"/>
  <c r="J10" i="1" s="1"/>
  <c r="I10" i="2"/>
  <c r="J12" i="1" s="1"/>
  <c r="I11" i="2"/>
  <c r="J13" i="1" s="1"/>
  <c r="I14" i="2"/>
  <c r="J16" i="1" s="1"/>
  <c r="L16" s="1"/>
  <c r="I16" i="2"/>
  <c r="J18" i="1" s="1"/>
  <c r="L18" s="1"/>
  <c r="I17" i="2"/>
  <c r="J19" i="1" s="1"/>
  <c r="L19" s="1"/>
  <c r="I18" i="2"/>
  <c r="J20" i="1" s="1"/>
  <c r="L20" s="1"/>
  <c r="I19" i="2"/>
  <c r="J21" i="1" s="1"/>
  <c r="L21" s="1"/>
  <c r="I20" i="2"/>
  <c r="J22" i="1" s="1"/>
  <c r="L22" s="1"/>
  <c r="I23" i="2"/>
  <c r="J25" i="1" s="1"/>
  <c r="L25" s="1"/>
  <c r="I24" i="2"/>
  <c r="J26" i="1" s="1"/>
  <c r="L26" s="1"/>
  <c r="I25" i="2"/>
  <c r="J27" i="1" s="1"/>
  <c r="L27" s="1"/>
  <c r="I32" i="2"/>
  <c r="J34" i="1" s="1"/>
  <c r="L34" s="1"/>
  <c r="I34" i="2"/>
  <c r="J36" i="1" s="1"/>
  <c r="L36" s="1"/>
  <c r="I9" i="2"/>
  <c r="J11" i="1" s="1"/>
  <c r="L11" s="1"/>
  <c r="I12" i="2"/>
  <c r="I15"/>
  <c r="J17" i="1" s="1"/>
  <c r="L17" s="1"/>
  <c r="I21" i="2"/>
  <c r="J23" i="1" s="1"/>
  <c r="L23" s="1"/>
  <c r="I22" i="2"/>
  <c r="J24" i="1" s="1"/>
  <c r="L24" s="1"/>
  <c r="I30" i="2"/>
  <c r="J32" i="1" s="1"/>
  <c r="L32" s="1"/>
  <c r="I31" i="2"/>
  <c r="J33" i="1" s="1"/>
  <c r="L33" s="1"/>
  <c r="I28" i="2" l="1"/>
  <c r="J30" i="1" s="1"/>
  <c r="L30" s="1"/>
  <c r="I33" i="2"/>
  <c r="J35" i="1" s="1"/>
  <c r="L35" s="1"/>
  <c r="I26" i="2"/>
  <c r="J28" i="1" s="1"/>
  <c r="L28" s="1"/>
  <c r="I6" i="2"/>
  <c r="J8" i="1" s="1"/>
  <c r="I5" i="2" l="1"/>
  <c r="H36"/>
  <c r="J7" i="1" l="1"/>
  <c r="I36" i="2"/>
</calcChain>
</file>

<file path=xl/sharedStrings.xml><?xml version="1.0" encoding="utf-8"?>
<sst xmlns="http://schemas.openxmlformats.org/spreadsheetml/2006/main" count="225" uniqueCount="87">
  <si>
    <t>TRƯỜNG ĐẠI HỌC THĂNG LONG</t>
  </si>
  <si>
    <t>BỘ MÔN NGÔN NGỮ ANH</t>
  </si>
  <si>
    <t>Stt</t>
  </si>
  <si>
    <t>Mã GV</t>
  </si>
  <si>
    <t>Họ và tên</t>
  </si>
  <si>
    <t>Tổng tiền dạy</t>
  </si>
  <si>
    <t>Còn lại</t>
  </si>
  <si>
    <t>Ghi chú</t>
  </si>
  <si>
    <t>CNE001</t>
  </si>
  <si>
    <t>Trần Phương Thu</t>
  </si>
  <si>
    <t>CNE003</t>
  </si>
  <si>
    <t>Cao Thị Tô Hoài</t>
  </si>
  <si>
    <t>CNE004</t>
  </si>
  <si>
    <t>Trần Thị Hải Bình</t>
  </si>
  <si>
    <t>CNE005</t>
  </si>
  <si>
    <t>Đặng Thị Kim Chung</t>
  </si>
  <si>
    <t>CNE006</t>
  </si>
  <si>
    <t>Nguyễn Thị Kiều Dung</t>
  </si>
  <si>
    <t>CNE007</t>
  </si>
  <si>
    <t>Hoàng Thị Thu Dung</t>
  </si>
  <si>
    <t>CNE008</t>
  </si>
  <si>
    <t>Đỗ Thu Hằng</t>
  </si>
  <si>
    <t>CNE009</t>
  </si>
  <si>
    <t>Lê Thị Hòa</t>
  </si>
  <si>
    <t>CNE010</t>
  </si>
  <si>
    <t>Nguyễn Kiều Oanh</t>
  </si>
  <si>
    <t>CNE011</t>
  </si>
  <si>
    <t>Nguyễn Thị Hải Oanh</t>
  </si>
  <si>
    <t>CNE012</t>
  </si>
  <si>
    <t>Hoàng Kim Thúy</t>
  </si>
  <si>
    <t>CNE013</t>
  </si>
  <si>
    <t>Phạm Hồng Vân</t>
  </si>
  <si>
    <t>CNE014</t>
  </si>
  <si>
    <t>Phạm Thái Sơn</t>
  </si>
  <si>
    <t>CNE015</t>
  </si>
  <si>
    <t>Đỗ Thị Hồng Hà</t>
  </si>
  <si>
    <t>CNE017</t>
  </si>
  <si>
    <t>Phí Thị Thu Trang</t>
  </si>
  <si>
    <t>CNE018</t>
  </si>
  <si>
    <t>Nguyễn Vân Khánh</t>
  </si>
  <si>
    <t>CNE019</t>
  </si>
  <si>
    <t>Lê Thị Tuyền</t>
  </si>
  <si>
    <t>CNE020</t>
  </si>
  <si>
    <t>Nguyễn Văn Độ</t>
  </si>
  <si>
    <t>CNE021</t>
  </si>
  <si>
    <t>Tô Hoài An</t>
  </si>
  <si>
    <t>CNE022</t>
  </si>
  <si>
    <t>Trần Thị Phượng</t>
  </si>
  <si>
    <t>CNE025</t>
  </si>
  <si>
    <t>Nguyễn Thị Lan Phương</t>
  </si>
  <si>
    <t>CNE026</t>
  </si>
  <si>
    <t>Khắc Thị Ánh Tuyết</t>
  </si>
  <si>
    <t>CNE027</t>
  </si>
  <si>
    <t>Lê Thị Hoài Thương</t>
  </si>
  <si>
    <t>CNE028</t>
  </si>
  <si>
    <t>Mai Lan</t>
  </si>
  <si>
    <t>CNE029</t>
  </si>
  <si>
    <t>Đinh Diệu Trang</t>
  </si>
  <si>
    <t>CNE030</t>
  </si>
  <si>
    <t>Nguyễn Thị Thanh</t>
  </si>
  <si>
    <t>CNE033</t>
  </si>
  <si>
    <t>Trần Thị Thanh Hương</t>
  </si>
  <si>
    <t>CNE035</t>
  </si>
  <si>
    <t>Lê Thị Phượng</t>
  </si>
  <si>
    <t>CNE037</t>
  </si>
  <si>
    <t>Nguyễn Thị Minh Thuận</t>
  </si>
  <si>
    <t>CNE038</t>
  </si>
  <si>
    <t>Ngô Kim Ánh</t>
  </si>
  <si>
    <t>CNE040</t>
  </si>
  <si>
    <t>Phạm Hoàng Uyên</t>
  </si>
  <si>
    <t>Tổng</t>
  </si>
  <si>
    <t>Hệ số GV</t>
  </si>
  <si>
    <t>Số giờ dạy thực tế</t>
  </si>
  <si>
    <t>Số giờ NCKH thực tế</t>
  </si>
  <si>
    <t>Số giờ dạy định mức</t>
  </si>
  <si>
    <t>Số giờ NCKH định mức</t>
  </si>
  <si>
    <t>Tổng tiền tạm ứng HK2</t>
  </si>
  <si>
    <t>Tổng tiền tạm ứng HK3</t>
  </si>
  <si>
    <t>Tạm ứng HK2</t>
  </si>
  <si>
    <t>Lần1</t>
  </si>
  <si>
    <t>Lần 2</t>
  </si>
  <si>
    <t>Lần 3</t>
  </si>
  <si>
    <t>Lần 4</t>
  </si>
  <si>
    <t>Lần 5 ( thanh toán)</t>
  </si>
  <si>
    <t>Tạm ứng HK3</t>
  </si>
  <si>
    <t>Lần 1</t>
  </si>
  <si>
    <t>THANH TOÁN TIỀN DẠY HỌC KỲ II &amp; III NĂM HỌC 2014-2015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</si>
</sst>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5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2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3" fontId="1" fillId="0" borderId="0" xfId="0" applyNumberFormat="1" applyFont="1"/>
    <xf numFmtId="3" fontId="2" fillId="0" borderId="0" xfId="0" applyNumberFormat="1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/>
    <xf numFmtId="3" fontId="1" fillId="0" borderId="0" xfId="0" applyNumberFormat="1" applyFont="1" applyFill="1"/>
    <xf numFmtId="0" fontId="1" fillId="0" borderId="0" xfId="0" applyFont="1" applyFill="1"/>
    <xf numFmtId="0" fontId="2" fillId="0" borderId="0" xfId="0" applyFont="1"/>
    <xf numFmtId="4" fontId="1" fillId="0" borderId="0" xfId="0" applyNumberFormat="1" applyFont="1"/>
    <xf numFmtId="0" fontId="2" fillId="0" borderId="0" xfId="0" quotePrefix="1" applyFont="1"/>
    <xf numFmtId="4" fontId="1" fillId="0" borderId="0" xfId="0" applyNumberFormat="1" applyFont="1" applyFill="1"/>
    <xf numFmtId="0" fontId="1" fillId="0" borderId="0" xfId="0" applyFont="1" applyFill="1" applyBorder="1"/>
    <xf numFmtId="3" fontId="1" fillId="2" borderId="0" xfId="0" applyNumberFormat="1" applyFont="1" applyFill="1"/>
    <xf numFmtId="0" fontId="1" fillId="2" borderId="0" xfId="0" applyFont="1" applyFill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3" fontId="6" fillId="0" borderId="0" xfId="0" applyNumberFormat="1" applyFont="1"/>
    <xf numFmtId="0" fontId="8" fillId="0" borderId="0" xfId="0" applyFont="1"/>
    <xf numFmtId="0" fontId="7" fillId="0" borderId="1" xfId="0" applyFont="1" applyFill="1" applyBorder="1" applyAlignment="1">
      <alignment horizontal="center" vertical="center"/>
    </xf>
    <xf numFmtId="3" fontId="6" fillId="0" borderId="1" xfId="0" applyNumberFormat="1" applyFont="1" applyBorder="1"/>
    <xf numFmtId="3" fontId="7" fillId="0" borderId="1" xfId="0" applyNumberFormat="1" applyFont="1" applyBorder="1"/>
    <xf numFmtId="0" fontId="7" fillId="0" borderId="2" xfId="0" applyFont="1" applyBorder="1" applyAlignment="1">
      <alignment horizontal="center" vertical="center"/>
    </xf>
    <xf numFmtId="0" fontId="6" fillId="0" borderId="2" xfId="0" applyFont="1" applyBorder="1"/>
    <xf numFmtId="0" fontId="6" fillId="0" borderId="2" xfId="0" applyFont="1" applyFill="1" applyBorder="1"/>
    <xf numFmtId="0" fontId="6" fillId="2" borderId="2" xfId="0" applyFont="1" applyFill="1" applyBorder="1"/>
    <xf numFmtId="3" fontId="6" fillId="0" borderId="1" xfId="0" applyNumberFormat="1" applyFont="1" applyFill="1" applyBorder="1"/>
    <xf numFmtId="0" fontId="6" fillId="0" borderId="0" xfId="0" applyFont="1" applyFill="1"/>
    <xf numFmtId="3" fontId="8" fillId="0" borderId="0" xfId="0" applyNumberFormat="1" applyFont="1"/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quotePrefix="1" applyFont="1" applyFill="1" applyBorder="1"/>
    <xf numFmtId="4" fontId="6" fillId="0" borderId="0" xfId="0" applyNumberFormat="1" applyFont="1"/>
    <xf numFmtId="4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6"/>
  <sheetViews>
    <sheetView tabSelected="1" topLeftCell="A28" workbookViewId="0">
      <selection activeCell="I41" sqref="I41"/>
    </sheetView>
  </sheetViews>
  <sheetFormatPr defaultRowHeight="15.75"/>
  <cols>
    <col min="1" max="1" width="3.85546875" style="44" customWidth="1"/>
    <col min="2" max="2" width="9.5703125" style="10" customWidth="1"/>
    <col min="3" max="3" width="22.42578125" style="10" customWidth="1"/>
    <col min="4" max="4" width="7.5703125" style="10" customWidth="1"/>
    <col min="5" max="5" width="9.140625" style="10" customWidth="1"/>
    <col min="6" max="6" width="9.5703125" style="10" customWidth="1"/>
    <col min="7" max="7" width="9.85546875" style="10" customWidth="1"/>
    <col min="8" max="8" width="9.140625" style="10" customWidth="1"/>
    <col min="9" max="9" width="16.28515625" style="43" customWidth="1"/>
    <col min="10" max="10" width="14.28515625" style="44" bestFit="1" customWidth="1"/>
    <col min="11" max="11" width="14" style="44" customWidth="1"/>
    <col min="12" max="13" width="15.28515625" style="44" customWidth="1"/>
    <col min="14" max="16" width="15.28515625" style="57" customWidth="1"/>
    <col min="17" max="17" width="24.28515625" style="15" customWidth="1"/>
    <col min="18" max="18" width="24.7109375" style="15" customWidth="1"/>
    <col min="19" max="21" width="14.28515625" style="1" bestFit="1" customWidth="1"/>
    <col min="22" max="16384" width="9.140625" style="1"/>
  </cols>
  <sheetData>
    <row r="1" spans="1:20">
      <c r="A1" s="42" t="s">
        <v>0</v>
      </c>
    </row>
    <row r="2" spans="1:20">
      <c r="A2" s="45" t="s">
        <v>1</v>
      </c>
    </row>
    <row r="3" spans="1:20" ht="19.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8"/>
      <c r="O3" s="58"/>
      <c r="P3" s="58"/>
      <c r="Q3" s="58"/>
      <c r="R3" s="58"/>
    </row>
    <row r="4" spans="1:20" ht="19.5">
      <c r="A4" s="53" t="s">
        <v>86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8"/>
      <c r="O4" s="58"/>
      <c r="P4" s="58"/>
      <c r="Q4" s="58"/>
      <c r="R4" s="58"/>
    </row>
    <row r="5" spans="1:20">
      <c r="A5" s="46"/>
      <c r="B5" s="46"/>
      <c r="C5" s="46"/>
      <c r="D5" s="46"/>
      <c r="E5" s="46"/>
      <c r="F5" s="46"/>
      <c r="G5" s="46"/>
      <c r="H5" s="46"/>
      <c r="I5" s="47"/>
    </row>
    <row r="6" spans="1:20" s="2" customFormat="1" ht="62.25" customHeight="1">
      <c r="A6" s="48" t="s">
        <v>2</v>
      </c>
      <c r="B6" s="48" t="s">
        <v>3</v>
      </c>
      <c r="C6" s="48" t="s">
        <v>4</v>
      </c>
      <c r="D6" s="49" t="s">
        <v>71</v>
      </c>
      <c r="E6" s="49" t="s">
        <v>72</v>
      </c>
      <c r="F6" s="49" t="s">
        <v>73</v>
      </c>
      <c r="G6" s="49" t="s">
        <v>74</v>
      </c>
      <c r="H6" s="49" t="s">
        <v>75</v>
      </c>
      <c r="I6" s="50" t="s">
        <v>5</v>
      </c>
      <c r="J6" s="49" t="s">
        <v>76</v>
      </c>
      <c r="K6" s="49" t="s">
        <v>77</v>
      </c>
      <c r="L6" s="49" t="s">
        <v>6</v>
      </c>
      <c r="M6" s="54" t="s">
        <v>7</v>
      </c>
      <c r="N6" s="59"/>
      <c r="O6" s="59"/>
      <c r="P6" s="59"/>
      <c r="Q6" s="60"/>
      <c r="R6" s="60" t="s">
        <v>7</v>
      </c>
    </row>
    <row r="7" spans="1:20">
      <c r="A7" s="5">
        <v>1</v>
      </c>
      <c r="B7" s="6" t="s">
        <v>8</v>
      </c>
      <c r="C7" s="6" t="s">
        <v>9</v>
      </c>
      <c r="D7" s="6">
        <v>1.4</v>
      </c>
      <c r="E7" s="6">
        <v>162</v>
      </c>
      <c r="F7" s="6">
        <v>250</v>
      </c>
      <c r="G7" s="6">
        <v>72</v>
      </c>
      <c r="H7" s="6">
        <v>140</v>
      </c>
      <c r="I7" s="8">
        <v>17610000</v>
      </c>
      <c r="J7" s="7">
        <f>VLOOKUP(B7,'Tam ung HK2'!$B$5:$I$35,8,0)</f>
        <v>4787000</v>
      </c>
      <c r="K7" s="7">
        <f>VLOOKUP(B7,'Tam ung HK3'!$B$4:$H$34,7,0)</f>
        <v>0</v>
      </c>
      <c r="L7" s="7">
        <f>I7-J7-K7</f>
        <v>12823000</v>
      </c>
      <c r="M7" s="55"/>
      <c r="N7" s="61"/>
      <c r="O7" s="61"/>
      <c r="P7" s="61"/>
      <c r="Q7" s="62"/>
      <c r="R7" s="62"/>
      <c r="S7" s="3"/>
      <c r="T7" s="3"/>
    </row>
    <row r="8" spans="1:20">
      <c r="A8" s="5">
        <v>2</v>
      </c>
      <c r="B8" s="6" t="s">
        <v>10</v>
      </c>
      <c r="C8" s="6" t="s">
        <v>11</v>
      </c>
      <c r="D8" s="6">
        <v>1.4</v>
      </c>
      <c r="E8" s="6">
        <v>360</v>
      </c>
      <c r="F8" s="6">
        <v>80</v>
      </c>
      <c r="G8" s="6">
        <v>78</v>
      </c>
      <c r="H8" s="6">
        <v>70</v>
      </c>
      <c r="I8" s="8">
        <v>45672000</v>
      </c>
      <c r="J8" s="7">
        <f>VLOOKUP(B8,'Tam ung HK2'!$B$5:$I$35,8,0)</f>
        <v>32897000</v>
      </c>
      <c r="K8" s="7">
        <f>VLOOKUP(B8,'Tam ung HK3'!$B$4:$H$34,7,0)</f>
        <v>3000000</v>
      </c>
      <c r="L8" s="7">
        <f>I8-J8-K8</f>
        <v>9775000</v>
      </c>
      <c r="M8" s="55"/>
      <c r="N8" s="61"/>
      <c r="O8" s="61"/>
      <c r="P8" s="61"/>
      <c r="Q8" s="62"/>
      <c r="R8" s="62"/>
      <c r="S8" s="3"/>
      <c r="T8" s="3"/>
    </row>
    <row r="9" spans="1:20">
      <c r="A9" s="5">
        <v>3</v>
      </c>
      <c r="B9" s="6" t="s">
        <v>12</v>
      </c>
      <c r="C9" s="6" t="s">
        <v>13</v>
      </c>
      <c r="D9" s="6">
        <v>1.4</v>
      </c>
      <c r="E9" s="6">
        <v>684</v>
      </c>
      <c r="F9" s="6">
        <v>96</v>
      </c>
      <c r="G9" s="6">
        <v>120</v>
      </c>
      <c r="H9" s="6">
        <v>140</v>
      </c>
      <c r="I9" s="8">
        <v>84394000</v>
      </c>
      <c r="J9" s="7">
        <f>VLOOKUP(B9,'Tam ung HK2'!$B$5:$I$35,8,0)</f>
        <v>40989000</v>
      </c>
      <c r="K9" s="7">
        <f>VLOOKUP(B9,'Tam ung HK3'!$B$4:$H$34,7,0)</f>
        <v>35000000</v>
      </c>
      <c r="L9" s="7">
        <f t="shared" ref="L8:L37" si="0">I9-J9-K9</f>
        <v>8405000</v>
      </c>
      <c r="M9" s="55"/>
      <c r="N9" s="61"/>
      <c r="O9" s="61"/>
      <c r="P9" s="61"/>
      <c r="Q9" s="62"/>
      <c r="R9" s="62"/>
      <c r="S9" s="3"/>
      <c r="T9" s="3"/>
    </row>
    <row r="10" spans="1:20">
      <c r="A10" s="5">
        <v>4</v>
      </c>
      <c r="B10" s="6" t="s">
        <v>14</v>
      </c>
      <c r="C10" s="6" t="s">
        <v>15</v>
      </c>
      <c r="D10" s="6">
        <v>1.4</v>
      </c>
      <c r="E10" s="6">
        <v>642</v>
      </c>
      <c r="F10" s="6">
        <v>110</v>
      </c>
      <c r="G10" s="6">
        <v>120</v>
      </c>
      <c r="H10" s="6">
        <v>140</v>
      </c>
      <c r="I10" s="8">
        <v>79741000</v>
      </c>
      <c r="J10" s="7">
        <f>VLOOKUP(B10,'Tam ung HK2'!$B$5:$I$35,8,0)</f>
        <v>39037000</v>
      </c>
      <c r="K10" s="7">
        <f>VLOOKUP(B10,'Tam ung HK3'!$B$4:$H$34,7,0)</f>
        <v>30000000</v>
      </c>
      <c r="L10" s="7">
        <f>I10-J10-K10</f>
        <v>10704000</v>
      </c>
      <c r="M10" s="55"/>
      <c r="N10" s="61"/>
      <c r="O10" s="61"/>
      <c r="P10" s="61"/>
      <c r="Q10" s="62"/>
      <c r="R10" s="62"/>
      <c r="S10" s="4"/>
      <c r="T10" s="3"/>
    </row>
    <row r="11" spans="1:20">
      <c r="A11" s="5">
        <v>5</v>
      </c>
      <c r="B11" s="6" t="s">
        <v>16</v>
      </c>
      <c r="C11" s="6" t="s">
        <v>17</v>
      </c>
      <c r="D11" s="6">
        <v>1.4</v>
      </c>
      <c r="E11" s="6">
        <v>567</v>
      </c>
      <c r="F11" s="6">
        <v>80</v>
      </c>
      <c r="G11" s="6">
        <v>78</v>
      </c>
      <c r="H11" s="6">
        <v>70</v>
      </c>
      <c r="I11" s="8">
        <v>73299000</v>
      </c>
      <c r="J11" s="7">
        <f>VLOOKUP(B11,'Tam ung HK2'!$B$5:$I$35,8,0)</f>
        <v>38304000</v>
      </c>
      <c r="K11" s="7">
        <f>VLOOKUP(B11,'Tam ung HK3'!$B$4:$H$34,7,0)</f>
        <v>32000000</v>
      </c>
      <c r="L11" s="7">
        <f t="shared" si="0"/>
        <v>2995000</v>
      </c>
      <c r="M11" s="55"/>
      <c r="N11" s="61"/>
      <c r="O11" s="61"/>
      <c r="P11" s="61"/>
      <c r="Q11" s="62"/>
      <c r="R11" s="62"/>
      <c r="S11" s="3"/>
      <c r="T11" s="3"/>
    </row>
    <row r="12" spans="1:20">
      <c r="A12" s="5">
        <v>6</v>
      </c>
      <c r="B12" s="6" t="s">
        <v>18</v>
      </c>
      <c r="C12" s="6" t="s">
        <v>19</v>
      </c>
      <c r="D12" s="6">
        <v>1.4</v>
      </c>
      <c r="E12" s="6">
        <v>657</v>
      </c>
      <c r="F12" s="6">
        <v>80</v>
      </c>
      <c r="G12" s="6">
        <v>120</v>
      </c>
      <c r="H12" s="6">
        <v>140</v>
      </c>
      <c r="I12" s="8">
        <v>82098000</v>
      </c>
      <c r="J12" s="7">
        <f>VLOOKUP(B12,'Tam ung HK2'!$B$5:$I$35,8,0)</f>
        <v>39250000</v>
      </c>
      <c r="K12" s="7">
        <f>VLOOKUP(B12,'Tam ung HK3'!$B$4:$H$34,7,0)</f>
        <v>37000000</v>
      </c>
      <c r="L12" s="7">
        <f>I12-J12-K12</f>
        <v>5848000</v>
      </c>
      <c r="M12" s="55"/>
      <c r="N12" s="61"/>
      <c r="O12" s="61"/>
      <c r="P12" s="61"/>
      <c r="Q12" s="62"/>
      <c r="R12" s="62"/>
      <c r="S12" s="3"/>
      <c r="T12" s="3"/>
    </row>
    <row r="13" spans="1:20">
      <c r="A13" s="5">
        <v>7</v>
      </c>
      <c r="B13" s="6" t="s">
        <v>20</v>
      </c>
      <c r="C13" s="6" t="s">
        <v>21</v>
      </c>
      <c r="D13" s="6">
        <v>1.4</v>
      </c>
      <c r="E13" s="6">
        <v>36</v>
      </c>
      <c r="F13" s="6">
        <v>59</v>
      </c>
      <c r="G13" s="6">
        <v>30</v>
      </c>
      <c r="H13" s="6">
        <v>70</v>
      </c>
      <c r="I13" s="8">
        <v>2481000</v>
      </c>
      <c r="J13" s="7">
        <f>VLOOKUP(B13,'Tam ung HK2'!$B$5:$I$35,8,0)</f>
        <v>2325000</v>
      </c>
      <c r="K13" s="7">
        <f>VLOOKUP(B13,'Tam ung HK3'!$B$4:$H$34,7,0)</f>
        <v>0</v>
      </c>
      <c r="L13" s="7">
        <f>I13-J13-K13</f>
        <v>156000</v>
      </c>
      <c r="M13" s="55"/>
      <c r="N13" s="61"/>
      <c r="O13" s="61"/>
      <c r="P13" s="61"/>
      <c r="Q13" s="62"/>
      <c r="R13" s="62"/>
      <c r="S13" s="3"/>
      <c r="T13" s="3"/>
    </row>
    <row r="14" spans="1:20">
      <c r="A14" s="5">
        <v>8</v>
      </c>
      <c r="B14" s="6" t="s">
        <v>22</v>
      </c>
      <c r="C14" s="6" t="s">
        <v>23</v>
      </c>
      <c r="D14" s="6">
        <v>1.4</v>
      </c>
      <c r="E14" s="6">
        <v>660</v>
      </c>
      <c r="F14" s="6">
        <v>80</v>
      </c>
      <c r="G14" s="6">
        <v>120</v>
      </c>
      <c r="H14" s="6">
        <v>140</v>
      </c>
      <c r="I14" s="8">
        <v>80806000</v>
      </c>
      <c r="J14" s="7">
        <f>VLOOKUP(B14,'Tam ung HK2'!$B$5:$I$35,8,0)</f>
        <v>41813000</v>
      </c>
      <c r="K14" s="7">
        <f>VLOOKUP(B14,'Tam ung HK3'!$B$4:$H$34,7,0)</f>
        <v>28000000</v>
      </c>
      <c r="L14" s="7">
        <f>I14-J14-K14</f>
        <v>10993000</v>
      </c>
      <c r="M14" s="55"/>
      <c r="N14" s="61"/>
      <c r="O14" s="61"/>
      <c r="P14" s="61"/>
      <c r="Q14" s="62"/>
      <c r="R14" s="62"/>
      <c r="S14" s="3"/>
      <c r="T14" s="3"/>
    </row>
    <row r="15" spans="1:20" s="10" customFormat="1">
      <c r="A15" s="5">
        <v>9</v>
      </c>
      <c r="B15" s="6" t="s">
        <v>24</v>
      </c>
      <c r="C15" s="6" t="s">
        <v>25</v>
      </c>
      <c r="D15" s="6">
        <v>1.4</v>
      </c>
      <c r="E15" s="6">
        <v>306</v>
      </c>
      <c r="F15" s="6">
        <v>43</v>
      </c>
      <c r="G15" s="6">
        <v>120</v>
      </c>
      <c r="H15" s="6">
        <v>140</v>
      </c>
      <c r="I15" s="8">
        <v>30018000</v>
      </c>
      <c r="J15" s="7">
        <f>VLOOKUP(B15,'Tam ung HK2'!$B$5:$I$35,8,0)</f>
        <v>18000000</v>
      </c>
      <c r="K15" s="7">
        <f>VLOOKUP(B15,'Tam ung HK3'!$B$4:$H$34,7,0)</f>
        <v>5000000</v>
      </c>
      <c r="L15" s="7">
        <f t="shared" si="0"/>
        <v>7018000</v>
      </c>
      <c r="M15" s="55"/>
      <c r="N15" s="61"/>
      <c r="O15" s="61"/>
      <c r="P15" s="61"/>
      <c r="Q15" s="62"/>
      <c r="R15" s="62"/>
      <c r="S15" s="9"/>
      <c r="T15" s="9"/>
    </row>
    <row r="16" spans="1:20">
      <c r="A16" s="5">
        <v>10</v>
      </c>
      <c r="B16" s="6" t="s">
        <v>26</v>
      </c>
      <c r="C16" s="6" t="s">
        <v>27</v>
      </c>
      <c r="D16" s="6">
        <v>1.4</v>
      </c>
      <c r="E16" s="6">
        <v>657</v>
      </c>
      <c r="F16" s="6">
        <v>80</v>
      </c>
      <c r="G16" s="6">
        <v>120</v>
      </c>
      <c r="H16" s="6">
        <v>140</v>
      </c>
      <c r="I16" s="8">
        <v>80101000</v>
      </c>
      <c r="J16" s="7">
        <f>VLOOKUP(B16,'Tam ung HK2'!$B$5:$I$35,8,0)</f>
        <v>42642000</v>
      </c>
      <c r="K16" s="7">
        <f>VLOOKUP(B16,'Tam ung HK3'!$B$4:$H$34,7,0)</f>
        <v>34000000</v>
      </c>
      <c r="L16" s="7">
        <f t="shared" si="0"/>
        <v>3459000</v>
      </c>
      <c r="M16" s="55"/>
      <c r="N16" s="61"/>
      <c r="O16" s="61"/>
      <c r="P16" s="61"/>
      <c r="Q16" s="62"/>
      <c r="R16" s="62"/>
      <c r="S16" s="3"/>
      <c r="T16" s="3"/>
    </row>
    <row r="17" spans="1:20">
      <c r="A17" s="5">
        <v>11</v>
      </c>
      <c r="B17" s="6" t="s">
        <v>28</v>
      </c>
      <c r="C17" s="6" t="s">
        <v>29</v>
      </c>
      <c r="D17" s="6">
        <v>1.4</v>
      </c>
      <c r="E17" s="6">
        <v>639</v>
      </c>
      <c r="F17" s="6">
        <v>110</v>
      </c>
      <c r="G17" s="6">
        <v>120</v>
      </c>
      <c r="H17" s="6">
        <v>140</v>
      </c>
      <c r="I17" s="8">
        <v>79904000</v>
      </c>
      <c r="J17" s="7">
        <f>VLOOKUP(B17,'Tam ung HK2'!$B$5:$I$35,8,0)</f>
        <v>39731000</v>
      </c>
      <c r="K17" s="7">
        <f>VLOOKUP(B17,'Tam ung HK3'!$B$4:$H$34,7,0)</f>
        <v>33000000</v>
      </c>
      <c r="L17" s="7">
        <f t="shared" si="0"/>
        <v>7173000</v>
      </c>
      <c r="M17" s="55"/>
      <c r="N17" s="61"/>
      <c r="O17" s="61"/>
      <c r="P17" s="61"/>
      <c r="Q17" s="62"/>
      <c r="R17" s="62"/>
      <c r="S17" s="3"/>
      <c r="T17" s="3"/>
    </row>
    <row r="18" spans="1:20">
      <c r="A18" s="5">
        <v>12</v>
      </c>
      <c r="B18" s="6" t="s">
        <v>30</v>
      </c>
      <c r="C18" s="6" t="s">
        <v>31</v>
      </c>
      <c r="D18" s="6">
        <v>1.4</v>
      </c>
      <c r="E18" s="6">
        <v>468</v>
      </c>
      <c r="F18" s="6">
        <v>100</v>
      </c>
      <c r="G18" s="6">
        <v>72</v>
      </c>
      <c r="H18" s="6">
        <v>140</v>
      </c>
      <c r="I18" s="8">
        <v>60537000</v>
      </c>
      <c r="J18" s="7">
        <f>VLOOKUP(B18,'Tam ung HK2'!$B$5:$I$35,8,0)</f>
        <v>38299000</v>
      </c>
      <c r="K18" s="7">
        <f>VLOOKUP(B18,'Tam ung HK3'!$B$4:$H$34,7,0)</f>
        <v>12000000</v>
      </c>
      <c r="L18" s="7">
        <f t="shared" si="0"/>
        <v>10238000</v>
      </c>
      <c r="M18" s="55"/>
      <c r="N18" s="61"/>
      <c r="O18" s="61"/>
      <c r="P18" s="61"/>
      <c r="Q18" s="62"/>
      <c r="R18" s="62"/>
      <c r="S18" s="3"/>
      <c r="T18" s="3"/>
    </row>
    <row r="19" spans="1:20" s="17" customFormat="1">
      <c r="A19" s="5">
        <v>13</v>
      </c>
      <c r="B19" s="6" t="s">
        <v>32</v>
      </c>
      <c r="C19" s="6" t="s">
        <v>33</v>
      </c>
      <c r="D19" s="6">
        <v>1.4</v>
      </c>
      <c r="E19" s="6">
        <v>630</v>
      </c>
      <c r="F19" s="6">
        <v>80</v>
      </c>
      <c r="G19" s="6">
        <v>120</v>
      </c>
      <c r="H19" s="6">
        <v>140</v>
      </c>
      <c r="I19" s="8">
        <v>76660000</v>
      </c>
      <c r="J19" s="7">
        <f>VLOOKUP(B19,'Tam ung HK2'!$B$5:$I$35,8,0)</f>
        <v>36092000</v>
      </c>
      <c r="K19" s="7">
        <f>VLOOKUP(B19,'Tam ung HK3'!$B$4:$H$34,7,0)</f>
        <v>19000000</v>
      </c>
      <c r="L19" s="7">
        <f t="shared" si="0"/>
        <v>21568000</v>
      </c>
      <c r="M19" s="55"/>
      <c r="N19" s="61"/>
      <c r="O19" s="61"/>
      <c r="P19" s="61"/>
      <c r="Q19" s="62"/>
      <c r="R19" s="62"/>
      <c r="S19" s="16"/>
      <c r="T19" s="16"/>
    </row>
    <row r="20" spans="1:20">
      <c r="A20" s="5">
        <v>14</v>
      </c>
      <c r="B20" s="6" t="s">
        <v>34</v>
      </c>
      <c r="C20" s="6" t="s">
        <v>35</v>
      </c>
      <c r="D20" s="6">
        <v>1.4</v>
      </c>
      <c r="E20" s="6">
        <v>648</v>
      </c>
      <c r="F20" s="6">
        <v>80</v>
      </c>
      <c r="G20" s="6">
        <v>120</v>
      </c>
      <c r="H20" s="6">
        <v>140</v>
      </c>
      <c r="I20" s="8">
        <v>81064000</v>
      </c>
      <c r="J20" s="7">
        <f>VLOOKUP(B20,'Tam ung HK2'!$B$5:$I$35,8,0)</f>
        <v>40412000</v>
      </c>
      <c r="K20" s="7">
        <f>VLOOKUP(B20,'Tam ung HK3'!$B$4:$H$34,7,0)</f>
        <v>30000000</v>
      </c>
      <c r="L20" s="7">
        <f t="shared" si="0"/>
        <v>10652000</v>
      </c>
      <c r="M20" s="55"/>
      <c r="N20" s="61"/>
      <c r="O20" s="61"/>
      <c r="P20" s="61"/>
      <c r="Q20" s="62"/>
      <c r="R20" s="62"/>
      <c r="S20" s="3"/>
      <c r="T20" s="3"/>
    </row>
    <row r="21" spans="1:20" s="17" customFormat="1">
      <c r="A21" s="5">
        <v>15</v>
      </c>
      <c r="B21" s="6" t="s">
        <v>36</v>
      </c>
      <c r="C21" s="6" t="s">
        <v>37</v>
      </c>
      <c r="D21" s="6">
        <v>1.4</v>
      </c>
      <c r="E21" s="6">
        <v>629</v>
      </c>
      <c r="F21" s="6">
        <v>110</v>
      </c>
      <c r="G21" s="6">
        <v>120</v>
      </c>
      <c r="H21" s="6">
        <v>140</v>
      </c>
      <c r="I21" s="8">
        <v>78277000</v>
      </c>
      <c r="J21" s="7">
        <f>VLOOKUP(B21,'Tam ung HK2'!$B$5:$I$35,8,0)</f>
        <v>37853000</v>
      </c>
      <c r="K21" s="7">
        <f>VLOOKUP(B21,'Tam ung HK3'!$B$4:$H$34,7,0)</f>
        <v>25000000</v>
      </c>
      <c r="L21" s="7">
        <f t="shared" si="0"/>
        <v>15424000</v>
      </c>
      <c r="M21" s="55"/>
      <c r="N21" s="61"/>
      <c r="O21" s="61"/>
      <c r="P21" s="61"/>
      <c r="Q21" s="62"/>
      <c r="R21" s="62"/>
      <c r="S21" s="16"/>
      <c r="T21" s="16"/>
    </row>
    <row r="22" spans="1:20">
      <c r="A22" s="5">
        <v>16</v>
      </c>
      <c r="B22" s="6" t="s">
        <v>38</v>
      </c>
      <c r="C22" s="6" t="s">
        <v>39</v>
      </c>
      <c r="D22" s="6">
        <v>1.4</v>
      </c>
      <c r="E22" s="6">
        <v>647</v>
      </c>
      <c r="F22" s="6">
        <v>108</v>
      </c>
      <c r="G22" s="6">
        <v>120</v>
      </c>
      <c r="H22" s="6">
        <v>140</v>
      </c>
      <c r="I22" s="8">
        <v>81262000</v>
      </c>
      <c r="J22" s="7">
        <f>VLOOKUP(B22,'Tam ung HK2'!$B$5:$I$35,8,0)</f>
        <v>40148000</v>
      </c>
      <c r="K22" s="7">
        <f>VLOOKUP(B22,'Tam ung HK3'!$B$4:$H$34,7,0)</f>
        <v>36000000</v>
      </c>
      <c r="L22" s="7">
        <f t="shared" si="0"/>
        <v>5114000</v>
      </c>
      <c r="M22" s="55"/>
      <c r="N22" s="61"/>
      <c r="O22" s="61"/>
      <c r="P22" s="61"/>
      <c r="Q22" s="62"/>
      <c r="R22" s="62"/>
      <c r="S22" s="3"/>
      <c r="T22" s="3"/>
    </row>
    <row r="23" spans="1:20">
      <c r="A23" s="5">
        <v>17</v>
      </c>
      <c r="B23" s="6" t="s">
        <v>40</v>
      </c>
      <c r="C23" s="6" t="s">
        <v>41</v>
      </c>
      <c r="D23" s="6">
        <v>1.3</v>
      </c>
      <c r="E23" s="6">
        <v>531</v>
      </c>
      <c r="F23" s="6">
        <v>110</v>
      </c>
      <c r="G23" s="6">
        <v>120</v>
      </c>
      <c r="H23" s="6">
        <v>140</v>
      </c>
      <c r="I23" s="8">
        <v>60043000</v>
      </c>
      <c r="J23" s="7">
        <f>VLOOKUP(B23,'Tam ung HK2'!$B$5:$I$35,8,0)</f>
        <v>32060000</v>
      </c>
      <c r="K23" s="7">
        <f>VLOOKUP(B23,'Tam ung HK3'!$B$4:$H$34,7,0)</f>
        <v>25000000</v>
      </c>
      <c r="L23" s="7">
        <f t="shared" si="0"/>
        <v>2983000</v>
      </c>
      <c r="M23" s="55"/>
      <c r="N23" s="61"/>
      <c r="O23" s="61"/>
      <c r="P23" s="61"/>
      <c r="Q23" s="62"/>
      <c r="R23" s="62"/>
      <c r="S23" s="3"/>
      <c r="T23" s="3"/>
    </row>
    <row r="24" spans="1:20">
      <c r="A24" s="5">
        <v>18</v>
      </c>
      <c r="B24" s="6" t="s">
        <v>42</v>
      </c>
      <c r="C24" s="6" t="s">
        <v>43</v>
      </c>
      <c r="D24" s="6">
        <v>1.6</v>
      </c>
      <c r="E24" s="6">
        <v>342</v>
      </c>
      <c r="F24" s="6">
        <v>80</v>
      </c>
      <c r="G24" s="6">
        <v>0</v>
      </c>
      <c r="H24" s="6">
        <v>80</v>
      </c>
      <c r="I24" s="8">
        <v>59503000</v>
      </c>
      <c r="J24" s="7">
        <f>VLOOKUP(B24,'Tam ung HK2'!$B$5:$I$35,8,0)</f>
        <v>39352000</v>
      </c>
      <c r="K24" s="7">
        <f>VLOOKUP(B24,'Tam ung HK3'!$B$4:$H$34,7,0)</f>
        <v>10000000</v>
      </c>
      <c r="L24" s="7">
        <f t="shared" si="0"/>
        <v>10151000</v>
      </c>
      <c r="M24" s="55"/>
      <c r="N24" s="61"/>
      <c r="O24" s="61"/>
      <c r="P24" s="61"/>
      <c r="Q24" s="62"/>
      <c r="R24" s="62"/>
      <c r="S24" s="3"/>
      <c r="T24" s="3"/>
    </row>
    <row r="25" spans="1:20" s="17" customFormat="1">
      <c r="A25" s="5">
        <v>19</v>
      </c>
      <c r="B25" s="6" t="s">
        <v>44</v>
      </c>
      <c r="C25" s="6" t="s">
        <v>45</v>
      </c>
      <c r="D25" s="6">
        <v>1.4</v>
      </c>
      <c r="E25" s="6">
        <v>666</v>
      </c>
      <c r="F25" s="6">
        <v>63</v>
      </c>
      <c r="G25" s="6">
        <v>120</v>
      </c>
      <c r="H25" s="6">
        <v>140</v>
      </c>
      <c r="I25" s="8">
        <v>79828000</v>
      </c>
      <c r="J25" s="7">
        <f>VLOOKUP(B25,'Tam ung HK2'!$B$5:$I$35,8,0)</f>
        <v>37839000</v>
      </c>
      <c r="K25" s="7">
        <f>VLOOKUP(B25,'Tam ung HK3'!$B$4:$H$34,7,0)</f>
        <v>24000000</v>
      </c>
      <c r="L25" s="7">
        <f t="shared" si="0"/>
        <v>17989000</v>
      </c>
      <c r="M25" s="55"/>
      <c r="N25" s="61"/>
      <c r="O25" s="61"/>
      <c r="P25" s="61"/>
      <c r="Q25" s="62"/>
      <c r="R25" s="62"/>
      <c r="S25" s="16"/>
      <c r="T25" s="16"/>
    </row>
    <row r="26" spans="1:20">
      <c r="A26" s="5">
        <v>20</v>
      </c>
      <c r="B26" s="6" t="s">
        <v>46</v>
      </c>
      <c r="C26" s="6" t="s">
        <v>47</v>
      </c>
      <c r="D26" s="6">
        <v>1.4</v>
      </c>
      <c r="E26" s="6">
        <v>666</v>
      </c>
      <c r="F26" s="6">
        <v>110</v>
      </c>
      <c r="G26" s="6">
        <v>120</v>
      </c>
      <c r="H26" s="6">
        <v>140</v>
      </c>
      <c r="I26" s="8">
        <v>84898000</v>
      </c>
      <c r="J26" s="7">
        <f>VLOOKUP(B26,'Tam ung HK2'!$B$5:$I$35,8,0)</f>
        <v>41143000</v>
      </c>
      <c r="K26" s="7">
        <f>VLOOKUP(B26,'Tam ung HK3'!$B$4:$H$34,7,0)</f>
        <v>36000000</v>
      </c>
      <c r="L26" s="7">
        <f t="shared" si="0"/>
        <v>7755000</v>
      </c>
      <c r="M26" s="55"/>
      <c r="N26" s="61"/>
      <c r="O26" s="61"/>
      <c r="P26" s="61"/>
      <c r="Q26" s="62"/>
      <c r="R26" s="62"/>
      <c r="S26" s="3"/>
      <c r="T26" s="3"/>
    </row>
    <row r="27" spans="1:20" s="10" customFormat="1">
      <c r="A27" s="5">
        <v>21</v>
      </c>
      <c r="B27" s="6" t="s">
        <v>48</v>
      </c>
      <c r="C27" s="6" t="s">
        <v>49</v>
      </c>
      <c r="D27" s="6">
        <v>1.4</v>
      </c>
      <c r="E27" s="6">
        <v>36</v>
      </c>
      <c r="F27" s="6">
        <v>84</v>
      </c>
      <c r="G27" s="6">
        <v>30</v>
      </c>
      <c r="H27" s="6">
        <v>70</v>
      </c>
      <c r="I27" s="8">
        <v>3027000</v>
      </c>
      <c r="J27" s="7">
        <f>VLOOKUP(B27,'Tam ung HK2'!$B$5:$I$35,8,0)</f>
        <v>2067000</v>
      </c>
      <c r="K27" s="7">
        <f>VLOOKUP(B27,'Tam ung HK3'!$B$4:$H$34,7,0)</f>
        <v>0</v>
      </c>
      <c r="L27" s="7">
        <f t="shared" si="0"/>
        <v>960000</v>
      </c>
      <c r="M27" s="55"/>
      <c r="N27" s="61"/>
      <c r="O27" s="61"/>
      <c r="P27" s="61"/>
      <c r="Q27" s="62"/>
      <c r="R27" s="62"/>
      <c r="S27" s="9"/>
      <c r="T27" s="9"/>
    </row>
    <row r="28" spans="1:20" s="10" customFormat="1">
      <c r="A28" s="5">
        <v>22</v>
      </c>
      <c r="B28" s="6" t="s">
        <v>50</v>
      </c>
      <c r="C28" s="6" t="s">
        <v>51</v>
      </c>
      <c r="D28" s="6">
        <v>1.4</v>
      </c>
      <c r="E28" s="6">
        <v>514</v>
      </c>
      <c r="F28" s="6">
        <v>36</v>
      </c>
      <c r="G28" s="6">
        <v>120</v>
      </c>
      <c r="H28" s="6">
        <v>140</v>
      </c>
      <c r="I28" s="8">
        <v>56663000</v>
      </c>
      <c r="J28" s="7">
        <f>VLOOKUP(B28,'Tam ung HK2'!$B$5:$I$35,8,0)</f>
        <v>30623000</v>
      </c>
      <c r="K28" s="7">
        <f>VLOOKUP(B28,'Tam ung HK3'!$B$4:$H$34,7,0)</f>
        <v>16000000</v>
      </c>
      <c r="L28" s="7">
        <f t="shared" si="0"/>
        <v>10040000</v>
      </c>
      <c r="M28" s="55"/>
      <c r="N28" s="61"/>
      <c r="O28" s="61"/>
      <c r="P28" s="61"/>
      <c r="Q28" s="62"/>
      <c r="R28" s="62"/>
      <c r="S28" s="9"/>
      <c r="T28" s="9"/>
    </row>
    <row r="29" spans="1:20" s="10" customFormat="1">
      <c r="A29" s="5">
        <v>23</v>
      </c>
      <c r="B29" s="6" t="s">
        <v>52</v>
      </c>
      <c r="C29" s="6" t="s">
        <v>53</v>
      </c>
      <c r="D29" s="6">
        <v>1.4</v>
      </c>
      <c r="E29" s="6">
        <v>36</v>
      </c>
      <c r="F29" s="6">
        <v>60</v>
      </c>
      <c r="G29" s="6">
        <v>30</v>
      </c>
      <c r="H29" s="6">
        <v>70</v>
      </c>
      <c r="I29" s="8">
        <v>2488000</v>
      </c>
      <c r="J29" s="7">
        <f>VLOOKUP(B29,'Tam ung HK2'!$B$5:$I$35,8,0)</f>
        <v>2037000</v>
      </c>
      <c r="K29" s="7">
        <f>VLOOKUP(B29,'Tam ung HK3'!$B$4:$H$34,7,0)</f>
        <v>0</v>
      </c>
      <c r="L29" s="7">
        <f t="shared" si="0"/>
        <v>451000</v>
      </c>
      <c r="M29" s="55"/>
      <c r="N29" s="61"/>
      <c r="O29" s="61"/>
      <c r="P29" s="61"/>
      <c r="Q29" s="62"/>
      <c r="R29" s="62"/>
      <c r="S29" s="9"/>
      <c r="T29" s="9"/>
    </row>
    <row r="30" spans="1:20" s="17" customFormat="1">
      <c r="A30" s="5">
        <v>23</v>
      </c>
      <c r="B30" s="6" t="s">
        <v>54</v>
      </c>
      <c r="C30" s="6" t="s">
        <v>55</v>
      </c>
      <c r="D30" s="6">
        <v>1.2</v>
      </c>
      <c r="E30" s="6">
        <v>594</v>
      </c>
      <c r="F30" s="6">
        <v>110</v>
      </c>
      <c r="G30" s="6">
        <v>120</v>
      </c>
      <c r="H30" s="6">
        <v>140</v>
      </c>
      <c r="I30" s="8">
        <v>63768000</v>
      </c>
      <c r="J30" s="7">
        <f>VLOOKUP(B30,'Tam ung HK2'!$B$5:$I$35,8,0)</f>
        <v>30421000</v>
      </c>
      <c r="K30" s="7">
        <f>VLOOKUP(B30,'Tam ung HK3'!$B$4:$H$34,7,0)</f>
        <v>21000000</v>
      </c>
      <c r="L30" s="7">
        <f t="shared" si="0"/>
        <v>12347000</v>
      </c>
      <c r="M30" s="55"/>
      <c r="N30" s="61"/>
      <c r="O30" s="61"/>
      <c r="P30" s="61"/>
      <c r="Q30" s="62"/>
      <c r="R30" s="62"/>
      <c r="S30" s="16"/>
      <c r="T30" s="16"/>
    </row>
    <row r="31" spans="1:20" s="10" customFormat="1">
      <c r="A31" s="5">
        <v>24</v>
      </c>
      <c r="B31" s="6" t="s">
        <v>56</v>
      </c>
      <c r="C31" s="6" t="s">
        <v>57</v>
      </c>
      <c r="D31" s="6">
        <v>1.2</v>
      </c>
      <c r="E31" s="6">
        <v>585</v>
      </c>
      <c r="F31" s="6">
        <v>64</v>
      </c>
      <c r="G31" s="6">
        <v>120</v>
      </c>
      <c r="H31" s="6">
        <v>140</v>
      </c>
      <c r="I31" s="8">
        <v>56735000</v>
      </c>
      <c r="J31" s="7">
        <f>VLOOKUP(B31,'Tam ung HK2'!$B$5:$I$35,8,0)</f>
        <v>30000000</v>
      </c>
      <c r="K31" s="7">
        <f>VLOOKUP(B31,'Tam ung HK3'!$B$4:$H$34,7,0)</f>
        <v>25000000</v>
      </c>
      <c r="L31" s="7">
        <f t="shared" si="0"/>
        <v>1735000</v>
      </c>
      <c r="M31" s="55"/>
      <c r="N31" s="61"/>
      <c r="O31" s="61"/>
      <c r="P31" s="61"/>
      <c r="Q31" s="62"/>
      <c r="R31" s="62"/>
      <c r="S31" s="9"/>
      <c r="T31" s="9"/>
    </row>
    <row r="32" spans="1:20">
      <c r="A32" s="5">
        <v>25</v>
      </c>
      <c r="B32" s="6" t="s">
        <v>58</v>
      </c>
      <c r="C32" s="6" t="s">
        <v>59</v>
      </c>
      <c r="D32" s="6">
        <v>1.4</v>
      </c>
      <c r="E32" s="6">
        <v>486</v>
      </c>
      <c r="F32" s="6">
        <v>66</v>
      </c>
      <c r="G32" s="6">
        <v>120</v>
      </c>
      <c r="H32" s="6">
        <v>140</v>
      </c>
      <c r="I32" s="8">
        <v>53838000</v>
      </c>
      <c r="J32" s="7">
        <f>VLOOKUP(B32,'Tam ung HK2'!$B$5:$I$35,8,0)</f>
        <v>24928000</v>
      </c>
      <c r="K32" s="7">
        <f>VLOOKUP(B32,'Tam ung HK3'!$B$4:$H$34,7,0)</f>
        <v>25000000</v>
      </c>
      <c r="L32" s="7">
        <f t="shared" si="0"/>
        <v>3910000</v>
      </c>
      <c r="M32" s="55"/>
      <c r="N32" s="61"/>
      <c r="O32" s="61"/>
      <c r="P32" s="61"/>
      <c r="Q32" s="62"/>
      <c r="R32" s="62"/>
      <c r="S32" s="3"/>
      <c r="T32" s="3"/>
    </row>
    <row r="33" spans="1:21" s="17" customFormat="1" ht="22.5" customHeight="1">
      <c r="A33" s="5">
        <v>26</v>
      </c>
      <c r="B33" s="6" t="s">
        <v>60</v>
      </c>
      <c r="C33" s="6" t="s">
        <v>61</v>
      </c>
      <c r="D33" s="6">
        <v>1.4</v>
      </c>
      <c r="E33" s="6">
        <v>558</v>
      </c>
      <c r="F33" s="6">
        <v>170</v>
      </c>
      <c r="G33" s="6">
        <v>72</v>
      </c>
      <c r="H33" s="6">
        <v>140</v>
      </c>
      <c r="I33" s="8">
        <v>74636000</v>
      </c>
      <c r="J33" s="7">
        <f>VLOOKUP(B33,'Tam ung HK2'!$B$5:$I$35,8,0)</f>
        <v>37587000</v>
      </c>
      <c r="K33" s="7">
        <f>VLOOKUP(B33,'Tam ung HK3'!$B$4:$H$34,7,0)</f>
        <v>26000000</v>
      </c>
      <c r="L33" s="7">
        <f t="shared" si="0"/>
        <v>11049000</v>
      </c>
      <c r="M33" s="55"/>
      <c r="N33" s="61"/>
      <c r="O33" s="61"/>
      <c r="P33" s="61"/>
      <c r="Q33" s="62"/>
      <c r="R33" s="62"/>
      <c r="S33" s="16"/>
      <c r="T33" s="16"/>
    </row>
    <row r="34" spans="1:21" ht="22.5" customHeight="1">
      <c r="A34" s="5">
        <v>28</v>
      </c>
      <c r="B34" s="6" t="s">
        <v>62</v>
      </c>
      <c r="C34" s="6" t="s">
        <v>63</v>
      </c>
      <c r="D34" s="6">
        <v>1.4</v>
      </c>
      <c r="E34" s="6">
        <v>531</v>
      </c>
      <c r="F34" s="6">
        <v>60</v>
      </c>
      <c r="G34" s="6">
        <v>120</v>
      </c>
      <c r="H34" s="6">
        <v>140</v>
      </c>
      <c r="I34" s="8">
        <v>59096000</v>
      </c>
      <c r="J34" s="7">
        <f>VLOOKUP(B34,'Tam ung HK2'!$B$5:$I$35,8,0)</f>
        <v>30349000</v>
      </c>
      <c r="K34" s="7">
        <f>VLOOKUP(B34,'Tam ung HK3'!$B$4:$H$34,7,0)</f>
        <v>22000000</v>
      </c>
      <c r="L34" s="7">
        <f t="shared" si="0"/>
        <v>6747000</v>
      </c>
      <c r="M34" s="55"/>
      <c r="N34" s="61"/>
      <c r="O34" s="61"/>
      <c r="P34" s="61"/>
      <c r="Q34" s="62"/>
      <c r="R34" s="62"/>
      <c r="S34" s="3"/>
      <c r="T34" s="3"/>
      <c r="U34" s="1">
        <f>1600*2.34*0.9</f>
        <v>3369.6</v>
      </c>
    </row>
    <row r="35" spans="1:21" ht="22.5" customHeight="1">
      <c r="A35" s="5">
        <v>29</v>
      </c>
      <c r="B35" s="6" t="s">
        <v>64</v>
      </c>
      <c r="C35" s="6" t="s">
        <v>65</v>
      </c>
      <c r="D35" s="6">
        <v>1</v>
      </c>
      <c r="E35" s="6">
        <v>209</v>
      </c>
      <c r="F35" s="6">
        <v>0</v>
      </c>
      <c r="G35" s="6">
        <v>47</v>
      </c>
      <c r="H35" s="6">
        <v>54</v>
      </c>
      <c r="I35" s="8">
        <v>16225000</v>
      </c>
      <c r="J35" s="7">
        <f>VLOOKUP(B35,'Tam ung HK2'!$B$5:$I$35,8,0)</f>
        <v>16225000</v>
      </c>
      <c r="K35" s="7">
        <f>VLOOKUP(B35,'Tam ung HK3'!$B$4:$H$34,7,0)</f>
        <v>0</v>
      </c>
      <c r="L35" s="7">
        <f t="shared" si="0"/>
        <v>0</v>
      </c>
      <c r="M35" s="55"/>
      <c r="N35" s="61"/>
      <c r="O35" s="61"/>
      <c r="P35" s="61"/>
      <c r="Q35" s="62"/>
      <c r="R35" s="62"/>
      <c r="S35" s="3">
        <v>4000000</v>
      </c>
      <c r="T35" s="3" t="e">
        <f>+#REF!-S35</f>
        <v>#REF!</v>
      </c>
      <c r="U35" s="1">
        <f>+U34/2</f>
        <v>1684.8</v>
      </c>
    </row>
    <row r="36" spans="1:21" ht="22.5" customHeight="1">
      <c r="A36" s="5">
        <v>30</v>
      </c>
      <c r="B36" s="6" t="s">
        <v>66</v>
      </c>
      <c r="C36" s="6" t="s">
        <v>67</v>
      </c>
      <c r="D36" s="6">
        <v>1.1000000000000001</v>
      </c>
      <c r="E36" s="6">
        <v>396</v>
      </c>
      <c r="F36" s="6">
        <v>60</v>
      </c>
      <c r="G36" s="6">
        <v>120</v>
      </c>
      <c r="H36" s="6">
        <v>140</v>
      </c>
      <c r="I36" s="8">
        <v>31391000</v>
      </c>
      <c r="J36" s="7">
        <f>VLOOKUP(B36,'Tam ung HK2'!$B$5:$I$35,8,0)</f>
        <v>13128000</v>
      </c>
      <c r="K36" s="7">
        <f>VLOOKUP(B36,'Tam ung HK3'!$B$4:$H$34,7,0)</f>
        <v>12000000</v>
      </c>
      <c r="L36" s="7">
        <f t="shared" si="0"/>
        <v>6263000</v>
      </c>
      <c r="M36" s="55"/>
      <c r="N36" s="61"/>
      <c r="O36" s="61"/>
      <c r="P36" s="61"/>
      <c r="Q36" s="62"/>
      <c r="R36" s="62"/>
      <c r="S36" s="3"/>
      <c r="T36" s="3">
        <v>2000000</v>
      </c>
    </row>
    <row r="37" spans="1:21" ht="22.5" customHeight="1">
      <c r="A37" s="5">
        <v>31</v>
      </c>
      <c r="B37" s="6" t="s">
        <v>68</v>
      </c>
      <c r="C37" s="6" t="s">
        <v>69</v>
      </c>
      <c r="D37" s="6">
        <v>1.4</v>
      </c>
      <c r="E37" s="6">
        <v>81</v>
      </c>
      <c r="F37" s="6">
        <v>20</v>
      </c>
      <c r="G37" s="6">
        <v>60</v>
      </c>
      <c r="H37" s="6">
        <v>70</v>
      </c>
      <c r="I37" s="8">
        <v>3852000</v>
      </c>
      <c r="J37" s="7">
        <f>VLOOKUP(B37,'Tam ung HK2'!$B$5:$I$35,8,0)</f>
        <v>2726000</v>
      </c>
      <c r="K37" s="7">
        <f>VLOOKUP(B37,'Tam ung HK3'!$B$4:$H$34,7,0)</f>
        <v>0</v>
      </c>
      <c r="L37" s="7">
        <f t="shared" si="0"/>
        <v>1126000</v>
      </c>
      <c r="M37" s="55"/>
      <c r="N37" s="61"/>
      <c r="O37" s="61"/>
      <c r="P37" s="61"/>
      <c r="Q37" s="62"/>
      <c r="R37" s="62"/>
      <c r="S37" s="3"/>
      <c r="T37" s="3">
        <v>1685000</v>
      </c>
    </row>
    <row r="38" spans="1:21" ht="22.5" customHeight="1">
      <c r="A38" s="71" t="s">
        <v>70</v>
      </c>
      <c r="B38" s="71"/>
      <c r="C38" s="71"/>
      <c r="D38" s="48"/>
      <c r="E38" s="48">
        <f t="shared" ref="E38:L38" si="1">SUM(E7:E37)</f>
        <v>14623</v>
      </c>
      <c r="F38" s="48">
        <f t="shared" si="1"/>
        <v>2639</v>
      </c>
      <c r="G38" s="48">
        <f t="shared" si="1"/>
        <v>2969</v>
      </c>
      <c r="H38" s="48">
        <f t="shared" si="1"/>
        <v>3774</v>
      </c>
      <c r="I38" s="51">
        <f t="shared" si="1"/>
        <v>1739915000</v>
      </c>
      <c r="J38" s="51">
        <f>SUM(J7:J37)</f>
        <v>903064000</v>
      </c>
      <c r="K38" s="51">
        <f>SUM(K7:K37)</f>
        <v>601000000</v>
      </c>
      <c r="L38" s="51">
        <f>SUM(L7:L37)</f>
        <v>235851000</v>
      </c>
      <c r="M38" s="56"/>
      <c r="N38" s="63"/>
      <c r="O38" s="63"/>
      <c r="P38" s="63"/>
      <c r="Q38" s="63"/>
      <c r="R38" s="64"/>
      <c r="S38" s="4"/>
      <c r="T38" s="4" t="e">
        <f>+T37+T36+T35</f>
        <v>#REF!</v>
      </c>
    </row>
    <row r="39" spans="1:21" ht="21.75" customHeight="1">
      <c r="A39" s="52"/>
      <c r="O39" s="63"/>
      <c r="P39" s="65"/>
      <c r="Q39" s="66"/>
      <c r="R39" s="66"/>
      <c r="S39" s="11"/>
      <c r="T39" s="1">
        <v>168000</v>
      </c>
      <c r="U39" s="12"/>
    </row>
    <row r="40" spans="1:21">
      <c r="J40" s="43"/>
      <c r="P40" s="67"/>
      <c r="Q40" s="68"/>
      <c r="R40" s="68"/>
      <c r="S40" s="13"/>
      <c r="T40" s="1">
        <v>28000</v>
      </c>
      <c r="U40" s="12"/>
    </row>
    <row r="41" spans="1:21">
      <c r="J41" s="43"/>
      <c r="P41" s="72"/>
      <c r="Q41" s="72"/>
      <c r="R41" s="72"/>
      <c r="T41" s="3" t="e">
        <f>+T38-T39-T40</f>
        <v>#REF!</v>
      </c>
      <c r="U41" s="12"/>
    </row>
    <row r="42" spans="1:21">
      <c r="C42" s="14"/>
      <c r="D42" s="14"/>
      <c r="E42" s="14"/>
      <c r="F42" s="14"/>
      <c r="G42" s="14"/>
      <c r="H42" s="14"/>
      <c r="P42" s="73"/>
      <c r="Q42" s="73"/>
      <c r="R42" s="73"/>
      <c r="U42" s="12"/>
    </row>
    <row r="43" spans="1:21">
      <c r="C43" s="14"/>
      <c r="D43" s="14"/>
      <c r="E43" s="14"/>
      <c r="F43" s="14"/>
      <c r="G43" s="14"/>
      <c r="H43" s="14"/>
      <c r="U43" s="12"/>
    </row>
    <row r="44" spans="1:21">
      <c r="C44" s="14"/>
      <c r="D44" s="14"/>
      <c r="E44" s="14"/>
      <c r="F44" s="14"/>
      <c r="G44" s="14"/>
      <c r="H44" s="14"/>
    </row>
    <row r="46" spans="1:21">
      <c r="P46" s="74"/>
      <c r="Q46" s="74"/>
      <c r="R46" s="74"/>
    </row>
  </sheetData>
  <mergeCells count="4">
    <mergeCell ref="A38:C38"/>
    <mergeCell ref="P41:R41"/>
    <mergeCell ref="P42:R42"/>
    <mergeCell ref="P46:R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39"/>
  <sheetViews>
    <sheetView topLeftCell="A4" workbookViewId="0">
      <selection activeCell="H21" sqref="H21"/>
    </sheetView>
  </sheetViews>
  <sheetFormatPr defaultRowHeight="16.5"/>
  <cols>
    <col min="1" max="1" width="6.85546875" style="18" customWidth="1"/>
    <col min="2" max="2" width="12.28515625" style="18" customWidth="1"/>
    <col min="3" max="3" width="23.85546875" style="18" customWidth="1"/>
    <col min="4" max="4" width="16" style="18" bestFit="1" customWidth="1"/>
    <col min="5" max="7" width="17.28515625" style="18" bestFit="1" customWidth="1"/>
    <col min="8" max="8" width="18.85546875" style="18" customWidth="1"/>
    <col min="9" max="9" width="16.140625" style="18" customWidth="1"/>
    <col min="10" max="10" width="16" style="18" bestFit="1" customWidth="1"/>
    <col min="11" max="11" width="16.85546875" style="18" bestFit="1" customWidth="1"/>
    <col min="12" max="12" width="14.7109375" style="18" bestFit="1" customWidth="1"/>
    <col min="13" max="16384" width="9.140625" style="18"/>
  </cols>
  <sheetData>
    <row r="2" spans="1:11" ht="25.5">
      <c r="A2" s="30" t="s">
        <v>78</v>
      </c>
    </row>
    <row r="4" spans="1:11" ht="33">
      <c r="A4" s="19" t="s">
        <v>2</v>
      </c>
      <c r="B4" s="19" t="s">
        <v>3</v>
      </c>
      <c r="C4" s="19" t="s">
        <v>4</v>
      </c>
      <c r="D4" s="31" t="s">
        <v>79</v>
      </c>
      <c r="E4" s="31" t="s">
        <v>80</v>
      </c>
      <c r="F4" s="31" t="s">
        <v>81</v>
      </c>
      <c r="G4" s="31" t="s">
        <v>82</v>
      </c>
      <c r="H4" s="41" t="s">
        <v>83</v>
      </c>
      <c r="I4" s="31" t="s">
        <v>70</v>
      </c>
    </row>
    <row r="5" spans="1:11">
      <c r="A5" s="20">
        <v>1</v>
      </c>
      <c r="B5" s="21" t="s">
        <v>8</v>
      </c>
      <c r="C5" s="21" t="s">
        <v>9</v>
      </c>
      <c r="D5" s="32">
        <v>0</v>
      </c>
      <c r="E5" s="32">
        <v>0</v>
      </c>
      <c r="F5" s="32">
        <v>0</v>
      </c>
      <c r="G5" s="32">
        <v>0</v>
      </c>
      <c r="H5" s="32">
        <v>4787000</v>
      </c>
      <c r="I5" s="32">
        <f>SUM(D5:H5)</f>
        <v>4787000</v>
      </c>
      <c r="J5" s="69"/>
      <c r="K5" s="69"/>
    </row>
    <row r="6" spans="1:11">
      <c r="A6" s="20">
        <v>2</v>
      </c>
      <c r="B6" s="21" t="s">
        <v>10</v>
      </c>
      <c r="C6" s="21" t="s">
        <v>11</v>
      </c>
      <c r="D6" s="32">
        <v>0</v>
      </c>
      <c r="E6" s="32">
        <v>10000000</v>
      </c>
      <c r="F6" s="32">
        <v>10000000</v>
      </c>
      <c r="G6" s="32">
        <v>5000000</v>
      </c>
      <c r="H6" s="32">
        <v>7897000</v>
      </c>
      <c r="I6" s="32">
        <f t="shared" ref="I6:I35" si="0">SUM(D6:H6)</f>
        <v>32897000</v>
      </c>
      <c r="J6" s="69"/>
      <c r="K6" s="69"/>
    </row>
    <row r="7" spans="1:11">
      <c r="A7" s="20">
        <v>3</v>
      </c>
      <c r="B7" s="21" t="s">
        <v>12</v>
      </c>
      <c r="C7" s="21" t="s">
        <v>13</v>
      </c>
      <c r="D7" s="32">
        <v>0</v>
      </c>
      <c r="E7" s="32">
        <v>10000000</v>
      </c>
      <c r="F7" s="32">
        <v>10000000</v>
      </c>
      <c r="G7" s="32">
        <v>10000000</v>
      </c>
      <c r="H7" s="32">
        <v>10989000</v>
      </c>
      <c r="I7" s="32">
        <f t="shared" si="0"/>
        <v>40989000</v>
      </c>
      <c r="J7" s="69"/>
      <c r="K7" s="69"/>
    </row>
    <row r="8" spans="1:11">
      <c r="A8" s="20">
        <v>4</v>
      </c>
      <c r="B8" s="21" t="s">
        <v>14</v>
      </c>
      <c r="C8" s="21" t="s">
        <v>15</v>
      </c>
      <c r="D8" s="32">
        <v>0</v>
      </c>
      <c r="E8" s="32">
        <v>10000000</v>
      </c>
      <c r="F8" s="32">
        <v>10000000</v>
      </c>
      <c r="G8" s="32">
        <v>8000000</v>
      </c>
      <c r="H8" s="32">
        <v>11037000</v>
      </c>
      <c r="I8" s="32">
        <f t="shared" si="0"/>
        <v>39037000</v>
      </c>
      <c r="J8" s="69"/>
      <c r="K8" s="69"/>
    </row>
    <row r="9" spans="1:11">
      <c r="A9" s="20">
        <v>5</v>
      </c>
      <c r="B9" s="21" t="s">
        <v>16</v>
      </c>
      <c r="C9" s="21" t="s">
        <v>17</v>
      </c>
      <c r="D9" s="32">
        <v>5000000</v>
      </c>
      <c r="E9" s="32">
        <v>10000000</v>
      </c>
      <c r="F9" s="32">
        <v>10000000</v>
      </c>
      <c r="G9" s="32">
        <v>8000000</v>
      </c>
      <c r="H9" s="32">
        <v>5304000</v>
      </c>
      <c r="I9" s="32">
        <f t="shared" si="0"/>
        <v>38304000</v>
      </c>
      <c r="J9" s="69"/>
      <c r="K9" s="69"/>
    </row>
    <row r="10" spans="1:11">
      <c r="A10" s="20">
        <v>6</v>
      </c>
      <c r="B10" s="21" t="s">
        <v>18</v>
      </c>
      <c r="C10" s="21" t="s">
        <v>19</v>
      </c>
      <c r="D10" s="32">
        <v>0</v>
      </c>
      <c r="E10" s="32">
        <v>10000000</v>
      </c>
      <c r="F10" s="32">
        <v>15000000</v>
      </c>
      <c r="G10" s="32">
        <v>10000000</v>
      </c>
      <c r="H10" s="32">
        <v>4250000</v>
      </c>
      <c r="I10" s="32">
        <f t="shared" si="0"/>
        <v>39250000</v>
      </c>
      <c r="J10" s="69"/>
      <c r="K10" s="69"/>
    </row>
    <row r="11" spans="1:11">
      <c r="A11" s="20">
        <v>7</v>
      </c>
      <c r="B11" s="21" t="s">
        <v>20</v>
      </c>
      <c r="C11" s="21" t="s">
        <v>21</v>
      </c>
      <c r="D11" s="32">
        <v>0</v>
      </c>
      <c r="E11" s="32">
        <v>0</v>
      </c>
      <c r="F11" s="32">
        <v>0</v>
      </c>
      <c r="G11" s="32">
        <v>0</v>
      </c>
      <c r="H11" s="32">
        <v>2325000</v>
      </c>
      <c r="I11" s="32">
        <f t="shared" si="0"/>
        <v>2325000</v>
      </c>
      <c r="J11" s="69"/>
      <c r="K11" s="69"/>
    </row>
    <row r="12" spans="1:11">
      <c r="A12" s="20">
        <v>8</v>
      </c>
      <c r="B12" s="21" t="s">
        <v>22</v>
      </c>
      <c r="C12" s="21" t="s">
        <v>23</v>
      </c>
      <c r="D12" s="32">
        <v>5000000</v>
      </c>
      <c r="E12" s="32">
        <v>10000000</v>
      </c>
      <c r="F12" s="32">
        <v>10000000</v>
      </c>
      <c r="G12" s="32">
        <v>10000000</v>
      </c>
      <c r="H12" s="32">
        <v>6813000</v>
      </c>
      <c r="I12" s="32">
        <f t="shared" si="0"/>
        <v>41813000</v>
      </c>
      <c r="J12" s="69"/>
      <c r="K12" s="69"/>
    </row>
    <row r="13" spans="1:11">
      <c r="A13" s="22">
        <v>9</v>
      </c>
      <c r="B13" s="23" t="s">
        <v>24</v>
      </c>
      <c r="C13" s="23" t="s">
        <v>25</v>
      </c>
      <c r="D13" s="32">
        <v>10000000</v>
      </c>
      <c r="E13" s="32">
        <v>3000000</v>
      </c>
      <c r="F13" s="32">
        <v>0</v>
      </c>
      <c r="G13" s="32">
        <v>5000000</v>
      </c>
      <c r="H13" s="32">
        <v>0</v>
      </c>
      <c r="I13" s="32">
        <f t="shared" si="0"/>
        <v>18000000</v>
      </c>
      <c r="J13" s="69"/>
      <c r="K13" s="69"/>
    </row>
    <row r="14" spans="1:11">
      <c r="A14" s="20">
        <v>10</v>
      </c>
      <c r="B14" s="21" t="s">
        <v>26</v>
      </c>
      <c r="C14" s="21" t="s">
        <v>27</v>
      </c>
      <c r="D14" s="32">
        <v>0</v>
      </c>
      <c r="E14" s="32">
        <v>10000000</v>
      </c>
      <c r="F14" s="32">
        <v>20000000</v>
      </c>
      <c r="G14" s="32">
        <v>10000000</v>
      </c>
      <c r="H14" s="32">
        <v>2642000</v>
      </c>
      <c r="I14" s="32">
        <f t="shared" si="0"/>
        <v>42642000</v>
      </c>
      <c r="J14" s="69"/>
      <c r="K14" s="69"/>
    </row>
    <row r="15" spans="1:11">
      <c r="A15" s="20">
        <v>11</v>
      </c>
      <c r="B15" s="21" t="s">
        <v>28</v>
      </c>
      <c r="C15" s="21" t="s">
        <v>29</v>
      </c>
      <c r="D15" s="32">
        <v>5000000</v>
      </c>
      <c r="E15" s="32">
        <v>10000000</v>
      </c>
      <c r="F15" s="32">
        <v>10000000</v>
      </c>
      <c r="G15" s="32">
        <v>5000000</v>
      </c>
      <c r="H15" s="32">
        <v>9731000</v>
      </c>
      <c r="I15" s="32">
        <f t="shared" si="0"/>
        <v>39731000</v>
      </c>
      <c r="J15" s="69"/>
      <c r="K15" s="69"/>
    </row>
    <row r="16" spans="1:11">
      <c r="A16" s="20">
        <v>12</v>
      </c>
      <c r="B16" s="21" t="s">
        <v>30</v>
      </c>
      <c r="C16" s="21" t="s">
        <v>31</v>
      </c>
      <c r="D16" s="32">
        <v>0</v>
      </c>
      <c r="E16" s="32">
        <v>8000000</v>
      </c>
      <c r="F16" s="32">
        <v>10000000</v>
      </c>
      <c r="G16" s="32">
        <v>8000000</v>
      </c>
      <c r="H16" s="32">
        <v>12299000</v>
      </c>
      <c r="I16" s="32">
        <f t="shared" si="0"/>
        <v>38299000</v>
      </c>
      <c r="J16" s="69"/>
      <c r="K16" s="69"/>
    </row>
    <row r="17" spans="1:12" s="39" customFormat="1">
      <c r="A17" s="22">
        <v>13</v>
      </c>
      <c r="B17" s="23" t="s">
        <v>32</v>
      </c>
      <c r="C17" s="23" t="s">
        <v>33</v>
      </c>
      <c r="D17" s="38">
        <v>0</v>
      </c>
      <c r="E17" s="38">
        <v>10000000</v>
      </c>
      <c r="F17" s="38">
        <v>10000000</v>
      </c>
      <c r="G17" s="38">
        <v>10000000</v>
      </c>
      <c r="H17" s="38">
        <v>6092000</v>
      </c>
      <c r="I17" s="38">
        <f t="shared" si="0"/>
        <v>36092000</v>
      </c>
      <c r="J17" s="70"/>
      <c r="K17" s="69"/>
    </row>
    <row r="18" spans="1:12">
      <c r="A18" s="20">
        <v>14</v>
      </c>
      <c r="B18" s="21" t="s">
        <v>34</v>
      </c>
      <c r="C18" s="21" t="s">
        <v>35</v>
      </c>
      <c r="D18" s="32">
        <v>0</v>
      </c>
      <c r="E18" s="32">
        <v>10000000</v>
      </c>
      <c r="F18" s="32">
        <v>15000000</v>
      </c>
      <c r="G18" s="32">
        <v>10000000</v>
      </c>
      <c r="H18" s="32">
        <v>5412000</v>
      </c>
      <c r="I18" s="32">
        <f t="shared" si="0"/>
        <v>40412000</v>
      </c>
      <c r="J18" s="69"/>
      <c r="K18" s="69"/>
      <c r="L18" s="69"/>
    </row>
    <row r="19" spans="1:12" s="39" customFormat="1">
      <c r="A19" s="22">
        <v>15</v>
      </c>
      <c r="B19" s="23" t="s">
        <v>36</v>
      </c>
      <c r="C19" s="23" t="s">
        <v>37</v>
      </c>
      <c r="D19" s="38">
        <v>0</v>
      </c>
      <c r="E19" s="38">
        <v>10000000</v>
      </c>
      <c r="F19" s="38">
        <v>10000000</v>
      </c>
      <c r="G19" s="38">
        <v>10000000</v>
      </c>
      <c r="H19" s="38">
        <v>7853000</v>
      </c>
      <c r="I19" s="38">
        <f t="shared" si="0"/>
        <v>37853000</v>
      </c>
      <c r="J19" s="70"/>
      <c r="K19" s="69"/>
    </row>
    <row r="20" spans="1:12">
      <c r="A20" s="20">
        <v>16</v>
      </c>
      <c r="B20" s="21" t="s">
        <v>38</v>
      </c>
      <c r="C20" s="21" t="s">
        <v>39</v>
      </c>
      <c r="D20" s="32">
        <v>0</v>
      </c>
      <c r="E20" s="32">
        <v>12000000</v>
      </c>
      <c r="F20" s="32">
        <v>14000000</v>
      </c>
      <c r="G20" s="32">
        <v>14000000</v>
      </c>
      <c r="H20" s="32">
        <v>148000</v>
      </c>
      <c r="I20" s="32">
        <f t="shared" si="0"/>
        <v>40148000</v>
      </c>
      <c r="J20" s="69"/>
      <c r="K20" s="69"/>
    </row>
    <row r="21" spans="1:12">
      <c r="A21" s="20">
        <v>17</v>
      </c>
      <c r="B21" s="21" t="s">
        <v>40</v>
      </c>
      <c r="C21" s="21" t="s">
        <v>41</v>
      </c>
      <c r="D21" s="32">
        <v>5000000</v>
      </c>
      <c r="E21" s="32">
        <v>8000000</v>
      </c>
      <c r="F21" s="32">
        <v>10000000</v>
      </c>
      <c r="G21" s="32">
        <v>5000000</v>
      </c>
      <c r="H21" s="32">
        <v>4060000</v>
      </c>
      <c r="I21" s="32">
        <f t="shared" si="0"/>
        <v>32060000</v>
      </c>
      <c r="J21" s="69"/>
      <c r="K21" s="69"/>
    </row>
    <row r="22" spans="1:12">
      <c r="A22" s="20">
        <v>18</v>
      </c>
      <c r="B22" s="21" t="s">
        <v>42</v>
      </c>
      <c r="C22" s="21" t="s">
        <v>43</v>
      </c>
      <c r="D22" s="32">
        <v>15000000</v>
      </c>
      <c r="E22" s="32">
        <v>0</v>
      </c>
      <c r="F22" s="32">
        <v>5000000</v>
      </c>
      <c r="G22" s="32">
        <v>5000000</v>
      </c>
      <c r="H22" s="32">
        <v>14352000</v>
      </c>
      <c r="I22" s="32">
        <f t="shared" si="0"/>
        <v>39352000</v>
      </c>
      <c r="J22" s="69"/>
      <c r="K22" s="69"/>
    </row>
    <row r="23" spans="1:12" s="39" customFormat="1">
      <c r="A23" s="22">
        <v>19</v>
      </c>
      <c r="B23" s="23" t="s">
        <v>44</v>
      </c>
      <c r="C23" s="23" t="s">
        <v>45</v>
      </c>
      <c r="D23" s="38">
        <v>0</v>
      </c>
      <c r="E23" s="38">
        <v>10000000</v>
      </c>
      <c r="F23" s="38">
        <v>8000000</v>
      </c>
      <c r="G23" s="38">
        <v>12000000</v>
      </c>
      <c r="H23" s="38">
        <v>7839000</v>
      </c>
      <c r="I23" s="38">
        <f t="shared" si="0"/>
        <v>37839000</v>
      </c>
      <c r="J23" s="70"/>
      <c r="K23" s="69"/>
    </row>
    <row r="24" spans="1:12">
      <c r="A24" s="20">
        <v>20</v>
      </c>
      <c r="B24" s="21" t="s">
        <v>46</v>
      </c>
      <c r="C24" s="21" t="s">
        <v>47</v>
      </c>
      <c r="D24" s="32">
        <v>0</v>
      </c>
      <c r="E24" s="32">
        <v>10000000</v>
      </c>
      <c r="F24" s="32">
        <v>10000000</v>
      </c>
      <c r="G24" s="32">
        <v>15000000</v>
      </c>
      <c r="H24" s="32">
        <v>6143000</v>
      </c>
      <c r="I24" s="32">
        <f t="shared" si="0"/>
        <v>41143000</v>
      </c>
      <c r="J24" s="69"/>
      <c r="K24" s="69"/>
    </row>
    <row r="25" spans="1:12">
      <c r="A25" s="22">
        <v>21</v>
      </c>
      <c r="B25" s="23" t="s">
        <v>48</v>
      </c>
      <c r="C25" s="23" t="s">
        <v>49</v>
      </c>
      <c r="D25" s="32">
        <v>0</v>
      </c>
      <c r="E25" s="32">
        <v>0</v>
      </c>
      <c r="F25" s="32">
        <v>0</v>
      </c>
      <c r="G25" s="32">
        <v>0</v>
      </c>
      <c r="H25" s="32">
        <v>2067000</v>
      </c>
      <c r="I25" s="32">
        <f t="shared" si="0"/>
        <v>2067000</v>
      </c>
      <c r="J25" s="69"/>
      <c r="K25" s="69"/>
    </row>
    <row r="26" spans="1:12">
      <c r="A26" s="22">
        <v>22</v>
      </c>
      <c r="B26" s="23" t="s">
        <v>50</v>
      </c>
      <c r="C26" s="23" t="s">
        <v>51</v>
      </c>
      <c r="D26" s="32">
        <v>5000000</v>
      </c>
      <c r="E26" s="32">
        <v>7000000</v>
      </c>
      <c r="F26" s="32">
        <v>10000000</v>
      </c>
      <c r="G26" s="32">
        <v>6000000</v>
      </c>
      <c r="H26" s="32">
        <v>2623000</v>
      </c>
      <c r="I26" s="32">
        <f t="shared" si="0"/>
        <v>30623000</v>
      </c>
      <c r="J26" s="69"/>
      <c r="K26" s="69"/>
    </row>
    <row r="27" spans="1:12">
      <c r="A27" s="22">
        <v>23</v>
      </c>
      <c r="B27" s="23" t="s">
        <v>52</v>
      </c>
      <c r="C27" s="23" t="s">
        <v>53</v>
      </c>
      <c r="D27" s="32">
        <v>0</v>
      </c>
      <c r="E27" s="32">
        <v>0</v>
      </c>
      <c r="F27" s="32">
        <v>0</v>
      </c>
      <c r="G27" s="32">
        <v>0</v>
      </c>
      <c r="H27" s="32">
        <v>2037000</v>
      </c>
      <c r="I27" s="32">
        <f t="shared" si="0"/>
        <v>2037000</v>
      </c>
      <c r="J27" s="69"/>
      <c r="K27" s="69"/>
    </row>
    <row r="28" spans="1:12" s="39" customFormat="1">
      <c r="A28" s="22">
        <v>23</v>
      </c>
      <c r="B28" s="23" t="s">
        <v>54</v>
      </c>
      <c r="C28" s="23" t="s">
        <v>55</v>
      </c>
      <c r="D28" s="38">
        <v>3000000</v>
      </c>
      <c r="E28" s="38">
        <v>10000000</v>
      </c>
      <c r="F28" s="38">
        <v>5000000</v>
      </c>
      <c r="G28" s="38">
        <v>6000000</v>
      </c>
      <c r="H28" s="38">
        <v>6421000</v>
      </c>
      <c r="I28" s="38">
        <f t="shared" si="0"/>
        <v>30421000</v>
      </c>
      <c r="J28" s="70"/>
      <c r="K28" s="69"/>
    </row>
    <row r="29" spans="1:12">
      <c r="A29" s="22">
        <v>24</v>
      </c>
      <c r="B29" s="23" t="s">
        <v>56</v>
      </c>
      <c r="C29" s="23" t="s">
        <v>57</v>
      </c>
      <c r="D29" s="32">
        <v>15000000</v>
      </c>
      <c r="E29" s="32">
        <v>10000000</v>
      </c>
      <c r="F29" s="32">
        <v>5000000</v>
      </c>
      <c r="G29" s="32">
        <v>0</v>
      </c>
      <c r="H29" s="32">
        <v>0</v>
      </c>
      <c r="I29" s="32">
        <f t="shared" si="0"/>
        <v>30000000</v>
      </c>
      <c r="J29" s="69"/>
      <c r="K29" s="69"/>
    </row>
    <row r="30" spans="1:12">
      <c r="A30" s="20">
        <v>25</v>
      </c>
      <c r="B30" s="21" t="s">
        <v>58</v>
      </c>
      <c r="C30" s="21" t="s">
        <v>59</v>
      </c>
      <c r="D30" s="32">
        <v>5000000</v>
      </c>
      <c r="E30" s="32">
        <v>2000000</v>
      </c>
      <c r="F30" s="32">
        <v>10000000</v>
      </c>
      <c r="G30" s="32">
        <v>2000000</v>
      </c>
      <c r="H30" s="32">
        <v>5928000</v>
      </c>
      <c r="I30" s="32">
        <f t="shared" si="0"/>
        <v>24928000</v>
      </c>
      <c r="J30" s="69"/>
      <c r="K30" s="69"/>
    </row>
    <row r="31" spans="1:12" s="39" customFormat="1">
      <c r="A31" s="22">
        <v>26</v>
      </c>
      <c r="B31" s="23" t="s">
        <v>60</v>
      </c>
      <c r="C31" s="23" t="s">
        <v>61</v>
      </c>
      <c r="D31" s="38">
        <v>5000000</v>
      </c>
      <c r="E31" s="38">
        <v>8000000</v>
      </c>
      <c r="F31" s="38">
        <v>8000000</v>
      </c>
      <c r="G31" s="38">
        <v>8000000</v>
      </c>
      <c r="H31" s="38">
        <v>8587000</v>
      </c>
      <c r="I31" s="38">
        <f t="shared" si="0"/>
        <v>37587000</v>
      </c>
      <c r="J31" s="70"/>
      <c r="K31" s="69"/>
    </row>
    <row r="32" spans="1:12">
      <c r="A32" s="20">
        <v>28</v>
      </c>
      <c r="B32" s="21" t="s">
        <v>62</v>
      </c>
      <c r="C32" s="21" t="s">
        <v>63</v>
      </c>
      <c r="D32" s="32">
        <v>0</v>
      </c>
      <c r="E32" s="32">
        <v>10000000</v>
      </c>
      <c r="F32" s="32">
        <v>8000000</v>
      </c>
      <c r="G32" s="32">
        <v>3000000</v>
      </c>
      <c r="H32" s="32">
        <v>9349000</v>
      </c>
      <c r="I32" s="32">
        <f t="shared" si="0"/>
        <v>30349000</v>
      </c>
      <c r="J32" s="69"/>
      <c r="K32" s="69"/>
    </row>
    <row r="33" spans="1:11">
      <c r="A33" s="20">
        <v>29</v>
      </c>
      <c r="B33" s="21" t="s">
        <v>64</v>
      </c>
      <c r="C33" s="21" t="s">
        <v>65</v>
      </c>
      <c r="D33" s="32">
        <v>2000000</v>
      </c>
      <c r="E33" s="32">
        <v>2000000</v>
      </c>
      <c r="F33" s="32">
        <v>5000000</v>
      </c>
      <c r="G33" s="32">
        <v>2000000</v>
      </c>
      <c r="H33" s="32">
        <v>5225000</v>
      </c>
      <c r="I33" s="32">
        <f t="shared" si="0"/>
        <v>16225000</v>
      </c>
      <c r="J33" s="69"/>
      <c r="K33" s="69"/>
    </row>
    <row r="34" spans="1:11">
      <c r="A34" s="20">
        <v>30</v>
      </c>
      <c r="B34" s="21" t="s">
        <v>66</v>
      </c>
      <c r="C34" s="21" t="s">
        <v>67</v>
      </c>
      <c r="D34" s="32">
        <v>0</v>
      </c>
      <c r="E34" s="32">
        <v>5000000</v>
      </c>
      <c r="F34" s="32">
        <v>5000000</v>
      </c>
      <c r="G34" s="32">
        <v>2000000</v>
      </c>
      <c r="H34" s="32">
        <v>1128000</v>
      </c>
      <c r="I34" s="32">
        <f t="shared" si="0"/>
        <v>13128000</v>
      </c>
      <c r="J34" s="69"/>
      <c r="K34" s="69"/>
    </row>
    <row r="35" spans="1:11">
      <c r="A35" s="26">
        <v>31</v>
      </c>
      <c r="B35" s="27" t="s">
        <v>68</v>
      </c>
      <c r="C35" s="28" t="s">
        <v>69</v>
      </c>
      <c r="D35" s="32">
        <v>0</v>
      </c>
      <c r="E35" s="32">
        <v>0</v>
      </c>
      <c r="F35" s="32">
        <v>0</v>
      </c>
      <c r="G35" s="32">
        <v>0</v>
      </c>
      <c r="H35" s="32">
        <v>2726000</v>
      </c>
      <c r="I35" s="32">
        <f t="shared" si="0"/>
        <v>2726000</v>
      </c>
      <c r="J35" s="69"/>
      <c r="K35" s="69"/>
    </row>
    <row r="36" spans="1:11">
      <c r="A36" s="75" t="s">
        <v>70</v>
      </c>
      <c r="B36" s="75"/>
      <c r="C36" s="75"/>
      <c r="D36" s="33">
        <f>SUM(D5:D35)</f>
        <v>80000000</v>
      </c>
      <c r="E36" s="33">
        <f>SUM(E5:E35)</f>
        <v>215000000</v>
      </c>
      <c r="F36" s="33">
        <f t="shared" ref="F36:I36" si="1">SUM(F5:F35)</f>
        <v>243000000</v>
      </c>
      <c r="G36" s="33">
        <f t="shared" si="1"/>
        <v>189000000</v>
      </c>
      <c r="H36" s="33">
        <f t="shared" si="1"/>
        <v>176064000</v>
      </c>
      <c r="I36" s="33">
        <f t="shared" si="1"/>
        <v>903064000</v>
      </c>
    </row>
    <row r="39" spans="1:11">
      <c r="H39" s="29"/>
    </row>
  </sheetData>
  <mergeCells count="1">
    <mergeCell ref="A36:C3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topLeftCell="A3" workbookViewId="0">
      <selection activeCell="F8" sqref="F8"/>
    </sheetView>
  </sheetViews>
  <sheetFormatPr defaultRowHeight="16.5"/>
  <cols>
    <col min="1" max="1" width="7.140625" style="18" customWidth="1"/>
    <col min="2" max="2" width="13.85546875" style="18" customWidth="1"/>
    <col min="3" max="3" width="23.85546875" style="18" customWidth="1"/>
    <col min="4" max="8" width="17.28515625" style="29" bestFit="1" customWidth="1"/>
    <col min="9" max="16384" width="9.140625" style="18"/>
  </cols>
  <sheetData>
    <row r="1" spans="1:8" ht="25.5">
      <c r="D1" s="40" t="s">
        <v>84</v>
      </c>
    </row>
    <row r="2" spans="1:8" ht="25.5">
      <c r="D2" s="40"/>
    </row>
    <row r="3" spans="1:8">
      <c r="A3" s="19" t="s">
        <v>2</v>
      </c>
      <c r="B3" s="34" t="s">
        <v>3</v>
      </c>
      <c r="C3" s="19" t="s">
        <v>4</v>
      </c>
      <c r="D3" s="33" t="s">
        <v>85</v>
      </c>
      <c r="E3" s="33" t="s">
        <v>80</v>
      </c>
      <c r="F3" s="33" t="s">
        <v>81</v>
      </c>
      <c r="G3" s="33" t="s">
        <v>82</v>
      </c>
      <c r="H3" s="33" t="s">
        <v>70</v>
      </c>
    </row>
    <row r="4" spans="1:8">
      <c r="A4" s="20">
        <v>1</v>
      </c>
      <c r="B4" s="35" t="s">
        <v>8</v>
      </c>
      <c r="C4" s="21" t="s">
        <v>9</v>
      </c>
      <c r="D4" s="32">
        <v>0</v>
      </c>
      <c r="E4" s="32">
        <v>0</v>
      </c>
      <c r="F4" s="32">
        <v>0</v>
      </c>
      <c r="G4" s="32">
        <v>0</v>
      </c>
      <c r="H4" s="32">
        <f>SUM(D4:G4)</f>
        <v>0</v>
      </c>
    </row>
    <row r="5" spans="1:8">
      <c r="A5" s="20">
        <v>2</v>
      </c>
      <c r="B5" s="35" t="s">
        <v>10</v>
      </c>
      <c r="C5" s="21" t="s">
        <v>11</v>
      </c>
      <c r="D5" s="32">
        <v>0</v>
      </c>
      <c r="E5" s="32">
        <v>0</v>
      </c>
      <c r="F5" s="32">
        <v>3000000</v>
      </c>
      <c r="G5" s="32">
        <v>0</v>
      </c>
      <c r="H5" s="32">
        <f t="shared" ref="H5:H35" si="0">SUM(D5:G5)</f>
        <v>3000000</v>
      </c>
    </row>
    <row r="6" spans="1:8">
      <c r="A6" s="20">
        <v>3</v>
      </c>
      <c r="B6" s="35" t="s">
        <v>12</v>
      </c>
      <c r="C6" s="21" t="s">
        <v>13</v>
      </c>
      <c r="D6" s="32">
        <v>5000000</v>
      </c>
      <c r="E6" s="32">
        <v>10000000</v>
      </c>
      <c r="F6" s="32">
        <v>10000000</v>
      </c>
      <c r="G6" s="32">
        <v>10000000</v>
      </c>
      <c r="H6" s="32">
        <f t="shared" si="0"/>
        <v>35000000</v>
      </c>
    </row>
    <row r="7" spans="1:8">
      <c r="A7" s="20">
        <v>4</v>
      </c>
      <c r="B7" s="35" t="s">
        <v>14</v>
      </c>
      <c r="C7" s="21" t="s">
        <v>15</v>
      </c>
      <c r="D7" s="32">
        <v>5000000</v>
      </c>
      <c r="E7" s="32">
        <v>8000000</v>
      </c>
      <c r="F7" s="32">
        <v>10000000</v>
      </c>
      <c r="G7" s="32">
        <v>7000000</v>
      </c>
      <c r="H7" s="32">
        <f t="shared" si="0"/>
        <v>30000000</v>
      </c>
    </row>
    <row r="8" spans="1:8">
      <c r="A8" s="20">
        <v>5</v>
      </c>
      <c r="B8" s="35" t="s">
        <v>16</v>
      </c>
      <c r="C8" s="21" t="s">
        <v>17</v>
      </c>
      <c r="D8" s="32">
        <v>5000000</v>
      </c>
      <c r="E8" s="32">
        <v>10000000</v>
      </c>
      <c r="F8" s="32">
        <v>10000000</v>
      </c>
      <c r="G8" s="32">
        <v>7000000</v>
      </c>
      <c r="H8" s="32">
        <f t="shared" si="0"/>
        <v>32000000</v>
      </c>
    </row>
    <row r="9" spans="1:8">
      <c r="A9" s="20">
        <v>6</v>
      </c>
      <c r="B9" s="35" t="s">
        <v>18</v>
      </c>
      <c r="C9" s="21" t="s">
        <v>19</v>
      </c>
      <c r="D9" s="32">
        <v>5000000</v>
      </c>
      <c r="E9" s="32">
        <v>10000000</v>
      </c>
      <c r="F9" s="32">
        <v>15000000</v>
      </c>
      <c r="G9" s="32">
        <v>7000000</v>
      </c>
      <c r="H9" s="32">
        <f t="shared" si="0"/>
        <v>37000000</v>
      </c>
    </row>
    <row r="10" spans="1:8">
      <c r="A10" s="20">
        <v>7</v>
      </c>
      <c r="B10" s="35" t="s">
        <v>20</v>
      </c>
      <c r="C10" s="21" t="s">
        <v>21</v>
      </c>
      <c r="D10" s="32">
        <v>0</v>
      </c>
      <c r="E10" s="32">
        <v>0</v>
      </c>
      <c r="F10" s="32">
        <v>0</v>
      </c>
      <c r="G10" s="32">
        <v>0</v>
      </c>
      <c r="H10" s="32">
        <f t="shared" si="0"/>
        <v>0</v>
      </c>
    </row>
    <row r="11" spans="1:8">
      <c r="A11" s="20">
        <v>8</v>
      </c>
      <c r="B11" s="35" t="s">
        <v>22</v>
      </c>
      <c r="C11" s="21" t="s">
        <v>23</v>
      </c>
      <c r="D11" s="32">
        <v>8000000</v>
      </c>
      <c r="E11" s="32">
        <v>10000000</v>
      </c>
      <c r="F11" s="32">
        <v>10000000</v>
      </c>
      <c r="G11" s="32">
        <v>0</v>
      </c>
      <c r="H11" s="32">
        <f t="shared" si="0"/>
        <v>28000000</v>
      </c>
    </row>
    <row r="12" spans="1:8">
      <c r="A12" s="22">
        <v>9</v>
      </c>
      <c r="B12" s="36" t="s">
        <v>24</v>
      </c>
      <c r="C12" s="23" t="s">
        <v>25</v>
      </c>
      <c r="D12" s="32">
        <v>5000000</v>
      </c>
      <c r="E12" s="32">
        <v>0</v>
      </c>
      <c r="F12" s="32">
        <v>0</v>
      </c>
      <c r="G12" s="32">
        <v>0</v>
      </c>
      <c r="H12" s="32">
        <f t="shared" si="0"/>
        <v>5000000</v>
      </c>
    </row>
    <row r="13" spans="1:8">
      <c r="A13" s="20">
        <v>10</v>
      </c>
      <c r="B13" s="35" t="s">
        <v>26</v>
      </c>
      <c r="C13" s="21" t="s">
        <v>27</v>
      </c>
      <c r="D13" s="32">
        <v>8000000</v>
      </c>
      <c r="E13" s="32">
        <v>5000000</v>
      </c>
      <c r="F13" s="32">
        <v>10000000</v>
      </c>
      <c r="G13" s="32">
        <v>11000000</v>
      </c>
      <c r="H13" s="32">
        <f t="shared" si="0"/>
        <v>34000000</v>
      </c>
    </row>
    <row r="14" spans="1:8">
      <c r="A14" s="20">
        <v>11</v>
      </c>
      <c r="B14" s="35" t="s">
        <v>28</v>
      </c>
      <c r="C14" s="21" t="s">
        <v>29</v>
      </c>
      <c r="D14" s="32">
        <v>8000000</v>
      </c>
      <c r="E14" s="32">
        <v>8000000</v>
      </c>
      <c r="F14" s="32">
        <v>10000000</v>
      </c>
      <c r="G14" s="32">
        <v>7000000</v>
      </c>
      <c r="H14" s="32">
        <f t="shared" si="0"/>
        <v>33000000</v>
      </c>
    </row>
    <row r="15" spans="1:8">
      <c r="A15" s="20">
        <v>12</v>
      </c>
      <c r="B15" s="35" t="s">
        <v>30</v>
      </c>
      <c r="C15" s="21" t="s">
        <v>31</v>
      </c>
      <c r="D15" s="32">
        <v>0</v>
      </c>
      <c r="E15" s="32">
        <v>5000000</v>
      </c>
      <c r="F15" s="32">
        <v>7000000</v>
      </c>
      <c r="G15" s="32">
        <v>0</v>
      </c>
      <c r="H15" s="32">
        <f t="shared" si="0"/>
        <v>12000000</v>
      </c>
    </row>
    <row r="16" spans="1:8" s="39" customFormat="1">
      <c r="A16" s="22">
        <v>13</v>
      </c>
      <c r="B16" s="36" t="s">
        <v>32</v>
      </c>
      <c r="C16" s="23" t="s">
        <v>33</v>
      </c>
      <c r="D16" s="38">
        <v>0</v>
      </c>
      <c r="E16" s="38">
        <v>9000000</v>
      </c>
      <c r="F16" s="38">
        <v>10000000</v>
      </c>
      <c r="G16" s="38">
        <v>0</v>
      </c>
      <c r="H16" s="38">
        <f t="shared" si="0"/>
        <v>19000000</v>
      </c>
    </row>
    <row r="17" spans="1:8">
      <c r="A17" s="20">
        <v>14</v>
      </c>
      <c r="B17" s="35" t="s">
        <v>34</v>
      </c>
      <c r="C17" s="21" t="s">
        <v>35</v>
      </c>
      <c r="D17" s="32">
        <v>0</v>
      </c>
      <c r="E17" s="32">
        <v>0</v>
      </c>
      <c r="F17" s="32">
        <v>15000000</v>
      </c>
      <c r="G17" s="32">
        <v>15000000</v>
      </c>
      <c r="H17" s="32">
        <f t="shared" si="0"/>
        <v>30000000</v>
      </c>
    </row>
    <row r="18" spans="1:8" s="39" customFormat="1">
      <c r="A18" s="22">
        <v>15</v>
      </c>
      <c r="B18" s="36" t="s">
        <v>36</v>
      </c>
      <c r="C18" s="23" t="s">
        <v>37</v>
      </c>
      <c r="D18" s="38">
        <v>8000000</v>
      </c>
      <c r="E18" s="38">
        <v>10000000</v>
      </c>
      <c r="F18" s="38">
        <v>2000000</v>
      </c>
      <c r="G18" s="38">
        <v>5000000</v>
      </c>
      <c r="H18" s="38">
        <f t="shared" si="0"/>
        <v>25000000</v>
      </c>
    </row>
    <row r="19" spans="1:8">
      <c r="A19" s="20">
        <v>16</v>
      </c>
      <c r="B19" s="35" t="s">
        <v>38</v>
      </c>
      <c r="C19" s="21" t="s">
        <v>39</v>
      </c>
      <c r="D19" s="32">
        <v>3000000</v>
      </c>
      <c r="E19" s="32">
        <v>4000000</v>
      </c>
      <c r="F19" s="32">
        <v>14000000</v>
      </c>
      <c r="G19" s="32">
        <v>15000000</v>
      </c>
      <c r="H19" s="32">
        <f t="shared" si="0"/>
        <v>36000000</v>
      </c>
    </row>
    <row r="20" spans="1:8">
      <c r="A20" s="20">
        <v>17</v>
      </c>
      <c r="B20" s="35" t="s">
        <v>40</v>
      </c>
      <c r="C20" s="21" t="s">
        <v>41</v>
      </c>
      <c r="D20" s="32">
        <v>5000000</v>
      </c>
      <c r="E20" s="32">
        <v>5000000</v>
      </c>
      <c r="F20" s="32">
        <v>8000000</v>
      </c>
      <c r="G20" s="32">
        <v>7000000</v>
      </c>
      <c r="H20" s="32">
        <f t="shared" si="0"/>
        <v>25000000</v>
      </c>
    </row>
    <row r="21" spans="1:8">
      <c r="A21" s="20">
        <v>18</v>
      </c>
      <c r="B21" s="35" t="s">
        <v>42</v>
      </c>
      <c r="C21" s="21" t="s">
        <v>43</v>
      </c>
      <c r="D21" s="32">
        <v>0</v>
      </c>
      <c r="E21" s="32">
        <v>5000000</v>
      </c>
      <c r="F21" s="32">
        <v>5000000</v>
      </c>
      <c r="G21" s="32">
        <v>0</v>
      </c>
      <c r="H21" s="32">
        <f t="shared" si="0"/>
        <v>10000000</v>
      </c>
    </row>
    <row r="22" spans="1:8">
      <c r="A22" s="24">
        <v>19</v>
      </c>
      <c r="B22" s="37" t="s">
        <v>44</v>
      </c>
      <c r="C22" s="25" t="s">
        <v>45</v>
      </c>
      <c r="D22" s="32">
        <v>3000000</v>
      </c>
      <c r="E22" s="32">
        <v>10000000</v>
      </c>
      <c r="F22" s="32">
        <v>11000000</v>
      </c>
      <c r="G22" s="32">
        <v>0</v>
      </c>
      <c r="H22" s="32">
        <f t="shared" si="0"/>
        <v>24000000</v>
      </c>
    </row>
    <row r="23" spans="1:8">
      <c r="A23" s="20">
        <v>20</v>
      </c>
      <c r="B23" s="35" t="s">
        <v>46</v>
      </c>
      <c r="C23" s="21" t="s">
        <v>47</v>
      </c>
      <c r="D23" s="32">
        <v>0</v>
      </c>
      <c r="E23" s="32">
        <v>8000000</v>
      </c>
      <c r="F23" s="32">
        <v>15000000</v>
      </c>
      <c r="G23" s="32">
        <v>13000000</v>
      </c>
      <c r="H23" s="32">
        <f t="shared" si="0"/>
        <v>36000000</v>
      </c>
    </row>
    <row r="24" spans="1:8">
      <c r="A24" s="22">
        <v>21</v>
      </c>
      <c r="B24" s="36" t="s">
        <v>48</v>
      </c>
      <c r="C24" s="23" t="s">
        <v>49</v>
      </c>
      <c r="D24" s="32">
        <v>0</v>
      </c>
      <c r="E24" s="32">
        <v>0</v>
      </c>
      <c r="F24" s="32">
        <v>0</v>
      </c>
      <c r="G24" s="32">
        <v>0</v>
      </c>
      <c r="H24" s="32">
        <f t="shared" si="0"/>
        <v>0</v>
      </c>
    </row>
    <row r="25" spans="1:8">
      <c r="A25" s="22">
        <v>22</v>
      </c>
      <c r="B25" s="36" t="s">
        <v>50</v>
      </c>
      <c r="C25" s="23" t="s">
        <v>51</v>
      </c>
      <c r="D25" s="32">
        <v>5000000</v>
      </c>
      <c r="E25" s="32">
        <v>6000000</v>
      </c>
      <c r="F25" s="32">
        <v>5000000</v>
      </c>
      <c r="G25" s="32">
        <v>0</v>
      </c>
      <c r="H25" s="32">
        <f t="shared" si="0"/>
        <v>16000000</v>
      </c>
    </row>
    <row r="26" spans="1:8">
      <c r="A26" s="22">
        <v>23</v>
      </c>
      <c r="B26" s="36" t="s">
        <v>52</v>
      </c>
      <c r="C26" s="23" t="s">
        <v>53</v>
      </c>
      <c r="D26" s="32">
        <v>0</v>
      </c>
      <c r="E26" s="32">
        <v>0</v>
      </c>
      <c r="F26" s="32">
        <v>0</v>
      </c>
      <c r="G26" s="32">
        <v>0</v>
      </c>
      <c r="H26" s="32">
        <f t="shared" si="0"/>
        <v>0</v>
      </c>
    </row>
    <row r="27" spans="1:8">
      <c r="A27" s="24">
        <v>23</v>
      </c>
      <c r="B27" s="37" t="s">
        <v>54</v>
      </c>
      <c r="C27" s="25" t="s">
        <v>55</v>
      </c>
      <c r="D27" s="32">
        <v>6000000</v>
      </c>
      <c r="E27" s="32">
        <v>5000000</v>
      </c>
      <c r="F27" s="32">
        <v>5000000</v>
      </c>
      <c r="G27" s="32">
        <v>5000000</v>
      </c>
      <c r="H27" s="32">
        <f t="shared" si="0"/>
        <v>21000000</v>
      </c>
    </row>
    <row r="28" spans="1:8">
      <c r="A28" s="22">
        <v>24</v>
      </c>
      <c r="B28" s="36" t="s">
        <v>56</v>
      </c>
      <c r="C28" s="23" t="s">
        <v>57</v>
      </c>
      <c r="D28" s="32">
        <v>8000000</v>
      </c>
      <c r="E28" s="32">
        <v>5000000</v>
      </c>
      <c r="F28" s="32">
        <v>7000000</v>
      </c>
      <c r="G28" s="32">
        <v>5000000</v>
      </c>
      <c r="H28" s="32">
        <f t="shared" si="0"/>
        <v>25000000</v>
      </c>
    </row>
    <row r="29" spans="1:8">
      <c r="A29" s="20">
        <v>25</v>
      </c>
      <c r="B29" s="35" t="s">
        <v>58</v>
      </c>
      <c r="C29" s="21" t="s">
        <v>59</v>
      </c>
      <c r="D29" s="32">
        <v>3000000</v>
      </c>
      <c r="E29" s="32">
        <v>12000000</v>
      </c>
      <c r="F29" s="32">
        <v>10000000</v>
      </c>
      <c r="G29" s="32">
        <v>0</v>
      </c>
      <c r="H29" s="32">
        <f t="shared" si="0"/>
        <v>25000000</v>
      </c>
    </row>
    <row r="30" spans="1:8">
      <c r="A30" s="24">
        <v>26</v>
      </c>
      <c r="B30" s="37" t="s">
        <v>60</v>
      </c>
      <c r="C30" s="25" t="s">
        <v>61</v>
      </c>
      <c r="D30" s="32">
        <v>8000000</v>
      </c>
      <c r="E30" s="32">
        <v>7000000</v>
      </c>
      <c r="F30" s="32">
        <v>6000000</v>
      </c>
      <c r="G30" s="32">
        <v>5000000</v>
      </c>
      <c r="H30" s="32">
        <f t="shared" si="0"/>
        <v>26000000</v>
      </c>
    </row>
    <row r="31" spans="1:8">
      <c r="A31" s="20">
        <v>28</v>
      </c>
      <c r="B31" s="35" t="s">
        <v>62</v>
      </c>
      <c r="C31" s="21" t="s">
        <v>63</v>
      </c>
      <c r="D31" s="32">
        <v>0</v>
      </c>
      <c r="E31" s="32">
        <v>4000000</v>
      </c>
      <c r="F31" s="32">
        <v>10000000</v>
      </c>
      <c r="G31" s="32">
        <v>8000000</v>
      </c>
      <c r="H31" s="32">
        <f t="shared" si="0"/>
        <v>22000000</v>
      </c>
    </row>
    <row r="32" spans="1:8">
      <c r="A32" s="20">
        <v>29</v>
      </c>
      <c r="B32" s="35" t="s">
        <v>64</v>
      </c>
      <c r="C32" s="21" t="s">
        <v>65</v>
      </c>
      <c r="D32" s="32">
        <v>0</v>
      </c>
      <c r="E32" s="32">
        <v>0</v>
      </c>
      <c r="F32" s="32">
        <v>0</v>
      </c>
      <c r="G32" s="32">
        <v>0</v>
      </c>
      <c r="H32" s="32">
        <f t="shared" si="0"/>
        <v>0</v>
      </c>
    </row>
    <row r="33" spans="1:8">
      <c r="A33" s="20">
        <v>30</v>
      </c>
      <c r="B33" s="35" t="s">
        <v>66</v>
      </c>
      <c r="C33" s="21" t="s">
        <v>67</v>
      </c>
      <c r="D33" s="32">
        <v>3000000</v>
      </c>
      <c r="E33" s="32">
        <v>4000000</v>
      </c>
      <c r="F33" s="32">
        <v>5000000</v>
      </c>
      <c r="G33" s="32">
        <v>0</v>
      </c>
      <c r="H33" s="32">
        <f t="shared" si="0"/>
        <v>12000000</v>
      </c>
    </row>
    <row r="34" spans="1:8">
      <c r="A34" s="26">
        <v>31</v>
      </c>
      <c r="B34" s="27" t="s">
        <v>68</v>
      </c>
      <c r="C34" s="21" t="s">
        <v>69</v>
      </c>
      <c r="D34" s="32">
        <v>0</v>
      </c>
      <c r="E34" s="32">
        <v>0</v>
      </c>
      <c r="F34" s="32">
        <v>0</v>
      </c>
      <c r="G34" s="32">
        <v>0</v>
      </c>
      <c r="H34" s="32">
        <f t="shared" si="0"/>
        <v>0</v>
      </c>
    </row>
    <row r="35" spans="1:8">
      <c r="A35" s="76" t="s">
        <v>70</v>
      </c>
      <c r="B35" s="77"/>
      <c r="C35" s="78"/>
      <c r="D35" s="33">
        <v>101000000</v>
      </c>
      <c r="E35" s="33">
        <v>160000000</v>
      </c>
      <c r="F35" s="33">
        <v>213000000</v>
      </c>
      <c r="G35" s="33">
        <v>127000000</v>
      </c>
      <c r="H35" s="33">
        <f t="shared" si="0"/>
        <v>601000000</v>
      </c>
    </row>
  </sheetData>
  <mergeCells count="1">
    <mergeCell ref="A35:C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Tam ung HK2</vt:lpstr>
      <vt:lpstr>Tam ung HK3</vt:lpstr>
    </vt:vector>
  </TitlesOfParts>
  <Company>XP SP3 All Main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Thanh An</cp:lastModifiedBy>
  <dcterms:created xsi:type="dcterms:W3CDTF">2015-08-26T03:56:28Z</dcterms:created>
  <dcterms:modified xsi:type="dcterms:W3CDTF">2015-08-26T06:18:39Z</dcterms:modified>
</cp:coreProperties>
</file>