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 Konsultan (PT.MCC)" sheetId="7" r:id="rId1"/>
  </sheets>
  <definedNames>
    <definedName name="_xlnm.Print_Area" localSheetId="0">'RAB Konsultan (PT.MCC)'!$A$1:$O$130</definedName>
    <definedName name="_xlnm.Print_Titles" localSheetId="0">'RAB Konsultan (PT.MCC)'!$5:$6</definedName>
  </definedNames>
  <calcPr calcId="145621"/>
</workbook>
</file>

<file path=xl/calcChain.xml><?xml version="1.0" encoding="utf-8"?>
<calcChain xmlns="http://schemas.openxmlformats.org/spreadsheetml/2006/main">
  <c r="O119" i="7" l="1"/>
  <c r="N117" i="7"/>
  <c r="O117" i="7" s="1"/>
  <c r="O116" i="7"/>
  <c r="L114" i="7"/>
  <c r="O114" i="7" s="1"/>
  <c r="L113" i="7"/>
  <c r="O113" i="7" s="1"/>
  <c r="L111" i="7"/>
  <c r="O111" i="7" s="1"/>
  <c r="L110" i="7"/>
  <c r="O110" i="7" s="1"/>
  <c r="L109" i="7"/>
  <c r="O109" i="7" s="1"/>
  <c r="L107" i="7"/>
  <c r="O107" i="7" s="1"/>
  <c r="G106" i="7"/>
  <c r="L106" i="7" s="1"/>
  <c r="O106" i="7" s="1"/>
  <c r="L105" i="7"/>
  <c r="O105" i="7" s="1"/>
  <c r="L104" i="7"/>
  <c r="O104" i="7" s="1"/>
  <c r="L103" i="7"/>
  <c r="O103" i="7" s="1"/>
  <c r="L101" i="7"/>
  <c r="O101" i="7" s="1"/>
  <c r="L100" i="7"/>
  <c r="O100" i="7" s="1"/>
  <c r="L99" i="7"/>
  <c r="O99" i="7" s="1"/>
  <c r="L98" i="7"/>
  <c r="O98" i="7" s="1"/>
  <c r="L97" i="7"/>
  <c r="O97" i="7" s="1"/>
  <c r="L96" i="7"/>
  <c r="O96" i="7" s="1"/>
  <c r="L94" i="7"/>
  <c r="O94" i="7" s="1"/>
  <c r="L93" i="7"/>
  <c r="O93" i="7" s="1"/>
  <c r="L92" i="7"/>
  <c r="O92" i="7" s="1"/>
  <c r="L91" i="7"/>
  <c r="O91" i="7" s="1"/>
  <c r="L90" i="7"/>
  <c r="O90" i="7" s="1"/>
  <c r="L89" i="7"/>
  <c r="O89" i="7" s="1"/>
  <c r="L88" i="7"/>
  <c r="O88" i="7" s="1"/>
  <c r="L87" i="7"/>
  <c r="O87" i="7" s="1"/>
  <c r="L86" i="7"/>
  <c r="O86" i="7" s="1"/>
  <c r="L85" i="7"/>
  <c r="O85" i="7" s="1"/>
  <c r="L39" i="7"/>
  <c r="O39" i="7" s="1"/>
  <c r="L83" i="7"/>
  <c r="O83" i="7" s="1"/>
  <c r="L82" i="7"/>
  <c r="O82" i="7" s="1"/>
  <c r="L78" i="7"/>
  <c r="O78" i="7" s="1"/>
  <c r="L77" i="7"/>
  <c r="O77" i="7" s="1"/>
  <c r="L75" i="7"/>
  <c r="O75" i="7" s="1"/>
  <c r="L74" i="7"/>
  <c r="O74" i="7" s="1"/>
  <c r="L73" i="7"/>
  <c r="O73" i="7" s="1"/>
  <c r="G72" i="7"/>
  <c r="L72" i="7" s="1"/>
  <c r="O72" i="7" s="1"/>
  <c r="L69" i="7"/>
  <c r="O69" i="7" s="1"/>
  <c r="L68" i="7"/>
  <c r="O68" i="7" s="1"/>
  <c r="L65" i="7"/>
  <c r="O65" i="7" s="1"/>
  <c r="L64" i="7"/>
  <c r="O64" i="7" s="1"/>
  <c r="L62" i="7"/>
  <c r="O62" i="7" s="1"/>
  <c r="L61" i="7"/>
  <c r="O61" i="7" s="1"/>
  <c r="L60" i="7"/>
  <c r="O60" i="7" s="1"/>
  <c r="L58" i="7"/>
  <c r="O58" i="7" s="1"/>
  <c r="L57" i="7"/>
  <c r="O57" i="7" s="1"/>
  <c r="L56" i="7"/>
  <c r="O56" i="7" s="1"/>
  <c r="L55" i="7"/>
  <c r="O55" i="7" s="1"/>
  <c r="L54" i="7"/>
  <c r="O54" i="7" s="1"/>
  <c r="L52" i="7"/>
  <c r="O52" i="7" s="1"/>
  <c r="L51" i="7"/>
  <c r="O51" i="7" s="1"/>
  <c r="L50" i="7"/>
  <c r="O50" i="7" s="1"/>
  <c r="L49" i="7"/>
  <c r="O49" i="7" s="1"/>
  <c r="L48" i="7"/>
  <c r="O48" i="7" s="1"/>
  <c r="L47" i="7"/>
  <c r="O47" i="7" s="1"/>
  <c r="L46" i="7"/>
  <c r="O46" i="7" s="1"/>
  <c r="L45" i="7"/>
  <c r="O45" i="7" s="1"/>
  <c r="L44" i="7"/>
  <c r="O44" i="7" s="1"/>
  <c r="L36" i="7"/>
  <c r="O36" i="7" s="1"/>
  <c r="L35" i="7"/>
  <c r="O35" i="7" s="1"/>
  <c r="L34" i="7"/>
  <c r="O34" i="7" s="1"/>
  <c r="L32" i="7"/>
  <c r="O32" i="7" s="1"/>
  <c r="L31" i="7"/>
  <c r="O31" i="7" s="1"/>
  <c r="L30" i="7"/>
  <c r="O30" i="7" s="1"/>
  <c r="L28" i="7"/>
  <c r="O28" i="7" s="1"/>
  <c r="L27" i="7"/>
  <c r="O27" i="7" s="1"/>
  <c r="O25" i="7" s="1"/>
  <c r="L22" i="7"/>
  <c r="O22" i="7" s="1"/>
  <c r="N40" i="7"/>
  <c r="L40" i="7"/>
  <c r="L21" i="7"/>
  <c r="O21" i="7" s="1"/>
  <c r="L20" i="7"/>
  <c r="O20" i="7" s="1"/>
  <c r="L19" i="7"/>
  <c r="O19" i="7" s="1"/>
  <c r="L18" i="7"/>
  <c r="O18" i="7" s="1"/>
  <c r="L17" i="7"/>
  <c r="O17" i="7" s="1"/>
  <c r="L16" i="7"/>
  <c r="O16" i="7" s="1"/>
  <c r="O15" i="7" s="1"/>
  <c r="L12" i="7"/>
  <c r="O12" i="7" s="1"/>
  <c r="L11" i="7"/>
  <c r="O11" i="7" s="1"/>
  <c r="L10" i="7"/>
  <c r="O10" i="7" s="1"/>
  <c r="O8" i="7" l="1"/>
  <c r="O40" i="7"/>
  <c r="O38" i="7" s="1"/>
  <c r="O42" i="7"/>
  <c r="O24" i="7" s="1"/>
  <c r="O14" i="7" s="1"/>
  <c r="O80" i="7"/>
</calcChain>
</file>

<file path=xl/sharedStrings.xml><?xml version="1.0" encoding="utf-8"?>
<sst xmlns="http://schemas.openxmlformats.org/spreadsheetml/2006/main" count="522" uniqueCount="137">
  <si>
    <t>Satuan Ukur</t>
  </si>
  <si>
    <t>Harga Satuan</t>
  </si>
  <si>
    <t>Jumlah Biaya</t>
  </si>
  <si>
    <t>Rapat Persiapan</t>
  </si>
  <si>
    <t>Belanja Bahan</t>
  </si>
  <si>
    <t>Makan &amp; Snack</t>
  </si>
  <si>
    <t>or</t>
  </si>
  <si>
    <t>x</t>
  </si>
  <si>
    <t>pt</t>
  </si>
  <si>
    <t>hr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</si>
  <si>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</si>
  <si>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</si>
  <si>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</si>
  <si>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</si>
  <si>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</si>
  <si>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</si>
  <si>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</si>
  <si>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</si>
  <si>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Belanja Perjalanan Dinas Paket Meeting Dalam Kota</t>
  </si>
  <si>
    <t xml:space="preserve">Transport Lokal </t>
  </si>
  <si>
    <t>tr</t>
  </si>
  <si>
    <t>kl</t>
  </si>
  <si>
    <t>Penyusunan Laporan</t>
  </si>
  <si>
    <t xml:space="preserve">Paket Fullday </t>
  </si>
  <si>
    <t xml:space="preserve">Uang Saku </t>
  </si>
  <si>
    <t>Penginapan</t>
  </si>
  <si>
    <t>Transport</t>
  </si>
  <si>
    <t>lok</t>
  </si>
  <si>
    <t>Uang Harian</t>
  </si>
  <si>
    <t>bl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</si>
  <si>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</si>
  <si>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</si>
  <si>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</si>
  <si>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</si>
  <si>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</si>
  <si>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</si>
  <si>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</si>
  <si>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</si>
  <si>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</si>
  <si>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</si>
  <si>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</si>
  <si>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</si>
  <si>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</si>
  <si>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</si>
  <si>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</si>
  <si>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</si>
  <si>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</si>
  <si>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</si>
  <si>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</si>
  <si>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</si>
  <si>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</si>
  <si>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</si>
  <si>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</si>
  <si>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</si>
  <si>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</si>
  <si>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</si>
  <si>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</si>
  <si>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</si>
  <si>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</si>
  <si>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</si>
  <si>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</si>
  <si>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</si>
  <si>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</si>
  <si>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</si>
  <si>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</si>
  <si>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</si>
  <si>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</si>
  <si>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</si>
  <si>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</si>
  <si>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</si>
  <si>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</si>
  <si>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</si>
  <si>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</si>
  <si>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</si>
  <si>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</si>
  <si>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</si>
  <si>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</si>
  <si>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</si>
  <si>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</si>
  <si>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</si>
  <si>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</si>
  <si>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</si>
  <si>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</si>
  <si>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</si>
  <si>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</si>
  <si>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</si>
  <si>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</si>
  <si>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</si>
  <si>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</si>
  <si>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</si>
  <si>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</si>
  <si>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</si>
  <si>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</si>
  <si>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</si>
  <si>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</si>
  <si>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</si>
  <si>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</si>
  <si>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</si>
  <si>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</si>
  <si>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</si>
  <si>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</si>
  <si>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</si>
  <si>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Surat menyurat Pelaporan</t>
  </si>
  <si>
    <t>Penggandaan Laporan</t>
  </si>
  <si>
    <t>Total Anggaran Jasa Konsultan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</si>
  <si>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</si>
  <si>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</si>
  <si>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</si>
  <si>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</si>
  <si>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</si>
  <si>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</si>
  <si>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</si>
  <si>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</si>
  <si>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</si>
  <si>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</si>
  <si>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</si>
  <si>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</si>
  <si>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</si>
  <si>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</si>
  <si>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</si>
  <si>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</si>
  <si>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</si>
  <si>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</si>
  <si>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</si>
  <si>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</si>
  <si>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</si>
  <si>
    <t>Honor Penanggungjawab Daerah</t>
  </si>
  <si>
    <t>Pelatihan Pra Penempatan</t>
  </si>
  <si>
    <t>ATK Peserta</t>
  </si>
  <si>
    <t>RENCANA ANGGARAN DAN BIAYA (HASIL PERHITUNGAN SENDIRI)</t>
  </si>
  <si>
    <t>PT. MAKARA CITA CIPTA</t>
  </si>
  <si>
    <t>UJI COBA PENEMPATAN NAKES DENGAN TEAM BASE</t>
  </si>
  <si>
    <t>an. Pt Makara Cita Cipta</t>
  </si>
  <si>
    <t>Kramat Jati Jakarta Timur</t>
  </si>
  <si>
    <t>Andri</t>
  </si>
  <si>
    <t>Rojak</t>
  </si>
  <si>
    <t>Asisten/Administrasi/Sekretaris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</si>
</sst>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b/>
      <u/>
      <sz val="12"/>
      <color indexed="8"/>
      <name val="Cambria"/>
      <family val="1"/>
      <scheme val="major"/>
    </font>
    <font>
      <b/>
      <u val="singleAccounting"/>
      <sz val="12"/>
      <color indexed="8"/>
      <name val="Cambria"/>
      <family val="1"/>
      <scheme val="major"/>
    </font>
    <font>
      <b/>
      <i/>
      <sz val="12"/>
      <color indexed="8"/>
      <name val="Cambria"/>
      <family val="1"/>
      <scheme val="major"/>
    </font>
    <font>
      <i/>
      <sz val="12"/>
      <color indexed="8"/>
      <name val="Cambria"/>
      <family val="1"/>
      <scheme val="major"/>
    </font>
    <font>
      <i/>
      <u/>
      <sz val="12"/>
      <color indexed="8"/>
      <name val="Cambria"/>
      <family val="1"/>
      <scheme val="major"/>
    </font>
    <font>
      <i/>
      <u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0"/>
      <name val="Cambria"/>
      <family val="1"/>
      <scheme val="major"/>
    </font>
    <font>
      <i/>
      <sz val="12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</cellStyleXfs>
  <cellXfs count="138">
    <xf numFmtId="0" fontId="0" fillId="0" borderId="0" xfId="0"/>
    <xf numFmtId="0" fontId="3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0" fontId="4" fillId="0" borderId="0" xfId="2" applyNumberFormat="1" applyFont="1" applyFill="1" applyBorder="1" applyAlignment="1">
      <alignment horizontal="left" vertical="top"/>
    </xf>
    <xf numFmtId="41" fontId="4" fillId="0" borderId="0" xfId="2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/>
    <xf numFmtId="0" fontId="5" fillId="0" borderId="7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horizontal="righ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164" fontId="4" fillId="0" borderId="9" xfId="2" applyNumberFormat="1" applyFont="1" applyFill="1" applyBorder="1" applyAlignment="1">
      <alignment horizontal="center" vertical="top" wrapText="1"/>
    </xf>
    <xf numFmtId="0" fontId="4" fillId="0" borderId="7" xfId="2" applyNumberFormat="1" applyFont="1" applyFill="1" applyBorder="1" applyAlignment="1">
      <alignment horizontal="center" vertical="top" wrapText="1"/>
    </xf>
    <xf numFmtId="41" fontId="4" fillId="0" borderId="9" xfId="3" applyNumberFormat="1" applyFont="1" applyFill="1" applyBorder="1" applyAlignment="1">
      <alignment horizontal="center" vertical="top" wrapText="1"/>
    </xf>
    <xf numFmtId="41" fontId="6" fillId="0" borderId="10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41" fontId="4" fillId="0" borderId="0" xfId="1" applyFont="1" applyFill="1" applyBorder="1" applyAlignment="1">
      <alignment vertical="top"/>
    </xf>
    <xf numFmtId="0" fontId="4" fillId="0" borderId="7" xfId="2" applyNumberFormat="1" applyFont="1" applyFill="1" applyBorder="1" applyAlignment="1">
      <alignment horizontal="center" vertical="top"/>
    </xf>
    <xf numFmtId="41" fontId="4" fillId="0" borderId="10" xfId="1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center" vertical="top" wrapText="1"/>
    </xf>
    <xf numFmtId="0" fontId="4" fillId="0" borderId="0" xfId="2" applyNumberFormat="1" applyFont="1" applyFill="1" applyBorder="1" applyAlignment="1">
      <alignment horizontal="right"/>
    </xf>
    <xf numFmtId="0" fontId="4" fillId="0" borderId="0" xfId="2" applyNumberFormat="1" applyFont="1" applyFill="1" applyBorder="1" applyAlignment="1">
      <alignment horizontal="left"/>
    </xf>
    <xf numFmtId="41" fontId="3" fillId="0" borderId="10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vertical="top"/>
    </xf>
    <xf numFmtId="0" fontId="3" fillId="0" borderId="7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vertical="top"/>
    </xf>
    <xf numFmtId="0" fontId="8" fillId="0" borderId="0" xfId="2" applyNumberFormat="1" applyFont="1" applyFill="1" applyBorder="1" applyAlignment="1">
      <alignment horizontal="right" vertical="top" wrapText="1"/>
    </xf>
    <xf numFmtId="0" fontId="8" fillId="0" borderId="0" xfId="2" applyNumberFormat="1" applyFont="1" applyFill="1" applyBorder="1" applyAlignment="1">
      <alignment horizontal="left" vertical="top"/>
    </xf>
    <xf numFmtId="0" fontId="8" fillId="0" borderId="0" xfId="2" applyNumberFormat="1" applyFont="1" applyFill="1" applyBorder="1" applyAlignment="1">
      <alignment horizontal="right" vertical="top"/>
    </xf>
    <xf numFmtId="0" fontId="8" fillId="0" borderId="0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horizontal="left" vertical="top"/>
    </xf>
    <xf numFmtId="0" fontId="7" fillId="0" borderId="0" xfId="2" applyNumberFormat="1" applyFont="1" applyFill="1" applyBorder="1" applyAlignment="1">
      <alignment horizontal="right" vertical="top"/>
    </xf>
    <xf numFmtId="164" fontId="8" fillId="0" borderId="9" xfId="2" applyNumberFormat="1" applyFont="1" applyFill="1" applyBorder="1" applyAlignment="1">
      <alignment horizontal="center" vertical="top" wrapText="1"/>
    </xf>
    <xf numFmtId="0" fontId="8" fillId="0" borderId="0" xfId="2" applyNumberFormat="1" applyFont="1" applyFill="1" applyBorder="1" applyAlignment="1">
      <alignment horizontal="center" vertical="top"/>
    </xf>
    <xf numFmtId="41" fontId="8" fillId="0" borderId="9" xfId="2" applyNumberFormat="1" applyFont="1" applyFill="1" applyBorder="1" applyAlignment="1">
      <alignment vertical="top" wrapText="1"/>
    </xf>
    <xf numFmtId="41" fontId="7" fillId="0" borderId="1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 wrapText="1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right" vertical="top"/>
    </xf>
    <xf numFmtId="41" fontId="4" fillId="0" borderId="9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/>
    </xf>
    <xf numFmtId="0" fontId="4" fillId="0" borderId="7" xfId="2" applyNumberFormat="1" applyFont="1" applyFill="1" applyBorder="1" applyAlignment="1">
      <alignment vertical="top"/>
    </xf>
    <xf numFmtId="0" fontId="9" fillId="0" borderId="0" xfId="2" applyNumberFormat="1" applyFont="1" applyFill="1" applyBorder="1" applyAlignment="1"/>
    <xf numFmtId="0" fontId="3" fillId="0" borderId="7" xfId="2" applyNumberFormat="1" applyFont="1" applyFill="1" applyBorder="1" applyAlignment="1">
      <alignment horizontal="left" vertical="top"/>
    </xf>
    <xf numFmtId="0" fontId="9" fillId="0" borderId="0" xfId="2" applyNumberFormat="1" applyFont="1" applyFill="1" applyBorder="1" applyAlignment="1">
      <alignment horizontal="left" vertical="top"/>
    </xf>
    <xf numFmtId="0" fontId="4" fillId="0" borderId="7" xfId="2" applyNumberFormat="1" applyFont="1" applyFill="1" applyBorder="1" applyAlignment="1">
      <alignment horizontal="left" vertical="top"/>
    </xf>
    <xf numFmtId="41" fontId="4" fillId="0" borderId="9" xfId="3" applyNumberFormat="1" applyFont="1" applyFill="1" applyBorder="1" applyAlignment="1">
      <alignment vertical="top" wrapText="1"/>
    </xf>
    <xf numFmtId="0" fontId="4" fillId="0" borderId="7" xfId="2" applyNumberFormat="1" applyFont="1" applyFill="1" applyBorder="1" applyAlignment="1">
      <alignment horizontal="left" vertical="top" wrapText="1"/>
    </xf>
    <xf numFmtId="0" fontId="7" fillId="0" borderId="0" xfId="2" applyNumberFormat="1" applyFont="1" applyFill="1" applyBorder="1" applyAlignment="1"/>
    <xf numFmtId="0" fontId="10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41" fontId="3" fillId="0" borderId="9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quotePrefix="1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top" wrapText="1"/>
    </xf>
    <xf numFmtId="41" fontId="11" fillId="0" borderId="9" xfId="1" applyFont="1" applyFill="1" applyBorder="1" applyAlignment="1">
      <alignment horizontal="center" vertical="top" wrapText="1"/>
    </xf>
    <xf numFmtId="41" fontId="4" fillId="0" borderId="9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1" fontId="6" fillId="0" borderId="9" xfId="0" applyNumberFormat="1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41" fontId="4" fillId="0" borderId="10" xfId="0" applyNumberFormat="1" applyFont="1" applyFill="1" applyBorder="1" applyAlignment="1">
      <alignment horizontal="center" vertical="top" wrapText="1"/>
    </xf>
    <xf numFmtId="0" fontId="4" fillId="0" borderId="10" xfId="2" applyNumberFormat="1" applyFont="1" applyFill="1" applyBorder="1" applyAlignment="1">
      <alignment horizontal="left" vertical="top"/>
    </xf>
    <xf numFmtId="164" fontId="4" fillId="0" borderId="10" xfId="2" applyNumberFormat="1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>
      <alignment vertical="top"/>
    </xf>
    <xf numFmtId="0" fontId="4" fillId="0" borderId="1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vertical="top" wrapText="1"/>
    </xf>
    <xf numFmtId="0" fontId="4" fillId="0" borderId="10" xfId="2" applyNumberFormat="1" applyFont="1" applyFill="1" applyBorder="1" applyAlignment="1">
      <alignment horizontal="center"/>
    </xf>
    <xf numFmtId="0" fontId="4" fillId="0" borderId="7" xfId="2" applyNumberFormat="1" applyFont="1" applyFill="1" applyBorder="1" applyAlignment="1">
      <alignment horizontal="center"/>
    </xf>
    <xf numFmtId="0" fontId="9" fillId="0" borderId="7" xfId="2" applyNumberFormat="1" applyFont="1" applyFill="1" applyBorder="1" applyAlignment="1">
      <alignment vertical="top"/>
    </xf>
    <xf numFmtId="0" fontId="9" fillId="0" borderId="0" xfId="2" applyNumberFormat="1" applyFont="1" applyFill="1" applyBorder="1" applyAlignment="1">
      <alignment vertical="top" wrapText="1"/>
    </xf>
    <xf numFmtId="0" fontId="9" fillId="0" borderId="0" xfId="2" applyNumberFormat="1" applyFont="1" applyFill="1" applyBorder="1" applyAlignment="1">
      <alignment horizontal="center" vertical="top"/>
    </xf>
    <xf numFmtId="0" fontId="9" fillId="0" borderId="0" xfId="2" applyNumberFormat="1" applyFont="1" applyFill="1" applyBorder="1" applyAlignment="1">
      <alignment horizontal="right" vertical="top"/>
    </xf>
    <xf numFmtId="0" fontId="9" fillId="0" borderId="10" xfId="2" applyNumberFormat="1" applyFont="1" applyFill="1" applyBorder="1" applyAlignment="1">
      <alignment horizontal="left" vertical="top"/>
    </xf>
    <xf numFmtId="164" fontId="9" fillId="0" borderId="10" xfId="2" applyNumberFormat="1" applyFont="1" applyFill="1" applyBorder="1" applyAlignment="1">
      <alignment horizontal="center" vertical="top" wrapText="1"/>
    </xf>
    <xf numFmtId="0" fontId="9" fillId="0" borderId="7" xfId="2" applyNumberFormat="1" applyFont="1" applyFill="1" applyBorder="1" applyAlignment="1">
      <alignment horizontal="center" vertical="top" wrapText="1"/>
    </xf>
    <xf numFmtId="41" fontId="9" fillId="0" borderId="9" xfId="3" applyNumberFormat="1" applyFont="1" applyFill="1" applyBorder="1" applyAlignment="1">
      <alignment horizontal="center" vertical="top" wrapText="1"/>
    </xf>
    <xf numFmtId="41" fontId="9" fillId="0" borderId="10" xfId="1" applyNumberFormat="1" applyFont="1" applyFill="1" applyBorder="1" applyAlignment="1">
      <alignment horizontal="center" vertical="top"/>
    </xf>
    <xf numFmtId="41" fontId="9" fillId="0" borderId="0" xfId="1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vertical="top"/>
    </xf>
    <xf numFmtId="164" fontId="4" fillId="0" borderId="0" xfId="2" applyNumberFormat="1" applyFont="1" applyFill="1" applyBorder="1" applyAlignment="1">
      <alignment horizontal="center" vertical="top" wrapText="1"/>
    </xf>
    <xf numFmtId="41" fontId="4" fillId="0" borderId="0" xfId="3" applyNumberFormat="1" applyFont="1" applyFill="1" applyBorder="1" applyAlignment="1">
      <alignment horizontal="center" vertical="top" wrapText="1"/>
    </xf>
    <xf numFmtId="41" fontId="4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vertical="top"/>
    </xf>
    <xf numFmtId="165" fontId="4" fillId="0" borderId="0" xfId="3" applyNumberFormat="1" applyFont="1" applyFill="1" applyBorder="1" applyAlignment="1">
      <alignment vertical="top"/>
    </xf>
    <xf numFmtId="41" fontId="3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left" vertical="top" wrapText="1"/>
    </xf>
    <xf numFmtId="0" fontId="7" fillId="2" borderId="0" xfId="2" applyNumberFormat="1" applyFont="1" applyFill="1" applyBorder="1" applyAlignment="1">
      <alignment vertical="top"/>
    </xf>
    <xf numFmtId="0" fontId="8" fillId="2" borderId="0" xfId="2" applyNumberFormat="1" applyFont="1" applyFill="1" applyBorder="1" applyAlignment="1">
      <alignment horizontal="right" vertical="top" wrapText="1"/>
    </xf>
    <xf numFmtId="0" fontId="8" fillId="2" borderId="0" xfId="2" applyNumberFormat="1" applyFont="1" applyFill="1" applyBorder="1" applyAlignment="1">
      <alignment horizontal="left" vertical="top"/>
    </xf>
    <xf numFmtId="0" fontId="8" fillId="2" borderId="0" xfId="2" applyNumberFormat="1" applyFont="1" applyFill="1" applyBorder="1" applyAlignment="1">
      <alignment horizontal="right" vertical="top"/>
    </xf>
    <xf numFmtId="0" fontId="8" fillId="2" borderId="0" xfId="2" applyNumberFormat="1" applyFont="1" applyFill="1" applyBorder="1" applyAlignment="1">
      <alignment vertical="top"/>
    </xf>
    <xf numFmtId="0" fontId="7" fillId="2" borderId="0" xfId="2" applyNumberFormat="1" applyFont="1" applyFill="1" applyBorder="1" applyAlignment="1">
      <alignment horizontal="left" vertical="top"/>
    </xf>
    <xf numFmtId="0" fontId="7" fillId="2" borderId="0" xfId="2" applyNumberFormat="1" applyFont="1" applyFill="1" applyBorder="1" applyAlignment="1">
      <alignment horizontal="right" vertical="top"/>
    </xf>
    <xf numFmtId="164" fontId="8" fillId="2" borderId="9" xfId="2" applyNumberFormat="1" applyFont="1" applyFill="1" applyBorder="1" applyAlignment="1">
      <alignment horizontal="center" vertical="top" wrapText="1"/>
    </xf>
    <xf numFmtId="0" fontId="8" fillId="2" borderId="0" xfId="2" applyNumberFormat="1" applyFont="1" applyFill="1" applyBorder="1" applyAlignment="1">
      <alignment horizontal="center" vertical="top"/>
    </xf>
    <xf numFmtId="41" fontId="8" fillId="2" borderId="9" xfId="2" applyNumberFormat="1" applyFont="1" applyFill="1" applyBorder="1" applyAlignment="1">
      <alignment vertical="top" wrapText="1"/>
    </xf>
    <xf numFmtId="41" fontId="7" fillId="2" borderId="10" xfId="1" applyNumberFormat="1" applyFont="1" applyFill="1" applyBorder="1" applyAlignment="1">
      <alignment horizontal="center" vertical="top"/>
    </xf>
    <xf numFmtId="0" fontId="3" fillId="2" borderId="5" xfId="2" applyNumberFormat="1" applyFont="1" applyFill="1" applyBorder="1" applyAlignment="1">
      <alignment vertical="top"/>
    </xf>
    <xf numFmtId="0" fontId="3" fillId="2" borderId="11" xfId="2" applyNumberFormat="1" applyFont="1" applyFill="1" applyBorder="1" applyAlignment="1">
      <alignment vertical="top"/>
    </xf>
    <xf numFmtId="0" fontId="4" fillId="2" borderId="11" xfId="2" applyNumberFormat="1" applyFont="1" applyFill="1" applyBorder="1" applyAlignment="1">
      <alignment vertical="top"/>
    </xf>
    <xf numFmtId="0" fontId="4" fillId="2" borderId="11" xfId="2" applyNumberFormat="1" applyFont="1" applyFill="1" applyBorder="1" applyAlignment="1">
      <alignment vertical="top" wrapText="1"/>
    </xf>
    <xf numFmtId="0" fontId="4" fillId="2" borderId="11" xfId="2" applyNumberFormat="1" applyFont="1" applyFill="1" applyBorder="1" applyAlignment="1">
      <alignment horizontal="left" vertical="top"/>
    </xf>
    <xf numFmtId="0" fontId="4" fillId="2" borderId="11" xfId="2" applyNumberFormat="1" applyFont="1" applyFill="1" applyBorder="1" applyAlignment="1">
      <alignment horizontal="center" vertical="top"/>
    </xf>
    <xf numFmtId="0" fontId="4" fillId="2" borderId="11" xfId="2" applyNumberFormat="1" applyFont="1" applyFill="1" applyBorder="1" applyAlignment="1">
      <alignment horizontal="right" vertical="top"/>
    </xf>
    <xf numFmtId="0" fontId="4" fillId="2" borderId="6" xfId="2" applyNumberFormat="1" applyFont="1" applyFill="1" applyBorder="1" applyAlignment="1">
      <alignment horizontal="left" vertical="top"/>
    </xf>
    <xf numFmtId="164" fontId="4" fillId="2" borderId="6" xfId="2" applyNumberFormat="1" applyFont="1" applyFill="1" applyBorder="1" applyAlignment="1">
      <alignment horizontal="center" vertical="top" wrapText="1"/>
    </xf>
    <xf numFmtId="0" fontId="4" fillId="2" borderId="5" xfId="2" applyNumberFormat="1" applyFont="1" applyFill="1" applyBorder="1" applyAlignment="1">
      <alignment horizontal="center" vertical="top" wrapText="1"/>
    </xf>
    <xf numFmtId="41" fontId="4" fillId="2" borderId="4" xfId="3" applyNumberFormat="1" applyFont="1" applyFill="1" applyBorder="1" applyAlignment="1">
      <alignment horizontal="center" vertical="top" wrapText="1"/>
    </xf>
    <xf numFmtId="41" fontId="3" fillId="2" borderId="6" xfId="1" applyNumberFormat="1" applyFont="1" applyFill="1" applyBorder="1" applyAlignment="1">
      <alignment horizontal="center" vertical="top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3" xfId="2" applyNumberFormat="1" applyFont="1" applyFill="1" applyBorder="1" applyAlignment="1">
      <alignment horizontal="center" vertical="center" wrapText="1"/>
    </xf>
    <xf numFmtId="0" fontId="3" fillId="2" borderId="5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3" fillId="2" borderId="4" xfId="2" applyNumberFormat="1" applyFont="1" applyFill="1" applyBorder="1" applyAlignment="1">
      <alignment horizontal="center" vertical="center" wrapText="1"/>
    </xf>
    <xf numFmtId="41" fontId="3" fillId="2" borderId="1" xfId="1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/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6</xdr:row>
      <xdr:rowOff>0</xdr:rowOff>
    </xdr:from>
    <xdr:to>
      <xdr:col>6</xdr:col>
      <xdr:colOff>238125</xdr:colOff>
      <xdr:row>7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3857625" y="1200150"/>
          <a:ext cx="3714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6</xdr:row>
      <xdr:rowOff>0</xdr:rowOff>
    </xdr:from>
    <xdr:to>
      <xdr:col>5</xdr:col>
      <xdr:colOff>76200</xdr:colOff>
      <xdr:row>7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3590925" y="1200150"/>
          <a:ext cx="342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200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</xdr:row>
      <xdr:rowOff>95250</xdr:rowOff>
    </xdr:from>
    <xdr:to>
      <xdr:col>7</xdr:col>
      <xdr:colOff>142875</xdr:colOff>
      <xdr:row>7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3990975" y="129540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117</xdr:row>
      <xdr:rowOff>0</xdr:rowOff>
    </xdr:from>
    <xdr:to>
      <xdr:col>6</xdr:col>
      <xdr:colOff>238125</xdr:colOff>
      <xdr:row>117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3857625" y="24003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117</xdr:row>
      <xdr:rowOff>0</xdr:rowOff>
    </xdr:from>
    <xdr:to>
      <xdr:col>5</xdr:col>
      <xdr:colOff>76200</xdr:colOff>
      <xdr:row>117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3590925" y="24003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117</xdr:row>
      <xdr:rowOff>0</xdr:rowOff>
    </xdr:from>
    <xdr:to>
      <xdr:col>7</xdr:col>
      <xdr:colOff>142875</xdr:colOff>
      <xdr:row>117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3990975" y="24003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152400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5800725"/>
          <a:ext cx="104775" cy="152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152400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5800725"/>
          <a:ext cx="104775" cy="152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152400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5800725"/>
          <a:ext cx="104775" cy="152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152400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5800725"/>
          <a:ext cx="104775" cy="152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8</xdr:row>
      <xdr:rowOff>10583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8</xdr:row>
      <xdr:rowOff>10583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8</xdr:row>
      <xdr:rowOff>10583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8</xdr:row>
      <xdr:rowOff>10583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240030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240030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240030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240030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24003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5800725"/>
          <a:ext cx="104775" cy="123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5800725"/>
          <a:ext cx="104775" cy="123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5800725"/>
          <a:ext cx="104775" cy="123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200025</xdr:rowOff>
    </xdr:from>
    <xdr:to>
      <xdr:col>0</xdr:col>
      <xdr:colOff>104775</xdr:colOff>
      <xdr:row>24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5800725"/>
          <a:ext cx="104775" cy="123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240030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tabSelected="1" topLeftCell="A78" zoomScale="90" zoomScaleNormal="90" workbookViewId="0">
      <selection activeCell="O120" sqref="O120"/>
    </sheetView>
  </sheetViews>
  <sheetFormatPr defaultColWidth="8" defaultRowHeight="15.75" customHeight="1" x14ac:dyDescent="0.25"/>
  <cols>
    <col min="1" max="2" width="2" style="2" customWidth="1"/>
    <col min="3" max="3" width="39.140625" style="2" customWidth="1"/>
    <col min="4" max="4" width="4.42578125" style="4" customWidth="1"/>
    <col min="5" max="5" width="4" style="5" customWidth="1"/>
    <col min="6" max="6" width="2" style="2" customWidth="1"/>
    <col min="7" max="7" width="4.28515625" style="4" customWidth="1"/>
    <col min="8" max="8" width="4.28515625" style="2" customWidth="1"/>
    <col min="9" max="9" width="2" style="2" customWidth="1"/>
    <col min="10" max="10" width="3.5703125" style="4" customWidth="1"/>
    <col min="11" max="11" width="4" style="5" customWidth="1"/>
    <col min="12" max="12" width="6.5703125" style="2" customWidth="1"/>
    <col min="13" max="13" width="10.42578125" style="2" customWidth="1"/>
    <col min="14" max="14" width="18.140625" style="26" bestFit="1" customWidth="1"/>
    <col min="15" max="15" width="18.7109375" style="7" bestFit="1" customWidth="1"/>
    <col min="16" max="16" width="2.42578125" style="7" customWidth="1"/>
    <col min="17" max="17" width="19.28515625" style="2" customWidth="1"/>
    <col min="18" max="16384" width="8" style="2"/>
  </cols>
  <sheetData>
    <row r="1" spans="1:17" ht="15.75" customHeight="1" x14ac:dyDescent="0.25">
      <c r="A1" s="97" t="s">
        <v>129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1"/>
    </row>
    <row r="2" spans="1:17" ht="15.75" customHeight="1" x14ac:dyDescent="0.25">
      <c r="A2" s="97" t="s">
        <v>131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1"/>
    </row>
    <row r="3" spans="1:17" ht="15.75" customHeight="1" x14ac:dyDescent="0.25">
      <c r="A3" s="97" t="s">
        <v>130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1"/>
    </row>
    <row r="4" spans="1:17" ht="15.75" customHeight="1" x14ac:dyDescent="0.25">
      <c r="A4" s="3"/>
      <c r="B4" s="3"/>
      <c r="C4" s="3"/>
      <c r="F4" s="3"/>
      <c r="I4" s="3"/>
      <c r="L4" s="3"/>
      <c r="M4" s="3"/>
      <c r="N4" s="6"/>
    </row>
    <row r="5" spans="1:17" ht="15.75" customHeight="1" x14ac:dyDescent="0.25">
      <c r="A5" s="128" t="s">
        <v>30</v>
      </c>
      <c r="B5" s="129"/>
      <c r="C5" s="129"/>
      <c r="D5" s="129"/>
      <c r="E5" s="129"/>
      <c r="F5" s="129"/>
      <c r="G5" s="129"/>
      <c r="H5" s="129"/>
      <c r="I5" s="129"/>
      <c r="J5" s="129"/>
      <c r="K5" s="130"/>
      <c r="L5" s="134" t="s">
        <v>31</v>
      </c>
      <c r="M5" s="134" t="s">
        <v>0</v>
      </c>
      <c r="N5" s="134" t="s">
        <v>1</v>
      </c>
      <c r="O5" s="136" t="s">
        <v>2</v>
      </c>
      <c r="P5" s="8"/>
    </row>
    <row r="6" spans="1:17" ht="15.75" customHeight="1" x14ac:dyDescent="0.25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3"/>
      <c r="L6" s="135"/>
      <c r="M6" s="135"/>
      <c r="N6" s="135"/>
      <c r="O6" s="137"/>
      <c r="P6" s="9"/>
    </row>
    <row r="7" spans="1:17" ht="15.75" customHeight="1" x14ac:dyDescent="0.25">
      <c r="A7" s="10"/>
      <c r="B7" s="11"/>
      <c r="C7" s="11"/>
      <c r="D7" s="12"/>
      <c r="E7" s="13"/>
      <c r="F7" s="11"/>
      <c r="G7" s="12"/>
      <c r="H7" s="11"/>
      <c r="I7" s="11"/>
      <c r="J7" s="12"/>
      <c r="L7" s="14"/>
      <c r="M7" s="15"/>
      <c r="N7" s="16"/>
      <c r="O7" s="17"/>
      <c r="P7" s="18"/>
    </row>
    <row r="8" spans="1:17" ht="15.75" customHeight="1" x14ac:dyDescent="0.25">
      <c r="A8" s="105" t="s">
        <v>33</v>
      </c>
      <c r="B8" s="105"/>
      <c r="C8" s="105"/>
      <c r="D8" s="106"/>
      <c r="E8" s="107"/>
      <c r="F8" s="107"/>
      <c r="G8" s="108"/>
      <c r="H8" s="109"/>
      <c r="I8" s="110"/>
      <c r="J8" s="111"/>
      <c r="K8" s="110"/>
      <c r="L8" s="112"/>
      <c r="M8" s="113"/>
      <c r="N8" s="114"/>
      <c r="O8" s="115">
        <f>SUM(O10:O12)</f>
        <v>448000000</v>
      </c>
      <c r="P8" s="39"/>
      <c r="Q8" s="26"/>
    </row>
    <row r="9" spans="1:17" ht="15.75" customHeight="1" x14ac:dyDescent="0.25">
      <c r="A9" s="27"/>
      <c r="B9" s="97"/>
      <c r="C9" s="28"/>
      <c r="D9" s="29"/>
      <c r="E9" s="30"/>
      <c r="F9" s="30"/>
      <c r="G9" s="31"/>
      <c r="H9" s="32"/>
      <c r="I9" s="33"/>
      <c r="J9" s="34"/>
      <c r="K9" s="33"/>
      <c r="L9" s="35"/>
      <c r="M9" s="36"/>
      <c r="N9" s="37"/>
      <c r="O9" s="38"/>
      <c r="P9" s="39"/>
      <c r="Q9" s="26"/>
    </row>
    <row r="10" spans="1:17" ht="15.75" customHeight="1" x14ac:dyDescent="0.25">
      <c r="A10" s="27"/>
      <c r="B10" s="97"/>
      <c r="C10" s="2" t="s">
        <v>34</v>
      </c>
      <c r="D10" s="40">
        <v>1</v>
      </c>
      <c r="E10" s="5" t="s">
        <v>6</v>
      </c>
      <c r="F10" s="5" t="s">
        <v>7</v>
      </c>
      <c r="G10" s="4">
        <v>8</v>
      </c>
      <c r="H10" s="2" t="s">
        <v>29</v>
      </c>
      <c r="I10" s="41"/>
      <c r="J10" s="42"/>
      <c r="K10" s="41"/>
      <c r="L10" s="14">
        <f>G10*D10</f>
        <v>8</v>
      </c>
      <c r="M10" s="3" t="s">
        <v>35</v>
      </c>
      <c r="N10" s="43">
        <v>18000000</v>
      </c>
      <c r="O10" s="21">
        <f>N10*L10</f>
        <v>144000000</v>
      </c>
      <c r="P10" s="39"/>
    </row>
    <row r="11" spans="1:17" ht="15.75" customHeight="1" x14ac:dyDescent="0.25">
      <c r="A11" s="27"/>
      <c r="B11" s="97"/>
      <c r="C11" s="2" t="s">
        <v>36</v>
      </c>
      <c r="D11" s="40">
        <v>2</v>
      </c>
      <c r="E11" s="5" t="s">
        <v>6</v>
      </c>
      <c r="F11" s="5" t="s">
        <v>7</v>
      </c>
      <c r="G11" s="4">
        <v>8</v>
      </c>
      <c r="H11" s="2" t="s">
        <v>29</v>
      </c>
      <c r="I11" s="41"/>
      <c r="J11" s="42"/>
      <c r="K11" s="41"/>
      <c r="L11" s="14">
        <f>G11*D11</f>
        <v>16</v>
      </c>
      <c r="M11" s="3" t="s">
        <v>35</v>
      </c>
      <c r="N11" s="43">
        <v>14500000</v>
      </c>
      <c r="O11" s="21">
        <f>N11*L11</f>
        <v>232000000</v>
      </c>
      <c r="P11" s="39"/>
    </row>
    <row r="12" spans="1:17" ht="15.75" customHeight="1" x14ac:dyDescent="0.25">
      <c r="A12" s="27"/>
      <c r="B12" s="97"/>
      <c r="C12" s="2" t="s">
        <v>136</v>
      </c>
      <c r="D12" s="40">
        <v>2</v>
      </c>
      <c r="E12" s="5" t="s">
        <v>6</v>
      </c>
      <c r="F12" s="5" t="s">
        <v>7</v>
      </c>
      <c r="G12" s="4">
        <v>8</v>
      </c>
      <c r="H12" s="2" t="s">
        <v>29</v>
      </c>
      <c r="I12" s="41"/>
      <c r="J12" s="42"/>
      <c r="K12" s="41"/>
      <c r="L12" s="14">
        <f>G12*D12</f>
        <v>16</v>
      </c>
      <c r="M12" s="3" t="s">
        <v>35</v>
      </c>
      <c r="N12" s="43">
        <v>4500000</v>
      </c>
      <c r="O12" s="21">
        <f>N12*L12</f>
        <v>72000000</v>
      </c>
      <c r="P12" s="39"/>
    </row>
    <row r="13" spans="1:17" ht="15.75" customHeight="1" x14ac:dyDescent="0.25">
      <c r="A13" s="27"/>
      <c r="B13" s="97"/>
      <c r="D13" s="40"/>
      <c r="F13" s="5"/>
      <c r="I13" s="41"/>
      <c r="J13" s="42"/>
      <c r="K13" s="41"/>
      <c r="L13" s="14"/>
      <c r="M13" s="3"/>
      <c r="N13" s="43"/>
      <c r="O13" s="25"/>
      <c r="P13" s="39"/>
    </row>
    <row r="14" spans="1:17" ht="15.75" customHeight="1" x14ac:dyDescent="0.25">
      <c r="A14" s="105" t="s">
        <v>37</v>
      </c>
      <c r="B14" s="105"/>
      <c r="C14" s="105"/>
      <c r="D14" s="106"/>
      <c r="E14" s="107"/>
      <c r="F14" s="107"/>
      <c r="G14" s="108"/>
      <c r="H14" s="109"/>
      <c r="I14" s="110"/>
      <c r="J14" s="111"/>
      <c r="K14" s="110"/>
      <c r="L14" s="112"/>
      <c r="M14" s="113"/>
      <c r="N14" s="114"/>
      <c r="O14" s="115">
        <f>O24+O15</f>
        <v>2933740000</v>
      </c>
      <c r="P14" s="39"/>
    </row>
    <row r="15" spans="1:17" ht="15.75" customHeight="1" x14ac:dyDescent="0.25">
      <c r="A15" s="27"/>
      <c r="B15" s="44" t="s">
        <v>38</v>
      </c>
      <c r="C15" s="44"/>
      <c r="D15" s="40"/>
      <c r="F15" s="5"/>
      <c r="I15" s="41"/>
      <c r="J15" s="42"/>
      <c r="K15" s="41"/>
      <c r="L15" s="14"/>
      <c r="M15" s="3"/>
      <c r="N15" s="43"/>
      <c r="O15" s="25">
        <f>SUM(O16:O22)</f>
        <v>33000000</v>
      </c>
      <c r="P15" s="39"/>
    </row>
    <row r="16" spans="1:17" ht="15.75" customHeight="1" x14ac:dyDescent="0.25">
      <c r="A16" s="27"/>
      <c r="B16" s="97"/>
      <c r="C16" s="9" t="s">
        <v>11</v>
      </c>
      <c r="D16" s="23"/>
      <c r="E16" s="24"/>
      <c r="F16" s="45"/>
      <c r="G16" s="23">
        <v>8</v>
      </c>
      <c r="H16" s="9" t="s">
        <v>8</v>
      </c>
      <c r="I16" s="45"/>
      <c r="J16" s="23"/>
      <c r="K16" s="24"/>
      <c r="L16" s="14">
        <f t="shared" ref="L16:L21" si="0">G16</f>
        <v>8</v>
      </c>
      <c r="M16" s="22" t="s">
        <v>32</v>
      </c>
      <c r="N16" s="43">
        <v>1000000</v>
      </c>
      <c r="O16" s="21">
        <f>N16*L16</f>
        <v>8000000</v>
      </c>
      <c r="P16" s="2"/>
    </row>
    <row r="17" spans="1:16" ht="15.75" customHeight="1" x14ac:dyDescent="0.25">
      <c r="A17" s="46"/>
      <c r="C17" s="9" t="s">
        <v>12</v>
      </c>
      <c r="D17" s="23"/>
      <c r="E17" s="24"/>
      <c r="F17" s="45"/>
      <c r="G17" s="23">
        <v>8</v>
      </c>
      <c r="H17" s="9" t="s">
        <v>8</v>
      </c>
      <c r="I17" s="45"/>
      <c r="J17" s="23"/>
      <c r="K17" s="24"/>
      <c r="L17" s="14">
        <f t="shared" si="0"/>
        <v>8</v>
      </c>
      <c r="M17" s="22" t="s">
        <v>32</v>
      </c>
      <c r="N17" s="43">
        <v>500000</v>
      </c>
      <c r="O17" s="21">
        <f>N17*L17</f>
        <v>4000000</v>
      </c>
      <c r="P17" s="2"/>
    </row>
    <row r="18" spans="1:16" ht="15.75" customHeight="1" x14ac:dyDescent="0.25">
      <c r="A18" s="46"/>
      <c r="C18" s="9" t="s">
        <v>13</v>
      </c>
      <c r="D18" s="23"/>
      <c r="E18" s="24"/>
      <c r="F18" s="45"/>
      <c r="G18" s="23">
        <v>8</v>
      </c>
      <c r="H18" s="9" t="s">
        <v>8</v>
      </c>
      <c r="I18" s="45"/>
      <c r="J18" s="23"/>
      <c r="K18" s="24"/>
      <c r="L18" s="14">
        <f t="shared" si="0"/>
        <v>8</v>
      </c>
      <c r="M18" s="22" t="s">
        <v>32</v>
      </c>
      <c r="N18" s="43">
        <v>1000000</v>
      </c>
      <c r="O18" s="21">
        <f>N18*L18</f>
        <v>8000000</v>
      </c>
      <c r="P18" s="2"/>
    </row>
    <row r="19" spans="1:16" ht="15.75" customHeight="1" x14ac:dyDescent="0.25">
      <c r="A19" s="46"/>
      <c r="C19" s="9" t="s">
        <v>39</v>
      </c>
      <c r="D19" s="23"/>
      <c r="E19" s="24"/>
      <c r="F19" s="45"/>
      <c r="G19" s="23">
        <v>8</v>
      </c>
      <c r="H19" s="9" t="s">
        <v>8</v>
      </c>
      <c r="I19" s="45"/>
      <c r="J19" s="23"/>
      <c r="K19" s="24"/>
      <c r="L19" s="14">
        <f t="shared" si="0"/>
        <v>8</v>
      </c>
      <c r="M19" s="22" t="s">
        <v>32</v>
      </c>
      <c r="N19" s="43">
        <v>1000000</v>
      </c>
      <c r="O19" s="21">
        <f>N19*L19</f>
        <v>8000000</v>
      </c>
      <c r="P19" s="2"/>
    </row>
    <row r="20" spans="1:16" ht="15.75" customHeight="1" x14ac:dyDescent="0.25">
      <c r="A20" s="46"/>
      <c r="C20" s="9" t="s">
        <v>10</v>
      </c>
      <c r="D20" s="9"/>
      <c r="E20" s="9"/>
      <c r="F20" s="45"/>
      <c r="G20" s="9">
        <v>8</v>
      </c>
      <c r="H20" s="24" t="s">
        <v>8</v>
      </c>
      <c r="I20" s="45"/>
      <c r="J20" s="23"/>
      <c r="K20" s="24"/>
      <c r="L20" s="14">
        <f t="shared" si="0"/>
        <v>8</v>
      </c>
      <c r="M20" s="22" t="s">
        <v>32</v>
      </c>
      <c r="N20" s="43">
        <v>250000</v>
      </c>
      <c r="O20" s="21">
        <f t="shared" ref="O20:O22" si="1">N20*L20</f>
        <v>2000000</v>
      </c>
      <c r="P20" s="2"/>
    </row>
    <row r="21" spans="1:16" ht="15.75" customHeight="1" x14ac:dyDescent="0.25">
      <c r="A21" s="46"/>
      <c r="C21" s="9" t="s">
        <v>44</v>
      </c>
      <c r="D21" s="9"/>
      <c r="E21" s="9"/>
      <c r="F21" s="45"/>
      <c r="G21" s="9">
        <v>8</v>
      </c>
      <c r="H21" s="24" t="s">
        <v>8</v>
      </c>
      <c r="I21" s="45"/>
      <c r="J21" s="23"/>
      <c r="K21" s="24"/>
      <c r="L21" s="14">
        <f t="shared" si="0"/>
        <v>8</v>
      </c>
      <c r="M21" s="22" t="s">
        <v>32</v>
      </c>
      <c r="N21" s="43">
        <v>250000</v>
      </c>
      <c r="O21" s="21">
        <f t="shared" si="1"/>
        <v>2000000</v>
      </c>
      <c r="P21" s="2"/>
    </row>
    <row r="22" spans="1:16" ht="15.75" customHeight="1" x14ac:dyDescent="0.25">
      <c r="A22" s="46"/>
      <c r="C22" s="9" t="s">
        <v>106</v>
      </c>
      <c r="D22" s="9"/>
      <c r="E22" s="9"/>
      <c r="F22" s="45"/>
      <c r="G22" s="9">
        <v>1</v>
      </c>
      <c r="H22" s="24" t="s">
        <v>8</v>
      </c>
      <c r="I22" s="45"/>
      <c r="J22" s="23"/>
      <c r="K22" s="24"/>
      <c r="L22" s="14">
        <f>G22</f>
        <v>1</v>
      </c>
      <c r="M22" s="22" t="s">
        <v>32</v>
      </c>
      <c r="N22" s="43">
        <v>1000000</v>
      </c>
      <c r="O22" s="21">
        <f t="shared" si="1"/>
        <v>1000000</v>
      </c>
      <c r="P22" s="2"/>
    </row>
    <row r="23" spans="1:16" ht="15.75" customHeight="1" x14ac:dyDescent="0.25">
      <c r="A23" s="46"/>
      <c r="C23" s="9"/>
      <c r="D23" s="23"/>
      <c r="E23" s="24"/>
      <c r="F23" s="45"/>
      <c r="G23" s="23"/>
      <c r="H23" s="9"/>
      <c r="I23" s="45"/>
      <c r="J23" s="23"/>
      <c r="K23" s="24"/>
      <c r="L23" s="14"/>
      <c r="M23" s="22"/>
      <c r="N23" s="43"/>
      <c r="O23" s="21"/>
      <c r="P23" s="2"/>
    </row>
    <row r="24" spans="1:16" ht="15.75" customHeight="1" x14ac:dyDescent="0.25">
      <c r="A24" s="27"/>
      <c r="B24" s="44" t="s">
        <v>40</v>
      </c>
      <c r="C24" s="44"/>
      <c r="D24" s="22"/>
      <c r="F24" s="5"/>
      <c r="G24" s="5"/>
      <c r="H24" s="5"/>
      <c r="I24" s="41"/>
      <c r="J24" s="42"/>
      <c r="K24" s="41"/>
      <c r="L24" s="14"/>
      <c r="M24" s="20"/>
      <c r="N24" s="43"/>
      <c r="O24" s="25">
        <f>O25+O42+O80+O38</f>
        <v>2900740000</v>
      </c>
      <c r="P24" s="2"/>
    </row>
    <row r="25" spans="1:16" ht="15.75" customHeight="1" x14ac:dyDescent="0.25">
      <c r="A25" s="27"/>
      <c r="B25" s="97"/>
      <c r="C25" s="28" t="s">
        <v>105</v>
      </c>
      <c r="D25" s="22"/>
      <c r="F25" s="5"/>
      <c r="G25" s="5"/>
      <c r="H25" s="5"/>
      <c r="I25" s="41"/>
      <c r="J25" s="42"/>
      <c r="K25" s="41"/>
      <c r="L25" s="14"/>
      <c r="M25" s="3"/>
      <c r="N25" s="43"/>
      <c r="O25" s="38">
        <f>SUM(O26:O36)</f>
        <v>304880000</v>
      </c>
      <c r="P25" s="2"/>
    </row>
    <row r="26" spans="1:16" ht="15.75" customHeight="1" x14ac:dyDescent="0.25">
      <c r="A26" s="27"/>
      <c r="B26" s="97"/>
      <c r="C26" s="47" t="s">
        <v>14</v>
      </c>
      <c r="D26" s="9"/>
      <c r="E26" s="9"/>
      <c r="F26" s="45"/>
      <c r="G26" s="9"/>
      <c r="H26" s="24"/>
      <c r="I26" s="45"/>
      <c r="J26" s="23"/>
      <c r="K26" s="24"/>
      <c r="L26" s="14"/>
      <c r="M26" s="15"/>
      <c r="N26" s="16"/>
      <c r="O26" s="25"/>
      <c r="P26" s="2"/>
    </row>
    <row r="27" spans="1:16" ht="15.75" customHeight="1" x14ac:dyDescent="0.25">
      <c r="A27" s="46"/>
      <c r="C27" s="9" t="s">
        <v>15</v>
      </c>
      <c r="D27" s="9">
        <v>4</v>
      </c>
      <c r="E27" s="9" t="s">
        <v>6</v>
      </c>
      <c r="F27" s="45" t="s">
        <v>7</v>
      </c>
      <c r="G27" s="9">
        <v>2</v>
      </c>
      <c r="H27" s="24" t="s">
        <v>16</v>
      </c>
      <c r="I27" s="45" t="s">
        <v>7</v>
      </c>
      <c r="J27" s="23">
        <v>4</v>
      </c>
      <c r="K27" s="24" t="s">
        <v>21</v>
      </c>
      <c r="L27" s="14">
        <f>J27*G27*D27</f>
        <v>32</v>
      </c>
      <c r="M27" s="15" t="s">
        <v>46</v>
      </c>
      <c r="N27" s="16">
        <v>1400000</v>
      </c>
      <c r="O27" s="21">
        <f>N27*L27</f>
        <v>44800000</v>
      </c>
      <c r="P27" s="2"/>
    </row>
    <row r="28" spans="1:16" ht="15.75" customHeight="1" x14ac:dyDescent="0.25">
      <c r="A28" s="46"/>
      <c r="C28" s="9" t="s">
        <v>17</v>
      </c>
      <c r="D28" s="9">
        <v>2</v>
      </c>
      <c r="E28" s="9" t="s">
        <v>6</v>
      </c>
      <c r="F28" s="45" t="s">
        <v>7</v>
      </c>
      <c r="G28" s="9">
        <v>2</v>
      </c>
      <c r="H28" s="24" t="s">
        <v>16</v>
      </c>
      <c r="I28" s="45" t="s">
        <v>7</v>
      </c>
      <c r="J28" s="23">
        <v>4</v>
      </c>
      <c r="K28" s="24" t="s">
        <v>21</v>
      </c>
      <c r="L28" s="14">
        <f>J28*G28*D28</f>
        <v>16</v>
      </c>
      <c r="M28" s="15" t="s">
        <v>46</v>
      </c>
      <c r="N28" s="16">
        <v>700000</v>
      </c>
      <c r="O28" s="21">
        <f>N28*L28</f>
        <v>11200000</v>
      </c>
      <c r="P28" s="2"/>
    </row>
    <row r="29" spans="1:16" ht="15.75" customHeight="1" x14ac:dyDescent="0.25">
      <c r="A29" s="27"/>
      <c r="B29" s="97"/>
      <c r="C29" s="47" t="s">
        <v>47</v>
      </c>
      <c r="D29" s="23"/>
      <c r="E29" s="24"/>
      <c r="F29" s="45"/>
      <c r="G29" s="23"/>
      <c r="H29" s="9"/>
      <c r="I29" s="45"/>
      <c r="J29" s="23"/>
      <c r="K29" s="24"/>
      <c r="L29" s="14"/>
      <c r="M29" s="15"/>
      <c r="N29" s="16"/>
      <c r="O29" s="25"/>
      <c r="P29" s="2"/>
    </row>
    <row r="30" spans="1:16" ht="15.75" customHeight="1" x14ac:dyDescent="0.25">
      <c r="A30" s="20"/>
      <c r="B30" s="3"/>
      <c r="C30" s="9" t="s">
        <v>26</v>
      </c>
      <c r="D30" s="23">
        <v>2</v>
      </c>
      <c r="E30" s="24" t="s">
        <v>6</v>
      </c>
      <c r="F30" s="45" t="s">
        <v>7</v>
      </c>
      <c r="G30" s="23">
        <v>1</v>
      </c>
      <c r="H30" s="9" t="s">
        <v>20</v>
      </c>
      <c r="I30" s="45" t="s">
        <v>7</v>
      </c>
      <c r="J30" s="23">
        <v>10</v>
      </c>
      <c r="K30" s="24" t="s">
        <v>27</v>
      </c>
      <c r="L30" s="14">
        <f>D30*G30*J30</f>
        <v>20</v>
      </c>
      <c r="M30" s="15" t="s">
        <v>41</v>
      </c>
      <c r="N30" s="16">
        <v>6000000</v>
      </c>
      <c r="O30" s="21">
        <f>N30*L30</f>
        <v>120000000</v>
      </c>
      <c r="P30" s="2"/>
    </row>
    <row r="31" spans="1:16" ht="15.75" customHeight="1" x14ac:dyDescent="0.25">
      <c r="A31" s="20"/>
      <c r="B31" s="3"/>
      <c r="C31" s="9" t="s">
        <v>28</v>
      </c>
      <c r="D31" s="23">
        <v>2</v>
      </c>
      <c r="E31" s="24" t="s">
        <v>6</v>
      </c>
      <c r="F31" s="45" t="s">
        <v>7</v>
      </c>
      <c r="G31" s="23">
        <v>4</v>
      </c>
      <c r="H31" s="9" t="s">
        <v>9</v>
      </c>
      <c r="I31" s="45" t="s">
        <v>7</v>
      </c>
      <c r="J31" s="23">
        <v>10</v>
      </c>
      <c r="K31" s="24" t="s">
        <v>27</v>
      </c>
      <c r="L31" s="14">
        <f>D31*G31*J31</f>
        <v>80</v>
      </c>
      <c r="M31" s="15" t="s">
        <v>42</v>
      </c>
      <c r="N31" s="16">
        <v>450000</v>
      </c>
      <c r="O31" s="21">
        <f>N31*L31</f>
        <v>36000000</v>
      </c>
      <c r="P31" s="2"/>
    </row>
    <row r="32" spans="1:16" ht="15.75" customHeight="1" x14ac:dyDescent="0.25">
      <c r="A32" s="27"/>
      <c r="B32" s="97"/>
      <c r="C32" s="9" t="s">
        <v>25</v>
      </c>
      <c r="D32" s="23">
        <v>2</v>
      </c>
      <c r="E32" s="24" t="s">
        <v>6</v>
      </c>
      <c r="F32" s="45" t="s">
        <v>7</v>
      </c>
      <c r="G32" s="23">
        <v>3</v>
      </c>
      <c r="H32" s="9" t="s">
        <v>9</v>
      </c>
      <c r="I32" s="45" t="s">
        <v>7</v>
      </c>
      <c r="J32" s="23">
        <v>10</v>
      </c>
      <c r="K32" s="24" t="s">
        <v>27</v>
      </c>
      <c r="L32" s="14">
        <f>D32*G32*J32</f>
        <v>60</v>
      </c>
      <c r="M32" s="15" t="s">
        <v>42</v>
      </c>
      <c r="N32" s="16">
        <v>450000</v>
      </c>
      <c r="O32" s="21">
        <f>N32*L32</f>
        <v>27000000</v>
      </c>
      <c r="P32" s="2"/>
    </row>
    <row r="33" spans="1:16" ht="15.75" customHeight="1" x14ac:dyDescent="0.25">
      <c r="A33" s="48"/>
      <c r="B33" s="41"/>
      <c r="C33" s="49" t="s">
        <v>43</v>
      </c>
      <c r="D33" s="22"/>
      <c r="F33" s="5"/>
      <c r="G33" s="5"/>
      <c r="H33" s="5"/>
      <c r="I33" s="3"/>
      <c r="L33" s="14"/>
      <c r="M33" s="15"/>
      <c r="N33" s="16"/>
      <c r="O33" s="25"/>
      <c r="P33" s="2"/>
    </row>
    <row r="34" spans="1:16" ht="15.75" customHeight="1" x14ac:dyDescent="0.25">
      <c r="A34" s="50"/>
      <c r="B34" s="5"/>
      <c r="C34" s="9" t="s">
        <v>23</v>
      </c>
      <c r="D34" s="9">
        <v>27</v>
      </c>
      <c r="E34" s="9" t="s">
        <v>6</v>
      </c>
      <c r="F34" s="45" t="s">
        <v>7</v>
      </c>
      <c r="G34" s="9">
        <v>1</v>
      </c>
      <c r="H34" s="24" t="s">
        <v>9</v>
      </c>
      <c r="I34" s="45" t="s">
        <v>7</v>
      </c>
      <c r="J34" s="23">
        <v>4</v>
      </c>
      <c r="K34" s="24" t="s">
        <v>21</v>
      </c>
      <c r="L34" s="14">
        <f>D34*G34*J34</f>
        <v>108</v>
      </c>
      <c r="M34" s="15" t="s">
        <v>41</v>
      </c>
      <c r="N34" s="51">
        <v>330000</v>
      </c>
      <c r="O34" s="21">
        <f>N34*L34</f>
        <v>35640000</v>
      </c>
      <c r="P34" s="2"/>
    </row>
    <row r="35" spans="1:16" ht="15.75" customHeight="1" x14ac:dyDescent="0.25">
      <c r="A35" s="27"/>
      <c r="B35" s="97"/>
      <c r="C35" s="9" t="s">
        <v>19</v>
      </c>
      <c r="D35" s="9">
        <v>27</v>
      </c>
      <c r="E35" s="9" t="s">
        <v>6</v>
      </c>
      <c r="F35" s="9" t="s">
        <v>7</v>
      </c>
      <c r="G35" s="9">
        <v>1</v>
      </c>
      <c r="H35" s="9" t="s">
        <v>20</v>
      </c>
      <c r="I35" s="9" t="s">
        <v>7</v>
      </c>
      <c r="J35" s="9">
        <v>4</v>
      </c>
      <c r="K35" s="24" t="s">
        <v>21</v>
      </c>
      <c r="L35" s="14">
        <f>D35*G35*J35</f>
        <v>108</v>
      </c>
      <c r="M35" s="15" t="s">
        <v>41</v>
      </c>
      <c r="N35" s="51">
        <v>150000</v>
      </c>
      <c r="O35" s="21">
        <f>N35*L35</f>
        <v>16200000</v>
      </c>
      <c r="P35" s="2"/>
    </row>
    <row r="36" spans="1:16" ht="15.75" customHeight="1" x14ac:dyDescent="0.25">
      <c r="A36" s="52"/>
      <c r="B36" s="104"/>
      <c r="C36" s="9" t="s">
        <v>24</v>
      </c>
      <c r="D36" s="9">
        <v>27</v>
      </c>
      <c r="E36" s="9" t="s">
        <v>6</v>
      </c>
      <c r="F36" s="9" t="s">
        <v>7</v>
      </c>
      <c r="G36" s="9">
        <v>1</v>
      </c>
      <c r="H36" s="9" t="s">
        <v>9</v>
      </c>
      <c r="I36" s="9" t="s">
        <v>7</v>
      </c>
      <c r="J36" s="9">
        <v>4</v>
      </c>
      <c r="K36" s="24" t="s">
        <v>21</v>
      </c>
      <c r="L36" s="14">
        <f>D36*G36*J36</f>
        <v>108</v>
      </c>
      <c r="M36" s="15" t="s">
        <v>41</v>
      </c>
      <c r="N36" s="51">
        <v>130000</v>
      </c>
      <c r="O36" s="21">
        <f>N36*L36</f>
        <v>14040000</v>
      </c>
      <c r="P36" s="2"/>
    </row>
    <row r="37" spans="1:16" ht="15.75" customHeight="1" x14ac:dyDescent="0.25">
      <c r="A37" s="52"/>
      <c r="B37" s="104"/>
      <c r="C37" s="9"/>
      <c r="D37" s="9"/>
      <c r="E37" s="9"/>
      <c r="F37" s="9"/>
      <c r="G37" s="9"/>
      <c r="H37" s="9"/>
      <c r="I37" s="9"/>
      <c r="J37" s="9"/>
      <c r="K37" s="24"/>
      <c r="L37" s="14"/>
      <c r="M37" s="15"/>
      <c r="N37" s="51"/>
      <c r="O37" s="21"/>
      <c r="P37" s="2"/>
    </row>
    <row r="38" spans="1:16" ht="15.75" customHeight="1" x14ac:dyDescent="0.25">
      <c r="A38" s="46"/>
      <c r="C38" s="33" t="s">
        <v>114</v>
      </c>
      <c r="D38" s="9"/>
      <c r="E38" s="9"/>
      <c r="F38" s="45"/>
      <c r="G38" s="9"/>
      <c r="H38" s="24"/>
      <c r="I38" s="45"/>
      <c r="J38" s="23"/>
      <c r="K38" s="83"/>
      <c r="L38" s="81"/>
      <c r="M38" s="15"/>
      <c r="N38" s="16"/>
      <c r="O38" s="38">
        <f>SUM(O39:O40)</f>
        <v>11000000</v>
      </c>
      <c r="P38" s="2"/>
    </row>
    <row r="39" spans="1:16" ht="15.75" customHeight="1" x14ac:dyDescent="0.25">
      <c r="A39" s="27"/>
      <c r="B39" s="97"/>
      <c r="C39" s="9" t="s">
        <v>88</v>
      </c>
      <c r="D39" s="9"/>
      <c r="E39" s="9"/>
      <c r="F39" s="45"/>
      <c r="G39" s="9">
        <v>1</v>
      </c>
      <c r="H39" s="24" t="s">
        <v>8</v>
      </c>
      <c r="I39" s="45"/>
      <c r="J39" s="23"/>
      <c r="K39" s="24"/>
      <c r="L39" s="14">
        <f>G39</f>
        <v>1</v>
      </c>
      <c r="M39" s="22" t="s">
        <v>32</v>
      </c>
      <c r="N39" s="43">
        <v>1000000</v>
      </c>
      <c r="O39" s="21">
        <f>N39*L39</f>
        <v>1000000</v>
      </c>
      <c r="P39" s="2"/>
    </row>
    <row r="40" spans="1:16" ht="15.75" customHeight="1" x14ac:dyDescent="0.25">
      <c r="A40" s="46"/>
      <c r="C40" s="9" t="s">
        <v>45</v>
      </c>
      <c r="D40" s="9"/>
      <c r="E40" s="9"/>
      <c r="F40" s="45"/>
      <c r="G40" s="9">
        <v>1</v>
      </c>
      <c r="H40" s="24" t="s">
        <v>8</v>
      </c>
      <c r="I40" s="45"/>
      <c r="J40" s="23"/>
      <c r="K40" s="24"/>
      <c r="L40" s="14">
        <f>G40</f>
        <v>1</v>
      </c>
      <c r="M40" s="22" t="s">
        <v>32</v>
      </c>
      <c r="N40" s="43">
        <f>10000000</f>
        <v>10000000</v>
      </c>
      <c r="O40" s="21">
        <f>N40*L40</f>
        <v>10000000</v>
      </c>
      <c r="P40" s="2"/>
    </row>
    <row r="41" spans="1:16" ht="15.75" customHeight="1" x14ac:dyDescent="0.25">
      <c r="A41" s="52"/>
      <c r="B41" s="104"/>
      <c r="C41" s="9"/>
      <c r="D41" s="9"/>
      <c r="E41" s="9"/>
      <c r="F41" s="9"/>
      <c r="G41" s="9"/>
      <c r="H41" s="9"/>
      <c r="I41" s="9"/>
      <c r="J41" s="9"/>
      <c r="K41" s="24"/>
      <c r="L41" s="14"/>
      <c r="M41" s="15"/>
      <c r="N41" s="51"/>
      <c r="O41" s="21"/>
      <c r="P41" s="2"/>
    </row>
    <row r="42" spans="1:16" ht="15.75" customHeight="1" x14ac:dyDescent="0.25">
      <c r="A42" s="52"/>
      <c r="B42" s="104"/>
      <c r="C42" s="53" t="s">
        <v>127</v>
      </c>
      <c r="D42" s="9"/>
      <c r="E42" s="9"/>
      <c r="F42" s="9"/>
      <c r="G42" s="9"/>
      <c r="H42" s="9"/>
      <c r="I42" s="9"/>
      <c r="J42" s="9"/>
      <c r="K42" s="24"/>
      <c r="L42" s="14"/>
      <c r="M42" s="15"/>
      <c r="N42" s="51"/>
      <c r="O42" s="38">
        <f>SUM(O44:O78)</f>
        <v>306960000</v>
      </c>
      <c r="P42" s="2"/>
    </row>
    <row r="43" spans="1:16" ht="15.75" customHeight="1" x14ac:dyDescent="0.25">
      <c r="A43" s="27"/>
      <c r="B43" s="97"/>
      <c r="C43" s="54" t="s">
        <v>4</v>
      </c>
      <c r="D43" s="55"/>
      <c r="E43" s="56"/>
      <c r="F43" s="55"/>
      <c r="G43" s="55"/>
      <c r="H43" s="55"/>
      <c r="I43" s="55"/>
      <c r="J43" s="55"/>
      <c r="K43" s="57"/>
      <c r="L43" s="58"/>
      <c r="M43" s="58"/>
      <c r="N43" s="58"/>
      <c r="O43" s="59"/>
      <c r="P43" s="2"/>
    </row>
    <row r="44" spans="1:16" ht="15.75" customHeight="1" x14ac:dyDescent="0.25">
      <c r="A44" s="27"/>
      <c r="B44" s="97"/>
      <c r="C44" s="60" t="s">
        <v>128</v>
      </c>
      <c r="D44" s="61">
        <v>25</v>
      </c>
      <c r="E44" s="61" t="s">
        <v>48</v>
      </c>
      <c r="F44" s="62" t="s">
        <v>7</v>
      </c>
      <c r="G44" s="60">
        <v>1</v>
      </c>
      <c r="H44" s="60" t="s">
        <v>32</v>
      </c>
      <c r="I44" s="60" t="s">
        <v>7</v>
      </c>
      <c r="J44" s="60">
        <v>1</v>
      </c>
      <c r="K44" s="63" t="s">
        <v>49</v>
      </c>
      <c r="L44" s="58">
        <f>+G44*D44*J44</f>
        <v>25</v>
      </c>
      <c r="M44" s="58" t="s">
        <v>50</v>
      </c>
      <c r="N44" s="64">
        <v>150000</v>
      </c>
      <c r="O44" s="65">
        <f>L44*N44</f>
        <v>3750000</v>
      </c>
      <c r="P44" s="2"/>
    </row>
    <row r="45" spans="1:16" ht="15.75" customHeight="1" x14ac:dyDescent="0.25">
      <c r="A45" s="27"/>
      <c r="B45" s="97"/>
      <c r="C45" s="60" t="s">
        <v>51</v>
      </c>
      <c r="D45" s="61">
        <v>25</v>
      </c>
      <c r="E45" s="61" t="s">
        <v>48</v>
      </c>
      <c r="F45" s="62" t="s">
        <v>7</v>
      </c>
      <c r="G45" s="60">
        <v>1</v>
      </c>
      <c r="H45" s="60" t="s">
        <v>32</v>
      </c>
      <c r="I45" s="60" t="s">
        <v>7</v>
      </c>
      <c r="J45" s="60">
        <v>1</v>
      </c>
      <c r="K45" s="63" t="s">
        <v>49</v>
      </c>
      <c r="L45" s="58">
        <f t="shared" ref="L45:L52" si="2">+G45*D45*J45</f>
        <v>25</v>
      </c>
      <c r="M45" s="58" t="s">
        <v>50</v>
      </c>
      <c r="N45" s="64">
        <v>150000</v>
      </c>
      <c r="O45" s="65">
        <f>L45*N45</f>
        <v>3750000</v>
      </c>
      <c r="P45" s="2"/>
    </row>
    <row r="46" spans="1:16" ht="15.75" customHeight="1" x14ac:dyDescent="0.25">
      <c r="A46" s="27"/>
      <c r="B46" s="97"/>
      <c r="C46" s="66" t="s">
        <v>52</v>
      </c>
      <c r="D46" s="61">
        <v>15</v>
      </c>
      <c r="E46" s="61" t="s">
        <v>48</v>
      </c>
      <c r="F46" s="62" t="s">
        <v>7</v>
      </c>
      <c r="G46" s="60">
        <v>2</v>
      </c>
      <c r="H46" s="60" t="s">
        <v>32</v>
      </c>
      <c r="I46" s="60" t="s">
        <v>7</v>
      </c>
      <c r="J46" s="60">
        <v>1</v>
      </c>
      <c r="K46" s="63" t="s">
        <v>49</v>
      </c>
      <c r="L46" s="58">
        <f t="shared" si="2"/>
        <v>30</v>
      </c>
      <c r="M46" s="58" t="s">
        <v>53</v>
      </c>
      <c r="N46" s="64">
        <v>75000</v>
      </c>
      <c r="O46" s="65">
        <f>L46*N46</f>
        <v>2250000</v>
      </c>
      <c r="P46" s="2"/>
    </row>
    <row r="47" spans="1:16" ht="15.75" customHeight="1" x14ac:dyDescent="0.25">
      <c r="A47" s="27"/>
      <c r="B47" s="97"/>
      <c r="C47" s="60" t="s">
        <v>54</v>
      </c>
      <c r="D47" s="61">
        <v>2</v>
      </c>
      <c r="E47" s="61" t="s">
        <v>55</v>
      </c>
      <c r="F47" s="60" t="s">
        <v>7</v>
      </c>
      <c r="G47" s="60">
        <v>1</v>
      </c>
      <c r="H47" s="60" t="s">
        <v>32</v>
      </c>
      <c r="I47" s="60" t="s">
        <v>7</v>
      </c>
      <c r="J47" s="60">
        <v>1</v>
      </c>
      <c r="K47" s="63" t="s">
        <v>49</v>
      </c>
      <c r="L47" s="58">
        <f t="shared" si="2"/>
        <v>2</v>
      </c>
      <c r="M47" s="58" t="s">
        <v>56</v>
      </c>
      <c r="N47" s="64">
        <v>300000</v>
      </c>
      <c r="O47" s="65">
        <f t="shared" ref="O47:O52" si="3">L47*N47</f>
        <v>600000</v>
      </c>
      <c r="P47" s="2"/>
    </row>
    <row r="48" spans="1:16" ht="15.75" customHeight="1" x14ac:dyDescent="0.25">
      <c r="A48" s="27"/>
      <c r="B48" s="97"/>
      <c r="C48" s="60" t="s">
        <v>57</v>
      </c>
      <c r="D48" s="61">
        <v>35</v>
      </c>
      <c r="E48" s="61" t="s">
        <v>48</v>
      </c>
      <c r="F48" s="60" t="s">
        <v>7</v>
      </c>
      <c r="G48" s="60">
        <v>2</v>
      </c>
      <c r="H48" s="60" t="s">
        <v>32</v>
      </c>
      <c r="I48" s="60" t="s">
        <v>7</v>
      </c>
      <c r="J48" s="60">
        <v>1</v>
      </c>
      <c r="K48" s="63" t="s">
        <v>49</v>
      </c>
      <c r="L48" s="58">
        <f t="shared" si="2"/>
        <v>70</v>
      </c>
      <c r="M48" s="58" t="s">
        <v>53</v>
      </c>
      <c r="N48" s="64">
        <v>25000</v>
      </c>
      <c r="O48" s="65">
        <f t="shared" si="3"/>
        <v>1750000</v>
      </c>
      <c r="P48" s="2"/>
    </row>
    <row r="49" spans="1:16" ht="15.75" customHeight="1" x14ac:dyDescent="0.25">
      <c r="A49" s="27"/>
      <c r="B49" s="97"/>
      <c r="C49" s="60" t="s">
        <v>58</v>
      </c>
      <c r="D49" s="67">
        <v>1</v>
      </c>
      <c r="E49" s="67" t="s">
        <v>32</v>
      </c>
      <c r="F49" s="68" t="s">
        <v>7</v>
      </c>
      <c r="G49" s="60">
        <v>1</v>
      </c>
      <c r="H49" s="60" t="s">
        <v>32</v>
      </c>
      <c r="I49" s="60" t="s">
        <v>7</v>
      </c>
      <c r="J49" s="60">
        <v>1</v>
      </c>
      <c r="K49" s="63" t="s">
        <v>49</v>
      </c>
      <c r="L49" s="58">
        <f t="shared" si="2"/>
        <v>1</v>
      </c>
      <c r="M49" s="58" t="s">
        <v>32</v>
      </c>
      <c r="N49" s="64">
        <v>500000</v>
      </c>
      <c r="O49" s="65">
        <f t="shared" si="3"/>
        <v>500000</v>
      </c>
      <c r="P49" s="2"/>
    </row>
    <row r="50" spans="1:16" ht="15.75" customHeight="1" x14ac:dyDescent="0.25">
      <c r="A50" s="27"/>
      <c r="B50" s="97"/>
      <c r="C50" s="60" t="s">
        <v>59</v>
      </c>
      <c r="D50" s="61">
        <v>35</v>
      </c>
      <c r="E50" s="61" t="s">
        <v>48</v>
      </c>
      <c r="F50" s="60" t="s">
        <v>7</v>
      </c>
      <c r="G50" s="60">
        <v>1</v>
      </c>
      <c r="H50" s="60" t="s">
        <v>32</v>
      </c>
      <c r="I50" s="60" t="s">
        <v>7</v>
      </c>
      <c r="J50" s="60">
        <v>1</v>
      </c>
      <c r="K50" s="63" t="s">
        <v>49</v>
      </c>
      <c r="L50" s="58">
        <f t="shared" si="2"/>
        <v>35</v>
      </c>
      <c r="M50" s="58" t="s">
        <v>53</v>
      </c>
      <c r="N50" s="64">
        <v>100000</v>
      </c>
      <c r="O50" s="65">
        <f t="shared" si="3"/>
        <v>3500000</v>
      </c>
      <c r="P50" s="2"/>
    </row>
    <row r="51" spans="1:16" ht="15.75" customHeight="1" x14ac:dyDescent="0.25">
      <c r="A51" s="27"/>
      <c r="B51" s="97"/>
      <c r="C51" s="60" t="s">
        <v>60</v>
      </c>
      <c r="D51" s="67">
        <v>1</v>
      </c>
      <c r="E51" s="67" t="s">
        <v>32</v>
      </c>
      <c r="F51" s="68" t="s">
        <v>7</v>
      </c>
      <c r="G51" s="60">
        <v>1</v>
      </c>
      <c r="H51" s="60" t="s">
        <v>32</v>
      </c>
      <c r="I51" s="60" t="s">
        <v>7</v>
      </c>
      <c r="J51" s="60">
        <v>1</v>
      </c>
      <c r="K51" s="63" t="s">
        <v>49</v>
      </c>
      <c r="L51" s="58">
        <f t="shared" si="2"/>
        <v>1</v>
      </c>
      <c r="M51" s="58" t="s">
        <v>61</v>
      </c>
      <c r="N51" s="64">
        <v>500000</v>
      </c>
      <c r="O51" s="65">
        <f t="shared" si="3"/>
        <v>500000</v>
      </c>
      <c r="P51" s="2"/>
    </row>
    <row r="52" spans="1:16" ht="15.75" customHeight="1" x14ac:dyDescent="0.25">
      <c r="A52" s="27"/>
      <c r="B52" s="97"/>
      <c r="C52" s="60" t="s">
        <v>62</v>
      </c>
      <c r="D52" s="61">
        <v>35</v>
      </c>
      <c r="E52" s="61" t="s">
        <v>48</v>
      </c>
      <c r="F52" s="62" t="s">
        <v>7</v>
      </c>
      <c r="G52" s="60">
        <v>6</v>
      </c>
      <c r="H52" s="60" t="s">
        <v>63</v>
      </c>
      <c r="I52" s="60" t="s">
        <v>7</v>
      </c>
      <c r="J52" s="60">
        <v>1</v>
      </c>
      <c r="K52" s="63" t="s">
        <v>49</v>
      </c>
      <c r="L52" s="58">
        <f t="shared" si="2"/>
        <v>210</v>
      </c>
      <c r="M52" s="58" t="s">
        <v>42</v>
      </c>
      <c r="N52" s="64">
        <v>150000</v>
      </c>
      <c r="O52" s="65">
        <f t="shared" si="3"/>
        <v>31500000</v>
      </c>
      <c r="P52" s="2"/>
    </row>
    <row r="53" spans="1:16" ht="15.75" customHeight="1" x14ac:dyDescent="0.25">
      <c r="A53" s="27"/>
      <c r="B53" s="97"/>
      <c r="C53" s="54" t="s">
        <v>64</v>
      </c>
      <c r="D53" s="56"/>
      <c r="E53" s="56"/>
      <c r="F53" s="55"/>
      <c r="G53" s="55"/>
      <c r="H53" s="55"/>
      <c r="I53" s="55"/>
      <c r="J53" s="55"/>
      <c r="K53" s="57"/>
      <c r="L53" s="58"/>
      <c r="M53" s="58"/>
      <c r="N53" s="58"/>
      <c r="O53" s="69"/>
      <c r="P53" s="2"/>
    </row>
    <row r="54" spans="1:16" ht="15.75" customHeight="1" x14ac:dyDescent="0.25">
      <c r="A54" s="27"/>
      <c r="B54" s="97"/>
      <c r="C54" s="60" t="s">
        <v>65</v>
      </c>
      <c r="D54" s="61">
        <v>4</v>
      </c>
      <c r="E54" s="61" t="s">
        <v>48</v>
      </c>
      <c r="F54" s="62" t="s">
        <v>7</v>
      </c>
      <c r="G54" s="60">
        <v>2</v>
      </c>
      <c r="H54" s="60" t="s">
        <v>66</v>
      </c>
      <c r="I54" s="62" t="s">
        <v>7</v>
      </c>
      <c r="J54" s="60">
        <v>6</v>
      </c>
      <c r="K54" s="63" t="s">
        <v>63</v>
      </c>
      <c r="L54" s="58">
        <f>+G54*D54*J54</f>
        <v>48</v>
      </c>
      <c r="M54" s="70" t="s">
        <v>66</v>
      </c>
      <c r="N54" s="64">
        <v>200000</v>
      </c>
      <c r="O54" s="65">
        <f>L54*N54</f>
        <v>9600000</v>
      </c>
      <c r="P54" s="2"/>
    </row>
    <row r="55" spans="1:16" ht="15.75" customHeight="1" x14ac:dyDescent="0.25">
      <c r="A55" s="27"/>
      <c r="B55" s="97"/>
      <c r="C55" s="60" t="s">
        <v>67</v>
      </c>
      <c r="D55" s="61">
        <v>4</v>
      </c>
      <c r="E55" s="61" t="s">
        <v>48</v>
      </c>
      <c r="F55" s="62" t="s">
        <v>7</v>
      </c>
      <c r="G55" s="60">
        <v>2</v>
      </c>
      <c r="H55" s="60" t="s">
        <v>66</v>
      </c>
      <c r="I55" s="62" t="s">
        <v>7</v>
      </c>
      <c r="J55" s="60">
        <v>6</v>
      </c>
      <c r="K55" s="63" t="s">
        <v>63</v>
      </c>
      <c r="L55" s="58">
        <f t="shared" ref="L55:L58" si="4">+G55*D55*J55</f>
        <v>48</v>
      </c>
      <c r="M55" s="70" t="s">
        <v>66</v>
      </c>
      <c r="N55" s="64">
        <v>60000</v>
      </c>
      <c r="O55" s="65">
        <f>L55*N55</f>
        <v>2880000</v>
      </c>
      <c r="P55" s="2"/>
    </row>
    <row r="56" spans="1:16" ht="15.75" customHeight="1" x14ac:dyDescent="0.25">
      <c r="A56" s="27"/>
      <c r="B56" s="97"/>
      <c r="C56" s="60" t="s">
        <v>68</v>
      </c>
      <c r="D56" s="61">
        <v>1</v>
      </c>
      <c r="E56" s="61" t="s">
        <v>48</v>
      </c>
      <c r="F56" s="62" t="s">
        <v>7</v>
      </c>
      <c r="G56" s="60">
        <v>1</v>
      </c>
      <c r="H56" s="60" t="s">
        <v>63</v>
      </c>
      <c r="I56" s="62" t="s">
        <v>7</v>
      </c>
      <c r="J56" s="60">
        <v>6</v>
      </c>
      <c r="K56" s="63" t="s">
        <v>63</v>
      </c>
      <c r="L56" s="58">
        <f t="shared" si="4"/>
        <v>6</v>
      </c>
      <c r="M56" s="70" t="s">
        <v>42</v>
      </c>
      <c r="N56" s="64">
        <v>200000</v>
      </c>
      <c r="O56" s="65">
        <f>L56*N56</f>
        <v>1200000</v>
      </c>
      <c r="P56" s="2"/>
    </row>
    <row r="57" spans="1:16" ht="15.75" customHeight="1" x14ac:dyDescent="0.25">
      <c r="A57" s="27"/>
      <c r="B57" s="97"/>
      <c r="C57" s="60" t="s">
        <v>107</v>
      </c>
      <c r="D57" s="61">
        <v>4</v>
      </c>
      <c r="E57" s="61" t="s">
        <v>48</v>
      </c>
      <c r="F57" s="62" t="s">
        <v>7</v>
      </c>
      <c r="G57" s="60">
        <v>2</v>
      </c>
      <c r="H57" s="60" t="s">
        <v>69</v>
      </c>
      <c r="I57" s="62" t="s">
        <v>7</v>
      </c>
      <c r="J57" s="60">
        <v>6</v>
      </c>
      <c r="K57" s="63" t="s">
        <v>63</v>
      </c>
      <c r="L57" s="58">
        <f t="shared" si="4"/>
        <v>48</v>
      </c>
      <c r="M57" s="70" t="s">
        <v>69</v>
      </c>
      <c r="N57" s="64">
        <v>100000</v>
      </c>
      <c r="O57" s="65">
        <f>L57*N57</f>
        <v>4800000</v>
      </c>
      <c r="P57" s="2"/>
    </row>
    <row r="58" spans="1:16" ht="15.75" customHeight="1" x14ac:dyDescent="0.25">
      <c r="A58" s="27"/>
      <c r="B58" s="97"/>
      <c r="C58" s="60" t="s">
        <v>70</v>
      </c>
      <c r="D58" s="61">
        <v>1</v>
      </c>
      <c r="E58" s="61" t="s">
        <v>48</v>
      </c>
      <c r="F58" s="60" t="s">
        <v>7</v>
      </c>
      <c r="G58" s="60">
        <v>20</v>
      </c>
      <c r="H58" s="60" t="s">
        <v>71</v>
      </c>
      <c r="I58" s="60" t="s">
        <v>7</v>
      </c>
      <c r="J58" s="60">
        <v>1</v>
      </c>
      <c r="K58" s="63" t="s">
        <v>63</v>
      </c>
      <c r="L58" s="58">
        <f t="shared" si="4"/>
        <v>20</v>
      </c>
      <c r="M58" s="58" t="s">
        <v>53</v>
      </c>
      <c r="N58" s="64">
        <v>10000</v>
      </c>
      <c r="O58" s="65">
        <f>L58*N58</f>
        <v>200000</v>
      </c>
      <c r="P58" s="2"/>
    </row>
    <row r="59" spans="1:16" ht="15.75" customHeight="1" x14ac:dyDescent="0.25">
      <c r="A59" s="27"/>
      <c r="B59" s="97"/>
      <c r="C59" s="71" t="s">
        <v>72</v>
      </c>
      <c r="D59" s="56"/>
      <c r="E59" s="56"/>
      <c r="F59" s="55"/>
      <c r="G59" s="55"/>
      <c r="H59" s="55"/>
      <c r="I59" s="55"/>
      <c r="J59" s="55"/>
      <c r="K59" s="57"/>
      <c r="L59" s="58"/>
      <c r="M59" s="58"/>
      <c r="N59" s="58"/>
      <c r="O59" s="69"/>
      <c r="P59" s="2"/>
    </row>
    <row r="60" spans="1:16" ht="15.75" customHeight="1" x14ac:dyDescent="0.25">
      <c r="A60" s="27"/>
      <c r="B60" s="97"/>
      <c r="C60" s="60" t="s">
        <v>73</v>
      </c>
      <c r="D60" s="61">
        <v>35</v>
      </c>
      <c r="E60" s="61" t="s">
        <v>48</v>
      </c>
      <c r="F60" s="62" t="s">
        <v>7</v>
      </c>
      <c r="G60" s="60">
        <v>6</v>
      </c>
      <c r="H60" s="60" t="s">
        <v>63</v>
      </c>
      <c r="I60" s="62" t="s">
        <v>7</v>
      </c>
      <c r="J60" s="60">
        <v>1</v>
      </c>
      <c r="K60" s="63" t="s">
        <v>49</v>
      </c>
      <c r="L60" s="58">
        <f>D60*G60*J60</f>
        <v>210</v>
      </c>
      <c r="M60" s="70" t="s">
        <v>42</v>
      </c>
      <c r="N60" s="64">
        <v>300000</v>
      </c>
      <c r="O60" s="65">
        <f>L60*N60</f>
        <v>63000000</v>
      </c>
      <c r="P60" s="2"/>
    </row>
    <row r="61" spans="1:16" ht="15.75" customHeight="1" x14ac:dyDescent="0.25">
      <c r="A61" s="27"/>
      <c r="B61" s="97"/>
      <c r="C61" s="60" t="s">
        <v>74</v>
      </c>
      <c r="D61" s="61">
        <v>6</v>
      </c>
      <c r="E61" s="61" t="s">
        <v>63</v>
      </c>
      <c r="F61" s="60" t="s">
        <v>7</v>
      </c>
      <c r="G61" s="60">
        <v>1</v>
      </c>
      <c r="H61" s="60" t="s">
        <v>32</v>
      </c>
      <c r="I61" s="60" t="s">
        <v>7</v>
      </c>
      <c r="J61" s="60">
        <v>1</v>
      </c>
      <c r="K61" s="63" t="s">
        <v>49</v>
      </c>
      <c r="L61" s="58">
        <f t="shared" ref="L61:L62" si="5">D61*G61*J61</f>
        <v>6</v>
      </c>
      <c r="M61" s="70" t="s">
        <v>63</v>
      </c>
      <c r="N61" s="64">
        <v>500000</v>
      </c>
      <c r="O61" s="65">
        <f>L61*N61</f>
        <v>3000000</v>
      </c>
      <c r="P61" s="2"/>
    </row>
    <row r="62" spans="1:16" ht="15.75" customHeight="1" x14ac:dyDescent="0.25">
      <c r="A62" s="27"/>
      <c r="B62" s="97"/>
      <c r="C62" s="60" t="s">
        <v>75</v>
      </c>
      <c r="D62" s="61">
        <v>2</v>
      </c>
      <c r="E62" s="61" t="s">
        <v>63</v>
      </c>
      <c r="F62" s="62" t="s">
        <v>7</v>
      </c>
      <c r="G62" s="60">
        <v>1</v>
      </c>
      <c r="H62" s="60" t="s">
        <v>32</v>
      </c>
      <c r="I62" s="62" t="s">
        <v>7</v>
      </c>
      <c r="J62" s="60">
        <v>1</v>
      </c>
      <c r="K62" s="63" t="s">
        <v>49</v>
      </c>
      <c r="L62" s="58">
        <f t="shared" si="5"/>
        <v>2</v>
      </c>
      <c r="M62" s="70" t="s">
        <v>63</v>
      </c>
      <c r="N62" s="64">
        <v>1000000</v>
      </c>
      <c r="O62" s="65">
        <f>L62*N62</f>
        <v>2000000</v>
      </c>
      <c r="P62" s="2"/>
    </row>
    <row r="63" spans="1:16" ht="15.75" customHeight="1" x14ac:dyDescent="0.25">
      <c r="A63" s="27"/>
      <c r="B63" s="97"/>
      <c r="C63" s="71" t="s">
        <v>14</v>
      </c>
      <c r="D63" s="61"/>
      <c r="E63" s="61"/>
      <c r="F63" s="60"/>
      <c r="G63" s="60"/>
      <c r="H63" s="60"/>
      <c r="I63" s="62"/>
      <c r="J63" s="60"/>
      <c r="K63" s="63"/>
      <c r="L63" s="58"/>
      <c r="M63" s="58"/>
      <c r="N63" s="64"/>
      <c r="O63" s="69"/>
      <c r="P63" s="2"/>
    </row>
    <row r="64" spans="1:16" ht="15.75" customHeight="1" x14ac:dyDescent="0.25">
      <c r="A64" s="27"/>
      <c r="B64" s="97"/>
      <c r="C64" s="60" t="s">
        <v>76</v>
      </c>
      <c r="D64" s="61">
        <v>4</v>
      </c>
      <c r="E64" s="61" t="s">
        <v>48</v>
      </c>
      <c r="F64" s="60" t="s">
        <v>7</v>
      </c>
      <c r="G64" s="60">
        <v>2</v>
      </c>
      <c r="H64" s="60" t="s">
        <v>66</v>
      </c>
      <c r="I64" s="60" t="s">
        <v>7</v>
      </c>
      <c r="J64" s="60">
        <v>6</v>
      </c>
      <c r="K64" s="63" t="s">
        <v>63</v>
      </c>
      <c r="L64" s="58">
        <f>D64*G64*J64</f>
        <v>48</v>
      </c>
      <c r="M64" s="58" t="s">
        <v>46</v>
      </c>
      <c r="N64" s="64">
        <v>1000000</v>
      </c>
      <c r="O64" s="65">
        <f>L64*N64</f>
        <v>48000000</v>
      </c>
      <c r="P64" s="2"/>
    </row>
    <row r="65" spans="1:16" ht="15.75" customHeight="1" x14ac:dyDescent="0.25">
      <c r="A65" s="27"/>
      <c r="B65" s="97"/>
      <c r="C65" s="66" t="s">
        <v>77</v>
      </c>
      <c r="D65" s="61">
        <v>2</v>
      </c>
      <c r="E65" s="61" t="s">
        <v>48</v>
      </c>
      <c r="F65" s="62" t="s">
        <v>7</v>
      </c>
      <c r="G65" s="60">
        <v>1</v>
      </c>
      <c r="H65" s="60" t="s">
        <v>66</v>
      </c>
      <c r="I65" s="60" t="s">
        <v>7</v>
      </c>
      <c r="J65" s="60">
        <v>2</v>
      </c>
      <c r="K65" s="63" t="s">
        <v>63</v>
      </c>
      <c r="L65" s="58">
        <f>D65*G65*J65</f>
        <v>4</v>
      </c>
      <c r="M65" s="70" t="s">
        <v>53</v>
      </c>
      <c r="N65" s="64">
        <v>1000000</v>
      </c>
      <c r="O65" s="65">
        <f>L65*N65</f>
        <v>4000000</v>
      </c>
      <c r="P65" s="2"/>
    </row>
    <row r="66" spans="1:16" ht="15.75" customHeight="1" x14ac:dyDescent="0.25">
      <c r="A66" s="27"/>
      <c r="B66" s="97"/>
      <c r="C66" s="71" t="s">
        <v>78</v>
      </c>
      <c r="D66" s="72"/>
      <c r="E66" s="72"/>
      <c r="F66" s="73"/>
      <c r="G66" s="73"/>
      <c r="H66" s="73"/>
      <c r="I66" s="73"/>
      <c r="J66" s="73"/>
      <c r="K66" s="74"/>
      <c r="L66" s="75"/>
      <c r="M66" s="75"/>
      <c r="N66" s="75"/>
      <c r="O66" s="69"/>
      <c r="P66" s="2"/>
    </row>
    <row r="67" spans="1:16" ht="15.75" customHeight="1" x14ac:dyDescent="0.25">
      <c r="A67" s="27"/>
      <c r="B67" s="97"/>
      <c r="C67" s="60" t="s">
        <v>79</v>
      </c>
      <c r="D67" s="72"/>
      <c r="E67" s="72"/>
      <c r="F67" s="73"/>
      <c r="G67" s="73"/>
      <c r="H67" s="73"/>
      <c r="I67" s="73"/>
      <c r="J67" s="73"/>
      <c r="K67" s="74"/>
      <c r="L67" s="75"/>
      <c r="M67" s="75"/>
      <c r="N67" s="75"/>
      <c r="O67" s="59"/>
      <c r="P67" s="2"/>
    </row>
    <row r="68" spans="1:16" ht="15.75" customHeight="1" x14ac:dyDescent="0.25">
      <c r="A68" s="27"/>
      <c r="B68" s="97"/>
      <c r="C68" s="60" t="s">
        <v>26</v>
      </c>
      <c r="D68" s="61">
        <v>25</v>
      </c>
      <c r="E68" s="61" t="s">
        <v>48</v>
      </c>
      <c r="F68" s="62" t="s">
        <v>7</v>
      </c>
      <c r="G68" s="60">
        <v>1</v>
      </c>
      <c r="H68" s="60" t="s">
        <v>80</v>
      </c>
      <c r="I68" s="62" t="s">
        <v>7</v>
      </c>
      <c r="J68" s="60">
        <v>1</v>
      </c>
      <c r="K68" s="63" t="s">
        <v>49</v>
      </c>
      <c r="L68" s="58">
        <f>+J68*G68*D68</f>
        <v>25</v>
      </c>
      <c r="M68" s="70" t="s">
        <v>41</v>
      </c>
      <c r="N68" s="64">
        <v>3000000</v>
      </c>
      <c r="O68" s="65">
        <f>L68*N68</f>
        <v>75000000</v>
      </c>
      <c r="P68" s="2"/>
    </row>
    <row r="69" spans="1:16" ht="15.75" customHeight="1" x14ac:dyDescent="0.25">
      <c r="A69" s="27"/>
      <c r="B69" s="97"/>
      <c r="C69" s="60" t="s">
        <v>28</v>
      </c>
      <c r="D69" s="61">
        <v>25</v>
      </c>
      <c r="E69" s="61" t="s">
        <v>48</v>
      </c>
      <c r="F69" s="62" t="s">
        <v>7</v>
      </c>
      <c r="G69" s="60">
        <v>2</v>
      </c>
      <c r="H69" s="60" t="s">
        <v>63</v>
      </c>
      <c r="I69" s="62" t="s">
        <v>7</v>
      </c>
      <c r="J69" s="60">
        <v>1</v>
      </c>
      <c r="K69" s="63" t="s">
        <v>49</v>
      </c>
      <c r="L69" s="58">
        <f>+J69*G69*D69</f>
        <v>50</v>
      </c>
      <c r="M69" s="70" t="s">
        <v>42</v>
      </c>
      <c r="N69" s="16">
        <v>450000</v>
      </c>
      <c r="O69" s="65">
        <f>L69*N69</f>
        <v>22500000</v>
      </c>
      <c r="P69" s="2"/>
    </row>
    <row r="70" spans="1:16" ht="15.75" customHeight="1" x14ac:dyDescent="0.25">
      <c r="A70" s="27"/>
      <c r="B70" s="97"/>
      <c r="C70" s="71" t="s">
        <v>18</v>
      </c>
      <c r="D70" s="56"/>
      <c r="E70" s="56"/>
      <c r="F70" s="55"/>
      <c r="G70" s="55"/>
      <c r="H70" s="55"/>
      <c r="I70" s="55"/>
      <c r="J70" s="55"/>
      <c r="K70" s="57"/>
      <c r="L70" s="58"/>
      <c r="M70" s="58"/>
      <c r="N70" s="16"/>
      <c r="O70" s="69"/>
      <c r="P70" s="2"/>
    </row>
    <row r="71" spans="1:16" ht="15.75" customHeight="1" x14ac:dyDescent="0.25">
      <c r="A71" s="27"/>
      <c r="B71" s="97"/>
      <c r="C71" s="76" t="s">
        <v>109</v>
      </c>
      <c r="D71" s="61"/>
      <c r="E71" s="61"/>
      <c r="F71" s="60"/>
      <c r="G71" s="60"/>
      <c r="H71" s="60"/>
      <c r="I71" s="60"/>
      <c r="J71" s="60"/>
      <c r="K71" s="63"/>
      <c r="L71" s="58"/>
      <c r="M71" s="58"/>
      <c r="N71" s="64"/>
      <c r="O71" s="59"/>
      <c r="P71" s="2"/>
    </row>
    <row r="72" spans="1:16" ht="15.75" customHeight="1" x14ac:dyDescent="0.25">
      <c r="A72" s="27"/>
      <c r="B72" s="97"/>
      <c r="C72" s="60" t="s">
        <v>108</v>
      </c>
      <c r="D72" s="61">
        <v>10</v>
      </c>
      <c r="E72" s="61" t="s">
        <v>48</v>
      </c>
      <c r="F72" s="62" t="s">
        <v>7</v>
      </c>
      <c r="G72" s="60">
        <f>+G49</f>
        <v>1</v>
      </c>
      <c r="H72" s="60" t="s">
        <v>80</v>
      </c>
      <c r="I72" s="62" t="s">
        <v>7</v>
      </c>
      <c r="J72" s="60">
        <v>6</v>
      </c>
      <c r="K72" s="63" t="s">
        <v>112</v>
      </c>
      <c r="L72" s="58">
        <f>+J72*G72*D72</f>
        <v>60</v>
      </c>
      <c r="M72" s="58" t="s">
        <v>41</v>
      </c>
      <c r="N72" s="64">
        <v>150000</v>
      </c>
      <c r="O72" s="65">
        <f t="shared" ref="O72" si="6">L72*N72</f>
        <v>9000000</v>
      </c>
      <c r="P72" s="2"/>
    </row>
    <row r="73" spans="1:16" ht="15.75" customHeight="1" x14ac:dyDescent="0.25">
      <c r="A73" s="27"/>
      <c r="B73" s="97"/>
      <c r="C73" s="60" t="s">
        <v>82</v>
      </c>
      <c r="D73" s="61">
        <v>1</v>
      </c>
      <c r="E73" s="61" t="s">
        <v>48</v>
      </c>
      <c r="F73" s="62" t="s">
        <v>7</v>
      </c>
      <c r="G73" s="60">
        <v>1</v>
      </c>
      <c r="H73" s="60" t="s">
        <v>80</v>
      </c>
      <c r="I73" s="62" t="s">
        <v>7</v>
      </c>
      <c r="J73" s="60">
        <v>1</v>
      </c>
      <c r="K73" s="63" t="s">
        <v>80</v>
      </c>
      <c r="L73" s="58">
        <f t="shared" ref="L73" si="7">+J73*G73*D73</f>
        <v>1</v>
      </c>
      <c r="M73" s="58" t="s">
        <v>41</v>
      </c>
      <c r="N73" s="64">
        <v>150000</v>
      </c>
      <c r="O73" s="65">
        <f>L73*N73</f>
        <v>150000</v>
      </c>
      <c r="P73" s="2"/>
    </row>
    <row r="74" spans="1:16" ht="15.75" customHeight="1" x14ac:dyDescent="0.25">
      <c r="A74" s="27"/>
      <c r="B74" s="97"/>
      <c r="C74" s="77" t="s">
        <v>110</v>
      </c>
      <c r="D74" s="61">
        <v>10</v>
      </c>
      <c r="E74" s="61" t="s">
        <v>48</v>
      </c>
      <c r="F74" s="62" t="s">
        <v>7</v>
      </c>
      <c r="G74" s="60">
        <v>1</v>
      </c>
      <c r="H74" s="60" t="s">
        <v>63</v>
      </c>
      <c r="I74" s="62" t="s">
        <v>7</v>
      </c>
      <c r="J74" s="60">
        <v>6</v>
      </c>
      <c r="K74" s="63" t="s">
        <v>63</v>
      </c>
      <c r="L74" s="58">
        <f>D74*G74*J74</f>
        <v>60</v>
      </c>
      <c r="M74" s="58" t="s">
        <v>42</v>
      </c>
      <c r="N74" s="64">
        <v>130000</v>
      </c>
      <c r="O74" s="65">
        <f>L74*N74</f>
        <v>7800000</v>
      </c>
      <c r="P74" s="2"/>
    </row>
    <row r="75" spans="1:16" ht="15.75" customHeight="1" x14ac:dyDescent="0.25">
      <c r="A75" s="27"/>
      <c r="B75" s="97"/>
      <c r="C75" s="77" t="s">
        <v>111</v>
      </c>
      <c r="D75" s="61">
        <v>1</v>
      </c>
      <c r="E75" s="61" t="s">
        <v>48</v>
      </c>
      <c r="F75" s="62" t="s">
        <v>7</v>
      </c>
      <c r="G75" s="60">
        <v>1</v>
      </c>
      <c r="H75" s="60" t="s">
        <v>63</v>
      </c>
      <c r="I75" s="62" t="s">
        <v>7</v>
      </c>
      <c r="J75" s="60">
        <v>1</v>
      </c>
      <c r="K75" s="63" t="s">
        <v>63</v>
      </c>
      <c r="L75" s="58">
        <f>D75*G75*J75</f>
        <v>1</v>
      </c>
      <c r="M75" s="58" t="s">
        <v>42</v>
      </c>
      <c r="N75" s="64">
        <v>130000</v>
      </c>
      <c r="O75" s="65">
        <f>L75*N75</f>
        <v>130000</v>
      </c>
      <c r="P75" s="2"/>
    </row>
    <row r="76" spans="1:16" ht="15.75" customHeight="1" x14ac:dyDescent="0.25">
      <c r="A76" s="27"/>
      <c r="B76" s="97"/>
      <c r="C76" s="76" t="s">
        <v>3</v>
      </c>
      <c r="D76" s="61"/>
      <c r="E76" s="61"/>
      <c r="F76" s="62"/>
      <c r="G76" s="60"/>
      <c r="H76" s="60"/>
      <c r="I76" s="62"/>
      <c r="J76" s="60"/>
      <c r="K76" s="63"/>
      <c r="L76" s="58"/>
      <c r="M76" s="58"/>
      <c r="N76" s="64"/>
      <c r="O76" s="65"/>
      <c r="P76" s="2"/>
    </row>
    <row r="77" spans="1:16" ht="15.75" customHeight="1" x14ac:dyDescent="0.25">
      <c r="A77" s="27"/>
      <c r="B77" s="97"/>
      <c r="C77" s="60" t="s">
        <v>83</v>
      </c>
      <c r="D77" s="61">
        <v>10</v>
      </c>
      <c r="E77" s="61" t="s">
        <v>48</v>
      </c>
      <c r="F77" s="60" t="s">
        <v>7</v>
      </c>
      <c r="G77" s="60">
        <v>2</v>
      </c>
      <c r="H77" s="60" t="s">
        <v>80</v>
      </c>
      <c r="I77" s="60" t="s">
        <v>7</v>
      </c>
      <c r="J77" s="60">
        <v>1</v>
      </c>
      <c r="K77" s="63" t="s">
        <v>49</v>
      </c>
      <c r="L77" s="58">
        <f>+J77*G77*D77</f>
        <v>20</v>
      </c>
      <c r="M77" s="58" t="s">
        <v>41</v>
      </c>
      <c r="N77" s="64">
        <v>150000</v>
      </c>
      <c r="O77" s="65">
        <f>L77*N77</f>
        <v>3000000</v>
      </c>
      <c r="P77" s="2"/>
    </row>
    <row r="78" spans="1:16" ht="15.75" customHeight="1" x14ac:dyDescent="0.25">
      <c r="A78" s="27"/>
      <c r="B78" s="97"/>
      <c r="C78" s="77" t="s">
        <v>84</v>
      </c>
      <c r="D78" s="61">
        <v>10</v>
      </c>
      <c r="E78" s="61" t="s">
        <v>48</v>
      </c>
      <c r="F78" s="62" t="s">
        <v>7</v>
      </c>
      <c r="G78" s="60">
        <v>2</v>
      </c>
      <c r="H78" s="60" t="s">
        <v>63</v>
      </c>
      <c r="I78" s="62" t="s">
        <v>7</v>
      </c>
      <c r="J78" s="60">
        <v>1</v>
      </c>
      <c r="K78" s="63" t="s">
        <v>49</v>
      </c>
      <c r="L78" s="58">
        <f>D78*G78*J78</f>
        <v>20</v>
      </c>
      <c r="M78" s="58" t="s">
        <v>42</v>
      </c>
      <c r="N78" s="64">
        <v>130000</v>
      </c>
      <c r="O78" s="65">
        <f>L78*N78</f>
        <v>2600000</v>
      </c>
      <c r="P78" s="2"/>
    </row>
    <row r="79" spans="1:16" ht="15.75" customHeight="1" x14ac:dyDescent="0.25">
      <c r="A79" s="27"/>
      <c r="B79" s="97"/>
      <c r="C79" s="77"/>
      <c r="D79" s="61"/>
      <c r="E79" s="61"/>
      <c r="F79" s="62"/>
      <c r="G79" s="60"/>
      <c r="H79" s="60"/>
      <c r="I79" s="62"/>
      <c r="J79" s="60"/>
      <c r="K79" s="61"/>
      <c r="L79" s="58"/>
      <c r="M79" s="78"/>
      <c r="N79" s="64"/>
      <c r="O79" s="79"/>
      <c r="P79" s="2"/>
    </row>
    <row r="80" spans="1:16" ht="15.75" customHeight="1" x14ac:dyDescent="0.25">
      <c r="A80" s="27"/>
      <c r="B80" s="97"/>
      <c r="C80" s="28" t="s">
        <v>85</v>
      </c>
      <c r="D80" s="3"/>
      <c r="F80" s="5"/>
      <c r="G80" s="5"/>
      <c r="H80" s="5"/>
      <c r="I80" s="5"/>
      <c r="K80" s="80"/>
      <c r="L80" s="81"/>
      <c r="M80" s="15"/>
      <c r="N80" s="16"/>
      <c r="O80" s="38">
        <f>SUM(O82:O117)</f>
        <v>2277900000</v>
      </c>
      <c r="P80" s="2"/>
    </row>
    <row r="81" spans="1:16" ht="15.75" customHeight="1" x14ac:dyDescent="0.25">
      <c r="A81" s="27"/>
      <c r="B81" s="97"/>
      <c r="C81" s="82" t="s">
        <v>86</v>
      </c>
      <c r="D81" s="3"/>
      <c r="F81" s="5"/>
      <c r="G81" s="5"/>
      <c r="H81" s="5"/>
      <c r="I81" s="5"/>
      <c r="L81" s="14"/>
      <c r="M81" s="22"/>
      <c r="N81" s="16"/>
      <c r="O81" s="25"/>
      <c r="P81" s="2"/>
    </row>
    <row r="82" spans="1:16" ht="15.75" customHeight="1" x14ac:dyDescent="0.25">
      <c r="A82" s="27"/>
      <c r="B82" s="97"/>
      <c r="C82" s="9" t="s">
        <v>87</v>
      </c>
      <c r="D82" s="9"/>
      <c r="E82" s="9"/>
      <c r="F82" s="45"/>
      <c r="G82" s="9">
        <v>5</v>
      </c>
      <c r="H82" s="24" t="s">
        <v>8</v>
      </c>
      <c r="I82" s="45"/>
      <c r="J82" s="23"/>
      <c r="K82" s="24"/>
      <c r="L82" s="14">
        <f>G82</f>
        <v>5</v>
      </c>
      <c r="M82" s="22" t="s">
        <v>32</v>
      </c>
      <c r="N82" s="43">
        <v>250000</v>
      </c>
      <c r="O82" s="21">
        <f t="shared" ref="O82:O83" si="8">N82*L82</f>
        <v>1250000</v>
      </c>
      <c r="P82" s="2"/>
    </row>
    <row r="83" spans="1:16" ht="15.75" customHeight="1" x14ac:dyDescent="0.25">
      <c r="A83" s="46"/>
      <c r="C83" s="9" t="s">
        <v>113</v>
      </c>
      <c r="D83" s="9"/>
      <c r="E83" s="9"/>
      <c r="F83" s="45"/>
      <c r="G83" s="9">
        <v>1</v>
      </c>
      <c r="H83" s="24" t="s">
        <v>8</v>
      </c>
      <c r="I83" s="45" t="s">
        <v>7</v>
      </c>
      <c r="J83" s="23">
        <v>5</v>
      </c>
      <c r="K83" s="24" t="s">
        <v>27</v>
      </c>
      <c r="L83" s="14">
        <f>G83*J83</f>
        <v>5</v>
      </c>
      <c r="M83" s="22" t="s">
        <v>32</v>
      </c>
      <c r="N83" s="43">
        <v>12500000</v>
      </c>
      <c r="O83" s="21">
        <f t="shared" si="8"/>
        <v>62500000</v>
      </c>
      <c r="P83" s="2"/>
    </row>
    <row r="84" spans="1:16" ht="15.75" customHeight="1" x14ac:dyDescent="0.25">
      <c r="A84" s="27"/>
      <c r="B84" s="97"/>
      <c r="C84" s="47" t="s">
        <v>115</v>
      </c>
      <c r="D84" s="9"/>
      <c r="E84" s="9"/>
      <c r="F84" s="45"/>
      <c r="G84" s="9"/>
      <c r="H84" s="24"/>
      <c r="I84" s="45"/>
      <c r="J84" s="23"/>
      <c r="K84" s="24"/>
      <c r="L84" s="14"/>
      <c r="M84" s="22"/>
      <c r="N84" s="43"/>
      <c r="O84" s="21"/>
      <c r="P84" s="2"/>
    </row>
    <row r="85" spans="1:16" ht="15.75" customHeight="1" x14ac:dyDescent="0.25">
      <c r="A85" s="46"/>
      <c r="C85" s="9" t="s">
        <v>89</v>
      </c>
      <c r="D85" s="9"/>
      <c r="E85" s="9"/>
      <c r="F85" s="45"/>
      <c r="G85" s="9">
        <v>1</v>
      </c>
      <c r="H85" s="24" t="s">
        <v>8</v>
      </c>
      <c r="I85" s="45" t="s">
        <v>7</v>
      </c>
      <c r="J85" s="23">
        <v>5</v>
      </c>
      <c r="K85" s="24" t="s">
        <v>27</v>
      </c>
      <c r="L85" s="14">
        <f>G85*J85</f>
        <v>5</v>
      </c>
      <c r="M85" s="22" t="s">
        <v>32</v>
      </c>
      <c r="N85" s="43">
        <v>2300000</v>
      </c>
      <c r="O85" s="21">
        <f>N85*L85</f>
        <v>11500000</v>
      </c>
      <c r="P85" s="2"/>
    </row>
    <row r="86" spans="1:16" ht="15.75" customHeight="1" x14ac:dyDescent="0.25">
      <c r="A86" s="46"/>
      <c r="C86" s="9" t="s">
        <v>5</v>
      </c>
      <c r="D86" s="9">
        <v>20</v>
      </c>
      <c r="E86" s="9" t="s">
        <v>6</v>
      </c>
      <c r="F86" s="45" t="s">
        <v>7</v>
      </c>
      <c r="G86" s="9">
        <v>1</v>
      </c>
      <c r="H86" s="24" t="s">
        <v>8</v>
      </c>
      <c r="I86" s="45" t="s">
        <v>7</v>
      </c>
      <c r="J86" s="23">
        <v>5</v>
      </c>
      <c r="K86" s="24" t="s">
        <v>27</v>
      </c>
      <c r="L86" s="14">
        <f>D86*G86</f>
        <v>20</v>
      </c>
      <c r="M86" s="3" t="s">
        <v>42</v>
      </c>
      <c r="N86" s="43">
        <v>60000</v>
      </c>
      <c r="O86" s="21">
        <f>N86*L86</f>
        <v>1200000</v>
      </c>
      <c r="P86" s="2"/>
    </row>
    <row r="87" spans="1:16" ht="15.75" customHeight="1" x14ac:dyDescent="0.25">
      <c r="A87" s="20"/>
      <c r="B87" s="3"/>
      <c r="C87" s="5" t="s">
        <v>116</v>
      </c>
      <c r="D87" s="23">
        <v>10</v>
      </c>
      <c r="E87" s="2" t="s">
        <v>6</v>
      </c>
      <c r="F87" s="2" t="s">
        <v>7</v>
      </c>
      <c r="G87" s="2">
        <v>1</v>
      </c>
      <c r="H87" s="5" t="s">
        <v>20</v>
      </c>
      <c r="I87" s="3" t="s">
        <v>7</v>
      </c>
      <c r="J87" s="23">
        <v>5</v>
      </c>
      <c r="K87" s="80" t="s">
        <v>27</v>
      </c>
      <c r="L87" s="81">
        <f>J87*G87*D87</f>
        <v>50</v>
      </c>
      <c r="M87" s="15" t="s">
        <v>41</v>
      </c>
      <c r="N87" s="16">
        <v>110000</v>
      </c>
      <c r="O87" s="21">
        <f t="shared" ref="O87:O94" si="9">N87*L87</f>
        <v>5500000</v>
      </c>
    </row>
    <row r="88" spans="1:16" ht="15.75" customHeight="1" x14ac:dyDescent="0.25">
      <c r="A88" s="20"/>
      <c r="B88" s="3"/>
      <c r="C88" s="5" t="s">
        <v>15</v>
      </c>
      <c r="D88" s="23">
        <v>5</v>
      </c>
      <c r="E88" s="2" t="s">
        <v>6</v>
      </c>
      <c r="F88" s="2" t="s">
        <v>7</v>
      </c>
      <c r="G88" s="2">
        <v>1</v>
      </c>
      <c r="H88" s="5" t="s">
        <v>8</v>
      </c>
      <c r="I88" s="3" t="s">
        <v>7</v>
      </c>
      <c r="J88" s="23">
        <v>5</v>
      </c>
      <c r="K88" s="80" t="s">
        <v>27</v>
      </c>
      <c r="L88" s="81">
        <f>J88*G88*D88</f>
        <v>25</v>
      </c>
      <c r="M88" s="15" t="s">
        <v>41</v>
      </c>
      <c r="N88" s="16">
        <v>1000000</v>
      </c>
      <c r="O88" s="21">
        <f t="shared" si="9"/>
        <v>25000000</v>
      </c>
    </row>
    <row r="89" spans="1:16" ht="15.75" customHeight="1" x14ac:dyDescent="0.25">
      <c r="A89" s="20"/>
      <c r="B89" s="3"/>
      <c r="C89" s="5" t="s">
        <v>117</v>
      </c>
      <c r="D89" s="23">
        <v>5</v>
      </c>
      <c r="E89" s="2" t="s">
        <v>6</v>
      </c>
      <c r="F89" s="2" t="s">
        <v>7</v>
      </c>
      <c r="G89" s="2">
        <v>1</v>
      </c>
      <c r="H89" s="5" t="s">
        <v>20</v>
      </c>
      <c r="I89" s="3" t="s">
        <v>7</v>
      </c>
      <c r="J89" s="23">
        <v>5</v>
      </c>
      <c r="K89" s="80" t="s">
        <v>27</v>
      </c>
      <c r="L89" s="81">
        <f>J89*G89*D89</f>
        <v>25</v>
      </c>
      <c r="M89" s="15" t="s">
        <v>41</v>
      </c>
      <c r="N89" s="16">
        <v>3000000</v>
      </c>
      <c r="O89" s="21">
        <f t="shared" si="9"/>
        <v>75000000</v>
      </c>
    </row>
    <row r="90" spans="1:16" ht="15.75" customHeight="1" x14ac:dyDescent="0.25">
      <c r="A90" s="20"/>
      <c r="B90" s="3"/>
      <c r="C90" s="9" t="s">
        <v>118</v>
      </c>
      <c r="D90" s="23">
        <v>5</v>
      </c>
      <c r="E90" s="9" t="s">
        <v>6</v>
      </c>
      <c r="F90" s="45" t="s">
        <v>7</v>
      </c>
      <c r="G90" s="9">
        <v>3</v>
      </c>
      <c r="H90" s="24" t="s">
        <v>9</v>
      </c>
      <c r="I90" s="45" t="s">
        <v>7</v>
      </c>
      <c r="J90" s="23">
        <v>5</v>
      </c>
      <c r="K90" s="83" t="s">
        <v>27</v>
      </c>
      <c r="L90" s="81">
        <f>D90*G90*J90</f>
        <v>75</v>
      </c>
      <c r="M90" s="15" t="s">
        <v>42</v>
      </c>
      <c r="N90" s="16">
        <v>450000</v>
      </c>
      <c r="O90" s="21">
        <f t="shared" si="9"/>
        <v>33750000</v>
      </c>
    </row>
    <row r="91" spans="1:16" ht="15.75" customHeight="1" x14ac:dyDescent="0.25">
      <c r="A91" s="27"/>
      <c r="B91" s="97"/>
      <c r="C91" s="9" t="s">
        <v>119</v>
      </c>
      <c r="D91" s="23">
        <v>5</v>
      </c>
      <c r="E91" s="9" t="s">
        <v>6</v>
      </c>
      <c r="F91" s="45" t="s">
        <v>7</v>
      </c>
      <c r="G91" s="9">
        <v>2</v>
      </c>
      <c r="H91" s="24" t="s">
        <v>9</v>
      </c>
      <c r="I91" s="45" t="s">
        <v>7</v>
      </c>
      <c r="J91" s="23">
        <v>5</v>
      </c>
      <c r="K91" s="83" t="s">
        <v>27</v>
      </c>
      <c r="L91" s="81">
        <f>D91*G91*J91</f>
        <v>50</v>
      </c>
      <c r="M91" s="15" t="s">
        <v>42</v>
      </c>
      <c r="N91" s="16">
        <v>450000</v>
      </c>
      <c r="O91" s="21">
        <f t="shared" si="9"/>
        <v>22500000</v>
      </c>
    </row>
    <row r="92" spans="1:16" ht="15.75" customHeight="1" x14ac:dyDescent="0.25">
      <c r="A92" s="27"/>
      <c r="B92" s="97"/>
      <c r="C92" s="9" t="s">
        <v>81</v>
      </c>
      <c r="D92" s="23">
        <v>2</v>
      </c>
      <c r="E92" s="2" t="s">
        <v>6</v>
      </c>
      <c r="F92" s="2" t="s">
        <v>7</v>
      </c>
      <c r="G92" s="2">
        <v>1</v>
      </c>
      <c r="H92" s="5" t="s">
        <v>20</v>
      </c>
      <c r="I92" s="3" t="s">
        <v>7</v>
      </c>
      <c r="J92" s="23">
        <v>5</v>
      </c>
      <c r="K92" s="80" t="s">
        <v>27</v>
      </c>
      <c r="L92" s="81">
        <f>J92*G92*D92</f>
        <v>10</v>
      </c>
      <c r="M92" s="15" t="s">
        <v>41</v>
      </c>
      <c r="N92" s="16">
        <v>3000000</v>
      </c>
      <c r="O92" s="21">
        <f t="shared" si="9"/>
        <v>30000000</v>
      </c>
    </row>
    <row r="93" spans="1:16" ht="15.75" customHeight="1" x14ac:dyDescent="0.25">
      <c r="A93" s="27"/>
      <c r="B93" s="97"/>
      <c r="C93" s="9" t="s">
        <v>120</v>
      </c>
      <c r="D93" s="23">
        <v>2</v>
      </c>
      <c r="E93" s="9" t="s">
        <v>6</v>
      </c>
      <c r="F93" s="45" t="s">
        <v>7</v>
      </c>
      <c r="G93" s="9">
        <v>5</v>
      </c>
      <c r="H93" s="24" t="s">
        <v>9</v>
      </c>
      <c r="I93" s="45" t="s">
        <v>7</v>
      </c>
      <c r="J93" s="23">
        <v>5</v>
      </c>
      <c r="K93" s="83" t="s">
        <v>27</v>
      </c>
      <c r="L93" s="81">
        <f>D93*G93*J93</f>
        <v>50</v>
      </c>
      <c r="M93" s="15" t="s">
        <v>42</v>
      </c>
      <c r="N93" s="16">
        <v>450000</v>
      </c>
      <c r="O93" s="21">
        <f t="shared" si="9"/>
        <v>22500000</v>
      </c>
    </row>
    <row r="94" spans="1:16" ht="15.75" customHeight="1" x14ac:dyDescent="0.25">
      <c r="A94" s="27"/>
      <c r="B94" s="97"/>
      <c r="C94" s="9" t="s">
        <v>121</v>
      </c>
      <c r="D94" s="23">
        <v>2</v>
      </c>
      <c r="E94" s="9" t="s">
        <v>6</v>
      </c>
      <c r="F94" s="45" t="s">
        <v>7</v>
      </c>
      <c r="G94" s="9">
        <v>4</v>
      </c>
      <c r="H94" s="24" t="s">
        <v>9</v>
      </c>
      <c r="I94" s="45" t="s">
        <v>7</v>
      </c>
      <c r="J94" s="23">
        <v>5</v>
      </c>
      <c r="K94" s="83" t="s">
        <v>27</v>
      </c>
      <c r="L94" s="81">
        <f>D94*G94*J94</f>
        <v>40</v>
      </c>
      <c r="M94" s="15" t="s">
        <v>42</v>
      </c>
      <c r="N94" s="16">
        <v>450000</v>
      </c>
      <c r="O94" s="21">
        <f t="shared" si="9"/>
        <v>18000000</v>
      </c>
    </row>
    <row r="95" spans="1:16" ht="15.75" customHeight="1" x14ac:dyDescent="0.25">
      <c r="A95" s="27"/>
      <c r="B95" s="97"/>
      <c r="C95" s="47" t="s">
        <v>122</v>
      </c>
      <c r="D95" s="9"/>
      <c r="E95" s="9"/>
      <c r="F95" s="45"/>
      <c r="G95" s="9"/>
      <c r="H95" s="24"/>
      <c r="I95" s="45"/>
      <c r="J95" s="23"/>
      <c r="K95" s="24"/>
      <c r="L95" s="14"/>
      <c r="M95" s="22"/>
      <c r="N95" s="43"/>
      <c r="O95" s="21"/>
      <c r="P95" s="2"/>
    </row>
    <row r="96" spans="1:16" ht="15.75" customHeight="1" x14ac:dyDescent="0.25">
      <c r="A96" s="20"/>
      <c r="B96" s="3"/>
      <c r="C96" s="5" t="s">
        <v>117</v>
      </c>
      <c r="D96" s="23">
        <v>5</v>
      </c>
      <c r="E96" s="2" t="s">
        <v>6</v>
      </c>
      <c r="F96" s="2" t="s">
        <v>7</v>
      </c>
      <c r="G96" s="2">
        <v>1</v>
      </c>
      <c r="H96" s="5" t="s">
        <v>20</v>
      </c>
      <c r="I96" s="3" t="s">
        <v>7</v>
      </c>
      <c r="J96" s="23">
        <v>5</v>
      </c>
      <c r="K96" s="80" t="s">
        <v>27</v>
      </c>
      <c r="L96" s="81">
        <f>J96*G96*D96</f>
        <v>25</v>
      </c>
      <c r="M96" s="15" t="s">
        <v>41</v>
      </c>
      <c r="N96" s="16">
        <v>3000000</v>
      </c>
      <c r="O96" s="21">
        <f t="shared" ref="O96:O101" si="10">N96*L96</f>
        <v>75000000</v>
      </c>
    </row>
    <row r="97" spans="1:17" ht="15.75" customHeight="1" x14ac:dyDescent="0.25">
      <c r="A97" s="20"/>
      <c r="B97" s="3"/>
      <c r="C97" s="9" t="s">
        <v>118</v>
      </c>
      <c r="D97" s="23">
        <v>5</v>
      </c>
      <c r="E97" s="9" t="s">
        <v>6</v>
      </c>
      <c r="F97" s="45" t="s">
        <v>7</v>
      </c>
      <c r="G97" s="9">
        <v>2</v>
      </c>
      <c r="H97" s="24" t="s">
        <v>9</v>
      </c>
      <c r="I97" s="45" t="s">
        <v>7</v>
      </c>
      <c r="J97" s="23">
        <v>5</v>
      </c>
      <c r="K97" s="83" t="s">
        <v>27</v>
      </c>
      <c r="L97" s="81">
        <f>D97*G97*J97</f>
        <v>50</v>
      </c>
      <c r="M97" s="15" t="s">
        <v>42</v>
      </c>
      <c r="N97" s="16">
        <v>450000</v>
      </c>
      <c r="O97" s="21">
        <f t="shared" si="10"/>
        <v>22500000</v>
      </c>
    </row>
    <row r="98" spans="1:17" ht="15.75" customHeight="1" x14ac:dyDescent="0.25">
      <c r="A98" s="27"/>
      <c r="B98" s="97"/>
      <c r="C98" s="9" t="s">
        <v>119</v>
      </c>
      <c r="D98" s="23">
        <v>5</v>
      </c>
      <c r="E98" s="9" t="s">
        <v>6</v>
      </c>
      <c r="F98" s="45" t="s">
        <v>7</v>
      </c>
      <c r="G98" s="9">
        <v>1</v>
      </c>
      <c r="H98" s="24" t="s">
        <v>9</v>
      </c>
      <c r="I98" s="45" t="s">
        <v>7</v>
      </c>
      <c r="J98" s="23">
        <v>5</v>
      </c>
      <c r="K98" s="83" t="s">
        <v>27</v>
      </c>
      <c r="L98" s="81">
        <f>D98*G98*J98</f>
        <v>25</v>
      </c>
      <c r="M98" s="15" t="s">
        <v>42</v>
      </c>
      <c r="N98" s="16">
        <v>450000</v>
      </c>
      <c r="O98" s="21">
        <f t="shared" si="10"/>
        <v>11250000</v>
      </c>
    </row>
    <row r="99" spans="1:17" ht="15.75" customHeight="1" x14ac:dyDescent="0.25">
      <c r="A99" s="27"/>
      <c r="B99" s="97"/>
      <c r="C99" s="9" t="s">
        <v>81</v>
      </c>
      <c r="D99" s="23">
        <v>2</v>
      </c>
      <c r="E99" s="2" t="s">
        <v>6</v>
      </c>
      <c r="F99" s="2" t="s">
        <v>7</v>
      </c>
      <c r="G99" s="2">
        <v>1</v>
      </c>
      <c r="H99" s="5" t="s">
        <v>20</v>
      </c>
      <c r="I99" s="3" t="s">
        <v>7</v>
      </c>
      <c r="J99" s="23">
        <v>5</v>
      </c>
      <c r="K99" s="80" t="s">
        <v>27</v>
      </c>
      <c r="L99" s="81">
        <f>J99*G99*D99</f>
        <v>10</v>
      </c>
      <c r="M99" s="15" t="s">
        <v>41</v>
      </c>
      <c r="N99" s="16">
        <v>3000000</v>
      </c>
      <c r="O99" s="21">
        <f t="shared" si="10"/>
        <v>30000000</v>
      </c>
    </row>
    <row r="100" spans="1:17" ht="15.75" customHeight="1" x14ac:dyDescent="0.25">
      <c r="A100" s="27"/>
      <c r="B100" s="97"/>
      <c r="C100" s="9" t="s">
        <v>120</v>
      </c>
      <c r="D100" s="23">
        <v>2</v>
      </c>
      <c r="E100" s="9" t="s">
        <v>6</v>
      </c>
      <c r="F100" s="45" t="s">
        <v>7</v>
      </c>
      <c r="G100" s="9">
        <v>3</v>
      </c>
      <c r="H100" s="24" t="s">
        <v>9</v>
      </c>
      <c r="I100" s="45" t="s">
        <v>7</v>
      </c>
      <c r="J100" s="23">
        <v>5</v>
      </c>
      <c r="K100" s="83" t="s">
        <v>27</v>
      </c>
      <c r="L100" s="81">
        <f>D100*G100*J100</f>
        <v>30</v>
      </c>
      <c r="M100" s="15" t="s">
        <v>42</v>
      </c>
      <c r="N100" s="16">
        <v>450000</v>
      </c>
      <c r="O100" s="21">
        <f t="shared" si="10"/>
        <v>13500000</v>
      </c>
    </row>
    <row r="101" spans="1:17" ht="15.75" customHeight="1" x14ac:dyDescent="0.25">
      <c r="A101" s="27"/>
      <c r="B101" s="97"/>
      <c r="C101" s="9" t="s">
        <v>121</v>
      </c>
      <c r="D101" s="23">
        <v>2</v>
      </c>
      <c r="E101" s="9" t="s">
        <v>6</v>
      </c>
      <c r="F101" s="45" t="s">
        <v>7</v>
      </c>
      <c r="G101" s="9">
        <v>2</v>
      </c>
      <c r="H101" s="24" t="s">
        <v>9</v>
      </c>
      <c r="I101" s="45" t="s">
        <v>7</v>
      </c>
      <c r="J101" s="23">
        <v>5</v>
      </c>
      <c r="K101" s="83" t="s">
        <v>27</v>
      </c>
      <c r="L101" s="81">
        <f>D101*G101*J101</f>
        <v>20</v>
      </c>
      <c r="M101" s="15" t="s">
        <v>42</v>
      </c>
      <c r="N101" s="16">
        <v>450000</v>
      </c>
      <c r="O101" s="21">
        <f t="shared" si="10"/>
        <v>9000000</v>
      </c>
    </row>
    <row r="102" spans="1:17" ht="15.75" customHeight="1" x14ac:dyDescent="0.25">
      <c r="A102" s="27"/>
      <c r="B102" s="97"/>
      <c r="C102" s="47" t="s">
        <v>93</v>
      </c>
      <c r="D102" s="9"/>
      <c r="E102" s="9"/>
      <c r="F102" s="45"/>
      <c r="G102" s="9"/>
      <c r="H102" s="24"/>
      <c r="I102" s="45"/>
      <c r="J102" s="23"/>
      <c r="K102" s="83"/>
      <c r="L102" s="81"/>
      <c r="M102" s="15"/>
      <c r="N102" s="16"/>
      <c r="O102" s="21"/>
    </row>
    <row r="103" spans="1:17" ht="15.75" customHeight="1" x14ac:dyDescent="0.25">
      <c r="A103" s="27"/>
      <c r="B103" s="97"/>
      <c r="C103" s="9" t="s">
        <v>94</v>
      </c>
      <c r="D103" s="9">
        <v>1</v>
      </c>
      <c r="E103" s="9" t="s">
        <v>8</v>
      </c>
      <c r="F103" s="45" t="s">
        <v>7</v>
      </c>
      <c r="G103" s="9">
        <v>6</v>
      </c>
      <c r="H103" s="24" t="s">
        <v>95</v>
      </c>
      <c r="I103" s="3" t="s">
        <v>7</v>
      </c>
      <c r="J103" s="4">
        <v>5</v>
      </c>
      <c r="K103" s="80" t="s">
        <v>27</v>
      </c>
      <c r="L103" s="81">
        <f>J103*G103*D103</f>
        <v>30</v>
      </c>
      <c r="M103" s="15" t="s">
        <v>96</v>
      </c>
      <c r="N103" s="16">
        <v>3240000</v>
      </c>
      <c r="O103" s="21">
        <f>N103*L103</f>
        <v>97200000</v>
      </c>
    </row>
    <row r="104" spans="1:17" ht="15.75" customHeight="1" x14ac:dyDescent="0.25">
      <c r="A104" s="46"/>
      <c r="C104" s="2" t="s">
        <v>123</v>
      </c>
      <c r="D104" s="84">
        <v>5</v>
      </c>
      <c r="E104" s="84" t="s">
        <v>6</v>
      </c>
      <c r="F104" s="84" t="s">
        <v>7</v>
      </c>
      <c r="G104" s="2">
        <v>6</v>
      </c>
      <c r="H104" s="5" t="s">
        <v>95</v>
      </c>
      <c r="I104" s="3" t="s">
        <v>7</v>
      </c>
      <c r="J104" s="4">
        <v>5</v>
      </c>
      <c r="K104" s="80" t="s">
        <v>27</v>
      </c>
      <c r="L104" s="81">
        <f>J104*G104*D104</f>
        <v>150</v>
      </c>
      <c r="M104" s="15" t="s">
        <v>96</v>
      </c>
      <c r="N104" s="16">
        <v>3000000</v>
      </c>
      <c r="O104" s="21">
        <f>N104*L104</f>
        <v>450000000</v>
      </c>
      <c r="Q104" s="26"/>
    </row>
    <row r="105" spans="1:17" ht="15.75" customHeight="1" x14ac:dyDescent="0.25">
      <c r="A105" s="46"/>
      <c r="C105" s="2" t="s">
        <v>97</v>
      </c>
      <c r="D105" s="84">
        <v>7</v>
      </c>
      <c r="E105" s="84" t="s">
        <v>6</v>
      </c>
      <c r="F105" s="84" t="s">
        <v>7</v>
      </c>
      <c r="G105" s="2">
        <v>12</v>
      </c>
      <c r="H105" s="5" t="s">
        <v>21</v>
      </c>
      <c r="I105" s="3" t="s">
        <v>7</v>
      </c>
      <c r="J105" s="4">
        <v>5</v>
      </c>
      <c r="K105" s="80" t="s">
        <v>27</v>
      </c>
      <c r="L105" s="81">
        <f t="shared" ref="L105:L107" si="11">J105*G105*D105</f>
        <v>420</v>
      </c>
      <c r="M105" s="15" t="s">
        <v>96</v>
      </c>
      <c r="N105" s="16">
        <v>1000000</v>
      </c>
      <c r="O105" s="21">
        <f t="shared" ref="O105:O107" si="12">N105*L105</f>
        <v>420000000</v>
      </c>
    </row>
    <row r="106" spans="1:17" ht="15.75" customHeight="1" x14ac:dyDescent="0.25">
      <c r="A106" s="46"/>
      <c r="C106" s="2" t="s">
        <v>98</v>
      </c>
      <c r="D106" s="84">
        <v>7</v>
      </c>
      <c r="E106" s="84" t="s">
        <v>6</v>
      </c>
      <c r="F106" s="84" t="s">
        <v>7</v>
      </c>
      <c r="G106" s="2">
        <f>14*6</f>
        <v>84</v>
      </c>
      <c r="H106" s="5" t="s">
        <v>9</v>
      </c>
      <c r="I106" s="3" t="s">
        <v>7</v>
      </c>
      <c r="J106" s="4">
        <v>5</v>
      </c>
      <c r="K106" s="80" t="s">
        <v>27</v>
      </c>
      <c r="L106" s="81">
        <f t="shared" si="11"/>
        <v>2940</v>
      </c>
      <c r="M106" s="15" t="s">
        <v>96</v>
      </c>
      <c r="N106" s="16">
        <v>200000</v>
      </c>
      <c r="O106" s="21">
        <f t="shared" si="12"/>
        <v>588000000</v>
      </c>
    </row>
    <row r="107" spans="1:17" ht="15.75" customHeight="1" x14ac:dyDescent="0.25">
      <c r="A107" s="46"/>
      <c r="C107" s="2" t="s">
        <v>99</v>
      </c>
      <c r="D107" s="84">
        <v>1</v>
      </c>
      <c r="E107" s="84" t="s">
        <v>8</v>
      </c>
      <c r="F107" s="84" t="s">
        <v>7</v>
      </c>
      <c r="G107" s="2">
        <v>12</v>
      </c>
      <c r="H107" s="5" t="s">
        <v>21</v>
      </c>
      <c r="I107" s="3" t="s">
        <v>7</v>
      </c>
      <c r="J107" s="4">
        <v>5</v>
      </c>
      <c r="K107" s="80" t="s">
        <v>27</v>
      </c>
      <c r="L107" s="81">
        <f t="shared" si="11"/>
        <v>60</v>
      </c>
      <c r="M107" s="15" t="s">
        <v>96</v>
      </c>
      <c r="N107" s="16">
        <v>750000</v>
      </c>
      <c r="O107" s="21">
        <f t="shared" si="12"/>
        <v>45000000</v>
      </c>
    </row>
    <row r="108" spans="1:17" ht="15.75" customHeight="1" x14ac:dyDescent="0.25">
      <c r="A108" s="46"/>
      <c r="C108" s="47" t="s">
        <v>124</v>
      </c>
      <c r="D108" s="9"/>
      <c r="E108" s="9"/>
      <c r="F108" s="45"/>
      <c r="G108" s="9"/>
      <c r="H108" s="24"/>
      <c r="I108" s="45"/>
      <c r="J108" s="23"/>
      <c r="K108" s="83"/>
      <c r="L108" s="81"/>
      <c r="M108" s="15"/>
      <c r="N108" s="16"/>
      <c r="O108" s="21"/>
    </row>
    <row r="109" spans="1:17" ht="15.75" customHeight="1" x14ac:dyDescent="0.25">
      <c r="A109" s="46"/>
      <c r="C109" s="9" t="s">
        <v>90</v>
      </c>
      <c r="D109" s="9">
        <v>3</v>
      </c>
      <c r="E109" s="9" t="s">
        <v>6</v>
      </c>
      <c r="F109" s="45" t="s">
        <v>7</v>
      </c>
      <c r="G109" s="9">
        <v>1</v>
      </c>
      <c r="H109" s="24" t="s">
        <v>20</v>
      </c>
      <c r="I109" s="45" t="s">
        <v>7</v>
      </c>
      <c r="J109" s="23">
        <v>5</v>
      </c>
      <c r="K109" s="83" t="s">
        <v>27</v>
      </c>
      <c r="L109" s="81">
        <f>J109*G109*D109</f>
        <v>15</v>
      </c>
      <c r="M109" s="15" t="s">
        <v>41</v>
      </c>
      <c r="N109" s="16">
        <v>6000000</v>
      </c>
      <c r="O109" s="21">
        <f t="shared" ref="O109:O111" si="13">N109*L109</f>
        <v>90000000</v>
      </c>
    </row>
    <row r="110" spans="1:17" ht="15.75" customHeight="1" x14ac:dyDescent="0.25">
      <c r="A110" s="46"/>
      <c r="C110" s="9" t="s">
        <v>91</v>
      </c>
      <c r="D110" s="9">
        <v>3</v>
      </c>
      <c r="E110" s="9" t="s">
        <v>6</v>
      </c>
      <c r="F110" s="45" t="s">
        <v>7</v>
      </c>
      <c r="G110" s="9">
        <v>4</v>
      </c>
      <c r="H110" s="24" t="s">
        <v>9</v>
      </c>
      <c r="I110" s="45" t="s">
        <v>7</v>
      </c>
      <c r="J110" s="23">
        <v>5</v>
      </c>
      <c r="K110" s="83" t="s">
        <v>27</v>
      </c>
      <c r="L110" s="81">
        <f>J110*G110*D110</f>
        <v>60</v>
      </c>
      <c r="M110" s="15" t="s">
        <v>42</v>
      </c>
      <c r="N110" s="16">
        <v>450000</v>
      </c>
      <c r="O110" s="21">
        <f t="shared" si="13"/>
        <v>27000000</v>
      </c>
    </row>
    <row r="111" spans="1:17" ht="15.75" customHeight="1" x14ac:dyDescent="0.25">
      <c r="A111" s="46"/>
      <c r="C111" s="9" t="s">
        <v>92</v>
      </c>
      <c r="D111" s="9">
        <v>3</v>
      </c>
      <c r="E111" s="9" t="s">
        <v>6</v>
      </c>
      <c r="F111" s="45" t="s">
        <v>7</v>
      </c>
      <c r="G111" s="9">
        <v>3</v>
      </c>
      <c r="H111" s="24" t="s">
        <v>9</v>
      </c>
      <c r="I111" s="45" t="s">
        <v>7</v>
      </c>
      <c r="J111" s="23">
        <v>5</v>
      </c>
      <c r="K111" s="83" t="s">
        <v>27</v>
      </c>
      <c r="L111" s="81">
        <f>J111*G111*D111</f>
        <v>45</v>
      </c>
      <c r="M111" s="15" t="s">
        <v>42</v>
      </c>
      <c r="N111" s="16">
        <v>450000</v>
      </c>
      <c r="O111" s="21">
        <f t="shared" si="13"/>
        <v>20250000</v>
      </c>
    </row>
    <row r="112" spans="1:17" ht="15.75" customHeight="1" x14ac:dyDescent="0.25">
      <c r="A112" s="46"/>
      <c r="C112" s="47" t="s">
        <v>100</v>
      </c>
      <c r="D112" s="9"/>
      <c r="E112" s="9"/>
      <c r="F112" s="45"/>
      <c r="G112" s="9"/>
      <c r="H112" s="24"/>
      <c r="I112" s="45"/>
      <c r="J112" s="23"/>
      <c r="K112" s="83"/>
      <c r="L112" s="85"/>
      <c r="M112" s="86"/>
      <c r="N112" s="16"/>
      <c r="O112" s="21"/>
    </row>
    <row r="113" spans="1:17" ht="15.75" customHeight="1" x14ac:dyDescent="0.25">
      <c r="A113" s="46"/>
      <c r="C113" s="2" t="s">
        <v>101</v>
      </c>
      <c r="D113" s="84">
        <v>2</v>
      </c>
      <c r="E113" s="84" t="s">
        <v>6</v>
      </c>
      <c r="F113" s="84" t="s">
        <v>7</v>
      </c>
      <c r="G113" s="2">
        <v>6</v>
      </c>
      <c r="H113" s="5" t="s">
        <v>95</v>
      </c>
      <c r="I113" s="3" t="s">
        <v>7</v>
      </c>
      <c r="J113" s="4">
        <v>5</v>
      </c>
      <c r="K113" s="80" t="s">
        <v>27</v>
      </c>
      <c r="L113" s="81">
        <f>J113*G113*D113</f>
        <v>60</v>
      </c>
      <c r="M113" s="15" t="s">
        <v>96</v>
      </c>
      <c r="N113" s="16">
        <v>750000</v>
      </c>
      <c r="O113" s="21">
        <f>N113*L113</f>
        <v>45000000</v>
      </c>
    </row>
    <row r="114" spans="1:17" ht="15.75" customHeight="1" x14ac:dyDescent="0.25">
      <c r="A114" s="46"/>
      <c r="C114" s="2" t="s">
        <v>126</v>
      </c>
      <c r="D114" s="84">
        <v>1</v>
      </c>
      <c r="E114" s="84" t="s">
        <v>6</v>
      </c>
      <c r="F114" s="84" t="s">
        <v>7</v>
      </c>
      <c r="G114" s="2">
        <v>6</v>
      </c>
      <c r="H114" s="5" t="s">
        <v>95</v>
      </c>
      <c r="I114" s="3" t="s">
        <v>7</v>
      </c>
      <c r="J114" s="4">
        <v>5</v>
      </c>
      <c r="K114" s="80" t="s">
        <v>27</v>
      </c>
      <c r="L114" s="81">
        <f>J114*G114*D114</f>
        <v>30</v>
      </c>
      <c r="M114" s="15" t="s">
        <v>96</v>
      </c>
      <c r="N114" s="16">
        <v>750000</v>
      </c>
      <c r="O114" s="21">
        <f>N114*L114</f>
        <v>22500000</v>
      </c>
    </row>
    <row r="115" spans="1:17" s="82" customFormat="1" ht="15.75" customHeight="1" x14ac:dyDescent="0.25">
      <c r="A115" s="87"/>
      <c r="C115" s="82" t="s">
        <v>22</v>
      </c>
      <c r="D115" s="88"/>
      <c r="E115" s="88"/>
      <c r="F115" s="88"/>
      <c r="H115" s="49"/>
      <c r="I115" s="89"/>
      <c r="J115" s="90"/>
      <c r="K115" s="91"/>
      <c r="L115" s="92"/>
      <c r="M115" s="93"/>
      <c r="N115" s="94"/>
      <c r="O115" s="95"/>
      <c r="P115" s="96"/>
    </row>
    <row r="116" spans="1:17" ht="15.75" customHeight="1" x14ac:dyDescent="0.25">
      <c r="A116" s="46"/>
      <c r="C116" s="2" t="s">
        <v>102</v>
      </c>
      <c r="D116" s="84"/>
      <c r="E116" s="84"/>
      <c r="F116" s="84"/>
      <c r="G116" s="2">
        <v>1</v>
      </c>
      <c r="H116" s="5" t="s">
        <v>8</v>
      </c>
      <c r="I116" s="3"/>
      <c r="K116" s="80"/>
      <c r="L116" s="81">
        <v>1</v>
      </c>
      <c r="M116" s="15" t="s">
        <v>32</v>
      </c>
      <c r="N116" s="16">
        <v>1000000</v>
      </c>
      <c r="O116" s="21">
        <f>N116</f>
        <v>1000000</v>
      </c>
    </row>
    <row r="117" spans="1:17" ht="15.75" customHeight="1" x14ac:dyDescent="0.25">
      <c r="A117" s="46"/>
      <c r="C117" s="2" t="s">
        <v>103</v>
      </c>
      <c r="D117" s="84"/>
      <c r="E117" s="84"/>
      <c r="F117" s="84"/>
      <c r="G117" s="2">
        <v>1</v>
      </c>
      <c r="H117" s="5" t="s">
        <v>8</v>
      </c>
      <c r="I117" s="3"/>
      <c r="K117" s="80"/>
      <c r="L117" s="81">
        <v>1</v>
      </c>
      <c r="M117" s="15" t="s">
        <v>32</v>
      </c>
      <c r="N117" s="16">
        <f>2000000</f>
        <v>2000000</v>
      </c>
      <c r="O117" s="21">
        <f>N117</f>
        <v>2000000</v>
      </c>
    </row>
    <row r="118" spans="1:17" ht="15.75" customHeight="1" x14ac:dyDescent="0.25">
      <c r="A118" s="27"/>
      <c r="B118" s="97"/>
      <c r="C118" s="9"/>
      <c r="D118" s="23"/>
      <c r="E118" s="24"/>
      <c r="F118" s="45"/>
      <c r="G118" s="23"/>
      <c r="H118" s="9"/>
      <c r="I118" s="45"/>
      <c r="J118" s="23"/>
      <c r="K118" s="24"/>
      <c r="L118" s="14"/>
      <c r="M118" s="15"/>
      <c r="N118" s="16"/>
      <c r="O118" s="21"/>
      <c r="Q118" s="26"/>
    </row>
    <row r="119" spans="1:17" ht="15.75" customHeight="1" x14ac:dyDescent="0.25">
      <c r="A119" s="116" t="s">
        <v>104</v>
      </c>
      <c r="B119" s="117"/>
      <c r="C119" s="118"/>
      <c r="D119" s="119"/>
      <c r="E119" s="119"/>
      <c r="F119" s="119"/>
      <c r="G119" s="118"/>
      <c r="H119" s="120"/>
      <c r="I119" s="121"/>
      <c r="J119" s="122"/>
      <c r="K119" s="123"/>
      <c r="L119" s="124"/>
      <c r="M119" s="125"/>
      <c r="N119" s="126"/>
      <c r="O119" s="127">
        <f>O8+O14</f>
        <v>3381740000</v>
      </c>
      <c r="Q119" s="19"/>
    </row>
    <row r="120" spans="1:17" ht="15.75" customHeight="1" x14ac:dyDescent="0.25">
      <c r="A120" s="97"/>
      <c r="B120" s="97"/>
      <c r="D120" s="84"/>
      <c r="E120" s="84"/>
      <c r="F120" s="84"/>
      <c r="G120" s="2"/>
      <c r="H120" s="5"/>
      <c r="I120" s="3"/>
      <c r="L120" s="98"/>
      <c r="M120" s="22"/>
      <c r="N120" s="99"/>
      <c r="O120" s="39"/>
    </row>
    <row r="121" spans="1:17" ht="15.75" customHeight="1" x14ac:dyDescent="0.25">
      <c r="L121" s="2" t="s">
        <v>125</v>
      </c>
      <c r="N121" s="100"/>
    </row>
    <row r="122" spans="1:17" ht="15.75" customHeight="1" x14ac:dyDescent="0.25">
      <c r="N122" s="101"/>
      <c r="O122" s="39"/>
      <c r="P122" s="39"/>
    </row>
    <row r="123" spans="1:17" ht="15.75" customHeight="1" x14ac:dyDescent="0.25">
      <c r="L123" s="2" t="s">
        <v>132</v>
      </c>
      <c r="M123" s="97"/>
      <c r="N123" s="97"/>
      <c r="O123" s="39"/>
      <c r="P123" s="39"/>
    </row>
    <row r="124" spans="1:17" ht="15.75" customHeight="1" x14ac:dyDescent="0.25">
      <c r="L124" s="2" t="s">
        <v>133</v>
      </c>
      <c r="M124" s="102"/>
    </row>
    <row r="125" spans="1:17" ht="15.75" customHeight="1" x14ac:dyDescent="0.25">
      <c r="N125" s="103"/>
      <c r="O125" s="39"/>
      <c r="P125" s="39"/>
    </row>
    <row r="126" spans="1:17" ht="15.75" customHeight="1" x14ac:dyDescent="0.25">
      <c r="N126" s="103"/>
      <c r="O126" s="39"/>
      <c r="P126" s="39"/>
    </row>
    <row r="127" spans="1:17" ht="15.75" customHeight="1" x14ac:dyDescent="0.25">
      <c r="N127" s="103"/>
      <c r="O127" s="39"/>
      <c r="P127" s="39"/>
    </row>
    <row r="128" spans="1:17" ht="15.75" customHeight="1" x14ac:dyDescent="0.25">
      <c r="D128" s="2"/>
      <c r="E128" s="2"/>
      <c r="G128" s="2"/>
      <c r="J128" s="2"/>
      <c r="K128" s="2"/>
      <c r="N128" s="101"/>
      <c r="O128" s="39"/>
      <c r="P128" s="39"/>
    </row>
    <row r="129" spans="4:16" ht="15.75" customHeight="1" x14ac:dyDescent="0.25">
      <c r="D129" s="2"/>
      <c r="E129" s="2"/>
      <c r="G129" s="2"/>
      <c r="J129" s="2"/>
      <c r="K129" s="2"/>
      <c r="L129" s="2" t="s">
        <v>134</v>
      </c>
      <c r="M129" s="97"/>
      <c r="N129" s="97"/>
      <c r="O129" s="97"/>
      <c r="P129" s="41"/>
    </row>
    <row r="130" spans="4:16" ht="15.75" customHeight="1" x14ac:dyDescent="0.25">
      <c r="D130" s="2"/>
      <c r="E130" s="2"/>
      <c r="G130" s="2"/>
      <c r="J130" s="2"/>
      <c r="K130" s="2"/>
      <c r="L130" s="2" t="s">
        <v>135</v>
      </c>
    </row>
  </sheetData>
  <mergeCells count="5">
    <mergeCell ref="A5:K6"/>
    <mergeCell ref="L5:L6"/>
    <mergeCell ref="M5:M6"/>
    <mergeCell ref="N5:N6"/>
    <mergeCell ref="O5:O6"/>
  </mergeCells>
  <pageMargins left="0.31496062992125984" right="0.31496062992125984" top="0.55118110236220474" bottom="0.55118110236220474" header="0.31496062992125984" footer="0.31496062992125984"/>
  <pageSetup paperSize="258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RAB Konsultan (PT.MCC)</vt:lpstr>
      <vt:lpstr>'RAB Konsultan (PT.MCC)'!Print_Area</vt:lpstr>
      <vt:lpstr>'RAB Konsultan (PT.MCC)'!Print_Titles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2014-09-26T10:30:03Z</dcterms:modified>
</cp:coreProperties>
</file>