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60" windowHeight="5205"/>
  </bookViews>
  <sheets>
    <sheet name="HPS Team Base" sheetId="5" r:id="rId1"/>
    <sheet name="Rekap HPS Team Base" sheetId="6" r:id="rId2"/>
    <sheet name="Schedule" sheetId="7" r:id="rId3"/>
  </sheets>
  <definedNames>
    <definedName name="_xlnm.Print_Area" localSheetId="0">'HPS Team Base'!$A$1:$O$136</definedName>
    <definedName name="_xlnm.Print_Titles" localSheetId="0">'HPS Team Base'!$4:$5</definedName>
  </definedNames>
  <calcPr calcId="145621"/>
</workbook>
</file>

<file path=xl/calcChain.xml><?xml version="1.0" encoding="utf-8"?>
<calcChain xmlns="http://schemas.openxmlformats.org/spreadsheetml/2006/main">
  <c r="N21" i="5" l="1"/>
  <c r="L9" i="5"/>
  <c r="O9" i="5" s="1"/>
  <c r="L11" i="5"/>
  <c r="O11" i="5" s="1"/>
  <c r="L10" i="5"/>
  <c r="O10" i="5" s="1"/>
  <c r="O117" i="5"/>
  <c r="L113" i="5"/>
  <c r="O113" i="5"/>
  <c r="L114" i="5"/>
  <c r="O114" i="5"/>
  <c r="O15" i="5"/>
  <c r="O21" i="5"/>
  <c r="L15" i="5"/>
  <c r="L16" i="5"/>
  <c r="O16" i="5" s="1"/>
  <c r="O14" i="5" s="1"/>
  <c r="C9" i="6" s="1"/>
  <c r="L17" i="5"/>
  <c r="O17" i="5"/>
  <c r="L18" i="5"/>
  <c r="O18" i="5"/>
  <c r="L19" i="5"/>
  <c r="O19" i="5" s="1"/>
  <c r="L20" i="5"/>
  <c r="O20" i="5" s="1"/>
  <c r="L21" i="5"/>
  <c r="L27" i="5"/>
  <c r="O27" i="5"/>
  <c r="L28" i="5"/>
  <c r="O28" i="5" s="1"/>
  <c r="L29" i="5"/>
  <c r="O29" i="5" s="1"/>
  <c r="L30" i="5"/>
  <c r="O30" i="5"/>
  <c r="L31" i="5"/>
  <c r="O31" i="5"/>
  <c r="L33" i="5"/>
  <c r="O33" i="5" s="1"/>
  <c r="L34" i="5"/>
  <c r="O34" i="5" s="1"/>
  <c r="L36" i="5"/>
  <c r="O36" i="5"/>
  <c r="L37" i="5"/>
  <c r="O37" i="5"/>
  <c r="L38" i="5"/>
  <c r="O38" i="5" s="1"/>
  <c r="L40" i="5"/>
  <c r="O40" i="5" s="1"/>
  <c r="L41" i="5"/>
  <c r="O41" i="5"/>
  <c r="L42" i="5"/>
  <c r="O42" i="5"/>
  <c r="L46" i="5"/>
  <c r="O46" i="5" s="1"/>
  <c r="L47" i="5"/>
  <c r="O47" i="5" s="1"/>
  <c r="L48" i="5"/>
  <c r="O48" i="5"/>
  <c r="L49" i="5"/>
  <c r="O49" i="5"/>
  <c r="L50" i="5"/>
  <c r="O50" i="5" s="1"/>
  <c r="L51" i="5"/>
  <c r="O51" i="5" s="1"/>
  <c r="L52" i="5"/>
  <c r="O52" i="5"/>
  <c r="L53" i="5"/>
  <c r="O53" i="5"/>
  <c r="L54" i="5"/>
  <c r="O54" i="5" s="1"/>
  <c r="L56" i="5"/>
  <c r="O56" i="5" s="1"/>
  <c r="L57" i="5"/>
  <c r="O57" i="5"/>
  <c r="L58" i="5"/>
  <c r="O58" i="5"/>
  <c r="L59" i="5"/>
  <c r="O59" i="5" s="1"/>
  <c r="L60" i="5"/>
  <c r="O60" i="5" s="1"/>
  <c r="L62" i="5"/>
  <c r="O62" i="5"/>
  <c r="L63" i="5"/>
  <c r="O63" i="5"/>
  <c r="L64" i="5"/>
  <c r="O64" i="5" s="1"/>
  <c r="L66" i="5"/>
  <c r="O66" i="5" s="1"/>
  <c r="L67" i="5"/>
  <c r="O67" i="5"/>
  <c r="L70" i="5"/>
  <c r="O70" i="5"/>
  <c r="L71" i="5"/>
  <c r="O71" i="5" s="1"/>
  <c r="L73" i="5"/>
  <c r="O73" i="5" s="1"/>
  <c r="L74" i="5"/>
  <c r="O74" i="5"/>
  <c r="G77" i="5"/>
  <c r="G79" i="5" s="1"/>
  <c r="L77" i="5"/>
  <c r="O77" i="5" s="1"/>
  <c r="G78" i="5"/>
  <c r="L78" i="5"/>
  <c r="O78" i="5" s="1"/>
  <c r="L80" i="5"/>
  <c r="O80" i="5" s="1"/>
  <c r="L84" i="5"/>
  <c r="O84" i="5" s="1"/>
  <c r="L85" i="5"/>
  <c r="O85" i="5" s="1"/>
  <c r="N85" i="5"/>
  <c r="L89" i="5"/>
  <c r="O89" i="5"/>
  <c r="L90" i="5"/>
  <c r="O90" i="5" s="1"/>
  <c r="L92" i="5"/>
  <c r="O92" i="5" s="1"/>
  <c r="L93" i="5"/>
  <c r="O93" i="5" s="1"/>
  <c r="L94" i="5"/>
  <c r="O94" i="5"/>
  <c r="L95" i="5"/>
  <c r="O95" i="5"/>
  <c r="L96" i="5"/>
  <c r="O96" i="5" s="1"/>
  <c r="L97" i="5"/>
  <c r="O97" i="5" s="1"/>
  <c r="L98" i="5"/>
  <c r="O98" i="5"/>
  <c r="L99" i="5"/>
  <c r="O99" i="5"/>
  <c r="L100" i="5"/>
  <c r="O100" i="5" s="1"/>
  <c r="L101" i="5"/>
  <c r="O101" i="5" s="1"/>
  <c r="L103" i="5"/>
  <c r="O103" i="5" s="1"/>
  <c r="L104" i="5"/>
  <c r="O104" i="5"/>
  <c r="L105" i="5"/>
  <c r="O105" i="5" s="1"/>
  <c r="G106" i="5"/>
  <c r="L106" i="5"/>
  <c r="O106" i="5" s="1"/>
  <c r="L107" i="5"/>
  <c r="O107" i="5"/>
  <c r="L109" i="5"/>
  <c r="O109" i="5"/>
  <c r="L110" i="5"/>
  <c r="O110" i="5" s="1"/>
  <c r="L111" i="5"/>
  <c r="O111" i="5" s="1"/>
  <c r="O118" i="5"/>
  <c r="A2" i="6"/>
  <c r="O25" i="5" l="1"/>
  <c r="O87" i="5"/>
  <c r="L79" i="5"/>
  <c r="O79" i="5" s="1"/>
  <c r="G81" i="5"/>
  <c r="L81" i="5" s="1"/>
  <c r="O81" i="5" s="1"/>
  <c r="O7" i="5"/>
  <c r="G82" i="5"/>
  <c r="L82" i="5" s="1"/>
  <c r="O82" i="5" s="1"/>
  <c r="O44" i="5" s="1"/>
  <c r="D6" i="6" l="1"/>
  <c r="O23" i="5"/>
  <c r="O13" i="5" l="1"/>
  <c r="O120" i="5" s="1"/>
  <c r="O122" i="5" s="1"/>
  <c r="O124" i="5" s="1"/>
  <c r="C10" i="6"/>
  <c r="D8" i="6" s="1"/>
  <c r="D12" i="6"/>
  <c r="D13" i="6" l="1"/>
  <c r="D14" i="6" s="1"/>
  <c r="Q124" i="5"/>
  <c r="Q125" i="5"/>
</calcChain>
</file>

<file path=xl/sharedStrings.xml><?xml version="1.0" encoding="utf-8"?>
<sst xmlns="http://schemas.openxmlformats.org/spreadsheetml/2006/main" count="583" uniqueCount="193">
  <si>
    <t>Kode</t>
  </si>
  <si>
    <t>TAHAPAN PELAKSANAAN DAN RINCIAN KOMPONEN BIAYA</t>
  </si>
  <si>
    <t>Vol.</t>
  </si>
  <si>
    <t>Satuan Ukur</t>
  </si>
  <si>
    <t>Harga Satuan</t>
  </si>
  <si>
    <t>Jumlah Biaya</t>
  </si>
  <si>
    <t>Belanja Bahan</t>
  </si>
  <si>
    <t>ATK</t>
  </si>
  <si>
    <t>pt</t>
  </si>
  <si>
    <t>PT</t>
  </si>
  <si>
    <t>Penggandaan</t>
  </si>
  <si>
    <t>Komputer Suplay</t>
  </si>
  <si>
    <t>Surat menyurat</t>
  </si>
  <si>
    <t>Makan &amp; Snack</t>
  </si>
  <si>
    <t>or</t>
  </si>
  <si>
    <t>x</t>
  </si>
  <si>
    <t>OH</t>
  </si>
  <si>
    <t>Biaya penyelenggaraan</t>
  </si>
  <si>
    <t>lok</t>
  </si>
  <si>
    <t>Pengiklanan</t>
  </si>
  <si>
    <t>bln</t>
  </si>
  <si>
    <t>OB</t>
  </si>
  <si>
    <t>Belanja Jasa Profesi</t>
  </si>
  <si>
    <t>Honor Narasumber</t>
  </si>
  <si>
    <t>jam</t>
  </si>
  <si>
    <t>OJ</t>
  </si>
  <si>
    <t>Honor Moderator</t>
  </si>
  <si>
    <t>kl</t>
  </si>
  <si>
    <t>Belanja Perjalanan Dinas Paket Meeting Dalam Kota</t>
  </si>
  <si>
    <t xml:space="preserve">Transport Lokal </t>
  </si>
  <si>
    <t>tr</t>
  </si>
  <si>
    <t>OT</t>
  </si>
  <si>
    <t>Fullday dalam kota</t>
  </si>
  <si>
    <t xml:space="preserve">Paket Fullday </t>
  </si>
  <si>
    <t>hr</t>
  </si>
  <si>
    <t xml:space="preserve">Uang Saku </t>
  </si>
  <si>
    <t>Transport</t>
  </si>
  <si>
    <t>Uang Harian</t>
  </si>
  <si>
    <t>Penginapan</t>
  </si>
  <si>
    <t>Transport Pusat</t>
  </si>
  <si>
    <t>Uang Harian Pusat</t>
  </si>
  <si>
    <t>Penginapan Pusat</t>
  </si>
  <si>
    <t>bl</t>
  </si>
  <si>
    <t>Transport Daerah</t>
  </si>
  <si>
    <t>Uang Harian Daerah</t>
  </si>
  <si>
    <t>Penginapan Daerah</t>
  </si>
  <si>
    <t>Kepala Bidang Pendayagunaan</t>
  </si>
  <si>
    <t>SDM Kesehatan Dalam Negeri</t>
  </si>
  <si>
    <t>Purwani Eko Prihatin, SKM, M.Kes, M.Ed</t>
  </si>
  <si>
    <t>NIP 196107231985032001</t>
  </si>
  <si>
    <t>Transport Lokal</t>
  </si>
  <si>
    <t>Sewa Peralatan Kantor</t>
  </si>
  <si>
    <t>Biaya Non Personal</t>
  </si>
  <si>
    <t>Biaya Langsung Personal</t>
  </si>
  <si>
    <t>ob</t>
  </si>
  <si>
    <t>Biaya Kegiatan</t>
  </si>
  <si>
    <t>Honor Terkait Output Kegiatan</t>
  </si>
  <si>
    <t>OR</t>
  </si>
  <si>
    <t>AK</t>
  </si>
  <si>
    <t>OA</t>
  </si>
  <si>
    <t>Pencetakan modul dan foto copy</t>
  </si>
  <si>
    <t>Konsumsi rapat persiapan (makan + Snack)</t>
  </si>
  <si>
    <t>OK</t>
  </si>
  <si>
    <t>Spanduk</t>
  </si>
  <si>
    <t>Bh</t>
  </si>
  <si>
    <t>BH</t>
  </si>
  <si>
    <t>Konsumsi Pembukaan/Penutupan</t>
  </si>
  <si>
    <t>Dokumentasi</t>
  </si>
  <si>
    <t>Pencetakan Laporan Penyelenggaraan</t>
  </si>
  <si>
    <t>LAP</t>
  </si>
  <si>
    <t>Konsumsi Kegiatan Pelatihan</t>
  </si>
  <si>
    <t>HR</t>
  </si>
  <si>
    <t>Honor yang terkait dengan output kegiatan</t>
  </si>
  <si>
    <t>Honor Fasilitator</t>
  </si>
  <si>
    <t>JM</t>
  </si>
  <si>
    <t>Honor Pendamping Fasilitator</t>
  </si>
  <si>
    <t>Honor MOT</t>
  </si>
  <si>
    <t>Honor Pembuatan bahan ajar /hand out</t>
  </si>
  <si>
    <t>JD</t>
  </si>
  <si>
    <t>Honor Penulis Sertifikat</t>
  </si>
  <si>
    <t>LB</t>
  </si>
  <si>
    <t>Belanja Jasa Lainnya</t>
  </si>
  <si>
    <t>Jasa Asrama Peserta dan Panitia</t>
  </si>
  <si>
    <t>Jasa Ruang Kelas</t>
  </si>
  <si>
    <t>Jasa Ruang Auditorium</t>
  </si>
  <si>
    <t>Honor Narasumber Pelatihan</t>
  </si>
  <si>
    <t>Honor Narasumber Pembukaan/Penutupan</t>
  </si>
  <si>
    <t>Belanja Perjalanan Biasa</t>
  </si>
  <si>
    <t>Peserta Luar Kota</t>
  </si>
  <si>
    <t>TR</t>
  </si>
  <si>
    <t>Fasilitator Pusat</t>
  </si>
  <si>
    <t>Transport Tenaga Akademis / Panitia</t>
  </si>
  <si>
    <t>Transport Fasilitator</t>
  </si>
  <si>
    <t>Transport Pendamping Fasilitator</t>
  </si>
  <si>
    <t>Transport MOT</t>
  </si>
  <si>
    <t>Transport Pembuat bahan ajar / hand out</t>
  </si>
  <si>
    <t>Transport Penulis Sertifikat</t>
  </si>
  <si>
    <t>Transport Lokal Penyelenggara</t>
  </si>
  <si>
    <t>Transport &amp; Uang Saku Rapat Persiapan</t>
  </si>
  <si>
    <t>Transport Tenaga Akademisi / Panitia</t>
  </si>
  <si>
    <t>Uang Saku Tenaga Akademisi / Panitia</t>
  </si>
  <si>
    <t>Biaya Pencetakan Pedoman Taskshifting</t>
  </si>
  <si>
    <t>Tas Peserta dan Fasilitator</t>
  </si>
  <si>
    <t>Kajian Lapangan</t>
  </si>
  <si>
    <t>Surat menyurat terkait rekrutmen</t>
  </si>
  <si>
    <t>Honor Penanggungjawab Daerah terkait Task Shifting</t>
  </si>
  <si>
    <t>Pembuatan dan pengiriman Laporan (2 minggu-an)</t>
  </si>
  <si>
    <t>Belanja Bahan untuk Peserta</t>
  </si>
  <si>
    <t>Penyusunan Pedoman Penempatan Nakes dengan Tim Base</t>
  </si>
  <si>
    <t xml:space="preserve">Pelaksanaan Uji Coba Penempatan Nakes Tim Base </t>
  </si>
  <si>
    <t>Tool Kit / Alkes Nakes Tim Base</t>
  </si>
  <si>
    <t>Rekrutmen, Pembekalan dan Penetapan Nakes Team Base</t>
  </si>
  <si>
    <t>Pelaksanaan Tugas Nakes Team Base</t>
  </si>
  <si>
    <t>Honor Pendamping Team Base</t>
  </si>
  <si>
    <t>Sewa BaseCamp</t>
  </si>
  <si>
    <t>Transport Mobile (5 nakes + 2 penunjang)</t>
  </si>
  <si>
    <t>Uang Harian (5 nakes + 2 penunjang)</t>
  </si>
  <si>
    <t>Penginapan/sewa camp (5 nakes + 2 penunjang)</t>
  </si>
  <si>
    <t>Telekomunikasi</t>
  </si>
  <si>
    <t>Total Anggaran Jasa Konsultan</t>
  </si>
  <si>
    <t>Pejabat Pembuat Komitmen 2</t>
  </si>
  <si>
    <t>Pusren-Gun SDM Kesehatan</t>
  </si>
  <si>
    <t>Jakarta,           April 2014</t>
  </si>
  <si>
    <t>HARGA PERKIRAAN SENDIRI (HPS) KONSULTAN</t>
  </si>
  <si>
    <t>PELAKSANAAN UJI COBA PENEMPATAN NAKES DENGAN TEAM BASE</t>
  </si>
  <si>
    <t>Ketua Tim (minimal : S2, pengalaman 6 Tahun)</t>
  </si>
  <si>
    <t>Tenaga Ahli (minimal : S2, pengalaman 5 Tahun)</t>
  </si>
  <si>
    <t>I</t>
  </si>
  <si>
    <t>II</t>
  </si>
  <si>
    <t>Biaya Perkantoran</t>
  </si>
  <si>
    <t>Pelaksanaan Monev</t>
  </si>
  <si>
    <t>Sekretaris/Administrasi (Manajemen Keuangan)</t>
  </si>
  <si>
    <t>A</t>
  </si>
  <si>
    <t>B</t>
  </si>
  <si>
    <t>Pajak PPN (10%)</t>
  </si>
  <si>
    <t>Penyusunan &amp; Penggandaan Laporan</t>
  </si>
  <si>
    <t>Administrasi dan Persuratan Pelaporan</t>
  </si>
  <si>
    <t>C</t>
  </si>
  <si>
    <t>Rekapitulasi HPS Konsultan</t>
  </si>
  <si>
    <t>No</t>
  </si>
  <si>
    <t>Uraian Kegiatan</t>
  </si>
  <si>
    <t>Jumlah</t>
  </si>
  <si>
    <t>Biaya Langsung Personil</t>
  </si>
  <si>
    <t>Biaya Langsung Non Personil</t>
  </si>
  <si>
    <t>a. Biaya Perkantoran</t>
  </si>
  <si>
    <t>Sub Total</t>
  </si>
  <si>
    <t>PPN 10 %</t>
  </si>
  <si>
    <t>Total</t>
  </si>
  <si>
    <t>Keterangan :</t>
  </si>
  <si>
    <t>1.</t>
  </si>
  <si>
    <t>Biaya langsung personil (Honor Tim Konsultan) mengacu pada Keputusan DPN INKINDO No. 15/ATP.DPN/IV/2013</t>
  </si>
  <si>
    <t>2.</t>
  </si>
  <si>
    <t>Biaya langsung non personil mengacu pada Permenkeu No.72/PMK.02/2013</t>
  </si>
  <si>
    <t>b. Biaya Pelaksanaan Kegiatan</t>
  </si>
  <si>
    <t>Pelatihan Pra Penempatan</t>
  </si>
  <si>
    <t>Penyusunan Laporan (Pendahuluan, Antara, Akhir)</t>
  </si>
  <si>
    <t>Uraian Kerja</t>
  </si>
  <si>
    <t>Menyusun studi protokol (proposal kegiatan dan rencana kerja)</t>
  </si>
  <si>
    <t>Menyusun laporan pendahuluan</t>
  </si>
  <si>
    <t>Menyusun Pedoman Penempatan Nakes dengan Tim Base dengan tahapan sebagai berikut :</t>
  </si>
  <si>
    <r>
      <t>a.</t>
    </r>
    <r>
      <rPr>
        <sz val="7"/>
        <rFont val="Times New Roman"/>
        <family val="1"/>
      </rPr>
      <t xml:space="preserve">       </t>
    </r>
    <r>
      <rPr>
        <sz val="11"/>
        <rFont val="Cambria"/>
        <family val="1"/>
      </rPr>
      <t>Mengumpulkan bahan</t>
    </r>
  </si>
  <si>
    <r>
      <t>b.</t>
    </r>
    <r>
      <rPr>
        <sz val="7"/>
        <rFont val="Times New Roman"/>
        <family val="1"/>
      </rPr>
      <t xml:space="preserve">       </t>
    </r>
    <r>
      <rPr>
        <sz val="11"/>
        <rFont val="Cambria"/>
        <family val="1"/>
      </rPr>
      <t>Kajian literatur</t>
    </r>
  </si>
  <si>
    <r>
      <t>c.</t>
    </r>
    <r>
      <rPr>
        <sz val="7"/>
        <rFont val="Times New Roman"/>
        <family val="1"/>
      </rPr>
      <t xml:space="preserve">       </t>
    </r>
    <r>
      <rPr>
        <sz val="11"/>
        <rFont val="Cambria"/>
        <family val="1"/>
      </rPr>
      <t>Penyusunan draf</t>
    </r>
  </si>
  <si>
    <r>
      <t>d.</t>
    </r>
    <r>
      <rPr>
        <sz val="7"/>
        <rFont val="Times New Roman"/>
        <family val="1"/>
      </rPr>
      <t xml:space="preserve">       </t>
    </r>
    <r>
      <rPr>
        <sz val="11"/>
        <rFont val="Cambria"/>
        <family val="1"/>
      </rPr>
      <t>Kajian lapangan</t>
    </r>
  </si>
  <si>
    <r>
      <t>e.</t>
    </r>
    <r>
      <rPr>
        <sz val="7"/>
        <rFont val="Times New Roman"/>
        <family val="1"/>
      </rPr>
      <t xml:space="preserve">       </t>
    </r>
    <r>
      <rPr>
        <sz val="11"/>
        <rFont val="Cambria"/>
        <family val="1"/>
      </rPr>
      <t>Pembahasan</t>
    </r>
  </si>
  <si>
    <r>
      <t>f.</t>
    </r>
    <r>
      <rPr>
        <sz val="7"/>
        <rFont val="Times New Roman"/>
        <family val="1"/>
      </rPr>
      <t xml:space="preserve">        </t>
    </r>
    <r>
      <rPr>
        <sz val="11"/>
        <rFont val="Cambria"/>
        <family val="1"/>
      </rPr>
      <t>Finalisasi</t>
    </r>
  </si>
  <si>
    <r>
      <t>g.</t>
    </r>
    <r>
      <rPr>
        <sz val="7"/>
        <rFont val="Times New Roman"/>
        <family val="1"/>
      </rPr>
      <t xml:space="preserve">       </t>
    </r>
    <r>
      <rPr>
        <sz val="11"/>
        <rFont val="Cambria"/>
        <family val="1"/>
      </rPr>
      <t xml:space="preserve">Penetapan </t>
    </r>
  </si>
  <si>
    <t>Rekrutmen</t>
  </si>
  <si>
    <t>Menyusun laporan antara</t>
  </si>
  <si>
    <t>Pelatihan pra penempatan</t>
  </si>
  <si>
    <t>Penempatan/pemberangkatan peserta</t>
  </si>
  <si>
    <t>Monev</t>
  </si>
  <si>
    <t xml:space="preserve">Pemulangan peserta </t>
  </si>
  <si>
    <t>Memaparkan hasil kegiatan</t>
  </si>
  <si>
    <t>Menyusun laporan akhir</t>
  </si>
  <si>
    <t>Dokumen proposal kegiatan dan rencana kerja</t>
  </si>
  <si>
    <t>Dokumen laporan pendahuluan</t>
  </si>
  <si>
    <t>Pedoman Penempatan Nakes dengan Tim Base</t>
  </si>
  <si>
    <t>Dokumen laporan antara</t>
  </si>
  <si>
    <t>Dokumen hasil monev beserta kesimpulan dan rekomendasi</t>
  </si>
  <si>
    <t>Dokumen laporan akhir</t>
  </si>
  <si>
    <t>Hasil Kerja (output)</t>
  </si>
  <si>
    <t>Juli</t>
  </si>
  <si>
    <t>Agustus</t>
  </si>
  <si>
    <t>September</t>
  </si>
  <si>
    <t>Oktober</t>
  </si>
  <si>
    <t>Dokumen hasil kegiatan</t>
  </si>
  <si>
    <t>IMPLEMENTATION SCHEDULE</t>
  </si>
  <si>
    <t>Daftar nakes yang akan ditempatkan dengan berkelompok</t>
  </si>
  <si>
    <t>Dokumen Hasil Pelatihan</t>
  </si>
  <si>
    <t>Daftar nakes yang telah siap ditempatkan dengan berkelompok (setelah pelatihan)</t>
  </si>
  <si>
    <t>November</t>
  </si>
  <si>
    <t>Honor Nakes Team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</si>
</sst>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(&quot;Rp&quot;* #,##0_);_(&quot;Rp&quot;* \(#,##0\);_(&quot;Rp&quot;* &quot;-&quot;_);_(@_)"/>
    <numFmt numFmtId="41" formatCode="_(* #,##0_);_(* \(#,##0\);_(* &quot;-&quot;_);_(@_)"/>
    <numFmt numFmtId="43" formatCode="_(* #,##0.00_);_(* \(#,##0.00\);_(* &quot;-&quot;??_);_(@_)"/>
    <numFmt numFmtId="164" formatCode="_ * #,##0_ ;_ * \-#,##0_ ;_ * &quot;-&quot;_ ;_ @_ "/>
    <numFmt numFmtId="165" formatCode="0_);\(0\)"/>
    <numFmt numFmtId="166" formatCode="_(* #,##0_);_(* \(#,##0\);_(* &quot;-&quot;??_);_(@_)"/>
    <numFmt numFmtId="167" formatCode="0.0"/>
  </numFmts>
  <fonts count="31" x14ac:knownFonts="1">
    <font>
      <sz val="10"/>
      <name val="Arial"/>
    </font>
    <font>
      <sz val="11"/>
      <color indexed="8"/>
      <name val="Calibri"/>
      <family val="2"/>
    </font>
    <font>
      <sz val="12"/>
      <color indexed="8"/>
      <name val="Tw Cen MT"/>
      <family val="2"/>
    </font>
    <font>
      <b/>
      <sz val="12"/>
      <color indexed="8"/>
      <name val="Tw Cen MT"/>
      <family val="2"/>
    </font>
    <font>
      <b/>
      <i/>
      <sz val="12"/>
      <color indexed="8"/>
      <name val="Tw Cen MT"/>
      <family val="2"/>
    </font>
    <font>
      <b/>
      <u/>
      <sz val="12"/>
      <color indexed="8"/>
      <name val="Tw Cen MT"/>
      <family val="2"/>
    </font>
    <font>
      <b/>
      <u val="singleAccounting"/>
      <sz val="12"/>
      <color indexed="8"/>
      <name val="Tw Cen MT"/>
      <family val="2"/>
    </font>
    <font>
      <sz val="10"/>
      <name val="Arial"/>
      <family val="2"/>
    </font>
    <font>
      <sz val="12"/>
      <color indexed="8"/>
      <name val="Tw Cen MT"/>
      <family val="2"/>
    </font>
    <font>
      <b/>
      <sz val="12"/>
      <color indexed="8"/>
      <name val="Tw Cen MT"/>
      <family val="2"/>
    </font>
    <font>
      <i/>
      <u/>
      <sz val="12"/>
      <color indexed="8"/>
      <name val="Tw Cen MT"/>
      <family val="2"/>
    </font>
    <font>
      <b/>
      <u val="singleAccounting"/>
      <sz val="12"/>
      <color indexed="8"/>
      <name val="Tw Cen MT"/>
      <family val="2"/>
    </font>
    <font>
      <b/>
      <u/>
      <sz val="12"/>
      <color indexed="8"/>
      <name val="Tw Cen MT"/>
      <family val="2"/>
    </font>
    <font>
      <b/>
      <i/>
      <sz val="12"/>
      <color indexed="8"/>
      <name val="Tw Cen MT"/>
      <family val="2"/>
    </font>
    <font>
      <i/>
      <sz val="12"/>
      <color indexed="8"/>
      <name val="Tw Cen MT"/>
      <family val="2"/>
    </font>
    <font>
      <sz val="12"/>
      <name val="Tw Cen MT"/>
      <family val="2"/>
    </font>
    <font>
      <sz val="12"/>
      <color theme="0"/>
      <name val="Tw Cen MT"/>
      <family val="2"/>
    </font>
    <font>
      <i/>
      <sz val="12"/>
      <name val="Tw Cen MT"/>
      <family val="2"/>
    </font>
    <font>
      <i/>
      <u/>
      <sz val="12"/>
      <name val="Tw Cen MT"/>
      <family val="2"/>
    </font>
    <font>
      <sz val="10"/>
      <name val="Arial"/>
    </font>
    <font>
      <b/>
      <sz val="14"/>
      <color indexed="8"/>
      <name val="Tw Cen MT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indexed="8"/>
      <name val="Tw Cen MT"/>
      <family val="2"/>
    </font>
    <font>
      <sz val="11"/>
      <name val="Cambria"/>
      <family val="1"/>
    </font>
    <font>
      <sz val="7"/>
      <name val="Times New Roman"/>
      <family val="1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64" fontId="7" fillId="0" borderId="0" applyFont="0" applyFill="0" applyBorder="0" applyAlignment="0" applyProtection="0">
      <alignment vertical="center"/>
    </xf>
    <xf numFmtId="43" fontId="1" fillId="0" borderId="0" applyProtection="0"/>
    <xf numFmtId="0" fontId="1" fillId="0" borderId="0"/>
    <xf numFmtId="43" fontId="19" fillId="0" borderId="0" applyFont="0" applyFill="0" applyBorder="0" applyAlignment="0" applyProtection="0"/>
  </cellStyleXfs>
  <cellXfs count="239">
    <xf numFmtId="0" fontId="0" fillId="0" borderId="0" xfId="0">
      <alignment vertical="center"/>
    </xf>
    <xf numFmtId="0" fontId="2" fillId="0" borderId="0" xfId="3" applyNumberFormat="1" applyFont="1" applyFill="1" applyBorder="1" applyAlignment="1">
      <alignment vertical="top"/>
    </xf>
    <xf numFmtId="41" fontId="2" fillId="0" borderId="0" xfId="3" applyNumberFormat="1" applyFont="1" applyFill="1" applyBorder="1" applyAlignment="1">
      <alignment vertical="top"/>
    </xf>
    <xf numFmtId="41" fontId="2" fillId="0" borderId="0" xfId="1" applyNumberFormat="1" applyFont="1" applyFill="1" applyBorder="1" applyAlignment="1">
      <alignment horizontal="center" vertical="top"/>
    </xf>
    <xf numFmtId="41" fontId="3" fillId="0" borderId="0" xfId="1" applyNumberFormat="1" applyFont="1" applyFill="1" applyBorder="1" applyAlignment="1">
      <alignment horizontal="center" vertical="top"/>
    </xf>
    <xf numFmtId="0" fontId="3" fillId="0" borderId="0" xfId="3" applyNumberFormat="1" applyFont="1" applyFill="1" applyBorder="1" applyAlignment="1">
      <alignment horizontal="left" vertical="top"/>
    </xf>
    <xf numFmtId="0" fontId="2" fillId="0" borderId="0" xfId="3" applyNumberFormat="1" applyFont="1" applyFill="1" applyBorder="1" applyAlignment="1"/>
    <xf numFmtId="41" fontId="2" fillId="0" borderId="0" xfId="1" applyNumberFormat="1" applyFont="1" applyFill="1" applyBorder="1" applyAlignment="1">
      <alignment horizontal="center" vertical="top" wrapText="1"/>
    </xf>
    <xf numFmtId="41" fontId="3" fillId="0" borderId="0" xfId="1" applyNumberFormat="1" applyFont="1" applyFill="1" applyBorder="1" applyAlignment="1">
      <alignment horizontal="center" vertical="center" wrapText="1"/>
    </xf>
    <xf numFmtId="41" fontId="6" fillId="0" borderId="0" xfId="1" applyNumberFormat="1" applyFont="1" applyFill="1" applyBorder="1" applyAlignment="1">
      <alignment horizontal="center" vertical="top"/>
    </xf>
    <xf numFmtId="0" fontId="3" fillId="0" borderId="0" xfId="3" applyNumberFormat="1" applyFont="1" applyFill="1" applyBorder="1" applyAlignment="1">
      <alignment vertical="top"/>
    </xf>
    <xf numFmtId="0" fontId="2" fillId="0" borderId="0" xfId="3" applyNumberFormat="1" applyFont="1" applyFill="1" applyBorder="1" applyAlignment="1">
      <alignment horizontal="left" vertical="top"/>
    </xf>
    <xf numFmtId="0" fontId="2" fillId="0" borderId="0" xfId="3" applyNumberFormat="1" applyFont="1" applyFill="1" applyBorder="1" applyAlignment="1">
      <alignment horizontal="right" vertical="top"/>
    </xf>
    <xf numFmtId="0" fontId="2" fillId="0" borderId="0" xfId="3" applyNumberFormat="1" applyFont="1" applyFill="1" applyBorder="1" applyAlignment="1">
      <alignment horizontal="center" vertical="top"/>
    </xf>
    <xf numFmtId="41" fontId="2" fillId="0" borderId="0" xfId="3" applyNumberFormat="1" applyFont="1" applyFill="1" applyBorder="1" applyAlignment="1">
      <alignment horizontal="center" vertical="top"/>
    </xf>
    <xf numFmtId="0" fontId="2" fillId="0" borderId="2" xfId="3" applyNumberFormat="1" applyFont="1" applyFill="1" applyBorder="1" applyAlignment="1">
      <alignment vertical="top"/>
    </xf>
    <xf numFmtId="41" fontId="4" fillId="0" borderId="3" xfId="1" applyNumberFormat="1" applyFont="1" applyFill="1" applyBorder="1" applyAlignment="1">
      <alignment horizontal="center" vertical="top"/>
    </xf>
    <xf numFmtId="0" fontId="3" fillId="0" borderId="1" xfId="3" applyNumberFormat="1" applyFont="1" applyFill="1" applyBorder="1" applyAlignment="1">
      <alignment vertical="top"/>
    </xf>
    <xf numFmtId="0" fontId="3" fillId="0" borderId="0" xfId="3" applyNumberFormat="1" applyFont="1" applyFill="1" applyBorder="1" applyAlignment="1">
      <alignment horizontal="right" vertical="top"/>
    </xf>
    <xf numFmtId="41" fontId="3" fillId="0" borderId="3" xfId="1" applyNumberFormat="1" applyFont="1" applyFill="1" applyBorder="1" applyAlignment="1">
      <alignment horizontal="center" vertical="top"/>
    </xf>
    <xf numFmtId="0" fontId="5" fillId="0" borderId="0" xfId="3" applyNumberFormat="1" applyFont="1" applyFill="1" applyBorder="1" applyAlignment="1">
      <alignment vertical="top" wrapText="1"/>
    </xf>
    <xf numFmtId="0" fontId="5" fillId="0" borderId="0" xfId="3" applyNumberFormat="1" applyFont="1" applyFill="1" applyBorder="1" applyAlignment="1">
      <alignment horizontal="right" vertical="top" wrapText="1"/>
    </xf>
    <xf numFmtId="0" fontId="2" fillId="0" borderId="0" xfId="3" applyNumberFormat="1" applyFont="1" applyFill="1" applyBorder="1" applyAlignment="1">
      <alignment horizontal="center" vertical="top" wrapText="1"/>
    </xf>
    <xf numFmtId="0" fontId="2" fillId="0" borderId="0" xfId="3" applyNumberFormat="1" applyFont="1" applyFill="1" applyBorder="1" applyAlignment="1">
      <alignment horizontal="center"/>
    </xf>
    <xf numFmtId="0" fontId="2" fillId="0" borderId="0" xfId="3" applyNumberFormat="1" applyFont="1" applyFill="1" applyBorder="1" applyAlignment="1">
      <alignment horizontal="left"/>
    </xf>
    <xf numFmtId="0" fontId="2" fillId="0" borderId="0" xfId="3" applyNumberFormat="1" applyFont="1" applyFill="1" applyBorder="1" applyAlignment="1">
      <alignment horizontal="right"/>
    </xf>
    <xf numFmtId="165" fontId="2" fillId="0" borderId="2" xfId="3" applyNumberFormat="1" applyFont="1" applyFill="1" applyBorder="1" applyAlignment="1">
      <alignment horizontal="center" vertical="top" wrapText="1"/>
    </xf>
    <xf numFmtId="41" fontId="2" fillId="0" borderId="2" xfId="3" applyNumberFormat="1" applyFont="1" applyFill="1" applyBorder="1" applyAlignment="1">
      <alignment vertical="top" wrapText="1"/>
    </xf>
    <xf numFmtId="41" fontId="2" fillId="0" borderId="3" xfId="1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left" vertical="top"/>
    </xf>
    <xf numFmtId="0" fontId="2" fillId="0" borderId="1" xfId="3" applyNumberFormat="1" applyFont="1" applyFill="1" applyBorder="1" applyAlignment="1">
      <alignment vertical="top"/>
    </xf>
    <xf numFmtId="0" fontId="2" fillId="0" borderId="1" xfId="3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0" xfId="3" applyNumberFormat="1" applyFont="1" applyFill="1" applyBorder="1" applyAlignment="1">
      <alignment vertical="top" wrapText="1"/>
    </xf>
    <xf numFmtId="0" fontId="2" fillId="0" borderId="1" xfId="3" applyNumberFormat="1" applyFont="1" applyFill="1" applyBorder="1" applyAlignment="1">
      <alignment horizontal="center" vertical="top" wrapText="1"/>
    </xf>
    <xf numFmtId="41" fontId="2" fillId="0" borderId="2" xfId="2" applyNumberFormat="1" applyFont="1" applyFill="1" applyBorder="1" applyAlignment="1">
      <alignment horizontal="center" vertical="top" wrapText="1"/>
    </xf>
    <xf numFmtId="0" fontId="5" fillId="0" borderId="1" xfId="3" applyNumberFormat="1" applyFont="1" applyFill="1" applyBorder="1" applyAlignment="1">
      <alignment vertical="top" wrapText="1"/>
    </xf>
    <xf numFmtId="41" fontId="6" fillId="0" borderId="3" xfId="1" applyNumberFormat="1" applyFont="1" applyFill="1" applyBorder="1" applyAlignment="1">
      <alignment horizontal="center" vertical="top"/>
    </xf>
    <xf numFmtId="41" fontId="2" fillId="0" borderId="2" xfId="2" applyNumberFormat="1" applyFont="1" applyFill="1" applyBorder="1" applyAlignment="1">
      <alignment vertical="top" wrapText="1"/>
    </xf>
    <xf numFmtId="0" fontId="3" fillId="0" borderId="1" xfId="3" applyNumberFormat="1" applyFont="1" applyFill="1" applyBorder="1" applyAlignment="1">
      <alignment horizontal="left" vertical="top"/>
    </xf>
    <xf numFmtId="0" fontId="3" fillId="0" borderId="2" xfId="3" applyNumberFormat="1" applyFont="1" applyFill="1" applyBorder="1" applyAlignment="1">
      <alignment horizontal="center" vertical="top"/>
    </xf>
    <xf numFmtId="41" fontId="2" fillId="0" borderId="0" xfId="3" applyNumberFormat="1" applyFont="1" applyFill="1" applyBorder="1" applyAlignment="1">
      <alignment horizontal="right" vertical="top"/>
    </xf>
    <xf numFmtId="41" fontId="3" fillId="0" borderId="0" xfId="3" applyNumberFormat="1" applyFont="1" applyFill="1" applyBorder="1" applyAlignment="1">
      <alignment vertical="top"/>
    </xf>
    <xf numFmtId="166" fontId="2" fillId="0" borderId="0" xfId="2" applyNumberFormat="1" applyFont="1" applyFill="1" applyBorder="1" applyAlignment="1">
      <alignment vertical="top"/>
    </xf>
    <xf numFmtId="41" fontId="3" fillId="0" borderId="0" xfId="3" applyNumberFormat="1" applyFont="1" applyFill="1" applyBorder="1" applyAlignment="1">
      <alignment horizontal="center" vertical="top"/>
    </xf>
    <xf numFmtId="41" fontId="2" fillId="0" borderId="2" xfId="1" applyNumberFormat="1" applyFont="1" applyFill="1" applyBorder="1" applyAlignment="1">
      <alignment horizontal="center" vertical="top"/>
    </xf>
    <xf numFmtId="0" fontId="8" fillId="0" borderId="0" xfId="3" applyNumberFormat="1" applyFont="1" applyFill="1" applyBorder="1" applyAlignment="1">
      <alignment vertical="top"/>
    </xf>
    <xf numFmtId="164" fontId="2" fillId="0" borderId="0" xfId="1" applyFont="1" applyFill="1" applyBorder="1" applyAlignment="1">
      <alignment vertical="top"/>
    </xf>
    <xf numFmtId="0" fontId="5" fillId="0" borderId="0" xfId="3" applyNumberFormat="1" applyFont="1" applyFill="1" applyBorder="1" applyAlignment="1">
      <alignment horizontal="left" vertical="top" wrapText="1"/>
    </xf>
    <xf numFmtId="0" fontId="3" fillId="0" borderId="0" xfId="3" applyNumberFormat="1" applyFont="1" applyFill="1" applyBorder="1" applyAlignment="1">
      <alignment horizontal="center" vertical="top"/>
    </xf>
    <xf numFmtId="0" fontId="2" fillId="0" borderId="0" xfId="3" applyNumberFormat="1" applyFont="1" applyFill="1" applyBorder="1" applyAlignment="1">
      <alignment horizontal="right" vertical="top" wrapText="1"/>
    </xf>
    <xf numFmtId="0" fontId="10" fillId="0" borderId="0" xfId="3" applyNumberFormat="1" applyFont="1" applyFill="1" applyBorder="1" applyAlignment="1">
      <alignment vertical="top"/>
    </xf>
    <xf numFmtId="0" fontId="10" fillId="0" borderId="0" xfId="3" applyNumberFormat="1" applyFont="1" applyFill="1" applyBorder="1" applyAlignment="1">
      <alignment horizontal="left" vertical="top"/>
    </xf>
    <xf numFmtId="0" fontId="8" fillId="0" borderId="0" xfId="3" applyNumberFormat="1" applyFont="1" applyFill="1" applyBorder="1" applyAlignment="1">
      <alignment horizontal="left" vertical="top"/>
    </xf>
    <xf numFmtId="0" fontId="8" fillId="0" borderId="0" xfId="3" applyNumberFormat="1" applyFont="1" applyFill="1" applyBorder="1" applyAlignment="1">
      <alignment horizontal="center" vertical="top"/>
    </xf>
    <xf numFmtId="0" fontId="8" fillId="0" borderId="1" xfId="3" applyNumberFormat="1" applyFont="1" applyFill="1" applyBorder="1" applyAlignment="1">
      <alignment horizontal="center" vertical="top" wrapText="1"/>
    </xf>
    <xf numFmtId="0" fontId="10" fillId="0" borderId="0" xfId="3" applyNumberFormat="1" applyFont="1" applyFill="1" applyBorder="1" applyAlignment="1"/>
    <xf numFmtId="0" fontId="8" fillId="0" borderId="0" xfId="3" applyNumberFormat="1" applyFont="1" applyFill="1" applyBorder="1" applyAlignment="1"/>
    <xf numFmtId="41" fontId="9" fillId="0" borderId="3" xfId="1" applyNumberFormat="1" applyFont="1" applyFill="1" applyBorder="1" applyAlignment="1">
      <alignment horizontal="center" vertical="top"/>
    </xf>
    <xf numFmtId="41" fontId="8" fillId="0" borderId="3" xfId="1" applyNumberFormat="1" applyFont="1" applyFill="1" applyBorder="1" applyAlignment="1">
      <alignment horizontal="center" vertical="top"/>
    </xf>
    <xf numFmtId="41" fontId="11" fillId="0" borderId="3" xfId="1" applyNumberFormat="1" applyFont="1" applyFill="1" applyBorder="1" applyAlignment="1">
      <alignment horizontal="center" vertical="top"/>
    </xf>
    <xf numFmtId="0" fontId="12" fillId="0" borderId="0" xfId="3" applyNumberFormat="1" applyFont="1" applyFill="1" applyBorder="1" applyAlignment="1">
      <alignment vertical="top"/>
    </xf>
    <xf numFmtId="0" fontId="13" fillId="0" borderId="0" xfId="3" applyNumberFormat="1" applyFont="1" applyFill="1" applyBorder="1" applyAlignment="1">
      <alignment vertical="top"/>
    </xf>
    <xf numFmtId="0" fontId="14" fillId="0" borderId="0" xfId="3" applyNumberFormat="1" applyFont="1" applyFill="1" applyBorder="1" applyAlignment="1">
      <alignment horizontal="right" vertical="top" wrapText="1"/>
    </xf>
    <xf numFmtId="0" fontId="14" fillId="0" borderId="0" xfId="3" applyNumberFormat="1" applyFont="1" applyFill="1" applyBorder="1" applyAlignment="1">
      <alignment horizontal="left" vertical="top"/>
    </xf>
    <xf numFmtId="0" fontId="14" fillId="0" borderId="0" xfId="3" applyNumberFormat="1" applyFont="1" applyFill="1" applyBorder="1" applyAlignment="1">
      <alignment horizontal="right" vertical="top"/>
    </xf>
    <xf numFmtId="0" fontId="14" fillId="0" borderId="0" xfId="3" applyNumberFormat="1" applyFont="1" applyFill="1" applyBorder="1" applyAlignment="1">
      <alignment vertical="top"/>
    </xf>
    <xf numFmtId="0" fontId="13" fillId="0" borderId="0" xfId="3" applyNumberFormat="1" applyFont="1" applyFill="1" applyBorder="1" applyAlignment="1">
      <alignment horizontal="left" vertical="top"/>
    </xf>
    <xf numFmtId="0" fontId="13" fillId="0" borderId="0" xfId="3" applyNumberFormat="1" applyFont="1" applyFill="1" applyBorder="1" applyAlignment="1">
      <alignment horizontal="right" vertical="top"/>
    </xf>
    <xf numFmtId="165" fontId="14" fillId="0" borderId="2" xfId="3" applyNumberFormat="1" applyFont="1" applyFill="1" applyBorder="1" applyAlignment="1">
      <alignment horizontal="center" vertical="top" wrapText="1"/>
    </xf>
    <xf numFmtId="0" fontId="14" fillId="0" borderId="0" xfId="3" applyNumberFormat="1" applyFont="1" applyFill="1" applyBorder="1" applyAlignment="1">
      <alignment horizontal="center" vertical="top"/>
    </xf>
    <xf numFmtId="41" fontId="14" fillId="0" borderId="2" xfId="3" applyNumberFormat="1" applyFont="1" applyFill="1" applyBorder="1" applyAlignment="1">
      <alignment vertical="top" wrapText="1"/>
    </xf>
    <xf numFmtId="41" fontId="13" fillId="0" borderId="3" xfId="1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5" fillId="0" borderId="0" xfId="0" quotePrefix="1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top" wrapText="1"/>
    </xf>
    <xf numFmtId="165" fontId="2" fillId="0" borderId="3" xfId="3" applyNumberFormat="1" applyFont="1" applyFill="1" applyBorder="1" applyAlignment="1">
      <alignment horizontal="center" vertical="top" wrapText="1"/>
    </xf>
    <xf numFmtId="0" fontId="2" fillId="0" borderId="3" xfId="3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top" wrapText="1"/>
    </xf>
    <xf numFmtId="0" fontId="2" fillId="0" borderId="3" xfId="3" applyNumberFormat="1" applyFont="1" applyFill="1" applyBorder="1" applyAlignment="1">
      <alignment horizontal="left" vertical="top"/>
    </xf>
    <xf numFmtId="0" fontId="2" fillId="0" borderId="3" xfId="3" applyNumberFormat="1" applyFont="1" applyFill="1" applyBorder="1" applyAlignment="1">
      <alignment horizontal="left"/>
    </xf>
    <xf numFmtId="0" fontId="8" fillId="0" borderId="3" xfId="3" applyNumberFormat="1" applyFont="1" applyFill="1" applyBorder="1" applyAlignment="1">
      <alignment horizontal="left" vertical="top"/>
    </xf>
    <xf numFmtId="164" fontId="15" fillId="0" borderId="2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vertical="center" wrapText="1"/>
    </xf>
    <xf numFmtId="0" fontId="4" fillId="0" borderId="0" xfId="3" applyNumberFormat="1" applyFont="1" applyFill="1" applyBorder="1" applyAlignment="1"/>
    <xf numFmtId="0" fontId="4" fillId="0" borderId="0" xfId="3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1" fontId="3" fillId="0" borderId="2" xfId="0" applyNumberFormat="1" applyFont="1" applyFill="1" applyBorder="1" applyAlignment="1">
      <alignment horizontal="center" vertical="top" wrapText="1"/>
    </xf>
    <xf numFmtId="41" fontId="2" fillId="0" borderId="2" xfId="0" applyNumberFormat="1" applyFont="1" applyFill="1" applyBorder="1" applyAlignment="1">
      <alignment horizontal="center" vertical="top" wrapText="1"/>
    </xf>
    <xf numFmtId="41" fontId="6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1" fontId="2" fillId="0" borderId="3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vertical="top" wrapText="1"/>
    </xf>
    <xf numFmtId="41" fontId="2" fillId="0" borderId="1" xfId="3" applyNumberFormat="1" applyFont="1" applyFill="1" applyBorder="1" applyAlignment="1">
      <alignment vertical="top"/>
    </xf>
    <xf numFmtId="0" fontId="2" fillId="2" borderId="0" xfId="3" applyNumberFormat="1" applyFont="1" applyFill="1" applyBorder="1" applyAlignment="1">
      <alignment vertical="top"/>
    </xf>
    <xf numFmtId="0" fontId="2" fillId="2" borderId="0" xfId="3" applyNumberFormat="1" applyFont="1" applyFill="1" applyBorder="1" applyAlignment="1">
      <alignment horizontal="left" vertical="top"/>
    </xf>
    <xf numFmtId="0" fontId="5" fillId="0" borderId="0" xfId="3" applyNumberFormat="1" applyFont="1" applyFill="1" applyBorder="1" applyAlignment="1">
      <alignment vertical="top"/>
    </xf>
    <xf numFmtId="164" fontId="2" fillId="0" borderId="0" xfId="3" applyNumberFormat="1" applyFont="1" applyFill="1" applyBorder="1" applyAlignment="1">
      <alignment vertical="top"/>
    </xf>
    <xf numFmtId="165" fontId="2" fillId="0" borderId="0" xfId="3" applyNumberFormat="1" applyFont="1" applyFill="1" applyBorder="1" applyAlignment="1">
      <alignment horizontal="center" vertical="top" wrapText="1"/>
    </xf>
    <xf numFmtId="41" fontId="2" fillId="0" borderId="0" xfId="2" applyNumberFormat="1" applyFont="1" applyFill="1" applyBorder="1" applyAlignment="1">
      <alignment horizontal="center" vertical="top" wrapText="1"/>
    </xf>
    <xf numFmtId="0" fontId="2" fillId="0" borderId="2" xfId="3" applyNumberFormat="1" applyFont="1" applyFill="1" applyBorder="1" applyAlignment="1">
      <alignment horizontal="center" vertical="top" wrapText="1"/>
    </xf>
    <xf numFmtId="0" fontId="2" fillId="4" borderId="2" xfId="3" applyNumberFormat="1" applyFont="1" applyFill="1" applyBorder="1" applyAlignment="1">
      <alignment horizontal="center" vertical="top"/>
    </xf>
    <xf numFmtId="0" fontId="13" fillId="4" borderId="0" xfId="3" applyNumberFormat="1" applyFont="1" applyFill="1" applyBorder="1" applyAlignment="1">
      <alignment vertical="top"/>
    </xf>
    <xf numFmtId="0" fontId="14" fillId="4" borderId="0" xfId="3" applyNumberFormat="1" applyFont="1" applyFill="1" applyBorder="1" applyAlignment="1">
      <alignment horizontal="right" vertical="top" wrapText="1"/>
    </xf>
    <xf numFmtId="0" fontId="14" fillId="4" borderId="0" xfId="3" applyNumberFormat="1" applyFont="1" applyFill="1" applyBorder="1" applyAlignment="1">
      <alignment horizontal="left" vertical="top"/>
    </xf>
    <xf numFmtId="0" fontId="14" fillId="4" borderId="0" xfId="3" applyNumberFormat="1" applyFont="1" applyFill="1" applyBorder="1" applyAlignment="1">
      <alignment horizontal="right" vertical="top"/>
    </xf>
    <xf numFmtId="0" fontId="14" fillId="4" borderId="0" xfId="3" applyNumberFormat="1" applyFont="1" applyFill="1" applyBorder="1" applyAlignment="1">
      <alignment vertical="top"/>
    </xf>
    <xf numFmtId="0" fontId="13" fillId="4" borderId="0" xfId="3" applyNumberFormat="1" applyFont="1" applyFill="1" applyBorder="1" applyAlignment="1">
      <alignment horizontal="left" vertical="top"/>
    </xf>
    <xf numFmtId="0" fontId="13" fillId="4" borderId="0" xfId="3" applyNumberFormat="1" applyFont="1" applyFill="1" applyBorder="1" applyAlignment="1">
      <alignment horizontal="right" vertical="top"/>
    </xf>
    <xf numFmtId="165" fontId="14" fillId="4" borderId="2" xfId="3" applyNumberFormat="1" applyFont="1" applyFill="1" applyBorder="1" applyAlignment="1">
      <alignment horizontal="center" vertical="top" wrapText="1"/>
    </xf>
    <xf numFmtId="0" fontId="14" fillId="4" borderId="0" xfId="3" applyNumberFormat="1" applyFont="1" applyFill="1" applyBorder="1" applyAlignment="1">
      <alignment horizontal="center" vertical="top"/>
    </xf>
    <xf numFmtId="41" fontId="14" fillId="4" borderId="2" xfId="3" applyNumberFormat="1" applyFont="1" applyFill="1" applyBorder="1" applyAlignment="1">
      <alignment vertical="top" wrapText="1"/>
    </xf>
    <xf numFmtId="41" fontId="13" fillId="4" borderId="3" xfId="1" applyNumberFormat="1" applyFont="1" applyFill="1" applyBorder="1" applyAlignment="1">
      <alignment horizontal="center" vertical="top"/>
    </xf>
    <xf numFmtId="0" fontId="3" fillId="2" borderId="1" xfId="3" applyNumberFormat="1" applyFont="1" applyFill="1" applyBorder="1" applyAlignment="1">
      <alignment vertical="top"/>
    </xf>
    <xf numFmtId="0" fontId="2" fillId="2" borderId="0" xfId="3" applyNumberFormat="1" applyFont="1" applyFill="1" applyBorder="1" applyAlignment="1">
      <alignment vertical="top" wrapText="1"/>
    </xf>
    <xf numFmtId="0" fontId="2" fillId="2" borderId="0" xfId="3" applyNumberFormat="1" applyFont="1" applyFill="1" applyBorder="1" applyAlignment="1">
      <alignment horizontal="center" vertical="top"/>
    </xf>
    <xf numFmtId="0" fontId="2" fillId="2" borderId="0" xfId="3" applyNumberFormat="1" applyFont="1" applyFill="1" applyBorder="1" applyAlignment="1">
      <alignment horizontal="right" vertical="top"/>
    </xf>
    <xf numFmtId="0" fontId="2" fillId="2" borderId="3" xfId="3" applyNumberFormat="1" applyFont="1" applyFill="1" applyBorder="1" applyAlignment="1">
      <alignment horizontal="left" vertical="top"/>
    </xf>
    <xf numFmtId="165" fontId="2" fillId="2" borderId="3" xfId="3" applyNumberFormat="1" applyFont="1" applyFill="1" applyBorder="1" applyAlignment="1">
      <alignment horizontal="center" vertical="top" wrapText="1"/>
    </xf>
    <xf numFmtId="0" fontId="2" fillId="2" borderId="1" xfId="3" applyNumberFormat="1" applyFont="1" applyFill="1" applyBorder="1" applyAlignment="1">
      <alignment horizontal="center" vertical="top" wrapText="1"/>
    </xf>
    <xf numFmtId="41" fontId="2" fillId="2" borderId="2" xfId="2" applyNumberFormat="1" applyFont="1" applyFill="1" applyBorder="1" applyAlignment="1">
      <alignment horizontal="center" vertical="top" wrapText="1"/>
    </xf>
    <xf numFmtId="41" fontId="3" fillId="2" borderId="3" xfId="1" applyNumberFormat="1" applyFont="1" applyFill="1" applyBorder="1" applyAlignment="1">
      <alignment horizontal="center" vertical="top"/>
    </xf>
    <xf numFmtId="165" fontId="2" fillId="2" borderId="2" xfId="3" applyNumberFormat="1" applyFont="1" applyFill="1" applyBorder="1" applyAlignment="1">
      <alignment horizontal="center" vertical="top" wrapText="1"/>
    </xf>
    <xf numFmtId="0" fontId="2" fillId="2" borderId="2" xfId="3" applyNumberFormat="1" applyFont="1" applyFill="1" applyBorder="1" applyAlignment="1">
      <alignment horizontal="center" vertical="top" wrapText="1"/>
    </xf>
    <xf numFmtId="0" fontId="3" fillId="2" borderId="6" xfId="3" applyNumberFormat="1" applyFont="1" applyFill="1" applyBorder="1" applyAlignment="1">
      <alignment vertical="top"/>
    </xf>
    <xf numFmtId="0" fontId="2" fillId="2" borderId="7" xfId="3" applyNumberFormat="1" applyFont="1" applyFill="1" applyBorder="1" applyAlignment="1">
      <alignment vertical="top"/>
    </xf>
    <xf numFmtId="0" fontId="2" fillId="2" borderId="7" xfId="3" applyNumberFormat="1" applyFont="1" applyFill="1" applyBorder="1" applyAlignment="1">
      <alignment vertical="top" wrapText="1"/>
    </xf>
    <xf numFmtId="0" fontId="2" fillId="2" borderId="7" xfId="3" applyNumberFormat="1" applyFont="1" applyFill="1" applyBorder="1" applyAlignment="1">
      <alignment horizontal="left" vertical="top"/>
    </xf>
    <xf numFmtId="0" fontId="2" fillId="2" borderId="7" xfId="3" applyNumberFormat="1" applyFont="1" applyFill="1" applyBorder="1" applyAlignment="1">
      <alignment horizontal="center" vertical="top"/>
    </xf>
    <xf numFmtId="0" fontId="2" fillId="2" borderId="7" xfId="3" applyNumberFormat="1" applyFont="1" applyFill="1" applyBorder="1" applyAlignment="1">
      <alignment horizontal="right" vertical="top"/>
    </xf>
    <xf numFmtId="165" fontId="2" fillId="2" borderId="5" xfId="3" applyNumberFormat="1" applyFont="1" applyFill="1" applyBorder="1" applyAlignment="1">
      <alignment horizontal="center" vertical="top" wrapText="1"/>
    </xf>
    <xf numFmtId="0" fontId="2" fillId="2" borderId="5" xfId="3" applyNumberFormat="1" applyFont="1" applyFill="1" applyBorder="1" applyAlignment="1">
      <alignment horizontal="center" vertical="top" wrapText="1"/>
    </xf>
    <xf numFmtId="41" fontId="2" fillId="2" borderId="5" xfId="2" applyNumberFormat="1" applyFont="1" applyFill="1" applyBorder="1" applyAlignment="1">
      <alignment horizontal="center" vertical="top" wrapText="1"/>
    </xf>
    <xf numFmtId="41" fontId="3" fillId="2" borderId="8" xfId="1" applyNumberFormat="1" applyFont="1" applyFill="1" applyBorder="1" applyAlignment="1">
      <alignment horizontal="center" vertical="top"/>
    </xf>
    <xf numFmtId="0" fontId="3" fillId="2" borderId="2" xfId="3" applyNumberFormat="1" applyFont="1" applyFill="1" applyBorder="1" applyAlignment="1">
      <alignment vertical="top"/>
    </xf>
    <xf numFmtId="0" fontId="3" fillId="2" borderId="5" xfId="3" applyNumberFormat="1" applyFont="1" applyFill="1" applyBorder="1" applyAlignment="1">
      <alignment vertical="top"/>
    </xf>
    <xf numFmtId="0" fontId="3" fillId="0" borderId="2" xfId="3" applyNumberFormat="1" applyFont="1" applyFill="1" applyBorder="1" applyAlignment="1">
      <alignment vertical="top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43" fontId="22" fillId="0" borderId="0" xfId="4" applyFont="1"/>
    <xf numFmtId="0" fontId="21" fillId="0" borderId="0" xfId="0" applyFont="1" applyAlignment="1"/>
    <xf numFmtId="0" fontId="21" fillId="0" borderId="12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1" xfId="0" applyFont="1" applyBorder="1" applyAlignment="1"/>
    <xf numFmtId="42" fontId="23" fillId="0" borderId="10" xfId="0" applyNumberFormat="1" applyFont="1" applyBorder="1" applyAlignment="1"/>
    <xf numFmtId="42" fontId="23" fillId="0" borderId="4" xfId="0" applyNumberFormat="1" applyFont="1" applyBorder="1" applyAlignment="1">
      <alignment horizontal="left"/>
    </xf>
    <xf numFmtId="0" fontId="24" fillId="0" borderId="0" xfId="0" applyFont="1" applyAlignment="1"/>
    <xf numFmtId="167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43" fontId="24" fillId="0" borderId="0" xfId="4" applyFont="1"/>
    <xf numFmtId="0" fontId="21" fillId="0" borderId="2" xfId="0" applyFont="1" applyBorder="1" applyAlignment="1">
      <alignment horizontal="center"/>
    </xf>
    <xf numFmtId="0" fontId="21" fillId="0" borderId="2" xfId="0" applyFont="1" applyBorder="1" applyAlignment="1"/>
    <xf numFmtId="42" fontId="21" fillId="0" borderId="1" xfId="0" applyNumberFormat="1" applyFont="1" applyBorder="1" applyAlignment="1"/>
    <xf numFmtId="42" fontId="21" fillId="0" borderId="3" xfId="0" applyNumberFormat="1" applyFont="1" applyBorder="1" applyAlignment="1">
      <alignment horizontal="left"/>
    </xf>
    <xf numFmtId="167" fontId="22" fillId="0" borderId="0" xfId="0" applyNumberFormat="1" applyFont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2" xfId="0" applyFont="1" applyBorder="1" applyAlignment="1"/>
    <xf numFmtId="42" fontId="23" fillId="0" borderId="1" xfId="0" applyNumberFormat="1" applyFont="1" applyBorder="1" applyAlignment="1"/>
    <xf numFmtId="42" fontId="23" fillId="0" borderId="3" xfId="0" applyNumberFormat="1" applyFont="1" applyBorder="1" applyAlignment="1">
      <alignment horizontal="left"/>
    </xf>
    <xf numFmtId="0" fontId="25" fillId="0" borderId="2" xfId="0" applyFont="1" applyBorder="1" applyAlignment="1">
      <alignment horizontal="center"/>
    </xf>
    <xf numFmtId="0" fontId="25" fillId="0" borderId="2" xfId="0" applyFont="1" applyBorder="1" applyAlignment="1"/>
    <xf numFmtId="42" fontId="25" fillId="0" borderId="1" xfId="0" applyNumberFormat="1" applyFont="1" applyBorder="1" applyAlignment="1"/>
    <xf numFmtId="42" fontId="25" fillId="0" borderId="3" xfId="0" applyNumberFormat="1" applyFont="1" applyBorder="1" applyAlignment="1">
      <alignment horizontal="left"/>
    </xf>
    <xf numFmtId="0" fontId="25" fillId="0" borderId="0" xfId="0" applyFont="1" applyAlignment="1">
      <alignment horizontal="center"/>
    </xf>
    <xf numFmtId="43" fontId="25" fillId="0" borderId="0" xfId="4" applyFont="1"/>
    <xf numFmtId="0" fontId="25" fillId="0" borderId="0" xfId="0" applyFont="1" applyAlignment="1"/>
    <xf numFmtId="0" fontId="22" fillId="0" borderId="2" xfId="0" applyFont="1" applyBorder="1" applyAlignment="1">
      <alignment horizontal="center"/>
    </xf>
    <xf numFmtId="0" fontId="22" fillId="0" borderId="2" xfId="0" applyFont="1" applyBorder="1" applyAlignment="1"/>
    <xf numFmtId="42" fontId="22" fillId="0" borderId="1" xfId="0" applyNumberFormat="1" applyFont="1" applyBorder="1" applyAlignment="1"/>
    <xf numFmtId="42" fontId="22" fillId="0" borderId="3" xfId="0" applyNumberFormat="1" applyFont="1" applyBorder="1" applyAlignment="1">
      <alignment horizontal="left"/>
    </xf>
    <xf numFmtId="42" fontId="23" fillId="0" borderId="1" xfId="0" applyNumberFormat="1" applyFont="1" applyBorder="1" applyAlignment="1">
      <alignment horizontal="center"/>
    </xf>
    <xf numFmtId="42" fontId="24" fillId="0" borderId="3" xfId="0" applyNumberFormat="1" applyFont="1" applyBorder="1" applyAlignment="1">
      <alignment horizontal="left"/>
    </xf>
    <xf numFmtId="0" fontId="22" fillId="0" borderId="5" xfId="0" applyFont="1" applyBorder="1" applyAlignment="1">
      <alignment horizontal="center"/>
    </xf>
    <xf numFmtId="0" fontId="21" fillId="0" borderId="5" xfId="0" applyFont="1" applyBorder="1" applyAlignment="1">
      <alignment horizontal="left"/>
    </xf>
    <xf numFmtId="42" fontId="21" fillId="0" borderId="6" xfId="0" applyNumberFormat="1" applyFont="1" applyBorder="1" applyAlignment="1">
      <alignment horizontal="center"/>
    </xf>
    <xf numFmtId="42" fontId="21" fillId="0" borderId="8" xfId="0" applyNumberFormat="1" applyFont="1" applyBorder="1" applyAlignment="1">
      <alignment horizontal="left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/>
    </xf>
    <xf numFmtId="0" fontId="26" fillId="0" borderId="0" xfId="0" applyFont="1" applyAlignment="1"/>
    <xf numFmtId="0" fontId="25" fillId="0" borderId="0" xfId="0" applyFont="1" applyAlignment="1">
      <alignment horizontal="center" vertical="top" wrapText="1"/>
    </xf>
    <xf numFmtId="0" fontId="27" fillId="0" borderId="0" xfId="3" applyNumberFormat="1" applyFont="1" applyFill="1" applyBorder="1" applyAlignment="1">
      <alignment vertical="top"/>
    </xf>
    <xf numFmtId="0" fontId="22" fillId="0" borderId="0" xfId="0" applyFont="1" applyFill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0" xfId="0" applyFont="1" applyBorder="1" applyAlignment="1"/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0" fillId="0" borderId="12" xfId="0" applyBorder="1">
      <alignment vertical="center"/>
    </xf>
    <xf numFmtId="0" fontId="28" fillId="2" borderId="12" xfId="0" applyFont="1" applyFill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vertical="center" wrapText="1"/>
    </xf>
    <xf numFmtId="0" fontId="28" fillId="0" borderId="12" xfId="0" applyFont="1" applyBorder="1" applyAlignment="1">
      <alignment horizontal="left" vertical="center" wrapText="1" indent="2"/>
    </xf>
    <xf numFmtId="0" fontId="28" fillId="0" borderId="12" xfId="0" applyFont="1" applyFill="1" applyBorder="1" applyAlignment="1">
      <alignment horizontal="center" vertical="center" wrapText="1"/>
    </xf>
    <xf numFmtId="0" fontId="0" fillId="2" borderId="12" xfId="0" applyFill="1" applyBorder="1">
      <alignment vertical="center"/>
    </xf>
    <xf numFmtId="0" fontId="0" fillId="3" borderId="12" xfId="0" applyFill="1" applyBorder="1">
      <alignment vertical="center"/>
    </xf>
    <xf numFmtId="0" fontId="0" fillId="0" borderId="12" xfId="0" applyFill="1" applyBorder="1">
      <alignment vertical="center"/>
    </xf>
    <xf numFmtId="0" fontId="20" fillId="0" borderId="0" xfId="3" applyNumberFormat="1" applyFont="1" applyFill="1" applyBorder="1" applyAlignment="1">
      <alignment horizontal="center" vertical="top"/>
    </xf>
    <xf numFmtId="0" fontId="3" fillId="2" borderId="11" xfId="3" applyNumberFormat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 wrapText="1"/>
    </xf>
    <xf numFmtId="0" fontId="3" fillId="2" borderId="10" xfId="3" applyNumberFormat="1" applyFont="1" applyFill="1" applyBorder="1" applyAlignment="1">
      <alignment horizontal="center" vertical="center" wrapText="1"/>
    </xf>
    <xf numFmtId="0" fontId="3" fillId="2" borderId="9" xfId="3" applyNumberFormat="1" applyFont="1" applyFill="1" applyBorder="1" applyAlignment="1">
      <alignment horizontal="center" vertical="center" wrapText="1"/>
    </xf>
    <xf numFmtId="0" fontId="3" fillId="2" borderId="4" xfId="3" applyNumberFormat="1" applyFont="1" applyFill="1" applyBorder="1" applyAlignment="1">
      <alignment horizontal="center" vertical="center" wrapText="1"/>
    </xf>
    <xf numFmtId="0" fontId="3" fillId="2" borderId="6" xfId="3" applyNumberFormat="1" applyFont="1" applyFill="1" applyBorder="1" applyAlignment="1">
      <alignment horizontal="center" vertical="center" wrapText="1"/>
    </xf>
    <xf numFmtId="0" fontId="3" fillId="2" borderId="7" xfId="3" applyNumberFormat="1" applyFont="1" applyFill="1" applyBorder="1" applyAlignment="1">
      <alignment horizontal="center" vertical="center" wrapText="1"/>
    </xf>
    <xf numFmtId="0" fontId="3" fillId="2" borderId="8" xfId="3" applyNumberFormat="1" applyFont="1" applyFill="1" applyBorder="1" applyAlignment="1">
      <alignment horizontal="center" vertical="center" wrapText="1"/>
    </xf>
    <xf numFmtId="41" fontId="3" fillId="2" borderId="11" xfId="1" applyNumberFormat="1" applyFont="1" applyFill="1" applyBorder="1" applyAlignment="1">
      <alignment horizontal="center" vertical="center" wrapText="1"/>
    </xf>
    <xf numFmtId="0" fontId="2" fillId="2" borderId="5" xfId="3" applyNumberFormat="1" applyFont="1" applyFill="1" applyBorder="1" applyAlignment="1"/>
    <xf numFmtId="0" fontId="25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7" fillId="2" borderId="12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</cellXfs>
  <cellStyles count="5">
    <cellStyle name="Comma" xfId="4" builtinId="3"/>
    <cellStyle name="Comma [0]" xfId="1" builtinId="6"/>
    <cellStyle name="Comma_Sheet1" xfId="2"/>
    <cellStyle name="Normal" xfId="0" builtinId="0"/>
    <cellStyle name="Normal_Shee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69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0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5</xdr:row>
      <xdr:rowOff>0</xdr:rowOff>
    </xdr:from>
    <xdr:to>
      <xdr:col>5</xdr:col>
      <xdr:colOff>104775</xdr:colOff>
      <xdr:row>6</xdr:row>
      <xdr:rowOff>9525</xdr:rowOff>
    </xdr:to>
    <xdr:sp macro="" textlink="">
      <xdr:nvSpPr>
        <xdr:cNvPr id="2171" name="Text Box 1"/>
        <xdr:cNvSpPr>
          <a:spLocks noChangeArrowheads="1"/>
        </xdr:cNvSpPr>
      </xdr:nvSpPr>
      <xdr:spPr bwMode="auto">
        <a:xfrm>
          <a:off x="457200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5</xdr:row>
      <xdr:rowOff>0</xdr:rowOff>
    </xdr:from>
    <xdr:to>
      <xdr:col>4</xdr:col>
      <xdr:colOff>104775</xdr:colOff>
      <xdr:row>6</xdr:row>
      <xdr:rowOff>9525</xdr:rowOff>
    </xdr:to>
    <xdr:sp macro="" textlink="">
      <xdr:nvSpPr>
        <xdr:cNvPr id="2172" name="Text Box 2"/>
        <xdr:cNvSpPr>
          <a:spLocks noChangeArrowheads="1"/>
        </xdr:cNvSpPr>
      </xdr:nvSpPr>
      <xdr:spPr bwMode="auto">
        <a:xfrm>
          <a:off x="430530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3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4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6</xdr:row>
      <xdr:rowOff>9525</xdr:rowOff>
    </xdr:to>
    <xdr:sp macro="" textlink="">
      <xdr:nvSpPr>
        <xdr:cNvPr id="2175" name="Text Box 1"/>
        <xdr:cNvSpPr>
          <a:spLocks noChangeArrowheads="1"/>
        </xdr:cNvSpPr>
      </xdr:nvSpPr>
      <xdr:spPr bwMode="auto">
        <a:xfrm>
          <a:off x="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5</xdr:row>
      <xdr:rowOff>95250</xdr:rowOff>
    </xdr:from>
    <xdr:to>
      <xdr:col>6</xdr:col>
      <xdr:colOff>28575</xdr:colOff>
      <xdr:row>6</xdr:row>
      <xdr:rowOff>95250</xdr:rowOff>
    </xdr:to>
    <xdr:sp macro="" textlink="">
      <xdr:nvSpPr>
        <xdr:cNvPr id="2176" name="Text Box 2"/>
        <xdr:cNvSpPr>
          <a:spLocks noChangeArrowheads="1"/>
        </xdr:cNvSpPr>
      </xdr:nvSpPr>
      <xdr:spPr bwMode="auto">
        <a:xfrm>
          <a:off x="4705350" y="11144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7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8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9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0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1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2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3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4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125</xdr:row>
      <xdr:rowOff>0</xdr:rowOff>
    </xdr:from>
    <xdr:to>
      <xdr:col>5</xdr:col>
      <xdr:colOff>104775</xdr:colOff>
      <xdr:row>125</xdr:row>
      <xdr:rowOff>190500</xdr:rowOff>
    </xdr:to>
    <xdr:sp macro="" textlink="">
      <xdr:nvSpPr>
        <xdr:cNvPr id="2185" name="Text Box 1"/>
        <xdr:cNvSpPr>
          <a:spLocks noChangeArrowheads="1"/>
        </xdr:cNvSpPr>
      </xdr:nvSpPr>
      <xdr:spPr bwMode="auto">
        <a:xfrm>
          <a:off x="4572000" y="2626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125</xdr:row>
      <xdr:rowOff>0</xdr:rowOff>
    </xdr:from>
    <xdr:to>
      <xdr:col>4</xdr:col>
      <xdr:colOff>104775</xdr:colOff>
      <xdr:row>125</xdr:row>
      <xdr:rowOff>190500</xdr:rowOff>
    </xdr:to>
    <xdr:sp macro="" textlink="">
      <xdr:nvSpPr>
        <xdr:cNvPr id="2186" name="Text Box 2"/>
        <xdr:cNvSpPr>
          <a:spLocks noChangeArrowheads="1"/>
        </xdr:cNvSpPr>
      </xdr:nvSpPr>
      <xdr:spPr bwMode="auto">
        <a:xfrm>
          <a:off x="4305300" y="2626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2187" name="Text Box 1"/>
        <xdr:cNvSpPr>
          <a:spLocks noChangeArrowheads="1"/>
        </xdr:cNvSpPr>
      </xdr:nvSpPr>
      <xdr:spPr bwMode="auto">
        <a:xfrm>
          <a:off x="0" y="2626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125</xdr:row>
      <xdr:rowOff>0</xdr:rowOff>
    </xdr:from>
    <xdr:to>
      <xdr:col>6</xdr:col>
      <xdr:colOff>28575</xdr:colOff>
      <xdr:row>125</xdr:row>
      <xdr:rowOff>114300</xdr:rowOff>
    </xdr:to>
    <xdr:sp macro="" textlink="">
      <xdr:nvSpPr>
        <xdr:cNvPr id="2188" name="Text Box 2"/>
        <xdr:cNvSpPr>
          <a:spLocks noChangeArrowheads="1"/>
        </xdr:cNvSpPr>
      </xdr:nvSpPr>
      <xdr:spPr bwMode="auto">
        <a:xfrm>
          <a:off x="4705350" y="262604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2189" name="Text Box 1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2190" name="Text Box 2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2191" name="Text Box 1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104775</xdr:colOff>
      <xdr:row>125</xdr:row>
      <xdr:rowOff>190500</xdr:rowOff>
    </xdr:to>
    <xdr:sp macro="" textlink="">
      <xdr:nvSpPr>
        <xdr:cNvPr id="2192" name="Text Box 2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194" name="Text Box 2"/>
        <xdr:cNvSpPr>
          <a:spLocks noChangeArrowheads="1"/>
        </xdr:cNvSpPr>
      </xdr:nvSpPr>
      <xdr:spPr bwMode="auto">
        <a:xfrm>
          <a:off x="0" y="217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195" name="Text Box 1"/>
        <xdr:cNvSpPr>
          <a:spLocks noChangeArrowheads="1"/>
        </xdr:cNvSpPr>
      </xdr:nvSpPr>
      <xdr:spPr bwMode="auto">
        <a:xfrm>
          <a:off x="0" y="217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196" name="Text Box 2"/>
        <xdr:cNvSpPr>
          <a:spLocks noChangeArrowheads="1"/>
        </xdr:cNvSpPr>
      </xdr:nvSpPr>
      <xdr:spPr bwMode="auto">
        <a:xfrm>
          <a:off x="0" y="217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197" name="Text Box 1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198" name="Text Box 2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199" name="Text Box 1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200" name="Text Box 2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152400</xdr:rowOff>
    </xdr:to>
    <xdr:sp macro="" textlink="">
      <xdr:nvSpPr>
        <xdr:cNvPr id="2201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152400</xdr:rowOff>
    </xdr:to>
    <xdr:sp macro="" textlink="">
      <xdr:nvSpPr>
        <xdr:cNvPr id="2202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152400</xdr:rowOff>
    </xdr:to>
    <xdr:sp macro="" textlink="">
      <xdr:nvSpPr>
        <xdr:cNvPr id="2203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152400</xdr:rowOff>
    </xdr:to>
    <xdr:sp macro="" textlink="">
      <xdr:nvSpPr>
        <xdr:cNvPr id="2204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7</xdr:row>
      <xdr:rowOff>28575</xdr:rowOff>
    </xdr:to>
    <xdr:sp macro="" textlink="">
      <xdr:nvSpPr>
        <xdr:cNvPr id="2205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7</xdr:row>
      <xdr:rowOff>28575</xdr:rowOff>
    </xdr:to>
    <xdr:sp macro="" textlink="">
      <xdr:nvSpPr>
        <xdr:cNvPr id="2206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7</xdr:row>
      <xdr:rowOff>28575</xdr:rowOff>
    </xdr:to>
    <xdr:sp macro="" textlink="">
      <xdr:nvSpPr>
        <xdr:cNvPr id="2207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7</xdr:row>
      <xdr:rowOff>28575</xdr:rowOff>
    </xdr:to>
    <xdr:sp macro="" textlink="">
      <xdr:nvSpPr>
        <xdr:cNvPr id="2208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161925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104775</xdr:colOff>
      <xdr:row>119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123825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123825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123825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200025</xdr:rowOff>
    </xdr:from>
    <xdr:to>
      <xdr:col>0</xdr:col>
      <xdr:colOff>104775</xdr:colOff>
      <xdr:row>23</xdr:row>
      <xdr:rowOff>123825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136"/>
  <sheetViews>
    <sheetView tabSelected="1" view="pageBreakPreview" zoomScaleSheetLayoutView="100" workbookViewId="0">
      <selection activeCell="C105" sqref="C105"/>
    </sheetView>
  </sheetViews>
  <sheetFormatPr defaultColWidth="8" defaultRowHeight="15.75" customHeight="1" x14ac:dyDescent="0.2"/>
  <cols>
    <col min="1" max="1" width="9.140625" style="1" customWidth="1"/>
    <col min="2" max="2" width="3.85546875" style="1" customWidth="1"/>
    <col min="3" max="3" width="48.140625" style="1" customWidth="1"/>
    <col min="4" max="4" width="4.42578125" style="12" customWidth="1"/>
    <col min="5" max="5" width="4" style="11" customWidth="1"/>
    <col min="6" max="6" width="2" style="1" customWidth="1"/>
    <col min="7" max="7" width="5.140625" style="12" bestFit="1" customWidth="1"/>
    <col min="8" max="8" width="4.28515625" style="1" customWidth="1"/>
    <col min="9" max="9" width="2" style="1" customWidth="1"/>
    <col min="10" max="10" width="4" style="12" customWidth="1"/>
    <col min="11" max="11" width="4" style="11" customWidth="1"/>
    <col min="12" max="12" width="8.28515625" style="1" customWidth="1"/>
    <col min="13" max="13" width="8" style="1" customWidth="1"/>
    <col min="14" max="14" width="17" style="2" customWidth="1"/>
    <col min="15" max="15" width="18" style="3" bestFit="1" customWidth="1"/>
    <col min="16" max="16" width="2.42578125" style="3" customWidth="1"/>
    <col min="17" max="17" width="19.28515625" style="1" customWidth="1"/>
    <col min="18" max="16384" width="8" style="1"/>
  </cols>
  <sheetData>
    <row r="1" spans="1:17" ht="15.75" customHeight="1" x14ac:dyDescent="0.2">
      <c r="A1" s="217" t="s">
        <v>123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49"/>
    </row>
    <row r="2" spans="1:17" ht="15.75" customHeight="1" x14ac:dyDescent="0.2">
      <c r="A2" s="217" t="s">
        <v>124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49"/>
    </row>
    <row r="3" spans="1:17" ht="15.75" customHeight="1" x14ac:dyDescent="0.2">
      <c r="B3" s="13"/>
      <c r="C3" s="13"/>
      <c r="F3" s="13"/>
      <c r="I3" s="13"/>
      <c r="L3" s="13"/>
      <c r="M3" s="13"/>
      <c r="N3" s="14"/>
    </row>
    <row r="4" spans="1:17" ht="16.5" customHeight="1" x14ac:dyDescent="0.2">
      <c r="A4" s="218" t="s">
        <v>0</v>
      </c>
      <c r="B4" s="220" t="s">
        <v>1</v>
      </c>
      <c r="C4" s="221"/>
      <c r="D4" s="221"/>
      <c r="E4" s="221"/>
      <c r="F4" s="221"/>
      <c r="G4" s="221"/>
      <c r="H4" s="221"/>
      <c r="I4" s="221"/>
      <c r="J4" s="221"/>
      <c r="K4" s="222"/>
      <c r="L4" s="218" t="s">
        <v>2</v>
      </c>
      <c r="M4" s="218" t="s">
        <v>3</v>
      </c>
      <c r="N4" s="218" t="s">
        <v>4</v>
      </c>
      <c r="O4" s="226" t="s">
        <v>5</v>
      </c>
      <c r="P4" s="8"/>
    </row>
    <row r="5" spans="1:17" ht="16.5" customHeight="1" x14ac:dyDescent="0.25">
      <c r="A5" s="219"/>
      <c r="B5" s="223"/>
      <c r="C5" s="224"/>
      <c r="D5" s="224"/>
      <c r="E5" s="224"/>
      <c r="F5" s="224"/>
      <c r="G5" s="224"/>
      <c r="H5" s="224"/>
      <c r="I5" s="224"/>
      <c r="J5" s="224"/>
      <c r="K5" s="225"/>
      <c r="L5" s="219"/>
      <c r="M5" s="219"/>
      <c r="N5" s="219"/>
      <c r="O5" s="227"/>
      <c r="P5" s="6"/>
    </row>
    <row r="6" spans="1:17" ht="16.5" customHeight="1" x14ac:dyDescent="0.2">
      <c r="A6" s="40"/>
      <c r="B6" s="36"/>
      <c r="C6" s="20"/>
      <c r="D6" s="21"/>
      <c r="E6" s="48"/>
      <c r="F6" s="20"/>
      <c r="G6" s="21"/>
      <c r="H6" s="20"/>
      <c r="I6" s="20"/>
      <c r="J6" s="21"/>
      <c r="L6" s="26"/>
      <c r="M6" s="34"/>
      <c r="N6" s="35"/>
      <c r="O6" s="37"/>
      <c r="P6" s="9"/>
    </row>
    <row r="7" spans="1:17" ht="16.5" customHeight="1" x14ac:dyDescent="0.2">
      <c r="A7" s="115" t="s">
        <v>127</v>
      </c>
      <c r="B7" s="116" t="s">
        <v>53</v>
      </c>
      <c r="C7" s="116"/>
      <c r="D7" s="117"/>
      <c r="E7" s="118"/>
      <c r="F7" s="118"/>
      <c r="G7" s="119"/>
      <c r="H7" s="120"/>
      <c r="I7" s="121"/>
      <c r="J7" s="122"/>
      <c r="K7" s="121"/>
      <c r="L7" s="123"/>
      <c r="M7" s="124"/>
      <c r="N7" s="125"/>
      <c r="O7" s="126">
        <f>SUM(O9:O11)</f>
        <v>545500000</v>
      </c>
      <c r="P7" s="4"/>
      <c r="Q7" s="2"/>
    </row>
    <row r="8" spans="1:17" ht="16.5" customHeight="1" x14ac:dyDescent="0.2">
      <c r="A8" s="15"/>
      <c r="B8" s="17"/>
      <c r="C8" s="62"/>
      <c r="D8" s="63"/>
      <c r="E8" s="64"/>
      <c r="F8" s="64"/>
      <c r="G8" s="65"/>
      <c r="H8" s="66"/>
      <c r="I8" s="67"/>
      <c r="J8" s="68"/>
      <c r="K8" s="67"/>
      <c r="L8" s="69"/>
      <c r="M8" s="70"/>
      <c r="N8" s="71"/>
      <c r="O8" s="72"/>
      <c r="P8" s="4"/>
      <c r="Q8" s="2"/>
    </row>
    <row r="9" spans="1:17" ht="16.5" customHeight="1" x14ac:dyDescent="0.2">
      <c r="A9" s="15"/>
      <c r="B9" s="17"/>
      <c r="C9" s="1" t="s">
        <v>125</v>
      </c>
      <c r="D9" s="50">
        <v>1</v>
      </c>
      <c r="E9" s="53" t="s">
        <v>14</v>
      </c>
      <c r="F9" s="53" t="s">
        <v>15</v>
      </c>
      <c r="G9" s="12">
        <v>5</v>
      </c>
      <c r="H9" s="46" t="s">
        <v>42</v>
      </c>
      <c r="I9" s="5"/>
      <c r="J9" s="18"/>
      <c r="K9" s="5"/>
      <c r="L9" s="26">
        <f>G9*D9</f>
        <v>5</v>
      </c>
      <c r="M9" s="54" t="s">
        <v>54</v>
      </c>
      <c r="N9" s="27">
        <v>26750000</v>
      </c>
      <c r="O9" s="59">
        <f>N9*L9</f>
        <v>133750000</v>
      </c>
      <c r="P9" s="4"/>
    </row>
    <row r="10" spans="1:17" ht="16.5" customHeight="1" x14ac:dyDescent="0.2">
      <c r="A10" s="15"/>
      <c r="B10" s="17"/>
      <c r="C10" s="1" t="s">
        <v>126</v>
      </c>
      <c r="D10" s="50">
        <v>3</v>
      </c>
      <c r="E10" s="53" t="s">
        <v>14</v>
      </c>
      <c r="F10" s="53" t="s">
        <v>15</v>
      </c>
      <c r="G10" s="12">
        <v>5</v>
      </c>
      <c r="H10" s="46" t="s">
        <v>42</v>
      </c>
      <c r="I10" s="5"/>
      <c r="J10" s="18"/>
      <c r="K10" s="5"/>
      <c r="L10" s="26">
        <f>G10*D10</f>
        <v>15</v>
      </c>
      <c r="M10" s="54" t="s">
        <v>54</v>
      </c>
      <c r="N10" s="27">
        <v>24550000</v>
      </c>
      <c r="O10" s="59">
        <f>N10*L10</f>
        <v>368250000</v>
      </c>
      <c r="P10" s="4"/>
    </row>
    <row r="11" spans="1:17" ht="16.5" customHeight="1" x14ac:dyDescent="0.2">
      <c r="A11" s="15"/>
      <c r="B11" s="17"/>
      <c r="C11" s="1" t="s">
        <v>131</v>
      </c>
      <c r="D11" s="50">
        <v>2</v>
      </c>
      <c r="E11" s="53" t="s">
        <v>14</v>
      </c>
      <c r="F11" s="53" t="s">
        <v>15</v>
      </c>
      <c r="G11" s="12">
        <v>5</v>
      </c>
      <c r="H11" s="46" t="s">
        <v>42</v>
      </c>
      <c r="I11" s="5"/>
      <c r="J11" s="18"/>
      <c r="K11" s="5"/>
      <c r="L11" s="26">
        <f>G11*D11</f>
        <v>10</v>
      </c>
      <c r="M11" s="54" t="s">
        <v>54</v>
      </c>
      <c r="N11" s="27">
        <v>4350000</v>
      </c>
      <c r="O11" s="59">
        <f>N11*L11</f>
        <v>43500000</v>
      </c>
      <c r="P11" s="4"/>
    </row>
    <row r="12" spans="1:17" ht="16.5" customHeight="1" x14ac:dyDescent="0.2">
      <c r="A12" s="15"/>
      <c r="B12" s="17"/>
      <c r="D12" s="50"/>
      <c r="F12" s="11"/>
      <c r="I12" s="5"/>
      <c r="J12" s="18"/>
      <c r="K12" s="5"/>
      <c r="L12" s="26"/>
      <c r="M12" s="13"/>
      <c r="N12" s="27"/>
      <c r="O12" s="19"/>
      <c r="P12" s="4"/>
    </row>
    <row r="13" spans="1:17" ht="16.5" customHeight="1" x14ac:dyDescent="0.2">
      <c r="A13" s="115" t="s">
        <v>128</v>
      </c>
      <c r="B13" s="116" t="s">
        <v>52</v>
      </c>
      <c r="C13" s="116"/>
      <c r="D13" s="117"/>
      <c r="E13" s="118"/>
      <c r="F13" s="118"/>
      <c r="G13" s="119"/>
      <c r="H13" s="120"/>
      <c r="I13" s="121"/>
      <c r="J13" s="122"/>
      <c r="K13" s="121"/>
      <c r="L13" s="123"/>
      <c r="M13" s="124"/>
      <c r="N13" s="125"/>
      <c r="O13" s="126">
        <f>O23+O14</f>
        <v>3432730000</v>
      </c>
      <c r="P13" s="4"/>
    </row>
    <row r="14" spans="1:17" ht="16.5" customHeight="1" x14ac:dyDescent="0.2">
      <c r="A14" s="15"/>
      <c r="B14" s="110" t="s">
        <v>129</v>
      </c>
      <c r="C14" s="61"/>
      <c r="D14" s="50"/>
      <c r="F14" s="11"/>
      <c r="I14" s="5"/>
      <c r="J14" s="18"/>
      <c r="K14" s="5"/>
      <c r="L14" s="26"/>
      <c r="M14" s="13"/>
      <c r="N14" s="27"/>
      <c r="O14" s="19">
        <f>SUM(O15:O21)</f>
        <v>40000000</v>
      </c>
      <c r="P14" s="4"/>
    </row>
    <row r="15" spans="1:17" ht="16.5" customHeight="1" x14ac:dyDescent="0.25">
      <c r="A15" s="15"/>
      <c r="B15" s="17"/>
      <c r="C15" s="6" t="s">
        <v>7</v>
      </c>
      <c r="D15" s="25"/>
      <c r="E15" s="24"/>
      <c r="F15" s="23"/>
      <c r="G15" s="25">
        <v>6</v>
      </c>
      <c r="H15" s="6" t="s">
        <v>8</v>
      </c>
      <c r="I15" s="23"/>
      <c r="J15" s="25"/>
      <c r="K15" s="24"/>
      <c r="L15" s="26">
        <f t="shared" ref="L15:L21" si="0">G15</f>
        <v>6</v>
      </c>
      <c r="M15" s="22" t="s">
        <v>9</v>
      </c>
      <c r="N15" s="27">
        <v>1000000</v>
      </c>
      <c r="O15" s="28">
        <f>N15*L15</f>
        <v>6000000</v>
      </c>
    </row>
    <row r="16" spans="1:17" ht="16.5" customHeight="1" x14ac:dyDescent="0.25">
      <c r="A16" s="15"/>
      <c r="B16" s="30"/>
      <c r="C16" s="6" t="s">
        <v>10</v>
      </c>
      <c r="D16" s="25"/>
      <c r="E16" s="24"/>
      <c r="F16" s="23"/>
      <c r="G16" s="25">
        <v>6</v>
      </c>
      <c r="H16" s="6" t="s">
        <v>8</v>
      </c>
      <c r="I16" s="23"/>
      <c r="J16" s="25"/>
      <c r="K16" s="24"/>
      <c r="L16" s="26">
        <f t="shared" si="0"/>
        <v>6</v>
      </c>
      <c r="M16" s="22" t="s">
        <v>9</v>
      </c>
      <c r="N16" s="27">
        <v>1000000</v>
      </c>
      <c r="O16" s="28">
        <f>N16*L16</f>
        <v>6000000</v>
      </c>
    </row>
    <row r="17" spans="1:15" ht="16.5" customHeight="1" x14ac:dyDescent="0.25">
      <c r="A17" s="15"/>
      <c r="B17" s="30"/>
      <c r="C17" s="6" t="s">
        <v>11</v>
      </c>
      <c r="D17" s="25"/>
      <c r="E17" s="24"/>
      <c r="F17" s="23"/>
      <c r="G17" s="25">
        <v>6</v>
      </c>
      <c r="H17" s="6" t="s">
        <v>8</v>
      </c>
      <c r="I17" s="23"/>
      <c r="J17" s="25"/>
      <c r="K17" s="24"/>
      <c r="L17" s="26">
        <f t="shared" si="0"/>
        <v>6</v>
      </c>
      <c r="M17" s="22" t="s">
        <v>9</v>
      </c>
      <c r="N17" s="27">
        <v>1000000</v>
      </c>
      <c r="O17" s="28">
        <f>N17*L17</f>
        <v>6000000</v>
      </c>
    </row>
    <row r="18" spans="1:15" ht="16.5" customHeight="1" x14ac:dyDescent="0.25">
      <c r="A18" s="15"/>
      <c r="B18" s="30"/>
      <c r="C18" s="6" t="s">
        <v>51</v>
      </c>
      <c r="D18" s="25"/>
      <c r="E18" s="24"/>
      <c r="F18" s="23"/>
      <c r="G18" s="25">
        <v>6</v>
      </c>
      <c r="H18" s="6" t="s">
        <v>8</v>
      </c>
      <c r="I18" s="23"/>
      <c r="J18" s="25"/>
      <c r="K18" s="24"/>
      <c r="L18" s="26">
        <f t="shared" si="0"/>
        <v>6</v>
      </c>
      <c r="M18" s="22" t="s">
        <v>9</v>
      </c>
      <c r="N18" s="27">
        <v>1000000</v>
      </c>
      <c r="O18" s="28">
        <f>N18*L18</f>
        <v>6000000</v>
      </c>
    </row>
    <row r="19" spans="1:15" ht="16.5" customHeight="1" x14ac:dyDescent="0.25">
      <c r="A19" s="15"/>
      <c r="B19" s="30"/>
      <c r="C19" s="6" t="s">
        <v>12</v>
      </c>
      <c r="D19" s="6"/>
      <c r="E19" s="6"/>
      <c r="F19" s="23"/>
      <c r="G19" s="6">
        <v>6</v>
      </c>
      <c r="H19" s="24" t="s">
        <v>8</v>
      </c>
      <c r="I19" s="23"/>
      <c r="J19" s="25"/>
      <c r="K19" s="24"/>
      <c r="L19" s="26">
        <f t="shared" si="0"/>
        <v>6</v>
      </c>
      <c r="M19" s="22" t="s">
        <v>9</v>
      </c>
      <c r="N19" s="27">
        <v>500000</v>
      </c>
      <c r="O19" s="28">
        <f t="shared" ref="O19:O21" si="1">N19*L19</f>
        <v>3000000</v>
      </c>
    </row>
    <row r="20" spans="1:15" ht="16.5" customHeight="1" x14ac:dyDescent="0.25">
      <c r="A20" s="15"/>
      <c r="B20" s="30"/>
      <c r="C20" s="6" t="s">
        <v>118</v>
      </c>
      <c r="D20" s="6"/>
      <c r="E20" s="6"/>
      <c r="F20" s="23"/>
      <c r="G20" s="6">
        <v>6</v>
      </c>
      <c r="H20" s="24" t="s">
        <v>8</v>
      </c>
      <c r="I20" s="23"/>
      <c r="J20" s="25"/>
      <c r="K20" s="24"/>
      <c r="L20" s="26">
        <f t="shared" si="0"/>
        <v>6</v>
      </c>
      <c r="M20" s="22" t="s">
        <v>9</v>
      </c>
      <c r="N20" s="27">
        <v>500000</v>
      </c>
      <c r="O20" s="28">
        <f t="shared" ref="O20" si="2">N20*L20</f>
        <v>3000000</v>
      </c>
    </row>
    <row r="21" spans="1:15" ht="16.5" customHeight="1" x14ac:dyDescent="0.25">
      <c r="A21" s="15"/>
      <c r="B21" s="30"/>
      <c r="C21" s="6" t="s">
        <v>19</v>
      </c>
      <c r="D21" s="6"/>
      <c r="E21" s="6"/>
      <c r="F21" s="23"/>
      <c r="G21" s="6">
        <v>1</v>
      </c>
      <c r="H21" s="24" t="s">
        <v>8</v>
      </c>
      <c r="I21" s="23"/>
      <c r="J21" s="25"/>
      <c r="K21" s="24"/>
      <c r="L21" s="26">
        <f t="shared" si="0"/>
        <v>1</v>
      </c>
      <c r="M21" s="22" t="s">
        <v>9</v>
      </c>
      <c r="N21" s="27">
        <f>10000000</f>
        <v>10000000</v>
      </c>
      <c r="O21" s="28">
        <f t="shared" si="1"/>
        <v>10000000</v>
      </c>
    </row>
    <row r="22" spans="1:15" ht="16.5" customHeight="1" x14ac:dyDescent="0.25">
      <c r="A22" s="15"/>
      <c r="B22" s="30"/>
      <c r="C22" s="6"/>
      <c r="D22" s="25"/>
      <c r="E22" s="24"/>
      <c r="F22" s="23"/>
      <c r="G22" s="25"/>
      <c r="H22" s="6"/>
      <c r="I22" s="23"/>
      <c r="J22" s="25"/>
      <c r="K22" s="24"/>
      <c r="L22" s="26"/>
      <c r="M22" s="22"/>
      <c r="N22" s="27"/>
      <c r="O22" s="28"/>
    </row>
    <row r="23" spans="1:15" ht="16.5" customHeight="1" x14ac:dyDescent="0.2">
      <c r="A23" s="15"/>
      <c r="B23" s="61" t="s">
        <v>55</v>
      </c>
      <c r="C23" s="61"/>
      <c r="D23" s="22"/>
      <c r="F23" s="11"/>
      <c r="G23" s="11"/>
      <c r="H23" s="11"/>
      <c r="I23" s="5"/>
      <c r="J23" s="18"/>
      <c r="K23" s="5"/>
      <c r="L23" s="26"/>
      <c r="M23" s="31"/>
      <c r="N23" s="27"/>
      <c r="O23" s="19">
        <f>O25+O44+O87</f>
        <v>3392730000</v>
      </c>
    </row>
    <row r="24" spans="1:15" ht="16.5" customHeight="1" x14ac:dyDescent="0.2">
      <c r="A24" s="15"/>
      <c r="B24" s="17"/>
      <c r="C24" s="61"/>
      <c r="D24" s="22"/>
      <c r="F24" s="11"/>
      <c r="G24" s="11"/>
      <c r="H24" s="11"/>
      <c r="I24" s="5"/>
      <c r="J24" s="18"/>
      <c r="K24" s="5"/>
      <c r="L24" s="26"/>
      <c r="M24" s="13"/>
      <c r="N24" s="27"/>
      <c r="O24" s="60"/>
    </row>
    <row r="25" spans="1:15" ht="16.5" customHeight="1" x14ac:dyDescent="0.2">
      <c r="A25" s="15"/>
      <c r="B25" s="91" t="s">
        <v>108</v>
      </c>
      <c r="C25" s="91"/>
      <c r="D25" s="22"/>
      <c r="F25" s="11"/>
      <c r="G25" s="11"/>
      <c r="H25" s="11"/>
      <c r="I25" s="5"/>
      <c r="J25" s="18"/>
      <c r="K25" s="5"/>
      <c r="L25" s="26"/>
      <c r="M25" s="13"/>
      <c r="N25" s="27"/>
      <c r="O25" s="16">
        <f>SUM(O27:O42)</f>
        <v>469000000</v>
      </c>
    </row>
    <row r="26" spans="1:15" ht="16.5" customHeight="1" x14ac:dyDescent="0.2">
      <c r="A26" s="15"/>
      <c r="B26" s="17"/>
      <c r="C26" s="51" t="s">
        <v>6</v>
      </c>
      <c r="D26" s="22"/>
      <c r="F26" s="11"/>
      <c r="G26" s="11"/>
      <c r="H26" s="11"/>
      <c r="I26" s="5"/>
      <c r="J26" s="18"/>
      <c r="K26" s="5"/>
      <c r="L26" s="26"/>
      <c r="M26" s="13"/>
      <c r="N26" s="27"/>
      <c r="O26" s="19"/>
    </row>
    <row r="27" spans="1:15" ht="16.5" customHeight="1" x14ac:dyDescent="0.25">
      <c r="A27" s="15"/>
      <c r="B27" s="17"/>
      <c r="C27" s="6" t="s">
        <v>7</v>
      </c>
      <c r="D27" s="6"/>
      <c r="E27" s="6"/>
      <c r="F27" s="23"/>
      <c r="G27" s="6">
        <v>2</v>
      </c>
      <c r="H27" s="24" t="s">
        <v>8</v>
      </c>
      <c r="I27" s="23"/>
      <c r="J27" s="25"/>
      <c r="K27" s="24"/>
      <c r="L27" s="26">
        <f>G27</f>
        <v>2</v>
      </c>
      <c r="M27" s="22" t="s">
        <v>9</v>
      </c>
      <c r="N27" s="27">
        <v>2000000</v>
      </c>
      <c r="O27" s="28">
        <f t="shared" ref="O27:O31" si="3">N27*L27</f>
        <v>4000000</v>
      </c>
    </row>
    <row r="28" spans="1:15" ht="16.5" customHeight="1" x14ac:dyDescent="0.25">
      <c r="A28" s="15"/>
      <c r="B28" s="30"/>
      <c r="C28" s="6" t="s">
        <v>10</v>
      </c>
      <c r="D28" s="6"/>
      <c r="E28" s="6"/>
      <c r="F28" s="23"/>
      <c r="G28" s="6">
        <v>2</v>
      </c>
      <c r="H28" s="24" t="s">
        <v>8</v>
      </c>
      <c r="I28" s="23"/>
      <c r="J28" s="25"/>
      <c r="K28" s="24"/>
      <c r="L28" s="26">
        <f>G28</f>
        <v>2</v>
      </c>
      <c r="M28" s="22" t="s">
        <v>9</v>
      </c>
      <c r="N28" s="27">
        <v>2000000</v>
      </c>
      <c r="O28" s="28">
        <f t="shared" si="3"/>
        <v>4000000</v>
      </c>
    </row>
    <row r="29" spans="1:15" ht="16.5" customHeight="1" x14ac:dyDescent="0.25">
      <c r="A29" s="15"/>
      <c r="B29" s="30"/>
      <c r="C29" s="6" t="s">
        <v>11</v>
      </c>
      <c r="D29" s="6"/>
      <c r="E29" s="6"/>
      <c r="F29" s="23"/>
      <c r="G29" s="6">
        <v>2</v>
      </c>
      <c r="H29" s="24" t="s">
        <v>8</v>
      </c>
      <c r="I29" s="23"/>
      <c r="J29" s="25"/>
      <c r="K29" s="24"/>
      <c r="L29" s="26">
        <f>G29</f>
        <v>2</v>
      </c>
      <c r="M29" s="22" t="s">
        <v>9</v>
      </c>
      <c r="N29" s="27">
        <v>2000000</v>
      </c>
      <c r="O29" s="28">
        <f t="shared" si="3"/>
        <v>4000000</v>
      </c>
    </row>
    <row r="30" spans="1:15" ht="16.5" customHeight="1" x14ac:dyDescent="0.25">
      <c r="A30" s="15"/>
      <c r="B30" s="30"/>
      <c r="C30" s="6" t="s">
        <v>12</v>
      </c>
      <c r="D30" s="6"/>
      <c r="E30" s="6"/>
      <c r="F30" s="23"/>
      <c r="G30" s="6">
        <v>2</v>
      </c>
      <c r="H30" s="24" t="s">
        <v>8</v>
      </c>
      <c r="I30" s="23"/>
      <c r="J30" s="25"/>
      <c r="K30" s="24"/>
      <c r="L30" s="26">
        <f>G30</f>
        <v>2</v>
      </c>
      <c r="M30" s="22" t="s">
        <v>9</v>
      </c>
      <c r="N30" s="27">
        <v>500000</v>
      </c>
      <c r="O30" s="28">
        <f t="shared" si="3"/>
        <v>1000000</v>
      </c>
    </row>
    <row r="31" spans="1:15" ht="16.5" customHeight="1" x14ac:dyDescent="0.25">
      <c r="A31" s="15"/>
      <c r="B31" s="30"/>
      <c r="C31" s="6" t="s">
        <v>101</v>
      </c>
      <c r="D31" s="6"/>
      <c r="E31" s="6"/>
      <c r="F31" s="23"/>
      <c r="G31" s="6">
        <v>1</v>
      </c>
      <c r="H31" s="24" t="s">
        <v>8</v>
      </c>
      <c r="I31" s="23"/>
      <c r="J31" s="25"/>
      <c r="K31" s="24"/>
      <c r="L31" s="26">
        <f>G31</f>
        <v>1</v>
      </c>
      <c r="M31" s="22" t="s">
        <v>9</v>
      </c>
      <c r="N31" s="27">
        <v>5000000</v>
      </c>
      <c r="O31" s="28">
        <f t="shared" si="3"/>
        <v>5000000</v>
      </c>
    </row>
    <row r="32" spans="1:15" ht="16.5" customHeight="1" x14ac:dyDescent="0.25">
      <c r="A32" s="15"/>
      <c r="B32" s="17"/>
      <c r="C32" s="56" t="s">
        <v>22</v>
      </c>
      <c r="D32" s="6"/>
      <c r="E32" s="6"/>
      <c r="F32" s="23"/>
      <c r="G32" s="6"/>
      <c r="H32" s="24"/>
      <c r="I32" s="23"/>
      <c r="J32" s="25"/>
      <c r="K32" s="24"/>
      <c r="L32" s="26"/>
      <c r="M32" s="34"/>
      <c r="N32" s="35"/>
      <c r="O32" s="19"/>
    </row>
    <row r="33" spans="1:15" ht="16.5" customHeight="1" x14ac:dyDescent="0.25">
      <c r="A33" s="15"/>
      <c r="B33" s="30"/>
      <c r="C33" s="6" t="s">
        <v>23</v>
      </c>
      <c r="D33" s="6">
        <v>4</v>
      </c>
      <c r="E33" s="6" t="s">
        <v>14</v>
      </c>
      <c r="F33" s="23" t="s">
        <v>15</v>
      </c>
      <c r="G33" s="6">
        <v>2</v>
      </c>
      <c r="H33" s="24" t="s">
        <v>24</v>
      </c>
      <c r="I33" s="23" t="s">
        <v>15</v>
      </c>
      <c r="J33" s="25">
        <v>8</v>
      </c>
      <c r="K33" s="24" t="s">
        <v>27</v>
      </c>
      <c r="L33" s="26">
        <f>J33*G33*D33</f>
        <v>64</v>
      </c>
      <c r="M33" s="34" t="s">
        <v>25</v>
      </c>
      <c r="N33" s="35">
        <v>1400000</v>
      </c>
      <c r="O33" s="28">
        <f>N33*L33</f>
        <v>89600000</v>
      </c>
    </row>
    <row r="34" spans="1:15" ht="16.5" customHeight="1" x14ac:dyDescent="0.25">
      <c r="A34" s="15"/>
      <c r="B34" s="30"/>
      <c r="C34" s="6" t="s">
        <v>26</v>
      </c>
      <c r="D34" s="6">
        <v>2</v>
      </c>
      <c r="E34" s="6" t="s">
        <v>14</v>
      </c>
      <c r="F34" s="23" t="s">
        <v>15</v>
      </c>
      <c r="G34" s="6">
        <v>2</v>
      </c>
      <c r="H34" s="24" t="s">
        <v>24</v>
      </c>
      <c r="I34" s="23" t="s">
        <v>15</v>
      </c>
      <c r="J34" s="25">
        <v>8</v>
      </c>
      <c r="K34" s="24" t="s">
        <v>27</v>
      </c>
      <c r="L34" s="26">
        <f>J34*G34*D34</f>
        <v>32</v>
      </c>
      <c r="M34" s="34" t="s">
        <v>25</v>
      </c>
      <c r="N34" s="35">
        <v>700000</v>
      </c>
      <c r="O34" s="28">
        <f>N34*L34</f>
        <v>22400000</v>
      </c>
    </row>
    <row r="35" spans="1:15" ht="16.5" customHeight="1" x14ac:dyDescent="0.25">
      <c r="A35" s="15"/>
      <c r="B35" s="17"/>
      <c r="C35" s="56" t="s">
        <v>103</v>
      </c>
      <c r="D35" s="25"/>
      <c r="E35" s="24"/>
      <c r="F35" s="23"/>
      <c r="G35" s="25"/>
      <c r="H35" s="6"/>
      <c r="I35" s="23"/>
      <c r="J35" s="25"/>
      <c r="K35" s="24"/>
      <c r="L35" s="26"/>
      <c r="M35" s="34"/>
      <c r="N35" s="35"/>
      <c r="O35" s="19"/>
    </row>
    <row r="36" spans="1:15" ht="16.5" customHeight="1" x14ac:dyDescent="0.25">
      <c r="A36" s="40"/>
      <c r="B36" s="31"/>
      <c r="C36" s="57" t="s">
        <v>36</v>
      </c>
      <c r="D36" s="25">
        <v>2</v>
      </c>
      <c r="E36" s="24" t="s">
        <v>14</v>
      </c>
      <c r="F36" s="23" t="s">
        <v>15</v>
      </c>
      <c r="G36" s="25">
        <v>1</v>
      </c>
      <c r="H36" s="6" t="s">
        <v>30</v>
      </c>
      <c r="I36" s="23" t="s">
        <v>15</v>
      </c>
      <c r="J36" s="25">
        <v>3</v>
      </c>
      <c r="K36" s="24" t="s">
        <v>18</v>
      </c>
      <c r="L36" s="26">
        <f>D36*G36*J36</f>
        <v>6</v>
      </c>
      <c r="M36" s="34" t="s">
        <v>31</v>
      </c>
      <c r="N36" s="35">
        <v>7000000</v>
      </c>
      <c r="O36" s="28">
        <f>N36*L36</f>
        <v>42000000</v>
      </c>
    </row>
    <row r="37" spans="1:15" ht="16.5" customHeight="1" x14ac:dyDescent="0.25">
      <c r="A37" s="40"/>
      <c r="B37" s="31"/>
      <c r="C37" s="57" t="s">
        <v>37</v>
      </c>
      <c r="D37" s="25">
        <v>2</v>
      </c>
      <c r="E37" s="24" t="s">
        <v>14</v>
      </c>
      <c r="F37" s="23" t="s">
        <v>15</v>
      </c>
      <c r="G37" s="25">
        <v>4</v>
      </c>
      <c r="H37" s="6" t="s">
        <v>34</v>
      </c>
      <c r="I37" s="23" t="s">
        <v>15</v>
      </c>
      <c r="J37" s="25">
        <v>3</v>
      </c>
      <c r="K37" s="24" t="s">
        <v>18</v>
      </c>
      <c r="L37" s="26">
        <f>D37*G37*J37</f>
        <v>24</v>
      </c>
      <c r="M37" s="34" t="s">
        <v>16</v>
      </c>
      <c r="N37" s="35">
        <v>600000</v>
      </c>
      <c r="O37" s="28">
        <f>N37*L37</f>
        <v>14400000</v>
      </c>
    </row>
    <row r="38" spans="1:15" ht="16.5" customHeight="1" x14ac:dyDescent="0.25">
      <c r="A38" s="40"/>
      <c r="B38" s="17"/>
      <c r="C38" s="57" t="s">
        <v>38</v>
      </c>
      <c r="D38" s="25">
        <v>2</v>
      </c>
      <c r="E38" s="24" t="s">
        <v>14</v>
      </c>
      <c r="F38" s="23" t="s">
        <v>15</v>
      </c>
      <c r="G38" s="25">
        <v>3</v>
      </c>
      <c r="H38" s="6" t="s">
        <v>34</v>
      </c>
      <c r="I38" s="23" t="s">
        <v>15</v>
      </c>
      <c r="J38" s="25">
        <v>3</v>
      </c>
      <c r="K38" s="24" t="s">
        <v>18</v>
      </c>
      <c r="L38" s="26">
        <f>D38*G38*J38</f>
        <v>18</v>
      </c>
      <c r="M38" s="34" t="s">
        <v>16</v>
      </c>
      <c r="N38" s="35">
        <v>500000</v>
      </c>
      <c r="O38" s="28">
        <f>N38*L38</f>
        <v>9000000</v>
      </c>
    </row>
    <row r="39" spans="1:15" ht="16.5" customHeight="1" x14ac:dyDescent="0.2">
      <c r="A39" s="40"/>
      <c r="B39" s="39"/>
      <c r="C39" s="52" t="s">
        <v>32</v>
      </c>
      <c r="D39" s="22"/>
      <c r="F39" s="11"/>
      <c r="G39" s="11"/>
      <c r="H39" s="11"/>
      <c r="I39" s="13"/>
      <c r="L39" s="26"/>
      <c r="M39" s="34"/>
      <c r="N39" s="35"/>
      <c r="O39" s="58"/>
    </row>
    <row r="40" spans="1:15" ht="16.5" customHeight="1" x14ac:dyDescent="0.25">
      <c r="A40" s="40"/>
      <c r="B40" s="29"/>
      <c r="C40" s="6" t="s">
        <v>33</v>
      </c>
      <c r="D40" s="6">
        <v>30</v>
      </c>
      <c r="E40" s="6" t="s">
        <v>14</v>
      </c>
      <c r="F40" s="23" t="s">
        <v>15</v>
      </c>
      <c r="G40" s="6">
        <v>2</v>
      </c>
      <c r="H40" s="24" t="s">
        <v>34</v>
      </c>
      <c r="I40" s="23" t="s">
        <v>15</v>
      </c>
      <c r="J40" s="25">
        <v>8</v>
      </c>
      <c r="K40" s="24" t="s">
        <v>27</v>
      </c>
      <c r="L40" s="26">
        <f>D40*G40*J40</f>
        <v>480</v>
      </c>
      <c r="M40" s="34" t="s">
        <v>31</v>
      </c>
      <c r="N40" s="38">
        <v>330000</v>
      </c>
      <c r="O40" s="28">
        <f>N40*L40</f>
        <v>158400000</v>
      </c>
    </row>
    <row r="41" spans="1:15" ht="16.5" customHeight="1" x14ac:dyDescent="0.25">
      <c r="A41" s="40"/>
      <c r="B41" s="17"/>
      <c r="C41" s="6" t="s">
        <v>29</v>
      </c>
      <c r="D41" s="6">
        <v>30</v>
      </c>
      <c r="E41" s="6" t="s">
        <v>14</v>
      </c>
      <c r="F41" s="6" t="s">
        <v>15</v>
      </c>
      <c r="G41" s="6">
        <v>2</v>
      </c>
      <c r="H41" s="6" t="s">
        <v>30</v>
      </c>
      <c r="I41" s="6" t="s">
        <v>15</v>
      </c>
      <c r="J41" s="6">
        <v>8</v>
      </c>
      <c r="K41" s="24" t="s">
        <v>27</v>
      </c>
      <c r="L41" s="26">
        <f>D41*G41*J41</f>
        <v>480</v>
      </c>
      <c r="M41" s="34" t="s">
        <v>31</v>
      </c>
      <c r="N41" s="38">
        <v>110000</v>
      </c>
      <c r="O41" s="28">
        <f>N41*L41</f>
        <v>52800000</v>
      </c>
    </row>
    <row r="42" spans="1:15" ht="16.5" customHeight="1" x14ac:dyDescent="0.25">
      <c r="A42" s="40"/>
      <c r="B42" s="32"/>
      <c r="C42" s="6" t="s">
        <v>35</v>
      </c>
      <c r="D42" s="6">
        <v>30</v>
      </c>
      <c r="E42" s="6" t="s">
        <v>14</v>
      </c>
      <c r="F42" s="6" t="s">
        <v>15</v>
      </c>
      <c r="G42" s="6">
        <v>2</v>
      </c>
      <c r="H42" s="6" t="s">
        <v>34</v>
      </c>
      <c r="I42" s="6" t="s">
        <v>15</v>
      </c>
      <c r="J42" s="6">
        <v>8</v>
      </c>
      <c r="K42" s="24" t="s">
        <v>27</v>
      </c>
      <c r="L42" s="26">
        <f>D42*G42*J42</f>
        <v>480</v>
      </c>
      <c r="M42" s="34" t="s">
        <v>31</v>
      </c>
      <c r="N42" s="38">
        <v>130000</v>
      </c>
      <c r="O42" s="28">
        <f>N42*L42</f>
        <v>62400000</v>
      </c>
    </row>
    <row r="43" spans="1:15" ht="16.5" customHeight="1" x14ac:dyDescent="0.25">
      <c r="A43" s="40"/>
      <c r="B43" s="32"/>
      <c r="C43" s="6"/>
      <c r="D43" s="6"/>
      <c r="E43" s="6"/>
      <c r="F43" s="6"/>
      <c r="G43" s="6"/>
      <c r="H43" s="6"/>
      <c r="I43" s="6"/>
      <c r="J43" s="6"/>
      <c r="K43" s="24"/>
      <c r="L43" s="26"/>
      <c r="M43" s="34"/>
      <c r="N43" s="38"/>
      <c r="O43" s="28"/>
    </row>
    <row r="44" spans="1:15" ht="16.5" customHeight="1" x14ac:dyDescent="0.25">
      <c r="A44" s="40"/>
      <c r="B44" s="90" t="s">
        <v>154</v>
      </c>
      <c r="C44" s="90"/>
      <c r="D44" s="6"/>
      <c r="E44" s="6"/>
      <c r="F44" s="6"/>
      <c r="G44" s="6"/>
      <c r="H44" s="6"/>
      <c r="I44" s="6"/>
      <c r="J44" s="6"/>
      <c r="K44" s="24"/>
      <c r="L44" s="26"/>
      <c r="M44" s="34"/>
      <c r="N44" s="38"/>
      <c r="O44" s="16">
        <f>SUM(O46:O85)</f>
        <v>646590000</v>
      </c>
    </row>
    <row r="45" spans="1:15" ht="16.5" customHeight="1" x14ac:dyDescent="0.2">
      <c r="A45" s="15"/>
      <c r="B45" s="17"/>
      <c r="C45" s="105" t="s">
        <v>6</v>
      </c>
      <c r="D45" s="92"/>
      <c r="E45" s="93"/>
      <c r="F45" s="92"/>
      <c r="G45" s="92"/>
      <c r="H45" s="92"/>
      <c r="I45" s="92"/>
      <c r="J45" s="92"/>
      <c r="K45" s="94"/>
      <c r="L45" s="86"/>
      <c r="M45" s="86"/>
      <c r="N45" s="86"/>
      <c r="O45" s="95"/>
    </row>
    <row r="46" spans="1:15" ht="16.5" customHeight="1" x14ac:dyDescent="0.2">
      <c r="A46" s="15"/>
      <c r="B46" s="17"/>
      <c r="C46" s="77" t="s">
        <v>7</v>
      </c>
      <c r="D46" s="74">
        <v>20</v>
      </c>
      <c r="E46" s="74" t="s">
        <v>57</v>
      </c>
      <c r="F46" s="76" t="s">
        <v>15</v>
      </c>
      <c r="G46" s="77">
        <v>1</v>
      </c>
      <c r="H46" s="77" t="s">
        <v>9</v>
      </c>
      <c r="I46" s="77" t="s">
        <v>15</v>
      </c>
      <c r="J46" s="77">
        <v>1</v>
      </c>
      <c r="K46" s="81" t="s">
        <v>58</v>
      </c>
      <c r="L46" s="86">
        <f>+G46*D46*J46</f>
        <v>20</v>
      </c>
      <c r="M46" s="86" t="s">
        <v>59</v>
      </c>
      <c r="N46" s="85">
        <v>150000</v>
      </c>
      <c r="O46" s="96">
        <f>L46*N46</f>
        <v>3000000</v>
      </c>
    </row>
    <row r="47" spans="1:15" ht="16.5" customHeight="1" x14ac:dyDescent="0.2">
      <c r="A47" s="15"/>
      <c r="B47" s="17"/>
      <c r="C47" s="77" t="s">
        <v>60</v>
      </c>
      <c r="D47" s="74">
        <v>20</v>
      </c>
      <c r="E47" s="74" t="s">
        <v>57</v>
      </c>
      <c r="F47" s="76" t="s">
        <v>15</v>
      </c>
      <c r="G47" s="77">
        <v>1</v>
      </c>
      <c r="H47" s="77" t="s">
        <v>9</v>
      </c>
      <c r="I47" s="77" t="s">
        <v>15</v>
      </c>
      <c r="J47" s="77">
        <v>1</v>
      </c>
      <c r="K47" s="81" t="s">
        <v>58</v>
      </c>
      <c r="L47" s="86">
        <f t="shared" ref="L47:L54" si="4">+G47*D47*J47</f>
        <v>20</v>
      </c>
      <c r="M47" s="86" t="s">
        <v>59</v>
      </c>
      <c r="N47" s="85">
        <v>150000</v>
      </c>
      <c r="O47" s="96">
        <f>L47*N47</f>
        <v>3000000</v>
      </c>
    </row>
    <row r="48" spans="1:15" ht="16.5" customHeight="1" x14ac:dyDescent="0.2">
      <c r="A48" s="15"/>
      <c r="B48" s="17"/>
      <c r="C48" s="89" t="s">
        <v>61</v>
      </c>
      <c r="D48" s="74">
        <v>20</v>
      </c>
      <c r="E48" s="74" t="s">
        <v>57</v>
      </c>
      <c r="F48" s="76" t="s">
        <v>15</v>
      </c>
      <c r="G48" s="77">
        <v>2</v>
      </c>
      <c r="H48" s="77" t="s">
        <v>9</v>
      </c>
      <c r="I48" s="77" t="s">
        <v>15</v>
      </c>
      <c r="J48" s="77">
        <v>1</v>
      </c>
      <c r="K48" s="81" t="s">
        <v>58</v>
      </c>
      <c r="L48" s="86">
        <f t="shared" si="4"/>
        <v>40</v>
      </c>
      <c r="M48" s="86" t="s">
        <v>62</v>
      </c>
      <c r="N48" s="85">
        <v>75000</v>
      </c>
      <c r="O48" s="96">
        <f>L48*N48</f>
        <v>3000000</v>
      </c>
    </row>
    <row r="49" spans="1:15" ht="16.5" customHeight="1" x14ac:dyDescent="0.2">
      <c r="A49" s="15"/>
      <c r="B49" s="17"/>
      <c r="C49" s="77" t="s">
        <v>63</v>
      </c>
      <c r="D49" s="74">
        <v>2</v>
      </c>
      <c r="E49" s="74" t="s">
        <v>64</v>
      </c>
      <c r="F49" s="77" t="s">
        <v>15</v>
      </c>
      <c r="G49" s="77">
        <v>1</v>
      </c>
      <c r="H49" s="77" t="s">
        <v>9</v>
      </c>
      <c r="I49" s="77" t="s">
        <v>15</v>
      </c>
      <c r="J49" s="77">
        <v>1</v>
      </c>
      <c r="K49" s="81" t="s">
        <v>58</v>
      </c>
      <c r="L49" s="86">
        <f t="shared" si="4"/>
        <v>2</v>
      </c>
      <c r="M49" s="86" t="s">
        <v>65</v>
      </c>
      <c r="N49" s="85">
        <v>300000</v>
      </c>
      <c r="O49" s="96">
        <f t="shared" ref="O49:O54" si="5">L49*N49</f>
        <v>600000</v>
      </c>
    </row>
    <row r="50" spans="1:15" ht="16.5" customHeight="1" x14ac:dyDescent="0.2">
      <c r="A50" s="15"/>
      <c r="B50" s="17"/>
      <c r="C50" s="77" t="s">
        <v>66</v>
      </c>
      <c r="D50" s="74">
        <v>20</v>
      </c>
      <c r="E50" s="74" t="s">
        <v>57</v>
      </c>
      <c r="F50" s="77" t="s">
        <v>15</v>
      </c>
      <c r="G50" s="77">
        <v>2</v>
      </c>
      <c r="H50" s="77" t="s">
        <v>9</v>
      </c>
      <c r="I50" s="77" t="s">
        <v>15</v>
      </c>
      <c r="J50" s="77">
        <v>1</v>
      </c>
      <c r="K50" s="81" t="s">
        <v>58</v>
      </c>
      <c r="L50" s="86">
        <f t="shared" si="4"/>
        <v>40</v>
      </c>
      <c r="M50" s="86" t="s">
        <v>62</v>
      </c>
      <c r="N50" s="85">
        <v>25000</v>
      </c>
      <c r="O50" s="96">
        <f t="shared" si="5"/>
        <v>1000000</v>
      </c>
    </row>
    <row r="51" spans="1:15" ht="16.5" customHeight="1" x14ac:dyDescent="0.2">
      <c r="A51" s="15"/>
      <c r="B51" s="17"/>
      <c r="C51" s="77" t="s">
        <v>67</v>
      </c>
      <c r="D51" s="75">
        <v>1</v>
      </c>
      <c r="E51" s="75" t="s">
        <v>9</v>
      </c>
      <c r="F51" s="78" t="s">
        <v>15</v>
      </c>
      <c r="G51" s="77">
        <v>1</v>
      </c>
      <c r="H51" s="77" t="s">
        <v>9</v>
      </c>
      <c r="I51" s="77" t="s">
        <v>15</v>
      </c>
      <c r="J51" s="77">
        <v>1</v>
      </c>
      <c r="K51" s="81" t="s">
        <v>58</v>
      </c>
      <c r="L51" s="86">
        <f t="shared" si="4"/>
        <v>1</v>
      </c>
      <c r="M51" s="86" t="s">
        <v>9</v>
      </c>
      <c r="N51" s="85">
        <v>250000</v>
      </c>
      <c r="O51" s="96">
        <f t="shared" si="5"/>
        <v>250000</v>
      </c>
    </row>
    <row r="52" spans="1:15" ht="16.5" customHeight="1" x14ac:dyDescent="0.2">
      <c r="A52" s="15"/>
      <c r="B52" s="17"/>
      <c r="C52" s="77" t="s">
        <v>102</v>
      </c>
      <c r="D52" s="74">
        <v>30</v>
      </c>
      <c r="E52" s="74" t="s">
        <v>57</v>
      </c>
      <c r="F52" s="77" t="s">
        <v>15</v>
      </c>
      <c r="G52" s="77">
        <v>1</v>
      </c>
      <c r="H52" s="77" t="s">
        <v>9</v>
      </c>
      <c r="I52" s="77" t="s">
        <v>15</v>
      </c>
      <c r="J52" s="77">
        <v>1</v>
      </c>
      <c r="K52" s="81" t="s">
        <v>58</v>
      </c>
      <c r="L52" s="86">
        <f t="shared" si="4"/>
        <v>30</v>
      </c>
      <c r="M52" s="86" t="s">
        <v>62</v>
      </c>
      <c r="N52" s="85">
        <v>100000</v>
      </c>
      <c r="O52" s="96">
        <f t="shared" si="5"/>
        <v>3000000</v>
      </c>
    </row>
    <row r="53" spans="1:15" ht="16.5" customHeight="1" x14ac:dyDescent="0.2">
      <c r="A53" s="15"/>
      <c r="B53" s="17"/>
      <c r="C53" s="77" t="s">
        <v>68</v>
      </c>
      <c r="D53" s="75">
        <v>1</v>
      </c>
      <c r="E53" s="75" t="s">
        <v>9</v>
      </c>
      <c r="F53" s="78" t="s">
        <v>15</v>
      </c>
      <c r="G53" s="77">
        <v>1</v>
      </c>
      <c r="H53" s="77" t="s">
        <v>9</v>
      </c>
      <c r="I53" s="77" t="s">
        <v>15</v>
      </c>
      <c r="J53" s="77">
        <v>1</v>
      </c>
      <c r="K53" s="81" t="s">
        <v>58</v>
      </c>
      <c r="L53" s="86">
        <f t="shared" si="4"/>
        <v>1</v>
      </c>
      <c r="M53" s="86" t="s">
        <v>69</v>
      </c>
      <c r="N53" s="85">
        <v>500000</v>
      </c>
      <c r="O53" s="96">
        <f t="shared" si="5"/>
        <v>500000</v>
      </c>
    </row>
    <row r="54" spans="1:15" ht="16.5" customHeight="1" x14ac:dyDescent="0.2">
      <c r="A54" s="15"/>
      <c r="B54" s="17"/>
      <c r="C54" s="77" t="s">
        <v>70</v>
      </c>
      <c r="D54" s="74">
        <v>30</v>
      </c>
      <c r="E54" s="74" t="s">
        <v>57</v>
      </c>
      <c r="F54" s="76" t="s">
        <v>15</v>
      </c>
      <c r="G54" s="77">
        <v>6</v>
      </c>
      <c r="H54" s="77" t="s">
        <v>71</v>
      </c>
      <c r="I54" s="77" t="s">
        <v>15</v>
      </c>
      <c r="J54" s="77">
        <v>1</v>
      </c>
      <c r="K54" s="81" t="s">
        <v>58</v>
      </c>
      <c r="L54" s="86">
        <f t="shared" si="4"/>
        <v>180</v>
      </c>
      <c r="M54" s="86" t="s">
        <v>16</v>
      </c>
      <c r="N54" s="85">
        <v>215000</v>
      </c>
      <c r="O54" s="96">
        <f t="shared" si="5"/>
        <v>38700000</v>
      </c>
    </row>
    <row r="55" spans="1:15" ht="16.5" customHeight="1" x14ac:dyDescent="0.2">
      <c r="A55" s="15"/>
      <c r="B55" s="17"/>
      <c r="C55" s="105" t="s">
        <v>72</v>
      </c>
      <c r="D55" s="93"/>
      <c r="E55" s="93"/>
      <c r="F55" s="92"/>
      <c r="G55" s="92"/>
      <c r="H55" s="92"/>
      <c r="I55" s="92"/>
      <c r="J55" s="92"/>
      <c r="K55" s="94"/>
      <c r="L55" s="86"/>
      <c r="M55" s="86"/>
      <c r="N55" s="86"/>
      <c r="O55" s="97"/>
    </row>
    <row r="56" spans="1:15" ht="16.5" customHeight="1" x14ac:dyDescent="0.2">
      <c r="A56" s="15"/>
      <c r="B56" s="17"/>
      <c r="C56" s="77" t="s">
        <v>73</v>
      </c>
      <c r="D56" s="74">
        <v>4</v>
      </c>
      <c r="E56" s="74" t="s">
        <v>57</v>
      </c>
      <c r="F56" s="76" t="s">
        <v>15</v>
      </c>
      <c r="G56" s="77">
        <v>3</v>
      </c>
      <c r="H56" s="77" t="s">
        <v>74</v>
      </c>
      <c r="I56" s="76" t="s">
        <v>15</v>
      </c>
      <c r="J56" s="77">
        <v>6</v>
      </c>
      <c r="K56" s="81" t="s">
        <v>71</v>
      </c>
      <c r="L56" s="86">
        <f>+G56*D56*J56</f>
        <v>72</v>
      </c>
      <c r="M56" s="87" t="s">
        <v>74</v>
      </c>
      <c r="N56" s="85">
        <v>200000</v>
      </c>
      <c r="O56" s="96">
        <f>L56*N56</f>
        <v>14400000</v>
      </c>
    </row>
    <row r="57" spans="1:15" ht="16.5" customHeight="1" x14ac:dyDescent="0.2">
      <c r="A57" s="15"/>
      <c r="B57" s="17"/>
      <c r="C57" s="77" t="s">
        <v>75</v>
      </c>
      <c r="D57" s="74">
        <v>4</v>
      </c>
      <c r="E57" s="74" t="s">
        <v>57</v>
      </c>
      <c r="F57" s="76" t="s">
        <v>15</v>
      </c>
      <c r="G57" s="77">
        <v>3</v>
      </c>
      <c r="H57" s="77" t="s">
        <v>74</v>
      </c>
      <c r="I57" s="76" t="s">
        <v>15</v>
      </c>
      <c r="J57" s="77">
        <v>6</v>
      </c>
      <c r="K57" s="81" t="s">
        <v>71</v>
      </c>
      <c r="L57" s="86">
        <f t="shared" ref="L57:L60" si="6">+G57*D57*J57</f>
        <v>72</v>
      </c>
      <c r="M57" s="87" t="s">
        <v>74</v>
      </c>
      <c r="N57" s="85">
        <v>60000</v>
      </c>
      <c r="O57" s="96">
        <f>L57*N57</f>
        <v>4320000</v>
      </c>
    </row>
    <row r="58" spans="1:15" ht="16.5" customHeight="1" x14ac:dyDescent="0.2">
      <c r="A58" s="15"/>
      <c r="B58" s="17"/>
      <c r="C58" s="77" t="s">
        <v>76</v>
      </c>
      <c r="D58" s="74">
        <v>1</v>
      </c>
      <c r="E58" s="74" t="s">
        <v>57</v>
      </c>
      <c r="F58" s="76" t="s">
        <v>15</v>
      </c>
      <c r="G58" s="77">
        <v>1</v>
      </c>
      <c r="H58" s="77" t="s">
        <v>71</v>
      </c>
      <c r="I58" s="76" t="s">
        <v>15</v>
      </c>
      <c r="J58" s="77">
        <v>6</v>
      </c>
      <c r="K58" s="81" t="s">
        <v>71</v>
      </c>
      <c r="L58" s="86">
        <f t="shared" si="6"/>
        <v>6</v>
      </c>
      <c r="M58" s="87" t="s">
        <v>16</v>
      </c>
      <c r="N58" s="85">
        <v>200000</v>
      </c>
      <c r="O58" s="96">
        <f>L58*N58</f>
        <v>1200000</v>
      </c>
    </row>
    <row r="59" spans="1:15" ht="16.5" customHeight="1" x14ac:dyDescent="0.2">
      <c r="A59" s="15"/>
      <c r="B59" s="17"/>
      <c r="C59" s="77" t="s">
        <v>77</v>
      </c>
      <c r="D59" s="74">
        <v>4</v>
      </c>
      <c r="E59" s="74" t="s">
        <v>57</v>
      </c>
      <c r="F59" s="76" t="s">
        <v>15</v>
      </c>
      <c r="G59" s="77">
        <v>3</v>
      </c>
      <c r="H59" s="77" t="s">
        <v>78</v>
      </c>
      <c r="I59" s="76" t="s">
        <v>15</v>
      </c>
      <c r="J59" s="77">
        <v>6</v>
      </c>
      <c r="K59" s="81" t="s">
        <v>71</v>
      </c>
      <c r="L59" s="86">
        <f t="shared" si="6"/>
        <v>72</v>
      </c>
      <c r="M59" s="87" t="s">
        <v>78</v>
      </c>
      <c r="N59" s="85">
        <v>100000</v>
      </c>
      <c r="O59" s="96">
        <f>L59*N59</f>
        <v>7200000</v>
      </c>
    </row>
    <row r="60" spans="1:15" ht="16.5" customHeight="1" x14ac:dyDescent="0.2">
      <c r="A60" s="15"/>
      <c r="B60" s="17"/>
      <c r="C60" s="77" t="s">
        <v>79</v>
      </c>
      <c r="D60" s="74">
        <v>1</v>
      </c>
      <c r="E60" s="74" t="s">
        <v>57</v>
      </c>
      <c r="F60" s="77" t="s">
        <v>15</v>
      </c>
      <c r="G60" s="77">
        <v>20</v>
      </c>
      <c r="H60" s="77" t="s">
        <v>80</v>
      </c>
      <c r="I60" s="77" t="s">
        <v>15</v>
      </c>
      <c r="J60" s="77">
        <v>6</v>
      </c>
      <c r="K60" s="81" t="s">
        <v>71</v>
      </c>
      <c r="L60" s="86">
        <f t="shared" si="6"/>
        <v>120</v>
      </c>
      <c r="M60" s="86" t="s">
        <v>62</v>
      </c>
      <c r="N60" s="85">
        <v>10000</v>
      </c>
      <c r="O60" s="96">
        <f>L60*N60</f>
        <v>1200000</v>
      </c>
    </row>
    <row r="61" spans="1:15" ht="16.5" customHeight="1" x14ac:dyDescent="0.2">
      <c r="A61" s="15"/>
      <c r="B61" s="17"/>
      <c r="C61" s="106" t="s">
        <v>81</v>
      </c>
      <c r="D61" s="93"/>
      <c r="E61" s="93"/>
      <c r="F61" s="92"/>
      <c r="G61" s="92"/>
      <c r="H61" s="92"/>
      <c r="I61" s="92"/>
      <c r="J61" s="92"/>
      <c r="K61" s="94"/>
      <c r="L61" s="86"/>
      <c r="M61" s="86"/>
      <c r="N61" s="86"/>
      <c r="O61" s="97"/>
    </row>
    <row r="62" spans="1:15" ht="16.5" customHeight="1" x14ac:dyDescent="0.2">
      <c r="A62" s="15"/>
      <c r="B62" s="17"/>
      <c r="C62" s="77" t="s">
        <v>82</v>
      </c>
      <c r="D62" s="74">
        <v>30</v>
      </c>
      <c r="E62" s="74" t="s">
        <v>57</v>
      </c>
      <c r="F62" s="76" t="s">
        <v>15</v>
      </c>
      <c r="G62" s="77">
        <v>6</v>
      </c>
      <c r="H62" s="77" t="s">
        <v>71</v>
      </c>
      <c r="I62" s="76" t="s">
        <v>15</v>
      </c>
      <c r="J62" s="77">
        <v>1</v>
      </c>
      <c r="K62" s="81" t="s">
        <v>58</v>
      </c>
      <c r="L62" s="86">
        <f>D62*G62*J62</f>
        <v>180</v>
      </c>
      <c r="M62" s="87" t="s">
        <v>16</v>
      </c>
      <c r="N62" s="85">
        <v>350000</v>
      </c>
      <c r="O62" s="96">
        <f>L62*N62</f>
        <v>63000000</v>
      </c>
    </row>
    <row r="63" spans="1:15" ht="16.5" customHeight="1" x14ac:dyDescent="0.2">
      <c r="A63" s="15"/>
      <c r="B63" s="17"/>
      <c r="C63" s="77" t="s">
        <v>83</v>
      </c>
      <c r="D63" s="74">
        <v>6</v>
      </c>
      <c r="E63" s="74" t="s">
        <v>71</v>
      </c>
      <c r="F63" s="77" t="s">
        <v>15</v>
      </c>
      <c r="G63" s="77">
        <v>1</v>
      </c>
      <c r="H63" s="77" t="s">
        <v>9</v>
      </c>
      <c r="I63" s="77" t="s">
        <v>15</v>
      </c>
      <c r="J63" s="77">
        <v>1</v>
      </c>
      <c r="K63" s="81" t="s">
        <v>58</v>
      </c>
      <c r="L63" s="86">
        <f t="shared" ref="L63:L64" si="7">D63*G63*J63</f>
        <v>6</v>
      </c>
      <c r="M63" s="87" t="s">
        <v>71</v>
      </c>
      <c r="N63" s="85">
        <v>800000</v>
      </c>
      <c r="O63" s="96">
        <f>L63*N63</f>
        <v>4800000</v>
      </c>
    </row>
    <row r="64" spans="1:15" ht="16.5" customHeight="1" x14ac:dyDescent="0.2">
      <c r="A64" s="15"/>
      <c r="B64" s="17"/>
      <c r="C64" s="77" t="s">
        <v>84</v>
      </c>
      <c r="D64" s="74">
        <v>2</v>
      </c>
      <c r="E64" s="74" t="s">
        <v>71</v>
      </c>
      <c r="F64" s="76" t="s">
        <v>15</v>
      </c>
      <c r="G64" s="77">
        <v>1</v>
      </c>
      <c r="H64" s="77" t="s">
        <v>9</v>
      </c>
      <c r="I64" s="76" t="s">
        <v>15</v>
      </c>
      <c r="J64" s="77">
        <v>1</v>
      </c>
      <c r="K64" s="81" t="s">
        <v>58</v>
      </c>
      <c r="L64" s="86">
        <f t="shared" si="7"/>
        <v>2</v>
      </c>
      <c r="M64" s="87" t="s">
        <v>71</v>
      </c>
      <c r="N64" s="85">
        <v>2000000</v>
      </c>
      <c r="O64" s="96">
        <f>L64*N64</f>
        <v>4000000</v>
      </c>
    </row>
    <row r="65" spans="1:15" ht="16.5" customHeight="1" x14ac:dyDescent="0.2">
      <c r="A65" s="15"/>
      <c r="B65" s="17"/>
      <c r="C65" s="106" t="s">
        <v>22</v>
      </c>
      <c r="D65" s="74"/>
      <c r="E65" s="74"/>
      <c r="F65" s="77"/>
      <c r="G65" s="77"/>
      <c r="H65" s="77"/>
      <c r="I65" s="76"/>
      <c r="J65" s="77"/>
      <c r="K65" s="81"/>
      <c r="L65" s="86"/>
      <c r="M65" s="86"/>
      <c r="N65" s="85"/>
      <c r="O65" s="97"/>
    </row>
    <row r="66" spans="1:15" ht="16.5" customHeight="1" x14ac:dyDescent="0.2">
      <c r="A66" s="15"/>
      <c r="B66" s="17"/>
      <c r="C66" s="77" t="s">
        <v>85</v>
      </c>
      <c r="D66" s="74">
        <v>4</v>
      </c>
      <c r="E66" s="74" t="s">
        <v>57</v>
      </c>
      <c r="F66" s="77" t="s">
        <v>15</v>
      </c>
      <c r="G66" s="77">
        <v>2</v>
      </c>
      <c r="H66" s="77" t="s">
        <v>74</v>
      </c>
      <c r="I66" s="77" t="s">
        <v>15</v>
      </c>
      <c r="J66" s="77">
        <v>6</v>
      </c>
      <c r="K66" s="81" t="s">
        <v>71</v>
      </c>
      <c r="L66" s="86">
        <f>D66*G66*J66</f>
        <v>48</v>
      </c>
      <c r="M66" s="86" t="s">
        <v>25</v>
      </c>
      <c r="N66" s="85">
        <v>1000000</v>
      </c>
      <c r="O66" s="96">
        <f>L66*N66</f>
        <v>48000000</v>
      </c>
    </row>
    <row r="67" spans="1:15" ht="16.5" customHeight="1" x14ac:dyDescent="0.2">
      <c r="A67" s="15"/>
      <c r="B67" s="17"/>
      <c r="C67" s="89" t="s">
        <v>86</v>
      </c>
      <c r="D67" s="74">
        <v>2</v>
      </c>
      <c r="E67" s="74" t="s">
        <v>57</v>
      </c>
      <c r="F67" s="76" t="s">
        <v>15</v>
      </c>
      <c r="G67" s="77">
        <v>1</v>
      </c>
      <c r="H67" s="77" t="s">
        <v>74</v>
      </c>
      <c r="I67" s="77" t="s">
        <v>15</v>
      </c>
      <c r="J67" s="77">
        <v>2</v>
      </c>
      <c r="K67" s="81" t="s">
        <v>71</v>
      </c>
      <c r="L67" s="86">
        <f>D67*G67*J67</f>
        <v>4</v>
      </c>
      <c r="M67" s="87" t="s">
        <v>62</v>
      </c>
      <c r="N67" s="85">
        <v>900000</v>
      </c>
      <c r="O67" s="96">
        <f>L67*N67</f>
        <v>3600000</v>
      </c>
    </row>
    <row r="68" spans="1:15" ht="16.5" customHeight="1" x14ac:dyDescent="0.2">
      <c r="A68" s="15"/>
      <c r="B68" s="17"/>
      <c r="C68" s="106" t="s">
        <v>87</v>
      </c>
      <c r="D68" s="98"/>
      <c r="E68" s="98"/>
      <c r="F68" s="99"/>
      <c r="G68" s="99"/>
      <c r="H68" s="99"/>
      <c r="I68" s="99"/>
      <c r="J68" s="99"/>
      <c r="K68" s="100"/>
      <c r="L68" s="88"/>
      <c r="M68" s="88"/>
      <c r="N68" s="88"/>
      <c r="O68" s="97"/>
    </row>
    <row r="69" spans="1:15" ht="16.5" customHeight="1" x14ac:dyDescent="0.2">
      <c r="A69" s="15"/>
      <c r="B69" s="17"/>
      <c r="C69" s="77" t="s">
        <v>88</v>
      </c>
      <c r="D69" s="98"/>
      <c r="E69" s="98"/>
      <c r="F69" s="99"/>
      <c r="G69" s="99"/>
      <c r="H69" s="99"/>
      <c r="I69" s="99"/>
      <c r="J69" s="99"/>
      <c r="K69" s="100"/>
      <c r="L69" s="88"/>
      <c r="M69" s="88"/>
      <c r="N69" s="88"/>
      <c r="O69" s="95"/>
    </row>
    <row r="70" spans="1:15" ht="16.5" customHeight="1" x14ac:dyDescent="0.2">
      <c r="A70" s="15"/>
      <c r="B70" s="17"/>
      <c r="C70" s="77" t="s">
        <v>36</v>
      </c>
      <c r="D70" s="74">
        <v>30</v>
      </c>
      <c r="E70" s="74" t="s">
        <v>57</v>
      </c>
      <c r="F70" s="76" t="s">
        <v>15</v>
      </c>
      <c r="G70" s="77">
        <v>1</v>
      </c>
      <c r="H70" s="77" t="s">
        <v>89</v>
      </c>
      <c r="I70" s="76" t="s">
        <v>15</v>
      </c>
      <c r="J70" s="77">
        <v>1</v>
      </c>
      <c r="K70" s="81" t="s">
        <v>58</v>
      </c>
      <c r="L70" s="86">
        <f>+J70*G70*D70</f>
        <v>30</v>
      </c>
      <c r="M70" s="87" t="s">
        <v>31</v>
      </c>
      <c r="N70" s="85">
        <v>7000000</v>
      </c>
      <c r="O70" s="96">
        <f>L70*N70</f>
        <v>210000000</v>
      </c>
    </row>
    <row r="71" spans="1:15" ht="16.5" customHeight="1" x14ac:dyDescent="0.2">
      <c r="A71" s="15"/>
      <c r="B71" s="17"/>
      <c r="C71" s="77" t="s">
        <v>37</v>
      </c>
      <c r="D71" s="74">
        <v>30</v>
      </c>
      <c r="E71" s="74" t="s">
        <v>57</v>
      </c>
      <c r="F71" s="76" t="s">
        <v>15</v>
      </c>
      <c r="G71" s="77">
        <v>8</v>
      </c>
      <c r="H71" s="77" t="s">
        <v>71</v>
      </c>
      <c r="I71" s="76" t="s">
        <v>15</v>
      </c>
      <c r="J71" s="77">
        <v>1</v>
      </c>
      <c r="K71" s="81" t="s">
        <v>58</v>
      </c>
      <c r="L71" s="86">
        <f>+J71*G71*D71</f>
        <v>240</v>
      </c>
      <c r="M71" s="87" t="s">
        <v>16</v>
      </c>
      <c r="N71" s="85">
        <v>580000</v>
      </c>
      <c r="O71" s="96">
        <f>L71*N71</f>
        <v>139200000</v>
      </c>
    </row>
    <row r="72" spans="1:15" ht="16.5" customHeight="1" x14ac:dyDescent="0.2">
      <c r="A72" s="15"/>
      <c r="B72" s="17"/>
      <c r="C72" s="77" t="s">
        <v>90</v>
      </c>
      <c r="D72" s="74"/>
      <c r="E72" s="74"/>
      <c r="F72" s="76"/>
      <c r="G72" s="77"/>
      <c r="H72" s="77"/>
      <c r="I72" s="76"/>
      <c r="J72" s="77"/>
      <c r="K72" s="81"/>
      <c r="L72" s="86"/>
      <c r="M72" s="87"/>
      <c r="N72" s="85"/>
      <c r="O72" s="96"/>
    </row>
    <row r="73" spans="1:15" ht="16.5" customHeight="1" x14ac:dyDescent="0.2">
      <c r="A73" s="15"/>
      <c r="B73" s="17"/>
      <c r="C73" s="77" t="s">
        <v>36</v>
      </c>
      <c r="D73" s="74">
        <v>6</v>
      </c>
      <c r="E73" s="74" t="s">
        <v>57</v>
      </c>
      <c r="F73" s="76" t="s">
        <v>15</v>
      </c>
      <c r="G73" s="77">
        <v>1</v>
      </c>
      <c r="H73" s="77" t="s">
        <v>89</v>
      </c>
      <c r="I73" s="76" t="s">
        <v>15</v>
      </c>
      <c r="J73" s="77">
        <v>1</v>
      </c>
      <c r="K73" s="81" t="s">
        <v>58</v>
      </c>
      <c r="L73" s="86">
        <f>+J73*G73*D73</f>
        <v>6</v>
      </c>
      <c r="M73" s="87" t="s">
        <v>31</v>
      </c>
      <c r="N73" s="85">
        <v>7000000</v>
      </c>
      <c r="O73" s="96">
        <f>L73*N73</f>
        <v>42000000</v>
      </c>
    </row>
    <row r="74" spans="1:15" ht="16.5" customHeight="1" x14ac:dyDescent="0.2">
      <c r="A74" s="15"/>
      <c r="B74" s="17"/>
      <c r="C74" s="77" t="s">
        <v>37</v>
      </c>
      <c r="D74" s="74">
        <v>6</v>
      </c>
      <c r="E74" s="74" t="s">
        <v>57</v>
      </c>
      <c r="F74" s="76" t="s">
        <v>15</v>
      </c>
      <c r="G74" s="77">
        <v>8</v>
      </c>
      <c r="H74" s="77" t="s">
        <v>71</v>
      </c>
      <c r="I74" s="76" t="s">
        <v>15</v>
      </c>
      <c r="J74" s="77">
        <v>1</v>
      </c>
      <c r="K74" s="81" t="s">
        <v>58</v>
      </c>
      <c r="L74" s="86">
        <f>+J74*G74*D74</f>
        <v>48</v>
      </c>
      <c r="M74" s="87" t="s">
        <v>16</v>
      </c>
      <c r="N74" s="85">
        <v>580000</v>
      </c>
      <c r="O74" s="96">
        <f>L74*N74</f>
        <v>27840000</v>
      </c>
    </row>
    <row r="75" spans="1:15" ht="16.5" customHeight="1" x14ac:dyDescent="0.2">
      <c r="A75" s="15"/>
      <c r="B75" s="17"/>
      <c r="C75" s="106" t="s">
        <v>28</v>
      </c>
      <c r="D75" s="93"/>
      <c r="E75" s="93"/>
      <c r="F75" s="92"/>
      <c r="G75" s="92"/>
      <c r="H75" s="92"/>
      <c r="I75" s="92"/>
      <c r="J75" s="92"/>
      <c r="K75" s="94"/>
      <c r="L75" s="86"/>
      <c r="M75" s="86"/>
      <c r="N75" s="86"/>
      <c r="O75" s="97"/>
    </row>
    <row r="76" spans="1:15" ht="16.5" customHeight="1" x14ac:dyDescent="0.2">
      <c r="A76" s="15"/>
      <c r="B76" s="17"/>
      <c r="C76" s="104" t="s">
        <v>91</v>
      </c>
      <c r="D76" s="74"/>
      <c r="E76" s="74"/>
      <c r="F76" s="77"/>
      <c r="G76" s="77"/>
      <c r="H76" s="77"/>
      <c r="I76" s="77"/>
      <c r="J76" s="77"/>
      <c r="K76" s="81"/>
      <c r="L76" s="86"/>
      <c r="M76" s="86"/>
      <c r="N76" s="85"/>
      <c r="O76" s="95"/>
    </row>
    <row r="77" spans="1:15" ht="16.5" customHeight="1" x14ac:dyDescent="0.2">
      <c r="A77" s="15"/>
      <c r="B77" s="17"/>
      <c r="C77" s="77" t="s">
        <v>92</v>
      </c>
      <c r="D77" s="74">
        <v>4</v>
      </c>
      <c r="E77" s="74" t="s">
        <v>57</v>
      </c>
      <c r="F77" s="76" t="s">
        <v>15</v>
      </c>
      <c r="G77" s="77">
        <f>+G51</f>
        <v>1</v>
      </c>
      <c r="H77" s="77" t="s">
        <v>89</v>
      </c>
      <c r="I77" s="76" t="s">
        <v>15</v>
      </c>
      <c r="J77" s="77">
        <v>6</v>
      </c>
      <c r="K77" s="81" t="s">
        <v>71</v>
      </c>
      <c r="L77" s="86">
        <f>+J77*G77*D77</f>
        <v>24</v>
      </c>
      <c r="M77" s="86" t="s">
        <v>31</v>
      </c>
      <c r="N77" s="85">
        <v>110000</v>
      </c>
      <c r="O77" s="96">
        <f t="shared" ref="O77" si="8">L77*N77</f>
        <v>2640000</v>
      </c>
    </row>
    <row r="78" spans="1:15" ht="16.5" customHeight="1" x14ac:dyDescent="0.2">
      <c r="A78" s="15"/>
      <c r="B78" s="17"/>
      <c r="C78" s="77" t="s">
        <v>93</v>
      </c>
      <c r="D78" s="74">
        <v>4</v>
      </c>
      <c r="E78" s="74" t="s">
        <v>57</v>
      </c>
      <c r="F78" s="76" t="s">
        <v>15</v>
      </c>
      <c r="G78" s="77">
        <f>+G52</f>
        <v>1</v>
      </c>
      <c r="H78" s="77" t="s">
        <v>89</v>
      </c>
      <c r="I78" s="76" t="s">
        <v>15</v>
      </c>
      <c r="J78" s="77">
        <v>6</v>
      </c>
      <c r="K78" s="81" t="s">
        <v>71</v>
      </c>
      <c r="L78" s="86">
        <f t="shared" ref="L78:L82" si="9">+J78*G78*D78</f>
        <v>24</v>
      </c>
      <c r="M78" s="86" t="s">
        <v>31</v>
      </c>
      <c r="N78" s="85">
        <v>110000</v>
      </c>
      <c r="O78" s="96">
        <f>L78*N78</f>
        <v>2640000</v>
      </c>
    </row>
    <row r="79" spans="1:15" ht="16.5" customHeight="1" x14ac:dyDescent="0.2">
      <c r="A79" s="15"/>
      <c r="B79" s="17"/>
      <c r="C79" s="77" t="s">
        <v>94</v>
      </c>
      <c r="D79" s="74">
        <v>1</v>
      </c>
      <c r="E79" s="74" t="s">
        <v>57</v>
      </c>
      <c r="F79" s="76" t="s">
        <v>15</v>
      </c>
      <c r="G79" s="77">
        <f>+G77</f>
        <v>1</v>
      </c>
      <c r="H79" s="77" t="s">
        <v>89</v>
      </c>
      <c r="I79" s="76" t="s">
        <v>15</v>
      </c>
      <c r="J79" s="77">
        <v>6</v>
      </c>
      <c r="K79" s="81" t="s">
        <v>71</v>
      </c>
      <c r="L79" s="86">
        <f t="shared" si="9"/>
        <v>6</v>
      </c>
      <c r="M79" s="86" t="s">
        <v>31</v>
      </c>
      <c r="N79" s="85">
        <v>110000</v>
      </c>
      <c r="O79" s="96">
        <f t="shared" ref="O79:O80" si="10">L79*N79</f>
        <v>660000</v>
      </c>
    </row>
    <row r="80" spans="1:15" ht="16.5" customHeight="1" x14ac:dyDescent="0.2">
      <c r="A80" s="15"/>
      <c r="B80" s="17"/>
      <c r="C80" s="77" t="s">
        <v>95</v>
      </c>
      <c r="D80" s="74">
        <v>4</v>
      </c>
      <c r="E80" s="74" t="s">
        <v>57</v>
      </c>
      <c r="F80" s="76" t="s">
        <v>15</v>
      </c>
      <c r="G80" s="77">
        <v>1</v>
      </c>
      <c r="H80" s="77" t="s">
        <v>89</v>
      </c>
      <c r="I80" s="76" t="s">
        <v>15</v>
      </c>
      <c r="J80" s="77">
        <v>6</v>
      </c>
      <c r="K80" s="81" t="s">
        <v>71</v>
      </c>
      <c r="L80" s="86">
        <f t="shared" si="9"/>
        <v>24</v>
      </c>
      <c r="M80" s="86" t="s">
        <v>31</v>
      </c>
      <c r="N80" s="85">
        <v>110000</v>
      </c>
      <c r="O80" s="96">
        <f t="shared" si="10"/>
        <v>2640000</v>
      </c>
    </row>
    <row r="81" spans="1:15" ht="16.5" customHeight="1" x14ac:dyDescent="0.2">
      <c r="A81" s="15"/>
      <c r="B81" s="17"/>
      <c r="C81" s="77" t="s">
        <v>96</v>
      </c>
      <c r="D81" s="74">
        <v>1</v>
      </c>
      <c r="E81" s="74" t="s">
        <v>57</v>
      </c>
      <c r="F81" s="76" t="s">
        <v>15</v>
      </c>
      <c r="G81" s="77">
        <f>+G79</f>
        <v>1</v>
      </c>
      <c r="H81" s="77" t="s">
        <v>89</v>
      </c>
      <c r="I81" s="76" t="s">
        <v>15</v>
      </c>
      <c r="J81" s="77">
        <v>6</v>
      </c>
      <c r="K81" s="81" t="s">
        <v>71</v>
      </c>
      <c r="L81" s="86">
        <f t="shared" si="9"/>
        <v>6</v>
      </c>
      <c r="M81" s="86" t="s">
        <v>31</v>
      </c>
      <c r="N81" s="85">
        <v>110000</v>
      </c>
      <c r="O81" s="96">
        <f>L81*N81</f>
        <v>660000</v>
      </c>
    </row>
    <row r="82" spans="1:15" ht="16.5" customHeight="1" x14ac:dyDescent="0.2">
      <c r="A82" s="15"/>
      <c r="B82" s="17"/>
      <c r="C82" s="77" t="s">
        <v>97</v>
      </c>
      <c r="D82" s="74">
        <v>4</v>
      </c>
      <c r="E82" s="74" t="s">
        <v>57</v>
      </c>
      <c r="F82" s="76" t="s">
        <v>15</v>
      </c>
      <c r="G82" s="77">
        <f>+G77</f>
        <v>1</v>
      </c>
      <c r="H82" s="77" t="s">
        <v>89</v>
      </c>
      <c r="I82" s="76" t="s">
        <v>15</v>
      </c>
      <c r="J82" s="77">
        <v>6</v>
      </c>
      <c r="K82" s="81" t="s">
        <v>71</v>
      </c>
      <c r="L82" s="86">
        <f t="shared" si="9"/>
        <v>24</v>
      </c>
      <c r="M82" s="86" t="s">
        <v>31</v>
      </c>
      <c r="N82" s="85">
        <v>110000</v>
      </c>
      <c r="O82" s="96">
        <f>L82*N82</f>
        <v>2640000</v>
      </c>
    </row>
    <row r="83" spans="1:15" ht="16.5" customHeight="1" x14ac:dyDescent="0.2">
      <c r="A83" s="15"/>
      <c r="B83" s="17"/>
      <c r="C83" s="104" t="s">
        <v>98</v>
      </c>
      <c r="D83" s="74"/>
      <c r="E83" s="74"/>
      <c r="F83" s="76"/>
      <c r="G83" s="77"/>
      <c r="H83" s="77"/>
      <c r="I83" s="76"/>
      <c r="J83" s="77"/>
      <c r="K83" s="81"/>
      <c r="L83" s="86"/>
      <c r="M83" s="86"/>
      <c r="N83" s="85"/>
      <c r="O83" s="96"/>
    </row>
    <row r="84" spans="1:15" ht="16.5" customHeight="1" x14ac:dyDescent="0.2">
      <c r="A84" s="15"/>
      <c r="B84" s="17"/>
      <c r="C84" s="77" t="s">
        <v>99</v>
      </c>
      <c r="D84" s="74">
        <v>10</v>
      </c>
      <c r="E84" s="74" t="s">
        <v>57</v>
      </c>
      <c r="F84" s="77" t="s">
        <v>15</v>
      </c>
      <c r="G84" s="77">
        <v>2</v>
      </c>
      <c r="H84" s="77" t="s">
        <v>89</v>
      </c>
      <c r="I84" s="77" t="s">
        <v>15</v>
      </c>
      <c r="J84" s="77">
        <v>1</v>
      </c>
      <c r="K84" s="81" t="s">
        <v>58</v>
      </c>
      <c r="L84" s="86">
        <f>+J84*G84*D84</f>
        <v>20</v>
      </c>
      <c r="M84" s="86" t="s">
        <v>31</v>
      </c>
      <c r="N84" s="85">
        <v>110000</v>
      </c>
      <c r="O84" s="96">
        <f>L84*N84</f>
        <v>2200000</v>
      </c>
    </row>
    <row r="85" spans="1:15" ht="16.5" customHeight="1" x14ac:dyDescent="0.2">
      <c r="A85" s="15"/>
      <c r="B85" s="17"/>
      <c r="C85" s="101" t="s">
        <v>100</v>
      </c>
      <c r="D85" s="74">
        <v>10</v>
      </c>
      <c r="E85" s="74" t="s">
        <v>57</v>
      </c>
      <c r="F85" s="76" t="s">
        <v>15</v>
      </c>
      <c r="G85" s="77">
        <v>2</v>
      </c>
      <c r="H85" s="77" t="s">
        <v>71</v>
      </c>
      <c r="I85" s="76" t="s">
        <v>15</v>
      </c>
      <c r="J85" s="77">
        <v>1</v>
      </c>
      <c r="K85" s="81" t="s">
        <v>58</v>
      </c>
      <c r="L85" s="86">
        <f>D85*G85*J85</f>
        <v>20</v>
      </c>
      <c r="M85" s="86" t="s">
        <v>16</v>
      </c>
      <c r="N85" s="85">
        <f>75%*580000</f>
        <v>435000</v>
      </c>
      <c r="O85" s="96">
        <f>L85*N85</f>
        <v>8700000</v>
      </c>
    </row>
    <row r="86" spans="1:15" ht="16.5" customHeight="1" x14ac:dyDescent="0.2">
      <c r="A86" s="15"/>
      <c r="B86" s="17"/>
      <c r="C86" s="101"/>
      <c r="D86" s="74"/>
      <c r="E86" s="74"/>
      <c r="F86" s="76"/>
      <c r="G86" s="77"/>
      <c r="H86" s="77"/>
      <c r="I86" s="76"/>
      <c r="J86" s="77"/>
      <c r="K86" s="74"/>
      <c r="L86" s="86"/>
      <c r="M86" s="102"/>
      <c r="N86" s="85"/>
      <c r="O86" s="103"/>
    </row>
    <row r="87" spans="1:15" ht="16.5" customHeight="1" x14ac:dyDescent="0.2">
      <c r="A87" s="40"/>
      <c r="B87" s="91" t="s">
        <v>109</v>
      </c>
      <c r="C87" s="91"/>
      <c r="D87" s="13"/>
      <c r="F87" s="11"/>
      <c r="G87" s="11"/>
      <c r="H87" s="11"/>
      <c r="I87" s="11"/>
      <c r="K87" s="82"/>
      <c r="L87" s="79"/>
      <c r="M87" s="34"/>
      <c r="N87" s="35"/>
      <c r="O87" s="16">
        <f>SUM(O89:O118)</f>
        <v>2277140000</v>
      </c>
    </row>
    <row r="88" spans="1:15" ht="16.5" customHeight="1" x14ac:dyDescent="0.2">
      <c r="A88" s="40"/>
      <c r="B88" s="17"/>
      <c r="C88" s="51" t="s">
        <v>107</v>
      </c>
      <c r="D88" s="13"/>
      <c r="F88" s="11"/>
      <c r="G88" s="11"/>
      <c r="H88" s="11"/>
      <c r="I88" s="11"/>
      <c r="L88" s="26"/>
      <c r="M88" s="22"/>
      <c r="N88" s="35"/>
      <c r="O88" s="19"/>
    </row>
    <row r="89" spans="1:15" ht="16.5" customHeight="1" x14ac:dyDescent="0.25">
      <c r="A89" s="40"/>
      <c r="B89" s="17"/>
      <c r="C89" s="6" t="s">
        <v>106</v>
      </c>
      <c r="D89" s="6"/>
      <c r="E89" s="6"/>
      <c r="F89" s="23"/>
      <c r="G89" s="6">
        <v>4</v>
      </c>
      <c r="H89" s="24" t="s">
        <v>8</v>
      </c>
      <c r="I89" s="23"/>
      <c r="J89" s="25"/>
      <c r="K89" s="24"/>
      <c r="L89" s="26">
        <f>G89</f>
        <v>4</v>
      </c>
      <c r="M89" s="22" t="s">
        <v>9</v>
      </c>
      <c r="N89" s="27">
        <v>1000000</v>
      </c>
      <c r="O89" s="28">
        <f t="shared" ref="O89:O90" si="11">N89*L89</f>
        <v>4000000</v>
      </c>
    </row>
    <row r="90" spans="1:15" ht="16.5" customHeight="1" x14ac:dyDescent="0.25">
      <c r="A90" s="15"/>
      <c r="B90" s="30"/>
      <c r="C90" s="6" t="s">
        <v>110</v>
      </c>
      <c r="D90" s="6"/>
      <c r="E90" s="6"/>
      <c r="F90" s="23"/>
      <c r="G90" s="6">
        <v>1</v>
      </c>
      <c r="H90" s="24" t="s">
        <v>8</v>
      </c>
      <c r="I90" s="23" t="s">
        <v>15</v>
      </c>
      <c r="J90" s="25">
        <v>4</v>
      </c>
      <c r="K90" s="24" t="s">
        <v>18</v>
      </c>
      <c r="L90" s="26">
        <f>G90*J90</f>
        <v>4</v>
      </c>
      <c r="M90" s="22" t="s">
        <v>9</v>
      </c>
      <c r="N90" s="27">
        <v>17500000</v>
      </c>
      <c r="O90" s="28">
        <f t="shared" si="11"/>
        <v>70000000</v>
      </c>
    </row>
    <row r="91" spans="1:15" ht="16.5" customHeight="1" x14ac:dyDescent="0.25">
      <c r="A91" s="15"/>
      <c r="B91" s="30"/>
      <c r="C91" s="52" t="s">
        <v>111</v>
      </c>
      <c r="D91" s="6"/>
      <c r="E91" s="6"/>
      <c r="F91" s="23"/>
      <c r="G91" s="6"/>
      <c r="H91" s="24"/>
      <c r="I91" s="23"/>
      <c r="J91" s="25"/>
      <c r="K91" s="83"/>
      <c r="L91" s="79"/>
      <c r="M91" s="34"/>
      <c r="N91" s="35"/>
      <c r="O91" s="28"/>
    </row>
    <row r="92" spans="1:15" ht="16.5" customHeight="1" x14ac:dyDescent="0.25">
      <c r="A92" s="40"/>
      <c r="B92" s="17"/>
      <c r="C92" s="6" t="s">
        <v>104</v>
      </c>
      <c r="D92" s="6"/>
      <c r="E92" s="6"/>
      <c r="F92" s="23"/>
      <c r="G92" s="6">
        <v>1</v>
      </c>
      <c r="H92" s="24" t="s">
        <v>8</v>
      </c>
      <c r="I92" s="23"/>
      <c r="J92" s="25"/>
      <c r="K92" s="24"/>
      <c r="L92" s="26">
        <f>G92</f>
        <v>1</v>
      </c>
      <c r="M92" s="22" t="s">
        <v>9</v>
      </c>
      <c r="N92" s="27">
        <v>1000000</v>
      </c>
      <c r="O92" s="28">
        <f>N92*L92</f>
        <v>1000000</v>
      </c>
    </row>
    <row r="93" spans="1:15" ht="16.5" customHeight="1" x14ac:dyDescent="0.25">
      <c r="A93" s="15"/>
      <c r="B93" s="30"/>
      <c r="C93" s="6" t="s">
        <v>17</v>
      </c>
      <c r="D93" s="6"/>
      <c r="E93" s="6"/>
      <c r="F93" s="23"/>
      <c r="G93" s="6">
        <v>1</v>
      </c>
      <c r="H93" s="24" t="s">
        <v>8</v>
      </c>
      <c r="I93" s="23" t="s">
        <v>15</v>
      </c>
      <c r="J93" s="25">
        <v>4</v>
      </c>
      <c r="K93" s="24" t="s">
        <v>18</v>
      </c>
      <c r="L93" s="26">
        <f>G93*J93</f>
        <v>4</v>
      </c>
      <c r="M93" s="22" t="s">
        <v>9</v>
      </c>
      <c r="N93" s="27">
        <v>3000000</v>
      </c>
      <c r="O93" s="28">
        <f>N93*L93</f>
        <v>12000000</v>
      </c>
    </row>
    <row r="94" spans="1:15" ht="16.5" customHeight="1" x14ac:dyDescent="0.25">
      <c r="A94" s="15"/>
      <c r="B94" s="30"/>
      <c r="C94" s="6" t="s">
        <v>13</v>
      </c>
      <c r="D94" s="6">
        <v>25</v>
      </c>
      <c r="E94" s="6" t="s">
        <v>14</v>
      </c>
      <c r="F94" s="23" t="s">
        <v>15</v>
      </c>
      <c r="G94" s="6">
        <v>1</v>
      </c>
      <c r="H94" s="24" t="s">
        <v>8</v>
      </c>
      <c r="I94" s="23" t="s">
        <v>15</v>
      </c>
      <c r="J94" s="25">
        <v>4</v>
      </c>
      <c r="K94" s="24" t="s">
        <v>18</v>
      </c>
      <c r="L94" s="26">
        <f>D94*G94</f>
        <v>25</v>
      </c>
      <c r="M94" s="13" t="s">
        <v>16</v>
      </c>
      <c r="N94" s="27">
        <v>60000</v>
      </c>
      <c r="O94" s="28">
        <f>N94*L94</f>
        <v>1500000</v>
      </c>
    </row>
    <row r="95" spans="1:15" ht="16.5" customHeight="1" x14ac:dyDescent="0.25">
      <c r="A95" s="40"/>
      <c r="B95" s="31"/>
      <c r="C95" s="53" t="s">
        <v>50</v>
      </c>
      <c r="D95" s="25">
        <v>15</v>
      </c>
      <c r="E95" s="46" t="s">
        <v>14</v>
      </c>
      <c r="F95" s="46" t="s">
        <v>15</v>
      </c>
      <c r="G95" s="1">
        <v>1</v>
      </c>
      <c r="H95" s="53" t="s">
        <v>30</v>
      </c>
      <c r="I95" s="54" t="s">
        <v>15</v>
      </c>
      <c r="J95" s="12">
        <v>4</v>
      </c>
      <c r="K95" s="84" t="s">
        <v>18</v>
      </c>
      <c r="L95" s="79">
        <f>J95*G95*D95</f>
        <v>60</v>
      </c>
      <c r="M95" s="55" t="s">
        <v>31</v>
      </c>
      <c r="N95" s="35">
        <v>110000</v>
      </c>
      <c r="O95" s="28">
        <f t="shared" ref="O95:O101" si="12">N95*L95</f>
        <v>6600000</v>
      </c>
    </row>
    <row r="96" spans="1:15" ht="16.5" customHeight="1" x14ac:dyDescent="0.25">
      <c r="A96" s="40"/>
      <c r="B96" s="31"/>
      <c r="C96" s="53" t="s">
        <v>43</v>
      </c>
      <c r="D96" s="25">
        <v>8</v>
      </c>
      <c r="E96" s="46" t="s">
        <v>14</v>
      </c>
      <c r="F96" s="46" t="s">
        <v>15</v>
      </c>
      <c r="G96" s="1">
        <v>1</v>
      </c>
      <c r="H96" s="53" t="s">
        <v>30</v>
      </c>
      <c r="I96" s="54" t="s">
        <v>15</v>
      </c>
      <c r="J96" s="12">
        <v>4</v>
      </c>
      <c r="K96" s="84" t="s">
        <v>18</v>
      </c>
      <c r="L96" s="79">
        <f>J96*G96*D96</f>
        <v>32</v>
      </c>
      <c r="M96" s="55" t="s">
        <v>31</v>
      </c>
      <c r="N96" s="35">
        <v>5000000</v>
      </c>
      <c r="O96" s="28">
        <f t="shared" si="12"/>
        <v>160000000</v>
      </c>
    </row>
    <row r="97" spans="1:17" ht="16.5" customHeight="1" x14ac:dyDescent="0.25">
      <c r="A97" s="40"/>
      <c r="B97" s="31"/>
      <c r="C97" s="57" t="s">
        <v>44</v>
      </c>
      <c r="D97" s="6">
        <v>8</v>
      </c>
      <c r="E97" s="6" t="s">
        <v>14</v>
      </c>
      <c r="F97" s="23" t="s">
        <v>15</v>
      </c>
      <c r="G97" s="6">
        <v>2</v>
      </c>
      <c r="H97" s="24" t="s">
        <v>34</v>
      </c>
      <c r="I97" s="23" t="s">
        <v>15</v>
      </c>
      <c r="J97" s="25">
        <v>4</v>
      </c>
      <c r="K97" s="83" t="s">
        <v>18</v>
      </c>
      <c r="L97" s="79">
        <f>D97*G97*J97</f>
        <v>64</v>
      </c>
      <c r="M97" s="34" t="s">
        <v>16</v>
      </c>
      <c r="N97" s="35">
        <v>580000</v>
      </c>
      <c r="O97" s="28">
        <f t="shared" si="12"/>
        <v>37120000</v>
      </c>
    </row>
    <row r="98" spans="1:17" ht="16.5" customHeight="1" x14ac:dyDescent="0.25">
      <c r="A98" s="40"/>
      <c r="B98" s="17"/>
      <c r="C98" s="57" t="s">
        <v>45</v>
      </c>
      <c r="D98" s="6">
        <v>8</v>
      </c>
      <c r="E98" s="6" t="s">
        <v>14</v>
      </c>
      <c r="F98" s="23" t="s">
        <v>15</v>
      </c>
      <c r="G98" s="6">
        <v>1</v>
      </c>
      <c r="H98" s="24" t="s">
        <v>34</v>
      </c>
      <c r="I98" s="23" t="s">
        <v>15</v>
      </c>
      <c r="J98" s="25">
        <v>4</v>
      </c>
      <c r="K98" s="83" t="s">
        <v>18</v>
      </c>
      <c r="L98" s="79">
        <f>D98*G98*J98</f>
        <v>32</v>
      </c>
      <c r="M98" s="34" t="s">
        <v>16</v>
      </c>
      <c r="N98" s="35">
        <v>500000</v>
      </c>
      <c r="O98" s="28">
        <f t="shared" si="12"/>
        <v>16000000</v>
      </c>
    </row>
    <row r="99" spans="1:17" ht="16.5" customHeight="1" x14ac:dyDescent="0.25">
      <c r="A99" s="40"/>
      <c r="B99" s="17"/>
      <c r="C99" s="6" t="s">
        <v>39</v>
      </c>
      <c r="D99" s="25">
        <v>4</v>
      </c>
      <c r="E99" s="46" t="s">
        <v>14</v>
      </c>
      <c r="F99" s="46" t="s">
        <v>15</v>
      </c>
      <c r="G99" s="1">
        <v>1</v>
      </c>
      <c r="H99" s="53" t="s">
        <v>30</v>
      </c>
      <c r="I99" s="54" t="s">
        <v>15</v>
      </c>
      <c r="J99" s="12">
        <v>4</v>
      </c>
      <c r="K99" s="84" t="s">
        <v>18</v>
      </c>
      <c r="L99" s="79">
        <f>J99*G99*D99</f>
        <v>16</v>
      </c>
      <c r="M99" s="55" t="s">
        <v>31</v>
      </c>
      <c r="N99" s="35">
        <v>7000000</v>
      </c>
      <c r="O99" s="28">
        <f t="shared" si="12"/>
        <v>112000000</v>
      </c>
    </row>
    <row r="100" spans="1:17" ht="16.5" customHeight="1" x14ac:dyDescent="0.25">
      <c r="A100" s="40"/>
      <c r="B100" s="17"/>
      <c r="C100" s="6" t="s">
        <v>40</v>
      </c>
      <c r="D100" s="6">
        <v>4</v>
      </c>
      <c r="E100" s="6" t="s">
        <v>14</v>
      </c>
      <c r="F100" s="23" t="s">
        <v>15</v>
      </c>
      <c r="G100" s="6">
        <v>4</v>
      </c>
      <c r="H100" s="24" t="s">
        <v>34</v>
      </c>
      <c r="I100" s="23" t="s">
        <v>15</v>
      </c>
      <c r="J100" s="25">
        <v>4</v>
      </c>
      <c r="K100" s="83" t="s">
        <v>18</v>
      </c>
      <c r="L100" s="79">
        <f>D100*G100*J100</f>
        <v>64</v>
      </c>
      <c r="M100" s="34" t="s">
        <v>16</v>
      </c>
      <c r="N100" s="35">
        <v>580000</v>
      </c>
      <c r="O100" s="28">
        <f t="shared" si="12"/>
        <v>37120000</v>
      </c>
    </row>
    <row r="101" spans="1:17" ht="16.5" customHeight="1" x14ac:dyDescent="0.25">
      <c r="A101" s="40"/>
      <c r="B101" s="17"/>
      <c r="C101" s="6" t="s">
        <v>41</v>
      </c>
      <c r="D101" s="6">
        <v>4</v>
      </c>
      <c r="E101" s="6" t="s">
        <v>14</v>
      </c>
      <c r="F101" s="23" t="s">
        <v>15</v>
      </c>
      <c r="G101" s="6">
        <v>3</v>
      </c>
      <c r="H101" s="24" t="s">
        <v>34</v>
      </c>
      <c r="I101" s="23" t="s">
        <v>15</v>
      </c>
      <c r="J101" s="25">
        <v>4</v>
      </c>
      <c r="K101" s="83" t="s">
        <v>18</v>
      </c>
      <c r="L101" s="79">
        <f>D101*G101*J101</f>
        <v>48</v>
      </c>
      <c r="M101" s="34" t="s">
        <v>16</v>
      </c>
      <c r="N101" s="35">
        <v>500000</v>
      </c>
      <c r="O101" s="28">
        <f t="shared" si="12"/>
        <v>24000000</v>
      </c>
    </row>
    <row r="102" spans="1:17" ht="16.5" customHeight="1" x14ac:dyDescent="0.25">
      <c r="A102" s="40"/>
      <c r="B102" s="17"/>
      <c r="C102" s="56" t="s">
        <v>112</v>
      </c>
      <c r="D102" s="6"/>
      <c r="E102" s="6"/>
      <c r="F102" s="23"/>
      <c r="G102" s="6"/>
      <c r="H102" s="24"/>
      <c r="I102" s="23"/>
      <c r="J102" s="25"/>
      <c r="K102" s="83"/>
      <c r="L102" s="79"/>
      <c r="M102" s="34"/>
      <c r="N102" s="35"/>
      <c r="O102" s="28"/>
    </row>
    <row r="103" spans="1:17" ht="16.5" customHeight="1" x14ac:dyDescent="0.25">
      <c r="A103" s="40"/>
      <c r="B103" s="17"/>
      <c r="C103" s="6" t="s">
        <v>114</v>
      </c>
      <c r="D103" s="6">
        <v>1</v>
      </c>
      <c r="E103" s="6" t="s">
        <v>8</v>
      </c>
      <c r="F103" s="23" t="s">
        <v>15</v>
      </c>
      <c r="G103" s="6">
        <v>3</v>
      </c>
      <c r="H103" s="24" t="s">
        <v>20</v>
      </c>
      <c r="I103" s="13" t="s">
        <v>15</v>
      </c>
      <c r="J103" s="12">
        <v>4</v>
      </c>
      <c r="K103" s="82" t="s">
        <v>18</v>
      </c>
      <c r="L103" s="79">
        <f>J103*G103*D103</f>
        <v>12</v>
      </c>
      <c r="M103" s="34" t="s">
        <v>21</v>
      </c>
      <c r="N103" s="35">
        <v>7250000</v>
      </c>
      <c r="O103" s="28">
        <f>N103*L103</f>
        <v>87000000</v>
      </c>
    </row>
    <row r="104" spans="1:17" ht="16.5" customHeight="1" x14ac:dyDescent="0.2">
      <c r="A104" s="15"/>
      <c r="B104" s="30"/>
      <c r="C104" s="1" t="s">
        <v>192</v>
      </c>
      <c r="D104" s="33">
        <v>5</v>
      </c>
      <c r="E104" s="33" t="s">
        <v>14</v>
      </c>
      <c r="F104" s="33" t="s">
        <v>15</v>
      </c>
      <c r="G104" s="1">
        <v>3</v>
      </c>
      <c r="H104" s="11" t="s">
        <v>20</v>
      </c>
      <c r="I104" s="13" t="s">
        <v>15</v>
      </c>
      <c r="J104" s="12">
        <v>4</v>
      </c>
      <c r="K104" s="82" t="s">
        <v>18</v>
      </c>
      <c r="L104" s="79">
        <f>J104*G104*D104</f>
        <v>60</v>
      </c>
      <c r="M104" s="34" t="s">
        <v>21</v>
      </c>
      <c r="N104" s="35">
        <v>4000000</v>
      </c>
      <c r="O104" s="28">
        <f>N104*L104</f>
        <v>240000000</v>
      </c>
      <c r="Q104" s="2"/>
    </row>
    <row r="105" spans="1:17" ht="16.5" customHeight="1" x14ac:dyDescent="0.2">
      <c r="A105" s="15"/>
      <c r="B105" s="30"/>
      <c r="C105" s="1" t="s">
        <v>115</v>
      </c>
      <c r="D105" s="33">
        <v>7</v>
      </c>
      <c r="E105" s="33" t="s">
        <v>14</v>
      </c>
      <c r="F105" s="33" t="s">
        <v>15</v>
      </c>
      <c r="G105" s="1">
        <v>9</v>
      </c>
      <c r="H105" s="11" t="s">
        <v>27</v>
      </c>
      <c r="I105" s="13" t="s">
        <v>15</v>
      </c>
      <c r="J105" s="12">
        <v>4</v>
      </c>
      <c r="K105" s="82" t="s">
        <v>18</v>
      </c>
      <c r="L105" s="79">
        <f t="shared" ref="L105:L107" si="13">J105*G105*D105</f>
        <v>252</v>
      </c>
      <c r="M105" s="34" t="s">
        <v>21</v>
      </c>
      <c r="N105" s="35">
        <v>3000000</v>
      </c>
      <c r="O105" s="28">
        <f t="shared" ref="O105:O107" si="14">N105*L105</f>
        <v>756000000</v>
      </c>
    </row>
    <row r="106" spans="1:17" ht="16.5" customHeight="1" x14ac:dyDescent="0.2">
      <c r="A106" s="15"/>
      <c r="B106" s="30"/>
      <c r="C106" s="1" t="s">
        <v>116</v>
      </c>
      <c r="D106" s="33">
        <v>7</v>
      </c>
      <c r="E106" s="33" t="s">
        <v>14</v>
      </c>
      <c r="F106" s="33" t="s">
        <v>15</v>
      </c>
      <c r="G106" s="1">
        <f>21*3</f>
        <v>63</v>
      </c>
      <c r="H106" s="11" t="s">
        <v>34</v>
      </c>
      <c r="I106" s="13" t="s">
        <v>15</v>
      </c>
      <c r="J106" s="12">
        <v>4</v>
      </c>
      <c r="K106" s="82" t="s">
        <v>18</v>
      </c>
      <c r="L106" s="79">
        <f t="shared" si="13"/>
        <v>1764</v>
      </c>
      <c r="M106" s="34" t="s">
        <v>21</v>
      </c>
      <c r="N106" s="35">
        <v>250000</v>
      </c>
      <c r="O106" s="28">
        <f t="shared" si="14"/>
        <v>441000000</v>
      </c>
      <c r="Q106" s="2"/>
    </row>
    <row r="107" spans="1:17" ht="16.5" customHeight="1" x14ac:dyDescent="0.2">
      <c r="A107" s="15"/>
      <c r="B107" s="30"/>
      <c r="C107" s="1" t="s">
        <v>117</v>
      </c>
      <c r="D107" s="33">
        <v>1</v>
      </c>
      <c r="E107" s="33" t="s">
        <v>8</v>
      </c>
      <c r="F107" s="33" t="s">
        <v>15</v>
      </c>
      <c r="G107" s="1">
        <v>9</v>
      </c>
      <c r="H107" s="11" t="s">
        <v>27</v>
      </c>
      <c r="I107" s="13" t="s">
        <v>15</v>
      </c>
      <c r="J107" s="12">
        <v>4</v>
      </c>
      <c r="K107" s="82" t="s">
        <v>18</v>
      </c>
      <c r="L107" s="79">
        <f t="shared" si="13"/>
        <v>36</v>
      </c>
      <c r="M107" s="34" t="s">
        <v>21</v>
      </c>
      <c r="N107" s="35">
        <v>2500000</v>
      </c>
      <c r="O107" s="28">
        <f t="shared" si="14"/>
        <v>90000000</v>
      </c>
    </row>
    <row r="108" spans="1:17" ht="16.5" customHeight="1" x14ac:dyDescent="0.25">
      <c r="A108" s="15"/>
      <c r="B108" s="30"/>
      <c r="C108" s="56" t="s">
        <v>130</v>
      </c>
      <c r="D108" s="6"/>
      <c r="E108" s="6"/>
      <c r="F108" s="23"/>
      <c r="G108" s="6"/>
      <c r="H108" s="24"/>
      <c r="I108" s="23"/>
      <c r="J108" s="25"/>
      <c r="K108" s="83"/>
      <c r="L108" s="79"/>
      <c r="M108" s="34"/>
      <c r="N108" s="35"/>
      <c r="O108" s="28"/>
    </row>
    <row r="109" spans="1:17" ht="16.5" customHeight="1" x14ac:dyDescent="0.25">
      <c r="A109" s="15"/>
      <c r="B109" s="30"/>
      <c r="C109" s="6" t="s">
        <v>39</v>
      </c>
      <c r="D109" s="6">
        <v>3</v>
      </c>
      <c r="E109" s="6" t="s">
        <v>14</v>
      </c>
      <c r="F109" s="23" t="s">
        <v>15</v>
      </c>
      <c r="G109" s="6">
        <v>1</v>
      </c>
      <c r="H109" s="24" t="s">
        <v>30</v>
      </c>
      <c r="I109" s="23" t="s">
        <v>15</v>
      </c>
      <c r="J109" s="25">
        <v>4</v>
      </c>
      <c r="K109" s="83" t="s">
        <v>18</v>
      </c>
      <c r="L109" s="79">
        <f>J109*G109*D109</f>
        <v>12</v>
      </c>
      <c r="M109" s="34" t="s">
        <v>31</v>
      </c>
      <c r="N109" s="35">
        <v>7000000</v>
      </c>
      <c r="O109" s="28">
        <f t="shared" ref="O109:O111" si="15">N109*L109</f>
        <v>84000000</v>
      </c>
    </row>
    <row r="110" spans="1:17" ht="16.5" customHeight="1" x14ac:dyDescent="0.25">
      <c r="A110" s="15"/>
      <c r="B110" s="30"/>
      <c r="C110" s="6" t="s">
        <v>40</v>
      </c>
      <c r="D110" s="6">
        <v>3</v>
      </c>
      <c r="E110" s="6" t="s">
        <v>14</v>
      </c>
      <c r="F110" s="23" t="s">
        <v>15</v>
      </c>
      <c r="G110" s="6">
        <v>5</v>
      </c>
      <c r="H110" s="24" t="s">
        <v>34</v>
      </c>
      <c r="I110" s="23" t="s">
        <v>15</v>
      </c>
      <c r="J110" s="25">
        <v>4</v>
      </c>
      <c r="K110" s="83" t="s">
        <v>18</v>
      </c>
      <c r="L110" s="79">
        <f>J110*G110*D110</f>
        <v>60</v>
      </c>
      <c r="M110" s="34" t="s">
        <v>16</v>
      </c>
      <c r="N110" s="35">
        <v>580000</v>
      </c>
      <c r="O110" s="28">
        <f t="shared" si="15"/>
        <v>34800000</v>
      </c>
    </row>
    <row r="111" spans="1:17" ht="16.5" customHeight="1" x14ac:dyDescent="0.25">
      <c r="A111" s="15"/>
      <c r="B111" s="30"/>
      <c r="C111" s="6" t="s">
        <v>41</v>
      </c>
      <c r="D111" s="6">
        <v>3</v>
      </c>
      <c r="E111" s="6" t="s">
        <v>14</v>
      </c>
      <c r="F111" s="23" t="s">
        <v>15</v>
      </c>
      <c r="G111" s="6">
        <v>4</v>
      </c>
      <c r="H111" s="24" t="s">
        <v>34</v>
      </c>
      <c r="I111" s="23" t="s">
        <v>15</v>
      </c>
      <c r="J111" s="25">
        <v>4</v>
      </c>
      <c r="K111" s="83" t="s">
        <v>18</v>
      </c>
      <c r="L111" s="79">
        <f>J111*G111*D111</f>
        <v>48</v>
      </c>
      <c r="M111" s="34" t="s">
        <v>16</v>
      </c>
      <c r="N111" s="35">
        <v>500000</v>
      </c>
      <c r="O111" s="28">
        <f t="shared" si="15"/>
        <v>24000000</v>
      </c>
    </row>
    <row r="112" spans="1:17" ht="16.5" customHeight="1" x14ac:dyDescent="0.25">
      <c r="A112" s="15"/>
      <c r="B112" s="30"/>
      <c r="C112" s="56" t="s">
        <v>56</v>
      </c>
      <c r="D112" s="6"/>
      <c r="E112" s="6"/>
      <c r="F112" s="23"/>
      <c r="G112" s="6"/>
      <c r="H112" s="24"/>
      <c r="I112" s="23"/>
      <c r="J112" s="25"/>
      <c r="K112" s="83"/>
      <c r="L112" s="80"/>
      <c r="M112" s="73"/>
      <c r="N112" s="35"/>
      <c r="O112" s="28"/>
    </row>
    <row r="113" spans="1:17" ht="16.5" customHeight="1" x14ac:dyDescent="0.2">
      <c r="A113" s="15"/>
      <c r="B113" s="30"/>
      <c r="C113" s="1" t="s">
        <v>113</v>
      </c>
      <c r="D113" s="33">
        <v>2</v>
      </c>
      <c r="E113" s="33" t="s">
        <v>14</v>
      </c>
      <c r="F113" s="33" t="s">
        <v>15</v>
      </c>
      <c r="G113" s="1">
        <v>3</v>
      </c>
      <c r="H113" s="11" t="s">
        <v>20</v>
      </c>
      <c r="I113" s="13" t="s">
        <v>15</v>
      </c>
      <c r="J113" s="12">
        <v>4</v>
      </c>
      <c r="K113" s="82" t="s">
        <v>18</v>
      </c>
      <c r="L113" s="79">
        <f>J113*G113*D113</f>
        <v>24</v>
      </c>
      <c r="M113" s="34" t="s">
        <v>21</v>
      </c>
      <c r="N113" s="35">
        <v>750000</v>
      </c>
      <c r="O113" s="28">
        <f>N113*L113</f>
        <v>18000000</v>
      </c>
    </row>
    <row r="114" spans="1:17" ht="16.5" customHeight="1" x14ac:dyDescent="0.2">
      <c r="A114" s="15"/>
      <c r="B114" s="30"/>
      <c r="C114" s="1" t="s">
        <v>105</v>
      </c>
      <c r="D114" s="33">
        <v>1</v>
      </c>
      <c r="E114" s="33" t="s">
        <v>14</v>
      </c>
      <c r="F114" s="33" t="s">
        <v>15</v>
      </c>
      <c r="G114" s="1">
        <v>3</v>
      </c>
      <c r="H114" s="11" t="s">
        <v>20</v>
      </c>
      <c r="I114" s="13" t="s">
        <v>15</v>
      </c>
      <c r="J114" s="12">
        <v>4</v>
      </c>
      <c r="K114" s="82" t="s">
        <v>18</v>
      </c>
      <c r="L114" s="79">
        <f>J114*G114*D114</f>
        <v>12</v>
      </c>
      <c r="M114" s="34" t="s">
        <v>21</v>
      </c>
      <c r="N114" s="35">
        <v>750000</v>
      </c>
      <c r="O114" s="28">
        <f>N114*L114</f>
        <v>9000000</v>
      </c>
    </row>
    <row r="115" spans="1:17" ht="16.5" customHeight="1" x14ac:dyDescent="0.2">
      <c r="A115" s="15"/>
      <c r="B115" s="30"/>
      <c r="D115" s="33"/>
      <c r="E115" s="33"/>
      <c r="F115" s="33"/>
      <c r="G115" s="1"/>
      <c r="H115" s="11"/>
      <c r="I115" s="13"/>
      <c r="K115" s="82"/>
      <c r="L115" s="79"/>
      <c r="M115" s="34"/>
      <c r="N115" s="35"/>
      <c r="O115" s="28"/>
    </row>
    <row r="116" spans="1:17" ht="16.5" customHeight="1" x14ac:dyDescent="0.2">
      <c r="A116" s="15"/>
      <c r="B116" s="91" t="s">
        <v>155</v>
      </c>
      <c r="C116" s="91"/>
      <c r="D116" s="33"/>
      <c r="E116" s="33"/>
      <c r="F116" s="33"/>
      <c r="G116" s="1"/>
      <c r="H116" s="11"/>
      <c r="I116" s="13"/>
      <c r="K116" s="82"/>
      <c r="L116" s="79"/>
      <c r="M116" s="34"/>
      <c r="N116" s="35"/>
      <c r="O116" s="28"/>
    </row>
    <row r="117" spans="1:17" ht="16.5" customHeight="1" x14ac:dyDescent="0.2">
      <c r="A117" s="15"/>
      <c r="B117" s="30"/>
      <c r="C117" s="1" t="s">
        <v>136</v>
      </c>
      <c r="D117" s="33"/>
      <c r="E117" s="33"/>
      <c r="F117" s="33"/>
      <c r="G117" s="1">
        <v>4</v>
      </c>
      <c r="H117" s="11" t="s">
        <v>8</v>
      </c>
      <c r="I117" s="13"/>
      <c r="K117" s="82"/>
      <c r="L117" s="79">
        <v>4</v>
      </c>
      <c r="M117" s="34" t="s">
        <v>9</v>
      </c>
      <c r="N117" s="35">
        <v>1000000</v>
      </c>
      <c r="O117" s="28">
        <f>N117*L117</f>
        <v>4000000</v>
      </c>
    </row>
    <row r="118" spans="1:17" ht="16.5" customHeight="1" x14ac:dyDescent="0.2">
      <c r="A118" s="15"/>
      <c r="B118" s="30"/>
      <c r="C118" s="1" t="s">
        <v>135</v>
      </c>
      <c r="D118" s="33"/>
      <c r="E118" s="33"/>
      <c r="F118" s="33"/>
      <c r="G118" s="1">
        <v>4</v>
      </c>
      <c r="H118" s="11" t="s">
        <v>8</v>
      </c>
      <c r="I118" s="13"/>
      <c r="K118" s="82"/>
      <c r="L118" s="79">
        <v>4</v>
      </c>
      <c r="M118" s="34" t="s">
        <v>9</v>
      </c>
      <c r="N118" s="35">
        <v>2000000</v>
      </c>
      <c r="O118" s="28">
        <f>N118*L118</f>
        <v>8000000</v>
      </c>
    </row>
    <row r="119" spans="1:17" ht="16.5" customHeight="1" x14ac:dyDescent="0.2">
      <c r="A119" s="15"/>
      <c r="B119" s="30"/>
      <c r="L119" s="30"/>
      <c r="M119" s="30"/>
      <c r="N119" s="107"/>
      <c r="O119" s="45"/>
      <c r="Q119" s="111"/>
    </row>
    <row r="120" spans="1:17" ht="16.5" customHeight="1" x14ac:dyDescent="0.2">
      <c r="A120" s="148" t="s">
        <v>132</v>
      </c>
      <c r="B120" s="127" t="s">
        <v>5</v>
      </c>
      <c r="C120" s="108"/>
      <c r="D120" s="128"/>
      <c r="E120" s="128"/>
      <c r="F120" s="128"/>
      <c r="G120" s="108"/>
      <c r="H120" s="109"/>
      <c r="I120" s="129"/>
      <c r="J120" s="130"/>
      <c r="K120" s="131"/>
      <c r="L120" s="132"/>
      <c r="M120" s="133"/>
      <c r="N120" s="134"/>
      <c r="O120" s="135">
        <f>O7+O13</f>
        <v>3978230000</v>
      </c>
      <c r="Q120" s="47">
        <v>4376580000</v>
      </c>
    </row>
    <row r="121" spans="1:17" ht="16.5" customHeight="1" x14ac:dyDescent="0.2">
      <c r="A121" s="150"/>
      <c r="B121" s="17"/>
      <c r="D121" s="33"/>
      <c r="E121" s="33"/>
      <c r="F121" s="33"/>
      <c r="G121" s="1"/>
      <c r="H121" s="11"/>
      <c r="I121" s="13"/>
      <c r="L121" s="26"/>
      <c r="M121" s="114"/>
      <c r="N121" s="35"/>
      <c r="O121" s="19"/>
      <c r="Q121" s="47"/>
    </row>
    <row r="122" spans="1:17" ht="16.5" customHeight="1" x14ac:dyDescent="0.2">
      <c r="A122" s="148" t="s">
        <v>133</v>
      </c>
      <c r="B122" s="127" t="s">
        <v>134</v>
      </c>
      <c r="C122" s="108"/>
      <c r="D122" s="128"/>
      <c r="E122" s="128"/>
      <c r="F122" s="128"/>
      <c r="G122" s="108"/>
      <c r="H122" s="109"/>
      <c r="I122" s="129"/>
      <c r="J122" s="130"/>
      <c r="K122" s="109"/>
      <c r="L122" s="136"/>
      <c r="M122" s="137"/>
      <c r="N122" s="134"/>
      <c r="O122" s="135">
        <f>O120*10%</f>
        <v>397823000</v>
      </c>
      <c r="Q122" s="47"/>
    </row>
    <row r="123" spans="1:17" ht="16.5" customHeight="1" x14ac:dyDescent="0.2">
      <c r="A123" s="150"/>
      <c r="B123" s="17"/>
      <c r="D123" s="33"/>
      <c r="E123" s="33"/>
      <c r="F123" s="33"/>
      <c r="G123" s="1"/>
      <c r="H123" s="11"/>
      <c r="I123" s="13"/>
      <c r="L123" s="26"/>
      <c r="M123" s="114"/>
      <c r="N123" s="35"/>
      <c r="O123" s="19"/>
      <c r="Q123" s="47"/>
    </row>
    <row r="124" spans="1:17" ht="16.5" customHeight="1" x14ac:dyDescent="0.2">
      <c r="A124" s="149" t="s">
        <v>137</v>
      </c>
      <c r="B124" s="138" t="s">
        <v>119</v>
      </c>
      <c r="C124" s="139"/>
      <c r="D124" s="140"/>
      <c r="E124" s="140"/>
      <c r="F124" s="140"/>
      <c r="G124" s="139"/>
      <c r="H124" s="141"/>
      <c r="I124" s="142"/>
      <c r="J124" s="143"/>
      <c r="K124" s="141"/>
      <c r="L124" s="144"/>
      <c r="M124" s="145"/>
      <c r="N124" s="146"/>
      <c r="O124" s="147">
        <f>O122+O120</f>
        <v>4376053000</v>
      </c>
      <c r="Q124" s="47">
        <f>Q120-O124</f>
        <v>527000</v>
      </c>
    </row>
    <row r="125" spans="1:17" ht="16.5" customHeight="1" x14ac:dyDescent="0.2">
      <c r="B125" s="10"/>
      <c r="D125" s="33"/>
      <c r="E125" s="33"/>
      <c r="F125" s="33"/>
      <c r="G125" s="1"/>
      <c r="H125" s="11"/>
      <c r="I125" s="13"/>
      <c r="L125" s="112"/>
      <c r="M125" s="22"/>
      <c r="N125" s="113"/>
      <c r="O125" s="4"/>
      <c r="Q125" s="47">
        <f>Q120-O124</f>
        <v>527000</v>
      </c>
    </row>
    <row r="126" spans="1:17" ht="16.5" customHeight="1" x14ac:dyDescent="0.2">
      <c r="O126" s="7"/>
      <c r="P126" s="7"/>
      <c r="Q126" s="111"/>
    </row>
    <row r="127" spans="1:17" ht="16.5" customHeight="1" x14ac:dyDescent="0.2">
      <c r="A127" s="18"/>
      <c r="L127" s="1" t="s">
        <v>122</v>
      </c>
      <c r="N127" s="41"/>
    </row>
    <row r="128" spans="1:17" ht="16.5" customHeight="1" x14ac:dyDescent="0.2">
      <c r="N128" s="42"/>
      <c r="O128" s="4"/>
      <c r="P128" s="4"/>
    </row>
    <row r="129" spans="12:16" ht="16.5" customHeight="1" x14ac:dyDescent="0.2">
      <c r="L129" s="1" t="s">
        <v>120</v>
      </c>
      <c r="M129" s="10"/>
      <c r="N129" s="10"/>
      <c r="O129" s="4"/>
      <c r="P129" s="4"/>
    </row>
    <row r="130" spans="12:16" ht="16.5" customHeight="1" x14ac:dyDescent="0.2">
      <c r="L130" s="1" t="s">
        <v>121</v>
      </c>
      <c r="M130" s="43"/>
    </row>
    <row r="131" spans="12:16" ht="16.5" customHeight="1" x14ac:dyDescent="0.2">
      <c r="N131" s="44"/>
      <c r="O131" s="4"/>
      <c r="P131" s="4"/>
    </row>
    <row r="132" spans="12:16" ht="16.5" customHeight="1" x14ac:dyDescent="0.2">
      <c r="N132" s="44"/>
      <c r="O132" s="4"/>
      <c r="P132" s="4"/>
    </row>
    <row r="133" spans="12:16" ht="16.5" customHeight="1" x14ac:dyDescent="0.2">
      <c r="N133" s="44"/>
      <c r="O133" s="4"/>
      <c r="P133" s="4"/>
    </row>
    <row r="134" spans="12:16" ht="16.5" customHeight="1" x14ac:dyDescent="0.2">
      <c r="N134" s="42"/>
      <c r="O134" s="4"/>
      <c r="P134" s="4"/>
    </row>
    <row r="135" spans="12:16" ht="16.5" customHeight="1" x14ac:dyDescent="0.2">
      <c r="L135" s="1" t="s">
        <v>48</v>
      </c>
      <c r="M135" s="10"/>
      <c r="N135" s="10"/>
      <c r="O135" s="10"/>
      <c r="P135" s="5"/>
    </row>
    <row r="136" spans="12:16" ht="16.5" customHeight="1" x14ac:dyDescent="0.2">
      <c r="L136" s="1" t="s">
        <v>49</v>
      </c>
    </row>
  </sheetData>
  <mergeCells count="8">
    <mergeCell ref="A1:O1"/>
    <mergeCell ref="A2:O2"/>
    <mergeCell ref="A4:A5"/>
    <mergeCell ref="B4:K5"/>
    <mergeCell ref="L4:L5"/>
    <mergeCell ref="M4:M5"/>
    <mergeCell ref="N4:N5"/>
    <mergeCell ref="O4:O5"/>
  </mergeCells>
  <pageMargins left="0.43307086614173229" right="0.23622047244094491" top="0.6692913385826772" bottom="0.62992125984251968" header="0.15748031496062992" footer="0.15748031496062992"/>
  <pageSetup paperSize="258" scale="70" firstPageNumber="4294963191" orientation="portrait" horizontalDpi="0" verticalDpi="0" r:id="rId1"/>
  <headerFooter alignWithMargins="0"/>
  <rowBreaks count="1" manualBreakCount="1">
    <brk id="74" max="14" man="1"/>
  </rowBreaks>
  <colBreaks count="1" manualBreakCount="1">
    <brk id="1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D12" sqref="D12"/>
    </sheetView>
  </sheetViews>
  <sheetFormatPr defaultRowHeight="12.75" x14ac:dyDescent="0.2"/>
  <cols>
    <col min="1" max="1" width="4.5703125" style="206" customWidth="1"/>
    <col min="2" max="2" width="39.7109375" style="205" customWidth="1"/>
    <col min="3" max="3" width="22.7109375" style="205" customWidth="1"/>
    <col min="4" max="4" width="25.5703125" style="206" customWidth="1"/>
    <col min="5" max="5" width="10.7109375" style="206" customWidth="1"/>
    <col min="6" max="6" width="17.7109375" style="206" customWidth="1"/>
    <col min="7" max="7" width="16.42578125" style="206" customWidth="1"/>
    <col min="8" max="8" width="16.42578125" style="205" customWidth="1"/>
    <col min="9" max="257" width="9.140625" style="205"/>
    <col min="258" max="258" width="4.5703125" style="205" customWidth="1"/>
    <col min="259" max="259" width="57" style="205" customWidth="1"/>
    <col min="260" max="260" width="36" style="205" customWidth="1"/>
    <col min="261" max="261" width="10.7109375" style="205" customWidth="1"/>
    <col min="262" max="262" width="17.7109375" style="205" customWidth="1"/>
    <col min="263" max="264" width="16.42578125" style="205" customWidth="1"/>
    <col min="265" max="513" width="9.140625" style="205"/>
    <col min="514" max="514" width="4.5703125" style="205" customWidth="1"/>
    <col min="515" max="515" width="57" style="205" customWidth="1"/>
    <col min="516" max="516" width="36" style="205" customWidth="1"/>
    <col min="517" max="517" width="10.7109375" style="205" customWidth="1"/>
    <col min="518" max="518" width="17.7109375" style="205" customWidth="1"/>
    <col min="519" max="520" width="16.42578125" style="205" customWidth="1"/>
    <col min="521" max="769" width="9.140625" style="205"/>
    <col min="770" max="770" width="4.5703125" style="205" customWidth="1"/>
    <col min="771" max="771" width="57" style="205" customWidth="1"/>
    <col min="772" max="772" width="36" style="205" customWidth="1"/>
    <col min="773" max="773" width="10.7109375" style="205" customWidth="1"/>
    <col min="774" max="774" width="17.7109375" style="205" customWidth="1"/>
    <col min="775" max="776" width="16.42578125" style="205" customWidth="1"/>
    <col min="777" max="1025" width="9.140625" style="205"/>
    <col min="1026" max="1026" width="4.5703125" style="205" customWidth="1"/>
    <col min="1027" max="1027" width="57" style="205" customWidth="1"/>
    <col min="1028" max="1028" width="36" style="205" customWidth="1"/>
    <col min="1029" max="1029" width="10.7109375" style="205" customWidth="1"/>
    <col min="1030" max="1030" width="17.7109375" style="205" customWidth="1"/>
    <col min="1031" max="1032" width="16.42578125" style="205" customWidth="1"/>
    <col min="1033" max="1281" width="9.140625" style="205"/>
    <col min="1282" max="1282" width="4.5703125" style="205" customWidth="1"/>
    <col min="1283" max="1283" width="57" style="205" customWidth="1"/>
    <col min="1284" max="1284" width="36" style="205" customWidth="1"/>
    <col min="1285" max="1285" width="10.7109375" style="205" customWidth="1"/>
    <col min="1286" max="1286" width="17.7109375" style="205" customWidth="1"/>
    <col min="1287" max="1288" width="16.42578125" style="205" customWidth="1"/>
    <col min="1289" max="1537" width="9.140625" style="205"/>
    <col min="1538" max="1538" width="4.5703125" style="205" customWidth="1"/>
    <col min="1539" max="1539" width="57" style="205" customWidth="1"/>
    <col min="1540" max="1540" width="36" style="205" customWidth="1"/>
    <col min="1541" max="1541" width="10.7109375" style="205" customWidth="1"/>
    <col min="1542" max="1542" width="17.7109375" style="205" customWidth="1"/>
    <col min="1543" max="1544" width="16.42578125" style="205" customWidth="1"/>
    <col min="1545" max="1793" width="9.140625" style="205"/>
    <col min="1794" max="1794" width="4.5703125" style="205" customWidth="1"/>
    <col min="1795" max="1795" width="57" style="205" customWidth="1"/>
    <col min="1796" max="1796" width="36" style="205" customWidth="1"/>
    <col min="1797" max="1797" width="10.7109375" style="205" customWidth="1"/>
    <col min="1798" max="1798" width="17.7109375" style="205" customWidth="1"/>
    <col min="1799" max="1800" width="16.42578125" style="205" customWidth="1"/>
    <col min="1801" max="2049" width="9.140625" style="205"/>
    <col min="2050" max="2050" width="4.5703125" style="205" customWidth="1"/>
    <col min="2051" max="2051" width="57" style="205" customWidth="1"/>
    <col min="2052" max="2052" width="36" style="205" customWidth="1"/>
    <col min="2053" max="2053" width="10.7109375" style="205" customWidth="1"/>
    <col min="2054" max="2054" width="17.7109375" style="205" customWidth="1"/>
    <col min="2055" max="2056" width="16.42578125" style="205" customWidth="1"/>
    <col min="2057" max="2305" width="9.140625" style="205"/>
    <col min="2306" max="2306" width="4.5703125" style="205" customWidth="1"/>
    <col min="2307" max="2307" width="57" style="205" customWidth="1"/>
    <col min="2308" max="2308" width="36" style="205" customWidth="1"/>
    <col min="2309" max="2309" width="10.7109375" style="205" customWidth="1"/>
    <col min="2310" max="2310" width="17.7109375" style="205" customWidth="1"/>
    <col min="2311" max="2312" width="16.42578125" style="205" customWidth="1"/>
    <col min="2313" max="2561" width="9.140625" style="205"/>
    <col min="2562" max="2562" width="4.5703125" style="205" customWidth="1"/>
    <col min="2563" max="2563" width="57" style="205" customWidth="1"/>
    <col min="2564" max="2564" width="36" style="205" customWidth="1"/>
    <col min="2565" max="2565" width="10.7109375" style="205" customWidth="1"/>
    <col min="2566" max="2566" width="17.7109375" style="205" customWidth="1"/>
    <col min="2567" max="2568" width="16.42578125" style="205" customWidth="1"/>
    <col min="2569" max="2817" width="9.140625" style="205"/>
    <col min="2818" max="2818" width="4.5703125" style="205" customWidth="1"/>
    <col min="2819" max="2819" width="57" style="205" customWidth="1"/>
    <col min="2820" max="2820" width="36" style="205" customWidth="1"/>
    <col min="2821" max="2821" width="10.7109375" style="205" customWidth="1"/>
    <col min="2822" max="2822" width="17.7109375" style="205" customWidth="1"/>
    <col min="2823" max="2824" width="16.42578125" style="205" customWidth="1"/>
    <col min="2825" max="3073" width="9.140625" style="205"/>
    <col min="3074" max="3074" width="4.5703125" style="205" customWidth="1"/>
    <col min="3075" max="3075" width="57" style="205" customWidth="1"/>
    <col min="3076" max="3076" width="36" style="205" customWidth="1"/>
    <col min="3077" max="3077" width="10.7109375" style="205" customWidth="1"/>
    <col min="3078" max="3078" width="17.7109375" style="205" customWidth="1"/>
    <col min="3079" max="3080" width="16.42578125" style="205" customWidth="1"/>
    <col min="3081" max="3329" width="9.140625" style="205"/>
    <col min="3330" max="3330" width="4.5703125" style="205" customWidth="1"/>
    <col min="3331" max="3331" width="57" style="205" customWidth="1"/>
    <col min="3332" max="3332" width="36" style="205" customWidth="1"/>
    <col min="3333" max="3333" width="10.7109375" style="205" customWidth="1"/>
    <col min="3334" max="3334" width="17.7109375" style="205" customWidth="1"/>
    <col min="3335" max="3336" width="16.42578125" style="205" customWidth="1"/>
    <col min="3337" max="3585" width="9.140625" style="205"/>
    <col min="3586" max="3586" width="4.5703125" style="205" customWidth="1"/>
    <col min="3587" max="3587" width="57" style="205" customWidth="1"/>
    <col min="3588" max="3588" width="36" style="205" customWidth="1"/>
    <col min="3589" max="3589" width="10.7109375" style="205" customWidth="1"/>
    <col min="3590" max="3590" width="17.7109375" style="205" customWidth="1"/>
    <col min="3591" max="3592" width="16.42578125" style="205" customWidth="1"/>
    <col min="3593" max="3841" width="9.140625" style="205"/>
    <col min="3842" max="3842" width="4.5703125" style="205" customWidth="1"/>
    <col min="3843" max="3843" width="57" style="205" customWidth="1"/>
    <col min="3844" max="3844" width="36" style="205" customWidth="1"/>
    <col min="3845" max="3845" width="10.7109375" style="205" customWidth="1"/>
    <col min="3846" max="3846" width="17.7109375" style="205" customWidth="1"/>
    <col min="3847" max="3848" width="16.42578125" style="205" customWidth="1"/>
    <col min="3849" max="4097" width="9.140625" style="205"/>
    <col min="4098" max="4098" width="4.5703125" style="205" customWidth="1"/>
    <col min="4099" max="4099" width="57" style="205" customWidth="1"/>
    <col min="4100" max="4100" width="36" style="205" customWidth="1"/>
    <col min="4101" max="4101" width="10.7109375" style="205" customWidth="1"/>
    <col min="4102" max="4102" width="17.7109375" style="205" customWidth="1"/>
    <col min="4103" max="4104" width="16.42578125" style="205" customWidth="1"/>
    <col min="4105" max="4353" width="9.140625" style="205"/>
    <col min="4354" max="4354" width="4.5703125" style="205" customWidth="1"/>
    <col min="4355" max="4355" width="57" style="205" customWidth="1"/>
    <col min="4356" max="4356" width="36" style="205" customWidth="1"/>
    <col min="4357" max="4357" width="10.7109375" style="205" customWidth="1"/>
    <col min="4358" max="4358" width="17.7109375" style="205" customWidth="1"/>
    <col min="4359" max="4360" width="16.42578125" style="205" customWidth="1"/>
    <col min="4361" max="4609" width="9.140625" style="205"/>
    <col min="4610" max="4610" width="4.5703125" style="205" customWidth="1"/>
    <col min="4611" max="4611" width="57" style="205" customWidth="1"/>
    <col min="4612" max="4612" width="36" style="205" customWidth="1"/>
    <col min="4613" max="4613" width="10.7109375" style="205" customWidth="1"/>
    <col min="4614" max="4614" width="17.7109375" style="205" customWidth="1"/>
    <col min="4615" max="4616" width="16.42578125" style="205" customWidth="1"/>
    <col min="4617" max="4865" width="9.140625" style="205"/>
    <col min="4866" max="4866" width="4.5703125" style="205" customWidth="1"/>
    <col min="4867" max="4867" width="57" style="205" customWidth="1"/>
    <col min="4868" max="4868" width="36" style="205" customWidth="1"/>
    <col min="4869" max="4869" width="10.7109375" style="205" customWidth="1"/>
    <col min="4870" max="4870" width="17.7109375" style="205" customWidth="1"/>
    <col min="4871" max="4872" width="16.42578125" style="205" customWidth="1"/>
    <col min="4873" max="5121" width="9.140625" style="205"/>
    <col min="5122" max="5122" width="4.5703125" style="205" customWidth="1"/>
    <col min="5123" max="5123" width="57" style="205" customWidth="1"/>
    <col min="5124" max="5124" width="36" style="205" customWidth="1"/>
    <col min="5125" max="5125" width="10.7109375" style="205" customWidth="1"/>
    <col min="5126" max="5126" width="17.7109375" style="205" customWidth="1"/>
    <col min="5127" max="5128" width="16.42578125" style="205" customWidth="1"/>
    <col min="5129" max="5377" width="9.140625" style="205"/>
    <col min="5378" max="5378" width="4.5703125" style="205" customWidth="1"/>
    <col min="5379" max="5379" width="57" style="205" customWidth="1"/>
    <col min="5380" max="5380" width="36" style="205" customWidth="1"/>
    <col min="5381" max="5381" width="10.7109375" style="205" customWidth="1"/>
    <col min="5382" max="5382" width="17.7109375" style="205" customWidth="1"/>
    <col min="5383" max="5384" width="16.42578125" style="205" customWidth="1"/>
    <col min="5385" max="5633" width="9.140625" style="205"/>
    <col min="5634" max="5634" width="4.5703125" style="205" customWidth="1"/>
    <col min="5635" max="5635" width="57" style="205" customWidth="1"/>
    <col min="5636" max="5636" width="36" style="205" customWidth="1"/>
    <col min="5637" max="5637" width="10.7109375" style="205" customWidth="1"/>
    <col min="5638" max="5638" width="17.7109375" style="205" customWidth="1"/>
    <col min="5639" max="5640" width="16.42578125" style="205" customWidth="1"/>
    <col min="5641" max="5889" width="9.140625" style="205"/>
    <col min="5890" max="5890" width="4.5703125" style="205" customWidth="1"/>
    <col min="5891" max="5891" width="57" style="205" customWidth="1"/>
    <col min="5892" max="5892" width="36" style="205" customWidth="1"/>
    <col min="5893" max="5893" width="10.7109375" style="205" customWidth="1"/>
    <col min="5894" max="5894" width="17.7109375" style="205" customWidth="1"/>
    <col min="5895" max="5896" width="16.42578125" style="205" customWidth="1"/>
    <col min="5897" max="6145" width="9.140625" style="205"/>
    <col min="6146" max="6146" width="4.5703125" style="205" customWidth="1"/>
    <col min="6147" max="6147" width="57" style="205" customWidth="1"/>
    <col min="6148" max="6148" width="36" style="205" customWidth="1"/>
    <col min="6149" max="6149" width="10.7109375" style="205" customWidth="1"/>
    <col min="6150" max="6150" width="17.7109375" style="205" customWidth="1"/>
    <col min="6151" max="6152" width="16.42578125" style="205" customWidth="1"/>
    <col min="6153" max="6401" width="9.140625" style="205"/>
    <col min="6402" max="6402" width="4.5703125" style="205" customWidth="1"/>
    <col min="6403" max="6403" width="57" style="205" customWidth="1"/>
    <col min="6404" max="6404" width="36" style="205" customWidth="1"/>
    <col min="6405" max="6405" width="10.7109375" style="205" customWidth="1"/>
    <col min="6406" max="6406" width="17.7109375" style="205" customWidth="1"/>
    <col min="6407" max="6408" width="16.42578125" style="205" customWidth="1"/>
    <col min="6409" max="6657" width="9.140625" style="205"/>
    <col min="6658" max="6658" width="4.5703125" style="205" customWidth="1"/>
    <col min="6659" max="6659" width="57" style="205" customWidth="1"/>
    <col min="6660" max="6660" width="36" style="205" customWidth="1"/>
    <col min="6661" max="6661" width="10.7109375" style="205" customWidth="1"/>
    <col min="6662" max="6662" width="17.7109375" style="205" customWidth="1"/>
    <col min="6663" max="6664" width="16.42578125" style="205" customWidth="1"/>
    <col min="6665" max="6913" width="9.140625" style="205"/>
    <col min="6914" max="6914" width="4.5703125" style="205" customWidth="1"/>
    <col min="6915" max="6915" width="57" style="205" customWidth="1"/>
    <col min="6916" max="6916" width="36" style="205" customWidth="1"/>
    <col min="6917" max="6917" width="10.7109375" style="205" customWidth="1"/>
    <col min="6918" max="6918" width="17.7109375" style="205" customWidth="1"/>
    <col min="6919" max="6920" width="16.42578125" style="205" customWidth="1"/>
    <col min="6921" max="7169" width="9.140625" style="205"/>
    <col min="7170" max="7170" width="4.5703125" style="205" customWidth="1"/>
    <col min="7171" max="7171" width="57" style="205" customWidth="1"/>
    <col min="7172" max="7172" width="36" style="205" customWidth="1"/>
    <col min="7173" max="7173" width="10.7109375" style="205" customWidth="1"/>
    <col min="7174" max="7174" width="17.7109375" style="205" customWidth="1"/>
    <col min="7175" max="7176" width="16.42578125" style="205" customWidth="1"/>
    <col min="7177" max="7425" width="9.140625" style="205"/>
    <col min="7426" max="7426" width="4.5703125" style="205" customWidth="1"/>
    <col min="7427" max="7427" width="57" style="205" customWidth="1"/>
    <col min="7428" max="7428" width="36" style="205" customWidth="1"/>
    <col min="7429" max="7429" width="10.7109375" style="205" customWidth="1"/>
    <col min="7430" max="7430" width="17.7109375" style="205" customWidth="1"/>
    <col min="7431" max="7432" width="16.42578125" style="205" customWidth="1"/>
    <col min="7433" max="7681" width="9.140625" style="205"/>
    <col min="7682" max="7682" width="4.5703125" style="205" customWidth="1"/>
    <col min="7683" max="7683" width="57" style="205" customWidth="1"/>
    <col min="7684" max="7684" width="36" style="205" customWidth="1"/>
    <col min="7685" max="7685" width="10.7109375" style="205" customWidth="1"/>
    <col min="7686" max="7686" width="17.7109375" style="205" customWidth="1"/>
    <col min="7687" max="7688" width="16.42578125" style="205" customWidth="1"/>
    <col min="7689" max="7937" width="9.140625" style="205"/>
    <col min="7938" max="7938" width="4.5703125" style="205" customWidth="1"/>
    <col min="7939" max="7939" width="57" style="205" customWidth="1"/>
    <col min="7940" max="7940" width="36" style="205" customWidth="1"/>
    <col min="7941" max="7941" width="10.7109375" style="205" customWidth="1"/>
    <col min="7942" max="7942" width="17.7109375" style="205" customWidth="1"/>
    <col min="7943" max="7944" width="16.42578125" style="205" customWidth="1"/>
    <col min="7945" max="8193" width="9.140625" style="205"/>
    <col min="8194" max="8194" width="4.5703125" style="205" customWidth="1"/>
    <col min="8195" max="8195" width="57" style="205" customWidth="1"/>
    <col min="8196" max="8196" width="36" style="205" customWidth="1"/>
    <col min="8197" max="8197" width="10.7109375" style="205" customWidth="1"/>
    <col min="8198" max="8198" width="17.7109375" style="205" customWidth="1"/>
    <col min="8199" max="8200" width="16.42578125" style="205" customWidth="1"/>
    <col min="8201" max="8449" width="9.140625" style="205"/>
    <col min="8450" max="8450" width="4.5703125" style="205" customWidth="1"/>
    <col min="8451" max="8451" width="57" style="205" customWidth="1"/>
    <col min="8452" max="8452" width="36" style="205" customWidth="1"/>
    <col min="8453" max="8453" width="10.7109375" style="205" customWidth="1"/>
    <col min="8454" max="8454" width="17.7109375" style="205" customWidth="1"/>
    <col min="8455" max="8456" width="16.42578125" style="205" customWidth="1"/>
    <col min="8457" max="8705" width="9.140625" style="205"/>
    <col min="8706" max="8706" width="4.5703125" style="205" customWidth="1"/>
    <col min="8707" max="8707" width="57" style="205" customWidth="1"/>
    <col min="8708" max="8708" width="36" style="205" customWidth="1"/>
    <col min="8709" max="8709" width="10.7109375" style="205" customWidth="1"/>
    <col min="8710" max="8710" width="17.7109375" style="205" customWidth="1"/>
    <col min="8711" max="8712" width="16.42578125" style="205" customWidth="1"/>
    <col min="8713" max="8961" width="9.140625" style="205"/>
    <col min="8962" max="8962" width="4.5703125" style="205" customWidth="1"/>
    <col min="8963" max="8963" width="57" style="205" customWidth="1"/>
    <col min="8964" max="8964" width="36" style="205" customWidth="1"/>
    <col min="8965" max="8965" width="10.7109375" style="205" customWidth="1"/>
    <col min="8966" max="8966" width="17.7109375" style="205" customWidth="1"/>
    <col min="8967" max="8968" width="16.42578125" style="205" customWidth="1"/>
    <col min="8969" max="9217" width="9.140625" style="205"/>
    <col min="9218" max="9218" width="4.5703125" style="205" customWidth="1"/>
    <col min="9219" max="9219" width="57" style="205" customWidth="1"/>
    <col min="9220" max="9220" width="36" style="205" customWidth="1"/>
    <col min="9221" max="9221" width="10.7109375" style="205" customWidth="1"/>
    <col min="9222" max="9222" width="17.7109375" style="205" customWidth="1"/>
    <col min="9223" max="9224" width="16.42578125" style="205" customWidth="1"/>
    <col min="9225" max="9473" width="9.140625" style="205"/>
    <col min="9474" max="9474" width="4.5703125" style="205" customWidth="1"/>
    <col min="9475" max="9475" width="57" style="205" customWidth="1"/>
    <col min="9476" max="9476" width="36" style="205" customWidth="1"/>
    <col min="9477" max="9477" width="10.7109375" style="205" customWidth="1"/>
    <col min="9478" max="9478" width="17.7109375" style="205" customWidth="1"/>
    <col min="9479" max="9480" width="16.42578125" style="205" customWidth="1"/>
    <col min="9481" max="9729" width="9.140625" style="205"/>
    <col min="9730" max="9730" width="4.5703125" style="205" customWidth="1"/>
    <col min="9731" max="9731" width="57" style="205" customWidth="1"/>
    <col min="9732" max="9732" width="36" style="205" customWidth="1"/>
    <col min="9733" max="9733" width="10.7109375" style="205" customWidth="1"/>
    <col min="9734" max="9734" width="17.7109375" style="205" customWidth="1"/>
    <col min="9735" max="9736" width="16.42578125" style="205" customWidth="1"/>
    <col min="9737" max="9985" width="9.140625" style="205"/>
    <col min="9986" max="9986" width="4.5703125" style="205" customWidth="1"/>
    <col min="9987" max="9987" width="57" style="205" customWidth="1"/>
    <col min="9988" max="9988" width="36" style="205" customWidth="1"/>
    <col min="9989" max="9989" width="10.7109375" style="205" customWidth="1"/>
    <col min="9990" max="9990" width="17.7109375" style="205" customWidth="1"/>
    <col min="9991" max="9992" width="16.42578125" style="205" customWidth="1"/>
    <col min="9993" max="10241" width="9.140625" style="205"/>
    <col min="10242" max="10242" width="4.5703125" style="205" customWidth="1"/>
    <col min="10243" max="10243" width="57" style="205" customWidth="1"/>
    <col min="10244" max="10244" width="36" style="205" customWidth="1"/>
    <col min="10245" max="10245" width="10.7109375" style="205" customWidth="1"/>
    <col min="10246" max="10246" width="17.7109375" style="205" customWidth="1"/>
    <col min="10247" max="10248" width="16.42578125" style="205" customWidth="1"/>
    <col min="10249" max="10497" width="9.140625" style="205"/>
    <col min="10498" max="10498" width="4.5703125" style="205" customWidth="1"/>
    <col min="10499" max="10499" width="57" style="205" customWidth="1"/>
    <col min="10500" max="10500" width="36" style="205" customWidth="1"/>
    <col min="10501" max="10501" width="10.7109375" style="205" customWidth="1"/>
    <col min="10502" max="10502" width="17.7109375" style="205" customWidth="1"/>
    <col min="10503" max="10504" width="16.42578125" style="205" customWidth="1"/>
    <col min="10505" max="10753" width="9.140625" style="205"/>
    <col min="10754" max="10754" width="4.5703125" style="205" customWidth="1"/>
    <col min="10755" max="10755" width="57" style="205" customWidth="1"/>
    <col min="10756" max="10756" width="36" style="205" customWidth="1"/>
    <col min="10757" max="10757" width="10.7109375" style="205" customWidth="1"/>
    <col min="10758" max="10758" width="17.7109375" style="205" customWidth="1"/>
    <col min="10759" max="10760" width="16.42578125" style="205" customWidth="1"/>
    <col min="10761" max="11009" width="9.140625" style="205"/>
    <col min="11010" max="11010" width="4.5703125" style="205" customWidth="1"/>
    <col min="11011" max="11011" width="57" style="205" customWidth="1"/>
    <col min="11012" max="11012" width="36" style="205" customWidth="1"/>
    <col min="11013" max="11013" width="10.7109375" style="205" customWidth="1"/>
    <col min="11014" max="11014" width="17.7109375" style="205" customWidth="1"/>
    <col min="11015" max="11016" width="16.42578125" style="205" customWidth="1"/>
    <col min="11017" max="11265" width="9.140625" style="205"/>
    <col min="11266" max="11266" width="4.5703125" style="205" customWidth="1"/>
    <col min="11267" max="11267" width="57" style="205" customWidth="1"/>
    <col min="11268" max="11268" width="36" style="205" customWidth="1"/>
    <col min="11269" max="11269" width="10.7109375" style="205" customWidth="1"/>
    <col min="11270" max="11270" width="17.7109375" style="205" customWidth="1"/>
    <col min="11271" max="11272" width="16.42578125" style="205" customWidth="1"/>
    <col min="11273" max="11521" width="9.140625" style="205"/>
    <col min="11522" max="11522" width="4.5703125" style="205" customWidth="1"/>
    <col min="11523" max="11523" width="57" style="205" customWidth="1"/>
    <col min="11524" max="11524" width="36" style="205" customWidth="1"/>
    <col min="11525" max="11525" width="10.7109375" style="205" customWidth="1"/>
    <col min="11526" max="11526" width="17.7109375" style="205" customWidth="1"/>
    <col min="11527" max="11528" width="16.42578125" style="205" customWidth="1"/>
    <col min="11529" max="11777" width="9.140625" style="205"/>
    <col min="11778" max="11778" width="4.5703125" style="205" customWidth="1"/>
    <col min="11779" max="11779" width="57" style="205" customWidth="1"/>
    <col min="11780" max="11780" width="36" style="205" customWidth="1"/>
    <col min="11781" max="11781" width="10.7109375" style="205" customWidth="1"/>
    <col min="11782" max="11782" width="17.7109375" style="205" customWidth="1"/>
    <col min="11783" max="11784" width="16.42578125" style="205" customWidth="1"/>
    <col min="11785" max="12033" width="9.140625" style="205"/>
    <col min="12034" max="12034" width="4.5703125" style="205" customWidth="1"/>
    <col min="12035" max="12035" width="57" style="205" customWidth="1"/>
    <col min="12036" max="12036" width="36" style="205" customWidth="1"/>
    <col min="12037" max="12037" width="10.7109375" style="205" customWidth="1"/>
    <col min="12038" max="12038" width="17.7109375" style="205" customWidth="1"/>
    <col min="12039" max="12040" width="16.42578125" style="205" customWidth="1"/>
    <col min="12041" max="12289" width="9.140625" style="205"/>
    <col min="12290" max="12290" width="4.5703125" style="205" customWidth="1"/>
    <col min="12291" max="12291" width="57" style="205" customWidth="1"/>
    <col min="12292" max="12292" width="36" style="205" customWidth="1"/>
    <col min="12293" max="12293" width="10.7109375" style="205" customWidth="1"/>
    <col min="12294" max="12294" width="17.7109375" style="205" customWidth="1"/>
    <col min="12295" max="12296" width="16.42578125" style="205" customWidth="1"/>
    <col min="12297" max="12545" width="9.140625" style="205"/>
    <col min="12546" max="12546" width="4.5703125" style="205" customWidth="1"/>
    <col min="12547" max="12547" width="57" style="205" customWidth="1"/>
    <col min="12548" max="12548" width="36" style="205" customWidth="1"/>
    <col min="12549" max="12549" width="10.7109375" style="205" customWidth="1"/>
    <col min="12550" max="12550" width="17.7109375" style="205" customWidth="1"/>
    <col min="12551" max="12552" width="16.42578125" style="205" customWidth="1"/>
    <col min="12553" max="12801" width="9.140625" style="205"/>
    <col min="12802" max="12802" width="4.5703125" style="205" customWidth="1"/>
    <col min="12803" max="12803" width="57" style="205" customWidth="1"/>
    <col min="12804" max="12804" width="36" style="205" customWidth="1"/>
    <col min="12805" max="12805" width="10.7109375" style="205" customWidth="1"/>
    <col min="12806" max="12806" width="17.7109375" style="205" customWidth="1"/>
    <col min="12807" max="12808" width="16.42578125" style="205" customWidth="1"/>
    <col min="12809" max="13057" width="9.140625" style="205"/>
    <col min="13058" max="13058" width="4.5703125" style="205" customWidth="1"/>
    <col min="13059" max="13059" width="57" style="205" customWidth="1"/>
    <col min="13060" max="13060" width="36" style="205" customWidth="1"/>
    <col min="13061" max="13061" width="10.7109375" style="205" customWidth="1"/>
    <col min="13062" max="13062" width="17.7109375" style="205" customWidth="1"/>
    <col min="13063" max="13064" width="16.42578125" style="205" customWidth="1"/>
    <col min="13065" max="13313" width="9.140625" style="205"/>
    <col min="13314" max="13314" width="4.5703125" style="205" customWidth="1"/>
    <col min="13315" max="13315" width="57" style="205" customWidth="1"/>
    <col min="13316" max="13316" width="36" style="205" customWidth="1"/>
    <col min="13317" max="13317" width="10.7109375" style="205" customWidth="1"/>
    <col min="13318" max="13318" width="17.7109375" style="205" customWidth="1"/>
    <col min="13319" max="13320" width="16.42578125" style="205" customWidth="1"/>
    <col min="13321" max="13569" width="9.140625" style="205"/>
    <col min="13570" max="13570" width="4.5703125" style="205" customWidth="1"/>
    <col min="13571" max="13571" width="57" style="205" customWidth="1"/>
    <col min="13572" max="13572" width="36" style="205" customWidth="1"/>
    <col min="13573" max="13573" width="10.7109375" style="205" customWidth="1"/>
    <col min="13574" max="13574" width="17.7109375" style="205" customWidth="1"/>
    <col min="13575" max="13576" width="16.42578125" style="205" customWidth="1"/>
    <col min="13577" max="13825" width="9.140625" style="205"/>
    <col min="13826" max="13826" width="4.5703125" style="205" customWidth="1"/>
    <col min="13827" max="13827" width="57" style="205" customWidth="1"/>
    <col min="13828" max="13828" width="36" style="205" customWidth="1"/>
    <col min="13829" max="13829" width="10.7109375" style="205" customWidth="1"/>
    <col min="13830" max="13830" width="17.7109375" style="205" customWidth="1"/>
    <col min="13831" max="13832" width="16.42578125" style="205" customWidth="1"/>
    <col min="13833" max="14081" width="9.140625" style="205"/>
    <col min="14082" max="14082" width="4.5703125" style="205" customWidth="1"/>
    <col min="14083" max="14083" width="57" style="205" customWidth="1"/>
    <col min="14084" max="14084" width="36" style="205" customWidth="1"/>
    <col min="14085" max="14085" width="10.7109375" style="205" customWidth="1"/>
    <col min="14086" max="14086" width="17.7109375" style="205" customWidth="1"/>
    <col min="14087" max="14088" width="16.42578125" style="205" customWidth="1"/>
    <col min="14089" max="14337" width="9.140625" style="205"/>
    <col min="14338" max="14338" width="4.5703125" style="205" customWidth="1"/>
    <col min="14339" max="14339" width="57" style="205" customWidth="1"/>
    <col min="14340" max="14340" width="36" style="205" customWidth="1"/>
    <col min="14341" max="14341" width="10.7109375" style="205" customWidth="1"/>
    <col min="14342" max="14342" width="17.7109375" style="205" customWidth="1"/>
    <col min="14343" max="14344" width="16.42578125" style="205" customWidth="1"/>
    <col min="14345" max="14593" width="9.140625" style="205"/>
    <col min="14594" max="14594" width="4.5703125" style="205" customWidth="1"/>
    <col min="14595" max="14595" width="57" style="205" customWidth="1"/>
    <col min="14596" max="14596" width="36" style="205" customWidth="1"/>
    <col min="14597" max="14597" width="10.7109375" style="205" customWidth="1"/>
    <col min="14598" max="14598" width="17.7109375" style="205" customWidth="1"/>
    <col min="14599" max="14600" width="16.42578125" style="205" customWidth="1"/>
    <col min="14601" max="14849" width="9.140625" style="205"/>
    <col min="14850" max="14850" width="4.5703125" style="205" customWidth="1"/>
    <col min="14851" max="14851" width="57" style="205" customWidth="1"/>
    <col min="14852" max="14852" width="36" style="205" customWidth="1"/>
    <col min="14853" max="14853" width="10.7109375" style="205" customWidth="1"/>
    <col min="14854" max="14854" width="17.7109375" style="205" customWidth="1"/>
    <col min="14855" max="14856" width="16.42578125" style="205" customWidth="1"/>
    <col min="14857" max="15105" width="9.140625" style="205"/>
    <col min="15106" max="15106" width="4.5703125" style="205" customWidth="1"/>
    <col min="15107" max="15107" width="57" style="205" customWidth="1"/>
    <col min="15108" max="15108" width="36" style="205" customWidth="1"/>
    <col min="15109" max="15109" width="10.7109375" style="205" customWidth="1"/>
    <col min="15110" max="15110" width="17.7109375" style="205" customWidth="1"/>
    <col min="15111" max="15112" width="16.42578125" style="205" customWidth="1"/>
    <col min="15113" max="15361" width="9.140625" style="205"/>
    <col min="15362" max="15362" width="4.5703125" style="205" customWidth="1"/>
    <col min="15363" max="15363" width="57" style="205" customWidth="1"/>
    <col min="15364" max="15364" width="36" style="205" customWidth="1"/>
    <col min="15365" max="15365" width="10.7109375" style="205" customWidth="1"/>
    <col min="15366" max="15366" width="17.7109375" style="205" customWidth="1"/>
    <col min="15367" max="15368" width="16.42578125" style="205" customWidth="1"/>
    <col min="15369" max="15617" width="9.140625" style="205"/>
    <col min="15618" max="15618" width="4.5703125" style="205" customWidth="1"/>
    <col min="15619" max="15619" width="57" style="205" customWidth="1"/>
    <col min="15620" max="15620" width="36" style="205" customWidth="1"/>
    <col min="15621" max="15621" width="10.7109375" style="205" customWidth="1"/>
    <col min="15622" max="15622" width="17.7109375" style="205" customWidth="1"/>
    <col min="15623" max="15624" width="16.42578125" style="205" customWidth="1"/>
    <col min="15625" max="15873" width="9.140625" style="205"/>
    <col min="15874" max="15874" width="4.5703125" style="205" customWidth="1"/>
    <col min="15875" max="15875" width="57" style="205" customWidth="1"/>
    <col min="15876" max="15876" width="36" style="205" customWidth="1"/>
    <col min="15877" max="15877" width="10.7109375" style="205" customWidth="1"/>
    <col min="15878" max="15878" width="17.7109375" style="205" customWidth="1"/>
    <col min="15879" max="15880" width="16.42578125" style="205" customWidth="1"/>
    <col min="15881" max="16129" width="9.140625" style="205"/>
    <col min="16130" max="16130" width="4.5703125" style="205" customWidth="1"/>
    <col min="16131" max="16131" width="57" style="205" customWidth="1"/>
    <col min="16132" max="16132" width="36" style="205" customWidth="1"/>
    <col min="16133" max="16133" width="10.7109375" style="205" customWidth="1"/>
    <col min="16134" max="16134" width="17.7109375" style="205" customWidth="1"/>
    <col min="16135" max="16136" width="16.42578125" style="205" customWidth="1"/>
    <col min="16137" max="16384" width="9.140625" style="205"/>
  </cols>
  <sheetData>
    <row r="1" spans="1:8" s="152" customFormat="1" ht="21" x14ac:dyDescent="0.35">
      <c r="A1" s="229" t="s">
        <v>138</v>
      </c>
      <c r="B1" s="229"/>
      <c r="C1" s="229"/>
      <c r="D1" s="229"/>
      <c r="E1" s="151"/>
      <c r="F1" s="151"/>
      <c r="G1" s="151"/>
    </row>
    <row r="2" spans="1:8" s="152" customFormat="1" ht="21" x14ac:dyDescent="0.35">
      <c r="A2" s="229" t="str">
        <f>'HPS Team Base'!A2:O2</f>
        <v>PELAKSANAAN UJI COBA PENEMPATAN NAKES DENGAN TEAM BASE</v>
      </c>
      <c r="B2" s="229"/>
      <c r="C2" s="229"/>
      <c r="D2" s="229"/>
      <c r="E2" s="151"/>
      <c r="F2" s="151"/>
      <c r="G2" s="151"/>
      <c r="H2" s="153"/>
    </row>
    <row r="3" spans="1:8" s="152" customFormat="1" ht="21" x14ac:dyDescent="0.35">
      <c r="A3" s="229"/>
      <c r="B3" s="229"/>
      <c r="C3" s="229"/>
      <c r="D3" s="229"/>
      <c r="E3" s="151"/>
      <c r="F3" s="151"/>
      <c r="G3" s="151"/>
      <c r="H3" s="153"/>
    </row>
    <row r="4" spans="1:8" s="152" customFormat="1" ht="21" x14ac:dyDescent="0.35">
      <c r="A4" s="151"/>
      <c r="B4" s="154"/>
      <c r="C4" s="154"/>
      <c r="D4" s="151"/>
      <c r="E4" s="151"/>
      <c r="F4" s="151"/>
      <c r="G4" s="151"/>
      <c r="H4" s="153"/>
    </row>
    <row r="5" spans="1:8" s="152" customFormat="1" ht="21" x14ac:dyDescent="0.35">
      <c r="A5" s="155" t="s">
        <v>139</v>
      </c>
      <c r="B5" s="155" t="s">
        <v>140</v>
      </c>
      <c r="C5" s="230" t="s">
        <v>141</v>
      </c>
      <c r="D5" s="231"/>
      <c r="E5" s="151"/>
      <c r="F5" s="151"/>
      <c r="H5" s="153"/>
    </row>
    <row r="6" spans="1:8" s="160" customFormat="1" ht="18.75" x14ac:dyDescent="0.3">
      <c r="A6" s="156" t="s">
        <v>127</v>
      </c>
      <c r="B6" s="157" t="s">
        <v>142</v>
      </c>
      <c r="C6" s="158"/>
      <c r="D6" s="159">
        <f>'HPS Team Base'!O7</f>
        <v>545500000</v>
      </c>
      <c r="F6" s="161"/>
      <c r="G6" s="162"/>
      <c r="H6" s="163"/>
    </row>
    <row r="7" spans="1:8" s="152" customFormat="1" ht="21" x14ac:dyDescent="0.35">
      <c r="A7" s="164"/>
      <c r="B7" s="165"/>
      <c r="C7" s="166"/>
      <c r="D7" s="167"/>
      <c r="F7" s="168"/>
      <c r="G7" s="151"/>
      <c r="H7" s="153"/>
    </row>
    <row r="8" spans="1:8" s="160" customFormat="1" ht="18.75" x14ac:dyDescent="0.3">
      <c r="A8" s="169" t="s">
        <v>128</v>
      </c>
      <c r="B8" s="170" t="s">
        <v>143</v>
      </c>
      <c r="C8" s="171"/>
      <c r="D8" s="172">
        <f>SUM(C9:C10)</f>
        <v>3432730000</v>
      </c>
      <c r="F8" s="161"/>
      <c r="G8" s="162"/>
      <c r="H8" s="163"/>
    </row>
    <row r="9" spans="1:8" s="179" customFormat="1" ht="15.75" x14ac:dyDescent="0.25">
      <c r="A9" s="173"/>
      <c r="B9" s="174" t="s">
        <v>144</v>
      </c>
      <c r="C9" s="175">
        <f>'HPS Team Base'!O14</f>
        <v>40000000</v>
      </c>
      <c r="D9" s="176"/>
      <c r="E9" s="177"/>
      <c r="F9" s="177"/>
      <c r="G9" s="177"/>
      <c r="H9" s="178"/>
    </row>
    <row r="10" spans="1:8" s="179" customFormat="1" ht="15.75" x14ac:dyDescent="0.25">
      <c r="A10" s="173"/>
      <c r="B10" s="174" t="s">
        <v>153</v>
      </c>
      <c r="C10" s="175">
        <f>'HPS Team Base'!O23</f>
        <v>3392730000</v>
      </c>
      <c r="D10" s="176"/>
      <c r="E10" s="177"/>
      <c r="F10" s="177"/>
      <c r="G10" s="177"/>
      <c r="H10" s="178"/>
    </row>
    <row r="11" spans="1:8" s="152" customFormat="1" ht="21" x14ac:dyDescent="0.35">
      <c r="A11" s="180"/>
      <c r="B11" s="181"/>
      <c r="C11" s="182"/>
      <c r="D11" s="183"/>
      <c r="E11" s="151"/>
      <c r="F11" s="151"/>
      <c r="G11" s="151"/>
      <c r="H11" s="153"/>
    </row>
    <row r="12" spans="1:8" s="152" customFormat="1" ht="21" x14ac:dyDescent="0.35">
      <c r="A12" s="180"/>
      <c r="B12" s="169" t="s">
        <v>145</v>
      </c>
      <c r="C12" s="184"/>
      <c r="D12" s="185">
        <f>SUM(D6:D8)</f>
        <v>3978230000</v>
      </c>
      <c r="E12" s="151"/>
      <c r="F12" s="151"/>
      <c r="G12" s="151"/>
      <c r="H12" s="153"/>
    </row>
    <row r="13" spans="1:8" s="152" customFormat="1" ht="21" x14ac:dyDescent="0.35">
      <c r="A13" s="180"/>
      <c r="B13" s="169" t="s">
        <v>146</v>
      </c>
      <c r="C13" s="184"/>
      <c r="D13" s="185">
        <f>10%*D12</f>
        <v>397823000</v>
      </c>
      <c r="E13" s="151"/>
      <c r="F13" s="151"/>
      <c r="G13" s="151"/>
      <c r="H13" s="153"/>
    </row>
    <row r="14" spans="1:8" s="152" customFormat="1" ht="21" x14ac:dyDescent="0.35">
      <c r="A14" s="186"/>
      <c r="B14" s="187" t="s">
        <v>147</v>
      </c>
      <c r="C14" s="188"/>
      <c r="D14" s="189">
        <f>SUM(D12:D13)</f>
        <v>4376053000</v>
      </c>
      <c r="E14" s="151"/>
      <c r="F14" s="151"/>
      <c r="G14" s="151"/>
      <c r="H14" s="153"/>
    </row>
    <row r="15" spans="1:8" s="152" customFormat="1" ht="21" x14ac:dyDescent="0.35">
      <c r="A15" s="151"/>
      <c r="B15" s="154"/>
      <c r="C15" s="154"/>
      <c r="D15" s="151"/>
      <c r="E15" s="151"/>
      <c r="F15" s="151"/>
      <c r="G15" s="151"/>
      <c r="H15" s="153"/>
    </row>
    <row r="16" spans="1:8" s="152" customFormat="1" ht="21" x14ac:dyDescent="0.35">
      <c r="A16" s="190" t="s">
        <v>148</v>
      </c>
      <c r="B16" s="191"/>
      <c r="C16" s="192"/>
      <c r="D16" s="177"/>
      <c r="E16" s="151"/>
      <c r="F16" s="151"/>
      <c r="G16" s="151"/>
      <c r="H16" s="153"/>
    </row>
    <row r="17" spans="1:8" s="152" customFormat="1" ht="41.25" customHeight="1" x14ac:dyDescent="0.35">
      <c r="A17" s="193" t="s">
        <v>149</v>
      </c>
      <c r="B17" s="228" t="s">
        <v>150</v>
      </c>
      <c r="C17" s="228"/>
      <c r="D17" s="228"/>
      <c r="E17" s="151"/>
      <c r="F17" s="151"/>
      <c r="G17" s="151"/>
      <c r="H17" s="153"/>
    </row>
    <row r="18" spans="1:8" s="152" customFormat="1" ht="21" x14ac:dyDescent="0.35">
      <c r="A18" s="193" t="s">
        <v>151</v>
      </c>
      <c r="B18" s="228" t="s">
        <v>152</v>
      </c>
      <c r="C18" s="228"/>
      <c r="D18" s="228"/>
      <c r="E18" s="151"/>
      <c r="F18" s="151"/>
      <c r="G18" s="151"/>
      <c r="H18" s="153"/>
    </row>
    <row r="19" spans="1:8" s="152" customFormat="1" ht="21" x14ac:dyDescent="0.35">
      <c r="A19" s="151"/>
      <c r="B19" s="154"/>
      <c r="C19" s="154"/>
      <c r="D19" s="151"/>
      <c r="E19" s="151"/>
      <c r="F19" s="151"/>
      <c r="G19" s="151"/>
      <c r="H19" s="153"/>
    </row>
    <row r="20" spans="1:8" s="152" customFormat="1" ht="21" x14ac:dyDescent="0.35">
      <c r="A20" s="151"/>
      <c r="B20" s="154"/>
      <c r="C20" s="154"/>
      <c r="D20" s="151"/>
      <c r="E20" s="151"/>
      <c r="F20" s="151"/>
      <c r="G20" s="151"/>
      <c r="H20" s="153"/>
    </row>
    <row r="21" spans="1:8" s="152" customFormat="1" ht="21" x14ac:dyDescent="0.35">
      <c r="A21" s="151"/>
      <c r="C21" s="194" t="s">
        <v>122</v>
      </c>
      <c r="E21" s="151"/>
      <c r="F21" s="151"/>
      <c r="G21" s="151"/>
      <c r="H21" s="153"/>
    </row>
    <row r="22" spans="1:8" s="152" customFormat="1" ht="21" x14ac:dyDescent="0.35">
      <c r="A22" s="151"/>
      <c r="C22" s="194"/>
      <c r="E22" s="195"/>
      <c r="F22" s="151"/>
      <c r="G22" s="151"/>
      <c r="H22" s="153"/>
    </row>
    <row r="23" spans="1:8" s="152" customFormat="1" ht="21" x14ac:dyDescent="0.35">
      <c r="A23" s="151"/>
      <c r="C23" s="194" t="s">
        <v>46</v>
      </c>
      <c r="E23" s="151"/>
      <c r="F23" s="151"/>
      <c r="G23" s="151"/>
      <c r="H23" s="153"/>
    </row>
    <row r="24" spans="1:8" s="152" customFormat="1" ht="21" x14ac:dyDescent="0.35">
      <c r="A24" s="151"/>
      <c r="C24" s="194" t="s">
        <v>47</v>
      </c>
      <c r="E24" s="151"/>
      <c r="F24" s="151"/>
      <c r="G24" s="151"/>
      <c r="H24" s="153"/>
    </row>
    <row r="25" spans="1:8" s="152" customFormat="1" ht="21" x14ac:dyDescent="0.35">
      <c r="A25" s="151"/>
      <c r="C25" s="194"/>
      <c r="E25" s="151"/>
      <c r="F25" s="151"/>
      <c r="G25" s="151"/>
      <c r="H25" s="153"/>
    </row>
    <row r="26" spans="1:8" s="152" customFormat="1" ht="21" x14ac:dyDescent="0.35">
      <c r="A26" s="151"/>
      <c r="C26" s="194"/>
      <c r="E26" s="151"/>
      <c r="F26" s="151"/>
      <c r="G26" s="151"/>
    </row>
    <row r="27" spans="1:8" s="160" customFormat="1" ht="18.75" x14ac:dyDescent="0.3">
      <c r="A27" s="196"/>
      <c r="B27" s="197"/>
      <c r="C27" s="194"/>
      <c r="D27" s="196"/>
      <c r="E27" s="196"/>
      <c r="F27" s="196"/>
      <c r="G27" s="196"/>
    </row>
    <row r="28" spans="1:8" s="200" customFormat="1" ht="18.75" x14ac:dyDescent="0.2">
      <c r="A28" s="198"/>
      <c r="B28" s="198"/>
      <c r="C28" s="194" t="s">
        <v>48</v>
      </c>
      <c r="D28" s="198"/>
      <c r="E28" s="198"/>
      <c r="F28" s="198"/>
      <c r="G28" s="198"/>
      <c r="H28" s="199"/>
    </row>
    <row r="29" spans="1:8" s="202" customFormat="1" ht="18.75" x14ac:dyDescent="0.2">
      <c r="A29" s="198"/>
      <c r="B29" s="201"/>
      <c r="C29" s="194" t="s">
        <v>49</v>
      </c>
      <c r="D29" s="198"/>
      <c r="E29" s="198"/>
      <c r="F29" s="198"/>
      <c r="G29" s="198"/>
    </row>
    <row r="30" spans="1:8" x14ac:dyDescent="0.2">
      <c r="A30" s="203"/>
      <c r="B30" s="204"/>
      <c r="C30" s="204"/>
      <c r="D30" s="203"/>
      <c r="E30" s="203"/>
      <c r="F30" s="203"/>
      <c r="G30" s="203"/>
    </row>
    <row r="31" spans="1:8" x14ac:dyDescent="0.2">
      <c r="A31" s="203"/>
      <c r="B31" s="204"/>
      <c r="C31" s="204"/>
      <c r="D31" s="203"/>
      <c r="E31" s="203"/>
      <c r="F31" s="203"/>
      <c r="G31" s="203"/>
    </row>
    <row r="32" spans="1:8" x14ac:dyDescent="0.2">
      <c r="A32" s="203"/>
      <c r="B32" s="204"/>
      <c r="C32" s="204"/>
      <c r="D32" s="203"/>
      <c r="E32" s="203"/>
      <c r="F32" s="203"/>
      <c r="G32" s="203"/>
    </row>
  </sheetData>
  <mergeCells count="6">
    <mergeCell ref="B18:D18"/>
    <mergeCell ref="A1:D1"/>
    <mergeCell ref="A2:D2"/>
    <mergeCell ref="A3:D3"/>
    <mergeCell ref="C5:D5"/>
    <mergeCell ref="B17:D17"/>
  </mergeCells>
  <pageMargins left="1.1023622047244095" right="0.70866141732283472" top="0.74803149606299213" bottom="0.74803149606299213" header="0.31496062992125984" footer="0.31496062992125984"/>
  <pageSetup paperSize="258" scale="9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opLeftCell="A19" workbookViewId="0">
      <selection activeCell="K11" sqref="K11"/>
    </sheetView>
  </sheetViews>
  <sheetFormatPr defaultRowHeight="12.75" x14ac:dyDescent="0.2"/>
  <cols>
    <col min="1" max="1" width="5.5703125" customWidth="1"/>
    <col min="2" max="2" width="38.5703125" customWidth="1"/>
    <col min="3" max="22" width="2.5703125" customWidth="1"/>
  </cols>
  <sheetData>
    <row r="1" spans="1:22" ht="15.75" x14ac:dyDescent="0.2">
      <c r="A1" s="234" t="s">
        <v>187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</row>
    <row r="3" spans="1:22" ht="30" customHeight="1" x14ac:dyDescent="0.2">
      <c r="A3" s="209" t="s">
        <v>139</v>
      </c>
      <c r="B3" s="209" t="s">
        <v>156</v>
      </c>
      <c r="C3" s="236" t="s">
        <v>182</v>
      </c>
      <c r="D3" s="237"/>
      <c r="E3" s="237"/>
      <c r="F3" s="238"/>
      <c r="G3" s="236" t="s">
        <v>183</v>
      </c>
      <c r="H3" s="237"/>
      <c r="I3" s="237"/>
      <c r="J3" s="238"/>
      <c r="K3" s="236" t="s">
        <v>184</v>
      </c>
      <c r="L3" s="237"/>
      <c r="M3" s="237"/>
      <c r="N3" s="238"/>
      <c r="O3" s="236" t="s">
        <v>185</v>
      </c>
      <c r="P3" s="237"/>
      <c r="Q3" s="237"/>
      <c r="R3" s="238"/>
      <c r="S3" s="232" t="s">
        <v>191</v>
      </c>
      <c r="T3" s="233"/>
      <c r="U3" s="233"/>
      <c r="V3" s="233"/>
    </row>
    <row r="4" spans="1:22" ht="15" customHeight="1" x14ac:dyDescent="0.2">
      <c r="A4" s="209"/>
      <c r="B4" s="209"/>
      <c r="C4" s="207">
        <v>1</v>
      </c>
      <c r="D4" s="207">
        <v>2</v>
      </c>
      <c r="E4" s="207">
        <v>3</v>
      </c>
      <c r="F4" s="207">
        <v>4</v>
      </c>
      <c r="G4" s="207">
        <v>1</v>
      </c>
      <c r="H4" s="207">
        <v>2</v>
      </c>
      <c r="I4" s="207">
        <v>3</v>
      </c>
      <c r="J4" s="207">
        <v>4</v>
      </c>
      <c r="K4" s="207">
        <v>1</v>
      </c>
      <c r="L4" s="207">
        <v>2</v>
      </c>
      <c r="M4" s="207">
        <v>3</v>
      </c>
      <c r="N4" s="207">
        <v>4</v>
      </c>
      <c r="O4" s="207">
        <v>1</v>
      </c>
      <c r="P4" s="207">
        <v>2</v>
      </c>
      <c r="Q4" s="207">
        <v>3</v>
      </c>
      <c r="R4" s="207">
        <v>4</v>
      </c>
      <c r="S4" s="207">
        <v>1</v>
      </c>
      <c r="T4" s="207">
        <v>2</v>
      </c>
      <c r="U4" s="207">
        <v>3</v>
      </c>
      <c r="V4" s="207">
        <v>4</v>
      </c>
    </row>
    <row r="5" spans="1:22" ht="30" customHeight="1" x14ac:dyDescent="0.2">
      <c r="A5" s="210">
        <v>1</v>
      </c>
      <c r="B5" s="211" t="s">
        <v>157</v>
      </c>
      <c r="C5" s="215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</row>
    <row r="6" spans="1:22" ht="17.25" customHeight="1" x14ac:dyDescent="0.2">
      <c r="A6" s="210">
        <v>2</v>
      </c>
      <c r="B6" s="211" t="s">
        <v>158</v>
      </c>
      <c r="C6" s="215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</row>
    <row r="7" spans="1:22" ht="45" customHeight="1" x14ac:dyDescent="0.2">
      <c r="A7" s="235">
        <v>3</v>
      </c>
      <c r="B7" s="211" t="s">
        <v>159</v>
      </c>
      <c r="C7" s="208"/>
      <c r="D7" s="215"/>
      <c r="E7" s="215"/>
      <c r="F7" s="215"/>
      <c r="G7" s="215"/>
      <c r="H7" s="215"/>
      <c r="I7" s="215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</row>
    <row r="8" spans="1:22" ht="17.25" customHeight="1" x14ac:dyDescent="0.2">
      <c r="A8" s="235"/>
      <c r="B8" s="212" t="s">
        <v>160</v>
      </c>
      <c r="C8" s="208"/>
      <c r="D8" s="215"/>
      <c r="E8" s="215"/>
      <c r="F8" s="215"/>
      <c r="G8" s="215"/>
      <c r="H8" s="215"/>
      <c r="I8" s="215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</row>
    <row r="9" spans="1:22" ht="17.25" customHeight="1" x14ac:dyDescent="0.2">
      <c r="A9" s="235"/>
      <c r="B9" s="212" t="s">
        <v>161</v>
      </c>
      <c r="C9" s="208"/>
      <c r="D9" s="215"/>
      <c r="E9" s="215"/>
      <c r="F9" s="215"/>
      <c r="G9" s="215"/>
      <c r="H9" s="215"/>
      <c r="I9" s="215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</row>
    <row r="10" spans="1:22" ht="17.25" customHeight="1" x14ac:dyDescent="0.2">
      <c r="A10" s="235"/>
      <c r="B10" s="212" t="s">
        <v>162</v>
      </c>
      <c r="C10" s="208"/>
      <c r="D10" s="215"/>
      <c r="E10" s="215"/>
      <c r="F10" s="215"/>
      <c r="G10" s="215"/>
      <c r="H10" s="215"/>
      <c r="I10" s="215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</row>
    <row r="11" spans="1:22" ht="17.25" customHeight="1" x14ac:dyDescent="0.2">
      <c r="A11" s="235"/>
      <c r="B11" s="212" t="s">
        <v>163</v>
      </c>
      <c r="C11" s="208"/>
      <c r="D11" s="215"/>
      <c r="E11" s="215"/>
      <c r="F11" s="215"/>
      <c r="G11" s="215"/>
      <c r="H11" s="215"/>
      <c r="I11" s="215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</row>
    <row r="12" spans="1:22" ht="17.25" customHeight="1" x14ac:dyDescent="0.2">
      <c r="A12" s="235"/>
      <c r="B12" s="212" t="s">
        <v>164</v>
      </c>
      <c r="C12" s="208"/>
      <c r="D12" s="215"/>
      <c r="E12" s="215"/>
      <c r="F12" s="215"/>
      <c r="G12" s="215"/>
      <c r="H12" s="215"/>
      <c r="I12" s="215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</row>
    <row r="13" spans="1:22" ht="17.25" customHeight="1" x14ac:dyDescent="0.2">
      <c r="A13" s="235"/>
      <c r="B13" s="212" t="s">
        <v>165</v>
      </c>
      <c r="C13" s="208"/>
      <c r="D13" s="215"/>
      <c r="E13" s="215"/>
      <c r="F13" s="215"/>
      <c r="G13" s="215"/>
      <c r="H13" s="215"/>
      <c r="I13" s="215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</row>
    <row r="14" spans="1:22" ht="17.25" customHeight="1" x14ac:dyDescent="0.2">
      <c r="A14" s="235"/>
      <c r="B14" s="212" t="s">
        <v>166</v>
      </c>
      <c r="C14" s="208"/>
      <c r="D14" s="215"/>
      <c r="E14" s="215"/>
      <c r="F14" s="215"/>
      <c r="G14" s="215"/>
      <c r="H14" s="215"/>
      <c r="I14" s="215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</row>
    <row r="15" spans="1:22" ht="17.25" customHeight="1" x14ac:dyDescent="0.2">
      <c r="A15" s="210">
        <v>4</v>
      </c>
      <c r="B15" s="211" t="s">
        <v>167</v>
      </c>
      <c r="C15" s="208"/>
      <c r="D15" s="208"/>
      <c r="E15" s="208"/>
      <c r="F15" s="216"/>
      <c r="G15" s="215"/>
      <c r="H15" s="215"/>
      <c r="I15" s="215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</row>
    <row r="16" spans="1:22" ht="17.25" customHeight="1" x14ac:dyDescent="0.2">
      <c r="A16" s="210">
        <v>5</v>
      </c>
      <c r="B16" s="211" t="s">
        <v>168</v>
      </c>
      <c r="C16" s="208"/>
      <c r="D16" s="208"/>
      <c r="E16" s="208"/>
      <c r="F16" s="216"/>
      <c r="G16" s="216"/>
      <c r="H16" s="216"/>
      <c r="I16" s="215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</row>
    <row r="17" spans="1:22" ht="17.25" customHeight="1" x14ac:dyDescent="0.2">
      <c r="A17" s="210">
        <v>6</v>
      </c>
      <c r="B17" s="211" t="s">
        <v>169</v>
      </c>
      <c r="C17" s="208"/>
      <c r="D17" s="208"/>
      <c r="E17" s="208"/>
      <c r="F17" s="216"/>
      <c r="G17" s="216"/>
      <c r="H17" s="216"/>
      <c r="I17" s="216"/>
      <c r="J17" s="215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</row>
    <row r="18" spans="1:22" ht="17.25" customHeight="1" x14ac:dyDescent="0.2">
      <c r="A18" s="210">
        <v>7</v>
      </c>
      <c r="B18" s="211" t="s">
        <v>170</v>
      </c>
      <c r="C18" s="208"/>
      <c r="D18" s="208"/>
      <c r="E18" s="208"/>
      <c r="F18" s="208"/>
      <c r="G18" s="216"/>
      <c r="H18" s="216"/>
      <c r="I18" s="216"/>
      <c r="J18" s="216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</row>
    <row r="19" spans="1:22" ht="17.25" customHeight="1" x14ac:dyDescent="0.2">
      <c r="A19" s="210">
        <v>8</v>
      </c>
      <c r="B19" s="211" t="s">
        <v>168</v>
      </c>
      <c r="C19" s="208"/>
      <c r="D19" s="208"/>
      <c r="E19" s="208"/>
      <c r="F19" s="208"/>
      <c r="G19" s="216"/>
      <c r="H19" s="216"/>
      <c r="I19" s="216"/>
      <c r="J19" s="216"/>
      <c r="K19" s="208"/>
      <c r="L19" s="208"/>
      <c r="M19" s="208"/>
      <c r="N19" s="208"/>
      <c r="O19" s="215"/>
      <c r="P19" s="208"/>
      <c r="Q19" s="208"/>
      <c r="R19" s="208"/>
      <c r="S19" s="208"/>
      <c r="T19" s="208"/>
      <c r="U19" s="208"/>
      <c r="V19" s="208"/>
    </row>
    <row r="20" spans="1:22" ht="17.25" customHeight="1" x14ac:dyDescent="0.2">
      <c r="A20" s="210">
        <v>9</v>
      </c>
      <c r="B20" s="211" t="s">
        <v>171</v>
      </c>
      <c r="C20" s="208"/>
      <c r="D20" s="208"/>
      <c r="E20" s="208"/>
      <c r="F20" s="208"/>
      <c r="G20" s="216"/>
      <c r="H20" s="216"/>
      <c r="I20" s="216"/>
      <c r="J20" s="216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</row>
    <row r="21" spans="1:22" ht="17.25" customHeight="1" x14ac:dyDescent="0.2">
      <c r="A21" s="210">
        <v>10</v>
      </c>
      <c r="B21" s="211" t="s">
        <v>172</v>
      </c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15"/>
    </row>
    <row r="22" spans="1:22" ht="17.25" customHeight="1" x14ac:dyDescent="0.2">
      <c r="A22" s="210">
        <v>11</v>
      </c>
      <c r="B22" s="211" t="s">
        <v>173</v>
      </c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15"/>
    </row>
    <row r="23" spans="1:22" ht="17.25" customHeight="1" x14ac:dyDescent="0.2">
      <c r="A23" s="210">
        <v>12</v>
      </c>
      <c r="B23" s="211" t="s">
        <v>174</v>
      </c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15"/>
    </row>
    <row r="24" spans="1:22" ht="17.25" customHeight="1" x14ac:dyDescent="0.2">
      <c r="A24" s="208"/>
      <c r="B24" s="208"/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</row>
    <row r="25" spans="1:22" ht="17.25" customHeight="1" x14ac:dyDescent="0.2">
      <c r="A25" s="209" t="s">
        <v>139</v>
      </c>
      <c r="B25" s="209" t="s">
        <v>181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</row>
    <row r="26" spans="1:22" ht="33.75" customHeight="1" x14ac:dyDescent="0.2">
      <c r="A26" s="213">
        <v>1</v>
      </c>
      <c r="B26" s="211" t="s">
        <v>175</v>
      </c>
      <c r="C26" s="215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</row>
    <row r="27" spans="1:22" ht="17.25" customHeight="1" x14ac:dyDescent="0.2">
      <c r="A27" s="213">
        <v>2</v>
      </c>
      <c r="B27" s="211" t="s">
        <v>176</v>
      </c>
      <c r="C27" s="215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</row>
    <row r="28" spans="1:22" ht="34.5" customHeight="1" x14ac:dyDescent="0.2">
      <c r="A28" s="213">
        <v>3</v>
      </c>
      <c r="B28" s="211" t="s">
        <v>177</v>
      </c>
      <c r="C28" s="208"/>
      <c r="D28" s="208"/>
      <c r="E28" s="208"/>
      <c r="F28" s="208"/>
      <c r="G28" s="208"/>
      <c r="H28" s="208"/>
      <c r="I28" s="215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</row>
    <row r="29" spans="1:22" ht="34.5" customHeight="1" x14ac:dyDescent="0.2">
      <c r="A29" s="213">
        <v>4</v>
      </c>
      <c r="B29" s="211" t="s">
        <v>188</v>
      </c>
      <c r="C29" s="208"/>
      <c r="D29" s="208"/>
      <c r="E29" s="208"/>
      <c r="F29" s="208"/>
      <c r="G29" s="208"/>
      <c r="H29" s="208"/>
      <c r="I29" s="215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</row>
    <row r="30" spans="1:22" ht="17.25" customHeight="1" x14ac:dyDescent="0.2">
      <c r="A30" s="213">
        <v>5</v>
      </c>
      <c r="B30" s="211" t="s">
        <v>178</v>
      </c>
      <c r="C30" s="208"/>
      <c r="D30" s="208"/>
      <c r="E30" s="208"/>
      <c r="F30" s="208"/>
      <c r="G30" s="208"/>
      <c r="H30" s="208"/>
      <c r="I30" s="208"/>
      <c r="J30" s="215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</row>
    <row r="31" spans="1:22" ht="17.25" customHeight="1" x14ac:dyDescent="0.2">
      <c r="A31" s="213">
        <v>6</v>
      </c>
      <c r="B31" s="211" t="s">
        <v>189</v>
      </c>
      <c r="C31" s="208"/>
      <c r="D31" s="208"/>
      <c r="E31" s="208"/>
      <c r="F31" s="208"/>
      <c r="G31" s="208"/>
      <c r="H31" s="208"/>
      <c r="I31" s="208"/>
      <c r="J31" s="215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</row>
    <row r="32" spans="1:22" ht="34.5" customHeight="1" x14ac:dyDescent="0.2">
      <c r="A32" s="213">
        <v>7</v>
      </c>
      <c r="B32" s="211" t="s">
        <v>190</v>
      </c>
      <c r="C32" s="208"/>
      <c r="D32" s="208"/>
      <c r="E32" s="208"/>
      <c r="F32" s="208"/>
      <c r="G32" s="208"/>
      <c r="H32" s="208"/>
      <c r="I32" s="208"/>
      <c r="J32" s="208"/>
      <c r="K32" s="215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</row>
    <row r="33" spans="1:22" ht="17.25" customHeight="1" x14ac:dyDescent="0.2">
      <c r="A33" s="213">
        <v>8</v>
      </c>
      <c r="B33" s="211" t="s">
        <v>178</v>
      </c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15"/>
      <c r="P33" s="208"/>
      <c r="Q33" s="208"/>
      <c r="R33" s="208"/>
      <c r="S33" s="208"/>
      <c r="T33" s="208"/>
      <c r="U33" s="208"/>
      <c r="V33" s="208"/>
    </row>
    <row r="34" spans="1:22" ht="34.5" customHeight="1" x14ac:dyDescent="0.2">
      <c r="A34" s="213">
        <v>9</v>
      </c>
      <c r="B34" s="211" t="s">
        <v>179</v>
      </c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15"/>
    </row>
    <row r="35" spans="1:22" ht="17.25" customHeight="1" x14ac:dyDescent="0.2">
      <c r="A35" s="213">
        <v>10</v>
      </c>
      <c r="B35" s="211" t="s">
        <v>186</v>
      </c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15"/>
    </row>
    <row r="36" spans="1:22" ht="17.25" customHeight="1" x14ac:dyDescent="0.2">
      <c r="A36" s="213">
        <v>11</v>
      </c>
      <c r="B36" s="211" t="s">
        <v>180</v>
      </c>
      <c r="C36" s="208"/>
      <c r="D36" s="208"/>
      <c r="E36" s="208"/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15"/>
    </row>
  </sheetData>
  <mergeCells count="7">
    <mergeCell ref="S3:V3"/>
    <mergeCell ref="A1:V1"/>
    <mergeCell ref="A7:A14"/>
    <mergeCell ref="C3:F3"/>
    <mergeCell ref="G3:J3"/>
    <mergeCell ref="K3:N3"/>
    <mergeCell ref="O3:R3"/>
  </mergeCells>
  <pageMargins left="0.59055118110236227" right="0.51181102362204722" top="0.74803149606299213" bottom="0.74803149606299213" header="0.31496062992125984" footer="0.31496062992125984"/>
  <pageSetup paperSize="258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HPS Team Base</vt:lpstr>
      <vt:lpstr>Rekap HPS Team Base</vt:lpstr>
      <vt:lpstr>Schedule</vt:lpstr>
      <vt:lpstr>'HPS Team Base'!Print_Area</vt:lpstr>
      <vt:lpstr>'HPS Team Base'!Print_Titles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HPMini</dc:creator>
  <cp:lastModifiedBy>user</cp:lastModifiedBy>
  <cp:revision/>
  <cp:lastPrinted>2014-04-08T09:36:00Z</cp:lastPrinted>
  <dcterms:created xsi:type="dcterms:W3CDTF">2013-06-27T01:44:42Z</dcterms:created>
  <dcterms:modified xsi:type="dcterms:W3CDTF">2014-06-10T02:50:09Z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1033-8.1.0.3385</vt:lpwstr>
  </property>
</Properties>
</file>