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530"/>
  </bookViews>
  <sheets>
    <sheet name="RAB Konsultan (Inkindo &amp; SBM'15" sheetId="6" r:id="rId1"/>
  </sheets>
  <definedNames>
    <definedName name="_xlnm.Print_Area" localSheetId="0">'RAB Konsultan (Inkindo &amp; SBM''15'!$A$1:$O$133</definedName>
    <definedName name="_xlnm.Print_Titles" localSheetId="0">'RAB Konsultan (Inkindo &amp; SBM''15'!$5:$6</definedName>
  </definedNames>
  <calcPr calcId="145621"/>
</workbook>
</file>

<file path=xl/calcChain.xml><?xml version="1.0" encoding="utf-8"?>
<calcChain xmlns="http://schemas.openxmlformats.org/spreadsheetml/2006/main">
  <c r="N120" i="6" l="1"/>
  <c r="G109" i="6"/>
  <c r="L16" i="6" l="1"/>
  <c r="O16" i="6" s="1"/>
  <c r="L15" i="6"/>
  <c r="O15" i="6" s="1"/>
  <c r="L14" i="6"/>
  <c r="O14" i="6" s="1"/>
  <c r="L83" i="6"/>
  <c r="O83" i="6" s="1"/>
  <c r="L84" i="6"/>
  <c r="O84" i="6" s="1"/>
  <c r="L88" i="6"/>
  <c r="O88" i="6" s="1"/>
  <c r="L90" i="6"/>
  <c r="O90" i="6" s="1"/>
  <c r="L91" i="6"/>
  <c r="O91" i="6" s="1"/>
  <c r="L92" i="6"/>
  <c r="O92" i="6" s="1"/>
  <c r="L93" i="6"/>
  <c r="O93" i="6" s="1"/>
  <c r="L94" i="6"/>
  <c r="O94" i="6" s="1"/>
  <c r="L95" i="6"/>
  <c r="O95" i="6" s="1"/>
  <c r="L96" i="6"/>
  <c r="O96" i="6" s="1"/>
  <c r="L97" i="6"/>
  <c r="O97" i="6" s="1"/>
  <c r="L99" i="6"/>
  <c r="O99" i="6" s="1"/>
  <c r="L100" i="6"/>
  <c r="O100" i="6" s="1"/>
  <c r="L101" i="6"/>
  <c r="O101" i="6" s="1"/>
  <c r="L102" i="6"/>
  <c r="O102" i="6" s="1"/>
  <c r="L103" i="6"/>
  <c r="O103" i="6" s="1"/>
  <c r="L104" i="6"/>
  <c r="O104" i="6" s="1"/>
  <c r="L106" i="6"/>
  <c r="O106" i="6" s="1"/>
  <c r="L107" i="6"/>
  <c r="O107" i="6" s="1"/>
  <c r="L108" i="6"/>
  <c r="O108" i="6" s="1"/>
  <c r="L109" i="6"/>
  <c r="O109" i="6" s="1"/>
  <c r="L110" i="6"/>
  <c r="O110" i="6"/>
  <c r="L112" i="6"/>
  <c r="O112" i="6" s="1"/>
  <c r="L113" i="6"/>
  <c r="O113" i="6" s="1"/>
  <c r="L114" i="6"/>
  <c r="O114" i="6" s="1"/>
  <c r="L116" i="6"/>
  <c r="O116" i="6" s="1"/>
  <c r="L117" i="6"/>
  <c r="O117" i="6" s="1"/>
  <c r="L86" i="6"/>
  <c r="O86" i="6" s="1"/>
  <c r="L89" i="6"/>
  <c r="O89" i="6" s="1"/>
  <c r="O119" i="6"/>
  <c r="O120" i="6"/>
  <c r="L32" i="6"/>
  <c r="O32" i="6"/>
  <c r="L33" i="6"/>
  <c r="O33" i="6" s="1"/>
  <c r="L39" i="6"/>
  <c r="O39" i="6" s="1"/>
  <c r="L40" i="6"/>
  <c r="O40" i="6" s="1"/>
  <c r="L41" i="6"/>
  <c r="O41" i="6" s="1"/>
  <c r="L35" i="6"/>
  <c r="O35" i="6" s="1"/>
  <c r="L36" i="6"/>
  <c r="O36" i="6" s="1"/>
  <c r="L37" i="6"/>
  <c r="O37" i="6" s="1"/>
  <c r="L45" i="6"/>
  <c r="O45" i="6" s="1"/>
  <c r="L46" i="6"/>
  <c r="O46" i="6" s="1"/>
  <c r="L47" i="6"/>
  <c r="O47" i="6" s="1"/>
  <c r="L48" i="6"/>
  <c r="O48" i="6" s="1"/>
  <c r="L49" i="6"/>
  <c r="O49" i="6" s="1"/>
  <c r="L50" i="6"/>
  <c r="O50" i="6"/>
  <c r="L51" i="6"/>
  <c r="O51" i="6" s="1"/>
  <c r="L52" i="6"/>
  <c r="O52" i="6" s="1"/>
  <c r="L53" i="6"/>
  <c r="O53" i="6" s="1"/>
  <c r="L55" i="6"/>
  <c r="O55" i="6"/>
  <c r="L56" i="6"/>
  <c r="O56" i="6"/>
  <c r="L57" i="6"/>
  <c r="O57" i="6" s="1"/>
  <c r="L58" i="6"/>
  <c r="O58" i="6" s="1"/>
  <c r="L59" i="6"/>
  <c r="O59" i="6"/>
  <c r="L61" i="6"/>
  <c r="O61" i="6" s="1"/>
  <c r="L62" i="6"/>
  <c r="O62" i="6" s="1"/>
  <c r="L63" i="6"/>
  <c r="O63" i="6" s="1"/>
  <c r="L65" i="6"/>
  <c r="O65" i="6"/>
  <c r="L66" i="6"/>
  <c r="O66" i="6"/>
  <c r="L69" i="6"/>
  <c r="O69" i="6" s="1"/>
  <c r="L70" i="6"/>
  <c r="O70" i="6" s="1"/>
  <c r="G73" i="6"/>
  <c r="L73" i="6"/>
  <c r="O73" i="6" s="1"/>
  <c r="L74" i="6"/>
  <c r="O74" i="6" s="1"/>
  <c r="L75" i="6"/>
  <c r="O75" i="6" s="1"/>
  <c r="L76" i="6"/>
  <c r="O76" i="6" s="1"/>
  <c r="L78" i="6"/>
  <c r="O78" i="6" s="1"/>
  <c r="L79" i="6"/>
  <c r="O79" i="6" s="1"/>
  <c r="L20" i="6"/>
  <c r="O20" i="6" s="1"/>
  <c r="L21" i="6"/>
  <c r="O21" i="6" s="1"/>
  <c r="L22" i="6"/>
  <c r="O22" i="6" s="1"/>
  <c r="L23" i="6"/>
  <c r="O23" i="6"/>
  <c r="L24" i="6"/>
  <c r="O24" i="6" s="1"/>
  <c r="L25" i="6"/>
  <c r="O25" i="6" s="1"/>
  <c r="N26" i="6"/>
  <c r="O26" i="6" s="1"/>
  <c r="O19" i="6" s="1"/>
  <c r="L26" i="6"/>
  <c r="L27" i="6"/>
  <c r="O27" i="6" s="1"/>
  <c r="O12" i="6" l="1"/>
  <c r="O81" i="6"/>
  <c r="O43" i="6"/>
  <c r="O30" i="6"/>
  <c r="O29" i="6" l="1"/>
  <c r="O18" i="6" s="1"/>
  <c r="N10" i="6" s="1"/>
  <c r="O10" i="6" s="1"/>
  <c r="O8" i="6" s="1"/>
  <c r="O122" i="6" l="1"/>
</calcChain>
</file>

<file path=xl/sharedStrings.xml><?xml version="1.0" encoding="utf-8"?>
<sst xmlns="http://schemas.openxmlformats.org/spreadsheetml/2006/main" count="538" uniqueCount="152">
  <si>
    <t>Satuan Ukur</t>
  </si>
  <si>
    <t>Kode</t>
  </si>
  <si>
    <t>Harga Satuan</t>
  </si>
  <si>
    <t>Jumlah Biaya</t>
  </si>
  <si>
    <t>Rapat Persiapan</t>
  </si>
  <si>
    <t>Belanja Bahan</t>
  </si>
  <si>
    <t>Makan &amp; Snack</t>
  </si>
  <si>
    <t>or</t>
  </si>
  <si>
    <t>x</t>
  </si>
  <si>
    <t>pt</t>
  </si>
  <si>
    <t>hr</t>
  </si>
  <si>
    <t>Surat menyurat</t>
  </si>
  <si>
    <t>ATK</t>
  </si>
  <si>
    <t>Penggandaan</t>
  </si>
  <si>
    <t>Komputer Suplay</t>
  </si>
  <si>
    <t>Belanja Jasa Profesi</t>
  </si>
  <si>
    <t>Honor Narasumber</t>
  </si>
  <si>
    <t>jam</t>
  </si>
  <si>
    <t>Honor Moderator</t>
  </si>
  <si>
    <t>Belanja Perjalanan Dinas Paket Meeting Dalam Kota</t>
  </si>
  <si>
    <t xml:space="preserve">Transport Lokal </t>
  </si>
  <si>
    <t>tr</t>
  </si>
  <si>
    <t>kl</t>
  </si>
  <si>
    <t>Penyusunan Laporan</t>
  </si>
  <si>
    <t xml:space="preserve">Paket Fullday </t>
  </si>
  <si>
    <t xml:space="preserve">Uang Saku </t>
  </si>
  <si>
    <t>Penginapan</t>
  </si>
  <si>
    <t>Transport</t>
  </si>
  <si>
    <t>lok</t>
  </si>
  <si>
    <t>Kepala Bidang Pendayagunaan</t>
  </si>
  <si>
    <t>SDM Kesehatan Dalam Negeri</t>
  </si>
  <si>
    <t>Purwani Eko Prihatin, SKM, M.Kes, M.Ed</t>
  </si>
  <si>
    <t>NIP 196107231985032001</t>
  </si>
  <si>
    <t>Belanja Jasa Konsultan</t>
  </si>
  <si>
    <t>Uang Harian</t>
  </si>
  <si>
    <t>bl</t>
  </si>
  <si>
    <t>RENCANA ANGGARAN DAN BIAYA</t>
  </si>
  <si>
    <t>JASA KONSULTAN SUB BIDANG DISTRIBUSI SDM KESEHATAN</t>
  </si>
  <si>
    <t>TAHAPAN PELAKSANAAN DAN RINCIAN KOMPONEN BIAYA</t>
  </si>
  <si>
    <t>Vol.</t>
  </si>
  <si>
    <t>PT</t>
  </si>
  <si>
    <t>Biaya Langsung Personal</t>
  </si>
  <si>
    <t>Ketua Tim</t>
  </si>
  <si>
    <t>ob</t>
  </si>
  <si>
    <t>Tenaga Ahli</t>
  </si>
  <si>
    <t>Asisten/Administrasi</t>
  </si>
  <si>
    <t>Biaya Non Personal</t>
  </si>
  <si>
    <t>Biaya Kantor</t>
  </si>
  <si>
    <t>Sewa Peralatan Kantor</t>
  </si>
  <si>
    <t>Biaya Kegiatan</t>
  </si>
  <si>
    <t>OT</t>
  </si>
  <si>
    <t>OH</t>
  </si>
  <si>
    <t>Fullday dalam kota</t>
  </si>
  <si>
    <t>Telekomunikasi</t>
  </si>
  <si>
    <t>Pengiklanan</t>
  </si>
  <si>
    <t>OJ</t>
  </si>
  <si>
    <t>Kajian Lapangan</t>
  </si>
  <si>
    <t>OR</t>
  </si>
  <si>
    <t>AK</t>
  </si>
  <si>
    <t>OA</t>
  </si>
  <si>
    <t>Pencetakan modul dan foto copy</t>
  </si>
  <si>
    <t>Konsumsi rapat persiapan (makan + Snack)</t>
  </si>
  <si>
    <t>OK</t>
  </si>
  <si>
    <t>Spanduk</t>
  </si>
  <si>
    <t>Bh</t>
  </si>
  <si>
    <t>BH</t>
  </si>
  <si>
    <t>Konsumsi Pembukaan/Penutupan</t>
  </si>
  <si>
    <t>Dokumentasi</t>
  </si>
  <si>
    <t>Tas Peserta dan Fasilitator</t>
  </si>
  <si>
    <t>Pencetakan Laporan Penyelenggaraan</t>
  </si>
  <si>
    <t>LAP</t>
  </si>
  <si>
    <t>Konsumsi Kegiatan Pelatihan</t>
  </si>
  <si>
    <t>HR</t>
  </si>
  <si>
    <t>Honor yang terkait dengan output kegiatan</t>
  </si>
  <si>
    <t>Honor Fasilitator</t>
  </si>
  <si>
    <t>JM</t>
  </si>
  <si>
    <t>Honor Pendamping Fasilitator</t>
  </si>
  <si>
    <t>Honor MOT</t>
  </si>
  <si>
    <t>JD</t>
  </si>
  <si>
    <t>Honor Penulis Sertifikat</t>
  </si>
  <si>
    <t>LB</t>
  </si>
  <si>
    <t>Belanja Jasa Lainnya</t>
  </si>
  <si>
    <t>Jasa Asrama Peserta dan Panitia</t>
  </si>
  <si>
    <t>Jasa Ruang Kelas</t>
  </si>
  <si>
    <t>Jasa Ruang Auditorium</t>
  </si>
  <si>
    <t>Honor Narasumber Pelatihan</t>
  </si>
  <si>
    <t>Honor Narasumber Pembukaan/Penutupan</t>
  </si>
  <si>
    <t>Belanja Perjalanan Biasa</t>
  </si>
  <si>
    <t>Peserta Luar Kota</t>
  </si>
  <si>
    <t>TR</t>
  </si>
  <si>
    <t>Transport Fasilitator</t>
  </si>
  <si>
    <t>Transport Penulis Sertifikat</t>
  </si>
  <si>
    <t>Transport Tenaga Akademisi / Panitia</t>
  </si>
  <si>
    <t>Uang Saku Tenaga Akademisi / Panitia</t>
  </si>
  <si>
    <t xml:space="preserve">Pelaksanaan Uji Coba Penempatan Nakes Tim Base </t>
  </si>
  <si>
    <t>Belanja Bahan untuk Peserta</t>
  </si>
  <si>
    <t>Pembuatan dan pengiriman Laporan (2 minggu-an)</t>
  </si>
  <si>
    <t>Surat menyurat terkait rekrutmen</t>
  </si>
  <si>
    <t>Biaya penyelenggaraan</t>
  </si>
  <si>
    <t>Transport Pusat</t>
  </si>
  <si>
    <t>Uang Harian Pusat</t>
  </si>
  <si>
    <t>Penginapan Pusat</t>
  </si>
  <si>
    <t>Pelaksanaan Tugas Nakes Team Base</t>
  </si>
  <si>
    <t>Sewa BaseCamp</t>
  </si>
  <si>
    <t>bln</t>
  </si>
  <si>
    <t>OB</t>
  </si>
  <si>
    <t>Transport Mobile (5 nakes + 2 penunjang)</t>
  </si>
  <si>
    <t>Uang Harian (5 nakes + 2 penunjang)</t>
  </si>
  <si>
    <t>Penginapan/sewa camp (5 nakes + 2 penunjang)</t>
  </si>
  <si>
    <t>Honor Terkait Output Kegiatan</t>
  </si>
  <si>
    <t>Honor Pendamping Team Base</t>
  </si>
  <si>
    <t>Surat menyurat Pelaporan</t>
  </si>
  <si>
    <t>Penggandaan Laporan</t>
  </si>
  <si>
    <t>Total Anggaran Jasa Konsultan</t>
  </si>
  <si>
    <t>1. Pelaksanaan Uji Coba Penempatan Nakes dengan Team Base</t>
  </si>
  <si>
    <t>Pemantapan Pedoman Penempatan Nakes dengan Tim Base</t>
  </si>
  <si>
    <t>Biaya Pencetakan Pedoman</t>
  </si>
  <si>
    <t>Honor Pembuatan bahan ajar/hand out</t>
  </si>
  <si>
    <t>Transport Fasilitator, MOT, dll</t>
  </si>
  <si>
    <t>Pelaksanaan</t>
  </si>
  <si>
    <t>Uang Saku Fasilitator, MOT, dll</t>
  </si>
  <si>
    <t>Uang Saku Penulis Sertifikat</t>
  </si>
  <si>
    <t>Tr</t>
  </si>
  <si>
    <t>Peralatan</t>
  </si>
  <si>
    <t>Rekrutmen</t>
  </si>
  <si>
    <t>Pemberangkatan</t>
  </si>
  <si>
    <t>Transport Lokal Peserta Daerah</t>
  </si>
  <si>
    <t xml:space="preserve">Transport Peserta </t>
  </si>
  <si>
    <t xml:space="preserve">Uang Harian Peserta </t>
  </si>
  <si>
    <t>Penginapan Peserta</t>
  </si>
  <si>
    <t>Uang Harian Fasilitator</t>
  </si>
  <si>
    <t>Penginapan Fasilitator</t>
  </si>
  <si>
    <t>Pemulangan</t>
  </si>
  <si>
    <t>Honor Nakes Team Base</t>
  </si>
  <si>
    <t>Monev</t>
  </si>
  <si>
    <t>Jakarta,           September 2014</t>
  </si>
  <si>
    <t>Honor Penanggungjawab Daerah</t>
  </si>
  <si>
    <t>Pelatihan Pra Penempatan</t>
  </si>
  <si>
    <t>* 2 kali kajian lapangan ke 5 lokasi</t>
  </si>
  <si>
    <t>ATK Peserta</t>
  </si>
  <si>
    <t>* 5 orang nakes x 5 kelompok</t>
  </si>
  <si>
    <t>* 25 org peserta + 10 org fasilitator</t>
  </si>
  <si>
    <t>* Pertemuan Resmi di Dinkes Kab (Penerimaan Peserta)</t>
  </si>
  <si>
    <t>* 5 peserta + 2 fasilitator + 13 undangan</t>
  </si>
  <si>
    <t>* Narsum : (Kadinkes, Kapuskesmas, Camat/Desa, dll)</t>
  </si>
  <si>
    <t>* Translok undangan</t>
  </si>
  <si>
    <t>* 2 kali (2 minggu) mobile setiap bulan : 2 x 6 = 12 kali transport</t>
  </si>
  <si>
    <t>* 14 hari mobile setiap bulan : 14 x 6 = 84 hari mobile</t>
  </si>
  <si>
    <t>* 2 kali (2 minggu) mobile setiap bulan : 2 x 6 = 12 minggu</t>
  </si>
  <si>
    <t>* Kapuskesmas dan Pegawai Puskesmas</t>
  </si>
  <si>
    <t>* Kadinkes Kab./yg mewakili</t>
  </si>
  <si>
    <t>(Berdasarkan standar Inkondo dan Satuan Biaya Masukan 2015 Kementerian Keuangan)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</si>
</sst>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0_);\(0\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Tw Cen MT"/>
      <family val="2"/>
    </font>
    <font>
      <sz val="12"/>
      <color indexed="8"/>
      <name val="Tw Cen MT"/>
      <family val="2"/>
    </font>
    <font>
      <b/>
      <i/>
      <sz val="12"/>
      <color indexed="8"/>
      <name val="Tw Cen MT"/>
      <family val="2"/>
    </font>
    <font>
      <b/>
      <u val="singleAccounting"/>
      <sz val="12"/>
      <color indexed="8"/>
      <name val="Tw Cen MT"/>
      <family val="2"/>
    </font>
    <font>
      <i/>
      <sz val="12"/>
      <color indexed="8"/>
      <name val="Tw Cen MT"/>
      <family val="2"/>
    </font>
    <font>
      <b/>
      <u/>
      <sz val="12"/>
      <color indexed="8"/>
      <name val="Tw Cen MT"/>
      <family val="2"/>
    </font>
    <font>
      <u/>
      <sz val="12"/>
      <color indexed="8"/>
      <name val="Tw Cen MT"/>
      <family val="2"/>
    </font>
    <font>
      <i/>
      <u/>
      <sz val="12"/>
      <color indexed="8"/>
      <name val="Tw Cen MT"/>
      <family val="2"/>
    </font>
    <font>
      <i/>
      <u/>
      <sz val="12"/>
      <name val="Tw Cen MT"/>
      <family val="2"/>
    </font>
    <font>
      <sz val="12"/>
      <name val="Tw Cen MT"/>
      <family val="2"/>
    </font>
    <font>
      <sz val="12"/>
      <color theme="0"/>
      <name val="Tw Cen MT"/>
      <family val="2"/>
    </font>
    <font>
      <i/>
      <sz val="12"/>
      <name val="Tw Cen M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2" fillId="0" borderId="0" applyProtection="0"/>
  </cellStyleXfs>
  <cellXfs count="168">
    <xf numFmtId="0" fontId="0" fillId="0" borderId="0" xfId="0"/>
    <xf numFmtId="0" fontId="3" fillId="0" borderId="0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left" vertical="top"/>
    </xf>
    <xf numFmtId="0" fontId="3" fillId="0" borderId="0" xfId="2" applyNumberFormat="1" applyFont="1" applyFill="1" applyBorder="1" applyAlignment="1">
      <alignment horizontal="right" vertical="top"/>
    </xf>
    <xf numFmtId="41" fontId="3" fillId="0" borderId="0" xfId="1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horizontal="right" vertical="top"/>
    </xf>
    <xf numFmtId="41" fontId="4" fillId="0" borderId="0" xfId="1" applyNumberFormat="1" applyFont="1" applyFill="1" applyBorder="1" applyAlignment="1">
      <alignment horizontal="center" vertical="top"/>
    </xf>
    <xf numFmtId="0" fontId="5" fillId="0" borderId="0" xfId="2" applyNumberFormat="1" applyFont="1" applyFill="1" applyBorder="1" applyAlignment="1">
      <alignment horizontal="left" vertical="top"/>
    </xf>
    <xf numFmtId="0" fontId="5" fillId="0" borderId="0" xfId="2" applyNumberFormat="1" applyFont="1" applyFill="1" applyBorder="1" applyAlignment="1">
      <alignment horizontal="right" vertical="top"/>
    </xf>
    <xf numFmtId="0" fontId="4" fillId="0" borderId="9" xfId="2" applyNumberFormat="1" applyFont="1" applyFill="1" applyBorder="1" applyAlignment="1">
      <alignment vertical="top"/>
    </xf>
    <xf numFmtId="41" fontId="5" fillId="0" borderId="10" xfId="1" applyNumberFormat="1" applyFont="1" applyFill="1" applyBorder="1" applyAlignment="1">
      <alignment horizontal="center" vertical="top"/>
    </xf>
    <xf numFmtId="41" fontId="3" fillId="0" borderId="10" xfId="1" applyNumberFormat="1" applyFont="1" applyFill="1" applyBorder="1" applyAlignment="1">
      <alignment horizontal="center" vertical="top"/>
    </xf>
    <xf numFmtId="0" fontId="3" fillId="0" borderId="9" xfId="2" applyNumberFormat="1" applyFont="1" applyFill="1" applyBorder="1" applyAlignment="1">
      <alignment horizontal="center" vertical="top"/>
    </xf>
    <xf numFmtId="0" fontId="3" fillId="0" borderId="7" xfId="2" applyNumberFormat="1" applyFont="1" applyFill="1" applyBorder="1" applyAlignment="1">
      <alignment horizontal="left" vertical="top"/>
    </xf>
    <xf numFmtId="41" fontId="6" fillId="0" borderId="10" xfId="1" applyNumberFormat="1" applyFont="1" applyFill="1" applyBorder="1" applyAlignment="1">
      <alignment horizontal="center" vertical="top"/>
    </xf>
    <xf numFmtId="0" fontId="3" fillId="0" borderId="7" xfId="2" applyNumberFormat="1" applyFont="1" applyFill="1" applyBorder="1" applyAlignment="1">
      <alignment vertical="top"/>
    </xf>
    <xf numFmtId="164" fontId="3" fillId="0" borderId="9" xfId="2" applyNumberFormat="1" applyFont="1" applyFill="1" applyBorder="1" applyAlignment="1">
      <alignment horizontal="center" vertical="top" wrapText="1"/>
    </xf>
    <xf numFmtId="0" fontId="4" fillId="0" borderId="7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/>
    <xf numFmtId="0" fontId="4" fillId="0" borderId="0" xfId="2" applyNumberFormat="1" applyFont="1" applyFill="1" applyBorder="1" applyAlignment="1">
      <alignment horizontal="center"/>
    </xf>
    <xf numFmtId="0" fontId="4" fillId="0" borderId="0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horizontal="right"/>
    </xf>
    <xf numFmtId="164" fontId="4" fillId="0" borderId="9" xfId="2" applyNumberFormat="1" applyFont="1" applyFill="1" applyBorder="1" applyAlignment="1">
      <alignment horizontal="center" vertical="top" wrapText="1"/>
    </xf>
    <xf numFmtId="41" fontId="4" fillId="0" borderId="10" xfId="1" applyNumberFormat="1" applyFont="1" applyFill="1" applyBorder="1" applyAlignment="1">
      <alignment horizontal="center" vertical="top"/>
    </xf>
    <xf numFmtId="0" fontId="3" fillId="0" borderId="0" xfId="2" applyNumberFormat="1" applyFont="1" applyFill="1" applyBorder="1" applyAlignment="1"/>
    <xf numFmtId="41" fontId="4" fillId="0" borderId="9" xfId="3" applyNumberFormat="1" applyFont="1" applyFill="1" applyBorder="1" applyAlignment="1">
      <alignment vertical="top" wrapText="1"/>
    </xf>
    <xf numFmtId="0" fontId="4" fillId="0" borderId="11" xfId="2" applyNumberFormat="1" applyFont="1" applyFill="1" applyBorder="1" applyAlignment="1">
      <alignment vertical="top"/>
    </xf>
    <xf numFmtId="0" fontId="4" fillId="0" borderId="11" xfId="2" applyNumberFormat="1" applyFont="1" applyFill="1" applyBorder="1" applyAlignment="1">
      <alignment horizontal="left" vertical="top"/>
    </xf>
    <xf numFmtId="0" fontId="4" fillId="0" borderId="11" xfId="2" applyNumberFormat="1" applyFont="1" applyFill="1" applyBorder="1" applyAlignment="1">
      <alignment horizontal="right" vertical="top"/>
    </xf>
    <xf numFmtId="41" fontId="4" fillId="0" borderId="0" xfId="1" applyFont="1" applyFill="1" applyBorder="1" applyAlignment="1">
      <alignment vertical="top"/>
    </xf>
    <xf numFmtId="0" fontId="4" fillId="2" borderId="9" xfId="2" applyNumberFormat="1" applyFont="1" applyFill="1" applyBorder="1" applyAlignment="1">
      <alignment vertical="top"/>
    </xf>
    <xf numFmtId="41" fontId="3" fillId="2" borderId="10" xfId="1" applyNumberFormat="1" applyFont="1" applyFill="1" applyBorder="1" applyAlignment="1">
      <alignment horizontal="center" vertical="top"/>
    </xf>
    <xf numFmtId="0" fontId="4" fillId="2" borderId="0" xfId="2" applyNumberFormat="1" applyFont="1" applyFill="1" applyBorder="1" applyAlignment="1"/>
    <xf numFmtId="0" fontId="4" fillId="2" borderId="0" xfId="2" applyNumberFormat="1" applyFont="1" applyFill="1" applyBorder="1" applyAlignment="1">
      <alignment horizontal="left"/>
    </xf>
    <xf numFmtId="0" fontId="4" fillId="2" borderId="0" xfId="2" applyNumberFormat="1" applyFont="1" applyFill="1" applyBorder="1" applyAlignment="1">
      <alignment horizontal="right"/>
    </xf>
    <xf numFmtId="0" fontId="3" fillId="0" borderId="0" xfId="2" applyNumberFormat="1" applyFont="1" applyFill="1" applyBorder="1" applyAlignment="1">
      <alignment horizontal="center" vertical="top"/>
    </xf>
    <xf numFmtId="41" fontId="4" fillId="0" borderId="9" xfId="1" applyNumberFormat="1" applyFont="1" applyFill="1" applyBorder="1" applyAlignment="1">
      <alignment vertical="top"/>
    </xf>
    <xf numFmtId="41" fontId="6" fillId="2" borderId="10" xfId="1" applyNumberFormat="1" applyFont="1" applyFill="1" applyBorder="1" applyAlignment="1">
      <alignment horizontal="center" vertical="top"/>
    </xf>
    <xf numFmtId="41" fontId="4" fillId="0" borderId="0" xfId="2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 vertical="center" wrapText="1"/>
    </xf>
    <xf numFmtId="0" fontId="8" fillId="0" borderId="7" xfId="2" applyNumberFormat="1" applyFont="1" applyFill="1" applyBorder="1" applyAlignment="1">
      <alignment vertical="top" wrapText="1"/>
    </xf>
    <xf numFmtId="0" fontId="8" fillId="0" borderId="0" xfId="2" applyNumberFormat="1" applyFont="1" applyFill="1" applyBorder="1" applyAlignment="1">
      <alignment vertical="top" wrapText="1"/>
    </xf>
    <xf numFmtId="0" fontId="8" fillId="0" borderId="0" xfId="2" applyNumberFormat="1" applyFont="1" applyFill="1" applyBorder="1" applyAlignment="1">
      <alignment horizontal="right" vertical="top" wrapText="1"/>
    </xf>
    <xf numFmtId="0" fontId="8" fillId="0" borderId="0" xfId="2" applyNumberFormat="1" applyFont="1" applyFill="1" applyBorder="1" applyAlignment="1">
      <alignment horizontal="left" vertical="top" wrapText="1"/>
    </xf>
    <xf numFmtId="0" fontId="4" fillId="0" borderId="7" xfId="2" applyNumberFormat="1" applyFont="1" applyFill="1" applyBorder="1" applyAlignment="1">
      <alignment horizontal="center" vertical="top" wrapText="1"/>
    </xf>
    <xf numFmtId="41" fontId="4" fillId="0" borderId="9" xfId="3" applyNumberFormat="1" applyFont="1" applyFill="1" applyBorder="1" applyAlignment="1">
      <alignment horizontal="center" vertical="top" wrapText="1"/>
    </xf>
    <xf numFmtId="41" fontId="6" fillId="0" borderId="0" xfId="1" applyNumberFormat="1" applyFont="1" applyFill="1" applyBorder="1" applyAlignment="1">
      <alignment horizontal="center" vertical="top"/>
    </xf>
    <xf numFmtId="0" fontId="3" fillId="2" borderId="9" xfId="2" applyNumberFormat="1" applyFont="1" applyFill="1" applyBorder="1" applyAlignment="1">
      <alignment horizontal="center" vertical="top"/>
    </xf>
    <xf numFmtId="0" fontId="8" fillId="2" borderId="7" xfId="2" applyNumberFormat="1" applyFont="1" applyFill="1" applyBorder="1" applyAlignment="1">
      <alignment vertical="top"/>
    </xf>
    <xf numFmtId="0" fontId="9" fillId="2" borderId="0" xfId="2" applyNumberFormat="1" applyFont="1" applyFill="1" applyBorder="1" applyAlignment="1">
      <alignment vertical="top"/>
    </xf>
    <xf numFmtId="0" fontId="9" fillId="2" borderId="0" xfId="2" applyNumberFormat="1" applyFont="1" applyFill="1" applyBorder="1" applyAlignment="1">
      <alignment horizontal="right" vertical="top"/>
    </xf>
    <xf numFmtId="0" fontId="8" fillId="2" borderId="0" xfId="2" applyNumberFormat="1" applyFont="1" applyFill="1" applyBorder="1" applyAlignment="1">
      <alignment horizontal="left" vertical="top"/>
    </xf>
    <xf numFmtId="0" fontId="8" fillId="2" borderId="0" xfId="2" applyNumberFormat="1" applyFont="1" applyFill="1" applyBorder="1" applyAlignment="1">
      <alignment horizontal="right" vertical="top"/>
    </xf>
    <xf numFmtId="0" fontId="9" fillId="2" borderId="0" xfId="3" applyNumberFormat="1" applyFont="1" applyFill="1" applyBorder="1" applyAlignment="1">
      <alignment vertical="top" wrapText="1"/>
    </xf>
    <xf numFmtId="165" fontId="9" fillId="2" borderId="0" xfId="3" applyNumberFormat="1" applyFont="1" applyFill="1" applyBorder="1" applyAlignment="1">
      <alignment horizontal="left" vertical="top" wrapText="1"/>
    </xf>
    <xf numFmtId="165" fontId="9" fillId="2" borderId="0" xfId="3" applyNumberFormat="1" applyFont="1" applyFill="1" applyBorder="1" applyAlignment="1">
      <alignment horizontal="right" vertical="top" wrapText="1"/>
    </xf>
    <xf numFmtId="0" fontId="9" fillId="2" borderId="0" xfId="2" applyNumberFormat="1" applyFont="1" applyFill="1" applyBorder="1" applyAlignment="1">
      <alignment horizontal="left" vertical="top" wrapText="1"/>
    </xf>
    <xf numFmtId="164" fontId="9" fillId="2" borderId="9" xfId="2" applyNumberFormat="1" applyFont="1" applyFill="1" applyBorder="1" applyAlignment="1">
      <alignment horizontal="center" vertical="top" wrapText="1"/>
    </xf>
    <xf numFmtId="0" fontId="9" fillId="2" borderId="7" xfId="2" applyNumberFormat="1" applyFont="1" applyFill="1" applyBorder="1" applyAlignment="1">
      <alignment horizontal="center" vertical="top"/>
    </xf>
    <xf numFmtId="41" fontId="9" fillId="2" borderId="9" xfId="3" applyNumberFormat="1" applyFont="1" applyFill="1" applyBorder="1" applyAlignment="1">
      <alignment vertical="top"/>
    </xf>
    <xf numFmtId="41" fontId="8" fillId="0" borderId="0" xfId="1" applyNumberFormat="1" applyFont="1" applyFill="1" applyBorder="1" applyAlignment="1">
      <alignment horizontal="center" vertical="top"/>
    </xf>
    <xf numFmtId="0" fontId="4" fillId="0" borderId="7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wrapText="1"/>
    </xf>
    <xf numFmtId="0" fontId="4" fillId="0" borderId="0" xfId="2" applyNumberFormat="1" applyFont="1" applyFill="1" applyBorder="1" applyAlignment="1">
      <alignment horizontal="right" wrapText="1"/>
    </xf>
    <xf numFmtId="0" fontId="4" fillId="0" borderId="0" xfId="2" applyNumberFormat="1" applyFont="1" applyFill="1" applyBorder="1" applyAlignment="1">
      <alignment horizontal="left" wrapText="1"/>
    </xf>
    <xf numFmtId="0" fontId="4" fillId="0" borderId="0" xfId="2" applyNumberFormat="1" applyFont="1" applyFill="1" applyBorder="1" applyAlignment="1">
      <alignment wrapText="1"/>
    </xf>
    <xf numFmtId="0" fontId="4" fillId="0" borderId="7" xfId="2" applyNumberFormat="1" applyFont="1" applyFill="1" applyBorder="1" applyAlignment="1">
      <alignment horizontal="center" vertical="top"/>
    </xf>
    <xf numFmtId="0" fontId="3" fillId="2" borderId="7" xfId="2" applyNumberFormat="1" applyFont="1" applyFill="1" applyBorder="1" applyAlignment="1">
      <alignment horizontal="left" vertical="center"/>
    </xf>
    <xf numFmtId="0" fontId="3" fillId="2" borderId="0" xfId="2" applyNumberFormat="1" applyFont="1" applyFill="1" applyBorder="1" applyAlignment="1"/>
    <xf numFmtId="164" fontId="3" fillId="2" borderId="9" xfId="2" applyNumberFormat="1" applyFont="1" applyFill="1" applyBorder="1" applyAlignment="1">
      <alignment horizontal="center" vertical="top" wrapText="1"/>
    </xf>
    <xf numFmtId="0" fontId="3" fillId="2" borderId="7" xfId="2" applyNumberFormat="1" applyFont="1" applyFill="1" applyBorder="1" applyAlignment="1">
      <alignment horizontal="center" vertical="top"/>
    </xf>
    <xf numFmtId="41" fontId="3" fillId="2" borderId="9" xfId="1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right" vertical="top" wrapText="1"/>
    </xf>
    <xf numFmtId="41" fontId="4" fillId="0" borderId="9" xfId="2" applyNumberFormat="1" applyFont="1" applyFill="1" applyBorder="1" applyAlignment="1">
      <alignment vertical="top" wrapText="1"/>
    </xf>
    <xf numFmtId="0" fontId="5" fillId="0" borderId="0" xfId="2" applyNumberFormat="1" applyFont="1" applyFill="1" applyBorder="1" applyAlignment="1">
      <alignment vertical="top"/>
    </xf>
    <xf numFmtId="0" fontId="7" fillId="0" borderId="0" xfId="2" applyNumberFormat="1" applyFont="1" applyFill="1" applyBorder="1" applyAlignment="1">
      <alignment horizontal="right" vertical="top" wrapText="1"/>
    </xf>
    <xf numFmtId="0" fontId="7" fillId="0" borderId="0" xfId="2" applyNumberFormat="1" applyFont="1" applyFill="1" applyBorder="1" applyAlignment="1">
      <alignment horizontal="left" vertical="top"/>
    </xf>
    <xf numFmtId="0" fontId="7" fillId="0" borderId="0" xfId="2" applyNumberFormat="1" applyFont="1" applyFill="1" applyBorder="1" applyAlignment="1">
      <alignment horizontal="right" vertical="top"/>
    </xf>
    <xf numFmtId="0" fontId="7" fillId="0" borderId="0" xfId="2" applyNumberFormat="1" applyFont="1" applyFill="1" applyBorder="1" applyAlignment="1">
      <alignment vertical="top"/>
    </xf>
    <xf numFmtId="164" fontId="7" fillId="0" borderId="9" xfId="2" applyNumberFormat="1" applyFont="1" applyFill="1" applyBorder="1" applyAlignment="1">
      <alignment horizontal="center" vertical="top" wrapText="1"/>
    </xf>
    <xf numFmtId="0" fontId="7" fillId="0" borderId="0" xfId="2" applyNumberFormat="1" applyFont="1" applyFill="1" applyBorder="1" applyAlignment="1">
      <alignment horizontal="center" vertical="top"/>
    </xf>
    <xf numFmtId="41" fontId="7" fillId="0" borderId="9" xfId="2" applyNumberFormat="1" applyFont="1" applyFill="1" applyBorder="1" applyAlignment="1">
      <alignment vertical="top" wrapText="1"/>
    </xf>
    <xf numFmtId="0" fontId="8" fillId="0" borderId="0" xfId="2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horizontal="center" vertical="top" wrapText="1"/>
    </xf>
    <xf numFmtId="0" fontId="4" fillId="0" borderId="7" xfId="2" applyNumberFormat="1" applyFont="1" applyFill="1" applyBorder="1" applyAlignment="1">
      <alignment vertical="top"/>
    </xf>
    <xf numFmtId="0" fontId="4" fillId="0" borderId="7" xfId="2" applyNumberFormat="1" applyFont="1" applyFill="1" applyBorder="1" applyAlignment="1">
      <alignment horizontal="left" vertical="top" wrapText="1"/>
    </xf>
    <xf numFmtId="41" fontId="4" fillId="0" borderId="0" xfId="2" applyNumberFormat="1" applyFont="1" applyFill="1" applyBorder="1" applyAlignment="1">
      <alignment vertical="top"/>
    </xf>
    <xf numFmtId="0" fontId="4" fillId="2" borderId="0" xfId="2" applyNumberFormat="1" applyFont="1" applyFill="1" applyBorder="1" applyAlignment="1">
      <alignment vertical="top"/>
    </xf>
    <xf numFmtId="0" fontId="4" fillId="2" borderId="0" xfId="2" applyNumberFormat="1" applyFont="1" applyFill="1" applyBorder="1" applyAlignment="1">
      <alignment horizontal="center" vertical="top" wrapText="1"/>
    </xf>
    <xf numFmtId="0" fontId="4" fillId="2" borderId="0" xfId="2" applyNumberFormat="1" applyFont="1" applyFill="1" applyBorder="1" applyAlignment="1">
      <alignment horizontal="left" vertical="top"/>
    </xf>
    <xf numFmtId="0" fontId="3" fillId="0" borderId="7" xfId="2" applyNumberFormat="1" applyFont="1" applyFill="1" applyBorder="1" applyAlignment="1">
      <alignment horizontal="center" vertical="top"/>
    </xf>
    <xf numFmtId="41" fontId="3" fillId="0" borderId="9" xfId="1" applyNumberFormat="1" applyFont="1" applyFill="1" applyBorder="1" applyAlignment="1">
      <alignment vertical="top"/>
    </xf>
    <xf numFmtId="0" fontId="10" fillId="0" borderId="0" xfId="2" applyNumberFormat="1" applyFont="1" applyFill="1" applyBorder="1" applyAlignment="1">
      <alignment vertical="top"/>
    </xf>
    <xf numFmtId="0" fontId="10" fillId="0" borderId="0" xfId="2" applyNumberFormat="1" applyFont="1" applyFill="1" applyBorder="1" applyAlignment="1"/>
    <xf numFmtId="0" fontId="10" fillId="0" borderId="0" xfId="2" applyNumberFormat="1" applyFont="1" applyFill="1" applyBorder="1" applyAlignment="1">
      <alignment horizontal="left" vertical="top"/>
    </xf>
    <xf numFmtId="0" fontId="5" fillId="0" borderId="0" xfId="2" applyNumberFormat="1" applyFont="1" applyFill="1" applyBorder="1" applyAlignment="1"/>
    <xf numFmtId="0" fontId="11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41" fontId="3" fillId="0" borderId="9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0" xfId="0" quotePrefix="1" applyFont="1" applyFill="1" applyBorder="1" applyAlignment="1">
      <alignment vertical="top" wrapText="1"/>
    </xf>
    <xf numFmtId="0" fontId="12" fillId="0" borderId="10" xfId="0" applyFont="1" applyFill="1" applyBorder="1" applyAlignment="1">
      <alignment horizontal="center" vertical="top" wrapText="1"/>
    </xf>
    <xf numFmtId="41" fontId="12" fillId="0" borderId="9" xfId="1" applyFont="1" applyFill="1" applyBorder="1" applyAlignment="1">
      <alignment horizontal="center" vertical="top" wrapText="1"/>
    </xf>
    <xf numFmtId="41" fontId="4" fillId="0" borderId="9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41" fontId="6" fillId="0" borderId="9" xfId="0" applyNumberFormat="1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top" wrapText="1"/>
    </xf>
    <xf numFmtId="41" fontId="4" fillId="0" borderId="10" xfId="0" applyNumberFormat="1" applyFont="1" applyFill="1" applyBorder="1" applyAlignment="1">
      <alignment horizontal="center" vertical="top" wrapText="1"/>
    </xf>
    <xf numFmtId="0" fontId="4" fillId="0" borderId="10" xfId="2" applyNumberFormat="1" applyFont="1" applyFill="1" applyBorder="1" applyAlignment="1">
      <alignment horizontal="left" vertical="top"/>
    </xf>
    <xf numFmtId="164" fontId="4" fillId="0" borderId="10" xfId="2" applyNumberFormat="1" applyFont="1" applyFill="1" applyBorder="1" applyAlignment="1">
      <alignment horizontal="center" vertical="top" wrapText="1"/>
    </xf>
    <xf numFmtId="0" fontId="4" fillId="0" borderId="10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vertical="top" wrapText="1"/>
    </xf>
    <xf numFmtId="0" fontId="4" fillId="0" borderId="10" xfId="2" applyNumberFormat="1" applyFont="1" applyFill="1" applyBorder="1" applyAlignment="1">
      <alignment horizontal="center"/>
    </xf>
    <xf numFmtId="0" fontId="4" fillId="0" borderId="7" xfId="2" applyNumberFormat="1" applyFont="1" applyFill="1" applyBorder="1" applyAlignment="1">
      <alignment horizontal="center"/>
    </xf>
    <xf numFmtId="0" fontId="3" fillId="0" borderId="5" xfId="2" applyNumberFormat="1" applyFont="1" applyFill="1" applyBorder="1" applyAlignment="1">
      <alignment vertical="top"/>
    </xf>
    <xf numFmtId="0" fontId="4" fillId="0" borderId="11" xfId="2" applyNumberFormat="1" applyFont="1" applyFill="1" applyBorder="1" applyAlignment="1">
      <alignment vertical="top" wrapText="1"/>
    </xf>
    <xf numFmtId="0" fontId="4" fillId="0" borderId="11" xfId="2" applyNumberFormat="1" applyFont="1" applyFill="1" applyBorder="1" applyAlignment="1">
      <alignment horizontal="center" vertical="top"/>
    </xf>
    <xf numFmtId="0" fontId="4" fillId="0" borderId="6" xfId="2" applyNumberFormat="1" applyFont="1" applyFill="1" applyBorder="1" applyAlignment="1">
      <alignment horizontal="left" vertical="top"/>
    </xf>
    <xf numFmtId="164" fontId="4" fillId="0" borderId="6" xfId="2" applyNumberFormat="1" applyFont="1" applyFill="1" applyBorder="1" applyAlignment="1">
      <alignment horizontal="center" vertical="top" wrapText="1"/>
    </xf>
    <xf numFmtId="0" fontId="4" fillId="0" borderId="5" xfId="2" applyNumberFormat="1" applyFont="1" applyFill="1" applyBorder="1" applyAlignment="1">
      <alignment horizontal="center" vertical="top" wrapText="1"/>
    </xf>
    <xf numFmtId="41" fontId="4" fillId="0" borderId="4" xfId="3" applyNumberFormat="1" applyFont="1" applyFill="1" applyBorder="1" applyAlignment="1">
      <alignment horizontal="center" vertical="top" wrapText="1"/>
    </xf>
    <xf numFmtId="41" fontId="3" fillId="0" borderId="6" xfId="1" applyNumberFormat="1" applyFont="1" applyFill="1" applyBorder="1" applyAlignment="1">
      <alignment horizontal="center" vertical="top"/>
    </xf>
    <xf numFmtId="164" fontId="4" fillId="0" borderId="0" xfId="2" applyNumberFormat="1" applyFont="1" applyFill="1" applyBorder="1" applyAlignment="1">
      <alignment horizontal="center" vertical="top" wrapText="1"/>
    </xf>
    <xf numFmtId="41" fontId="4" fillId="0" borderId="0" xfId="3" applyNumberFormat="1" applyFont="1" applyFill="1" applyBorder="1" applyAlignment="1">
      <alignment horizontal="center" vertical="top" wrapText="1"/>
    </xf>
    <xf numFmtId="41" fontId="4" fillId="0" borderId="0" xfId="2" applyNumberFormat="1" applyFont="1" applyFill="1" applyBorder="1" applyAlignment="1">
      <alignment horizontal="right" vertical="top"/>
    </xf>
    <xf numFmtId="41" fontId="3" fillId="0" borderId="0" xfId="2" applyNumberFormat="1" applyFont="1" applyFill="1" applyBorder="1" applyAlignment="1">
      <alignment vertical="top"/>
    </xf>
    <xf numFmtId="165" fontId="4" fillId="0" borderId="0" xfId="3" applyNumberFormat="1" applyFont="1" applyFill="1" applyBorder="1" applyAlignment="1">
      <alignment vertical="top"/>
    </xf>
    <xf numFmtId="41" fontId="3" fillId="0" borderId="0" xfId="2" applyNumberFormat="1" applyFont="1" applyFill="1" applyBorder="1" applyAlignment="1">
      <alignment horizontal="center" vertical="top"/>
    </xf>
    <xf numFmtId="0" fontId="10" fillId="0" borderId="9" xfId="2" applyNumberFormat="1" applyFont="1" applyFill="1" applyBorder="1" applyAlignment="1">
      <alignment vertical="top"/>
    </xf>
    <xf numFmtId="0" fontId="10" fillId="0" borderId="7" xfId="2" applyNumberFormat="1" applyFont="1" applyFill="1" applyBorder="1" applyAlignment="1">
      <alignment vertical="top"/>
    </xf>
    <xf numFmtId="0" fontId="10" fillId="0" borderId="0" xfId="2" applyNumberFormat="1" applyFont="1" applyFill="1" applyBorder="1" applyAlignment="1">
      <alignment vertical="top" wrapText="1"/>
    </xf>
    <xf numFmtId="0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horizontal="right" vertical="top"/>
    </xf>
    <xf numFmtId="0" fontId="10" fillId="0" borderId="10" xfId="2" applyNumberFormat="1" applyFont="1" applyFill="1" applyBorder="1" applyAlignment="1">
      <alignment horizontal="left" vertical="top"/>
    </xf>
    <xf numFmtId="164" fontId="10" fillId="0" borderId="10" xfId="2" applyNumberFormat="1" applyFont="1" applyFill="1" applyBorder="1" applyAlignment="1">
      <alignment horizontal="center" vertical="top" wrapText="1"/>
    </xf>
    <xf numFmtId="0" fontId="10" fillId="0" borderId="7" xfId="2" applyNumberFormat="1" applyFont="1" applyFill="1" applyBorder="1" applyAlignment="1">
      <alignment horizontal="center" vertical="top" wrapText="1"/>
    </xf>
    <xf numFmtId="41" fontId="10" fillId="0" borderId="9" xfId="3" applyNumberFormat="1" applyFont="1" applyFill="1" applyBorder="1" applyAlignment="1">
      <alignment horizontal="center" vertical="top" wrapText="1"/>
    </xf>
    <xf numFmtId="41" fontId="10" fillId="0" borderId="10" xfId="1" applyNumberFormat="1" applyFont="1" applyFill="1" applyBorder="1" applyAlignment="1">
      <alignment horizontal="center" vertical="top"/>
    </xf>
    <xf numFmtId="41" fontId="10" fillId="0" borderId="0" xfId="1" applyNumberFormat="1" applyFont="1" applyFill="1" applyBorder="1" applyAlignment="1">
      <alignment horizontal="center" vertical="top"/>
    </xf>
    <xf numFmtId="0" fontId="3" fillId="0" borderId="0" xfId="2" applyNumberFormat="1" applyFont="1" applyFill="1" applyBorder="1" applyAlignment="1">
      <alignment horizontal="center" vertical="top"/>
    </xf>
    <xf numFmtId="0" fontId="3" fillId="0" borderId="0" xfId="2" applyNumberFormat="1" applyFont="1" applyFill="1" applyBorder="1" applyAlignment="1">
      <alignment horizontal="center" vertical="top"/>
    </xf>
    <xf numFmtId="0" fontId="3" fillId="2" borderId="1" xfId="2" applyNumberFormat="1" applyFont="1" applyFill="1" applyBorder="1" applyAlignment="1">
      <alignment horizontal="center" vertical="center" wrapText="1"/>
    </xf>
    <xf numFmtId="0" fontId="3" fillId="2" borderId="4" xfId="2" applyNumberFormat="1" applyFont="1" applyFill="1" applyBorder="1" applyAlignment="1">
      <alignment horizontal="center" vertical="center" wrapText="1"/>
    </xf>
    <xf numFmtId="0" fontId="3" fillId="2" borderId="2" xfId="2" applyNumberFormat="1" applyFont="1" applyFill="1" applyBorder="1" applyAlignment="1">
      <alignment horizontal="center" vertical="center" wrapText="1"/>
    </xf>
    <xf numFmtId="0" fontId="3" fillId="2" borderId="8" xfId="2" applyNumberFormat="1" applyFont="1" applyFill="1" applyBorder="1" applyAlignment="1">
      <alignment horizontal="center" vertical="center" wrapText="1"/>
    </xf>
    <xf numFmtId="0" fontId="3" fillId="2" borderId="3" xfId="2" applyNumberFormat="1" applyFont="1" applyFill="1" applyBorder="1" applyAlignment="1">
      <alignment horizontal="center" vertical="center" wrapText="1"/>
    </xf>
    <xf numFmtId="0" fontId="3" fillId="2" borderId="5" xfId="2" applyNumberFormat="1" applyFont="1" applyFill="1" applyBorder="1" applyAlignment="1">
      <alignment horizontal="center" vertical="center" wrapText="1"/>
    </xf>
    <xf numFmtId="0" fontId="3" fillId="2" borderId="11" xfId="2" applyNumberFormat="1" applyFont="1" applyFill="1" applyBorder="1" applyAlignment="1">
      <alignment horizontal="center" vertical="center" wrapText="1"/>
    </xf>
    <xf numFmtId="0" fontId="3" fillId="2" borderId="6" xfId="2" applyNumberFormat="1" applyFont="1" applyFill="1" applyBorder="1" applyAlignment="1">
      <alignment horizontal="center" vertical="center" wrapText="1"/>
    </xf>
    <xf numFmtId="41" fontId="3" fillId="2" borderId="1" xfId="1" applyNumberFormat="1" applyFont="1" applyFill="1" applyBorder="1" applyAlignment="1">
      <alignment horizontal="center" vertical="center" wrapText="1"/>
    </xf>
    <xf numFmtId="0" fontId="4" fillId="2" borderId="4" xfId="2" applyNumberFormat="1" applyFont="1" applyFill="1" applyBorder="1" applyAlignment="1"/>
  </cellXfs>
  <cellStyles count="4">
    <cellStyle name="Comma [0]" xfId="1" builtinId="6"/>
    <cellStyle name="Comma_Sheet1" xfId="3"/>
    <cellStyle name="Normal" xfId="0" builtinId="0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3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6</xdr:row>
      <xdr:rowOff>0</xdr:rowOff>
    </xdr:from>
    <xdr:to>
      <xdr:col>6</xdr:col>
      <xdr:colOff>238125</xdr:colOff>
      <xdr:row>7</xdr:row>
      <xdr:rowOff>0</xdr:rowOff>
    </xdr:to>
    <xdr:sp macro="" textlink="">
      <xdr:nvSpPr>
        <xdr:cNvPr id="4" name="Text Box 1"/>
        <xdr:cNvSpPr>
          <a:spLocks noChangeArrowheads="1"/>
        </xdr:cNvSpPr>
      </xdr:nvSpPr>
      <xdr:spPr bwMode="auto">
        <a:xfrm>
          <a:off x="4638675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6</xdr:row>
      <xdr:rowOff>0</xdr:rowOff>
    </xdr:from>
    <xdr:to>
      <xdr:col>5</xdr:col>
      <xdr:colOff>76200</xdr:colOff>
      <xdr:row>7</xdr:row>
      <xdr:rowOff>0</xdr:rowOff>
    </xdr:to>
    <xdr:sp macro="" textlink="">
      <xdr:nvSpPr>
        <xdr:cNvPr id="5" name="Text Box 2"/>
        <xdr:cNvSpPr>
          <a:spLocks noChangeArrowheads="1"/>
        </xdr:cNvSpPr>
      </xdr:nvSpPr>
      <xdr:spPr bwMode="auto">
        <a:xfrm>
          <a:off x="4371975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6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7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7</xdr:row>
      <xdr:rowOff>0</xdr:rowOff>
    </xdr:to>
    <xdr:sp macro="" textlink="">
      <xdr:nvSpPr>
        <xdr:cNvPr id="8" name="Text Box 1"/>
        <xdr:cNvSpPr>
          <a:spLocks noChangeArrowheads="1"/>
        </xdr:cNvSpPr>
      </xdr:nvSpPr>
      <xdr:spPr bwMode="auto">
        <a:xfrm>
          <a:off x="0" y="1019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</xdr:row>
      <xdr:rowOff>95250</xdr:rowOff>
    </xdr:from>
    <xdr:to>
      <xdr:col>7</xdr:col>
      <xdr:colOff>142875</xdr:colOff>
      <xdr:row>7</xdr:row>
      <xdr:rowOff>85725</xdr:rowOff>
    </xdr:to>
    <xdr:sp macro="" textlink="">
      <xdr:nvSpPr>
        <xdr:cNvPr id="9" name="Text Box 2"/>
        <xdr:cNvSpPr>
          <a:spLocks noChangeArrowheads="1"/>
        </xdr:cNvSpPr>
      </xdr:nvSpPr>
      <xdr:spPr bwMode="auto">
        <a:xfrm>
          <a:off x="4772025" y="1114425"/>
          <a:ext cx="285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0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1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2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3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4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5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6" name="Text Box 1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7" name="Text Box 2"/>
        <xdr:cNvSpPr>
          <a:spLocks noChangeArrowheads="1"/>
        </xdr:cNvSpPr>
      </xdr:nvSpPr>
      <xdr:spPr bwMode="auto">
        <a:xfrm>
          <a:off x="0" y="10191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120</xdr:row>
      <xdr:rowOff>0</xdr:rowOff>
    </xdr:from>
    <xdr:to>
      <xdr:col>6</xdr:col>
      <xdr:colOff>238125</xdr:colOff>
      <xdr:row>120</xdr:row>
      <xdr:rowOff>190500</xdr:rowOff>
    </xdr:to>
    <xdr:sp macro="" textlink="">
      <xdr:nvSpPr>
        <xdr:cNvPr id="18" name="Text Box 1"/>
        <xdr:cNvSpPr>
          <a:spLocks noChangeArrowheads="1"/>
        </xdr:cNvSpPr>
      </xdr:nvSpPr>
      <xdr:spPr bwMode="auto">
        <a:xfrm>
          <a:off x="4638675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120</xdr:row>
      <xdr:rowOff>0</xdr:rowOff>
    </xdr:from>
    <xdr:to>
      <xdr:col>5</xdr:col>
      <xdr:colOff>76200</xdr:colOff>
      <xdr:row>120</xdr:row>
      <xdr:rowOff>190500</xdr:rowOff>
    </xdr:to>
    <xdr:sp macro="" textlink="">
      <xdr:nvSpPr>
        <xdr:cNvPr id="19" name="Text Box 2"/>
        <xdr:cNvSpPr>
          <a:spLocks noChangeArrowheads="1"/>
        </xdr:cNvSpPr>
      </xdr:nvSpPr>
      <xdr:spPr bwMode="auto">
        <a:xfrm>
          <a:off x="4371975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20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120</xdr:row>
      <xdr:rowOff>0</xdr:rowOff>
    </xdr:from>
    <xdr:to>
      <xdr:col>7</xdr:col>
      <xdr:colOff>142875</xdr:colOff>
      <xdr:row>120</xdr:row>
      <xdr:rowOff>114300</xdr:rowOff>
    </xdr:to>
    <xdr:sp macro="" textlink="">
      <xdr:nvSpPr>
        <xdr:cNvPr id="21" name="Text Box 2"/>
        <xdr:cNvSpPr>
          <a:spLocks noChangeArrowheads="1"/>
        </xdr:cNvSpPr>
      </xdr:nvSpPr>
      <xdr:spPr bwMode="auto">
        <a:xfrm>
          <a:off x="4772025" y="35385375"/>
          <a:ext cx="2857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22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23" name="Text Box 2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24" name="Text Box 1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25" name="Text Box 2"/>
        <xdr:cNvSpPr>
          <a:spLocks noChangeArrowheads="1"/>
        </xdr:cNvSpPr>
      </xdr:nvSpPr>
      <xdr:spPr bwMode="auto">
        <a:xfrm>
          <a:off x="0" y="353853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180975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180975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180975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180975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0" y="20574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180975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180975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180975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104775</xdr:colOff>
      <xdr:row>9</xdr:row>
      <xdr:rowOff>180975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0" y="68770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200025</xdr:rowOff>
    </xdr:from>
    <xdr:to>
      <xdr:col>0</xdr:col>
      <xdr:colOff>104775</xdr:colOff>
      <xdr:row>29</xdr:row>
      <xdr:rowOff>152399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200025</xdr:rowOff>
    </xdr:from>
    <xdr:to>
      <xdr:col>0</xdr:col>
      <xdr:colOff>104775</xdr:colOff>
      <xdr:row>29</xdr:row>
      <xdr:rowOff>152399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200025</xdr:rowOff>
    </xdr:from>
    <xdr:to>
      <xdr:col>0</xdr:col>
      <xdr:colOff>104775</xdr:colOff>
      <xdr:row>29</xdr:row>
      <xdr:rowOff>152399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200025</xdr:rowOff>
    </xdr:from>
    <xdr:to>
      <xdr:col>0</xdr:col>
      <xdr:colOff>104775</xdr:colOff>
      <xdr:row>29</xdr:row>
      <xdr:rowOff>152399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0" y="15259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</xdr:row>
      <xdr:rowOff>200025</xdr:rowOff>
    </xdr:from>
    <xdr:to>
      <xdr:col>0</xdr:col>
      <xdr:colOff>104775</xdr:colOff>
      <xdr:row>12</xdr:row>
      <xdr:rowOff>9525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</xdr:row>
      <xdr:rowOff>200025</xdr:rowOff>
    </xdr:from>
    <xdr:to>
      <xdr:col>0</xdr:col>
      <xdr:colOff>104775</xdr:colOff>
      <xdr:row>12</xdr:row>
      <xdr:rowOff>9525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</xdr:row>
      <xdr:rowOff>200025</xdr:rowOff>
    </xdr:from>
    <xdr:to>
      <xdr:col>0</xdr:col>
      <xdr:colOff>104775</xdr:colOff>
      <xdr:row>12</xdr:row>
      <xdr:rowOff>9525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</xdr:row>
      <xdr:rowOff>200025</xdr:rowOff>
    </xdr:from>
    <xdr:to>
      <xdr:col>0</xdr:col>
      <xdr:colOff>104775</xdr:colOff>
      <xdr:row>12</xdr:row>
      <xdr:rowOff>9525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0" y="11696700"/>
          <a:ext cx="1047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161925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161925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161925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161925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0" y="351758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351758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200025</xdr:rowOff>
    </xdr:from>
    <xdr:to>
      <xdr:col>0</xdr:col>
      <xdr:colOff>104775</xdr:colOff>
      <xdr:row>29</xdr:row>
      <xdr:rowOff>123824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200025</xdr:rowOff>
    </xdr:from>
    <xdr:to>
      <xdr:col>0</xdr:col>
      <xdr:colOff>104775</xdr:colOff>
      <xdr:row>29</xdr:row>
      <xdr:rowOff>123824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200025</xdr:rowOff>
    </xdr:from>
    <xdr:to>
      <xdr:col>0</xdr:col>
      <xdr:colOff>104775</xdr:colOff>
      <xdr:row>29</xdr:row>
      <xdr:rowOff>123824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28</xdr:row>
      <xdr:rowOff>200025</xdr:rowOff>
    </xdr:from>
    <xdr:to>
      <xdr:col>0</xdr:col>
      <xdr:colOff>104775</xdr:colOff>
      <xdr:row>29</xdr:row>
      <xdr:rowOff>123824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15259050"/>
          <a:ext cx="1047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0" y="357949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0" y="41243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104775</xdr:colOff>
      <xdr:row>120</xdr:row>
      <xdr:rowOff>180975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0" y="466915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3"/>
  <sheetViews>
    <sheetView tabSelected="1" topLeftCell="A28" zoomScale="90" zoomScaleNormal="90" workbookViewId="0">
      <selection activeCell="O29" sqref="O29"/>
    </sheetView>
  </sheetViews>
  <sheetFormatPr defaultColWidth="8" defaultRowHeight="15.75" customHeight="1" x14ac:dyDescent="0.25"/>
  <cols>
    <col min="1" max="1" width="8.28515625" style="5" customWidth="1"/>
    <col min="2" max="2" width="2" style="5" customWidth="1"/>
    <col min="3" max="3" width="39.140625" style="5" customWidth="1"/>
    <col min="4" max="4" width="4.42578125" style="8" customWidth="1"/>
    <col min="5" max="5" width="4" style="6" customWidth="1"/>
    <col min="6" max="6" width="2" style="5" customWidth="1"/>
    <col min="7" max="7" width="4.28515625" style="8" customWidth="1"/>
    <col min="8" max="8" width="4.28515625" style="5" customWidth="1"/>
    <col min="9" max="9" width="2" style="5" customWidth="1"/>
    <col min="10" max="10" width="3.5703125" style="8" customWidth="1"/>
    <col min="11" max="11" width="4" style="6" customWidth="1"/>
    <col min="12" max="12" width="6.5703125" style="5" customWidth="1"/>
    <col min="13" max="13" width="6.85546875" style="5" customWidth="1"/>
    <col min="14" max="14" width="15.85546875" style="89" customWidth="1"/>
    <col min="15" max="15" width="18" style="9" bestFit="1" customWidth="1"/>
    <col min="16" max="16" width="2.42578125" style="9" customWidth="1"/>
    <col min="17" max="17" width="19.28515625" style="5" customWidth="1"/>
    <col min="18" max="16384" width="8" style="5"/>
  </cols>
  <sheetData>
    <row r="1" spans="1:17" ht="15.75" customHeight="1" x14ac:dyDescent="0.25">
      <c r="A1" s="157" t="s">
        <v>36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38"/>
    </row>
    <row r="2" spans="1:17" ht="15.75" customHeight="1" x14ac:dyDescent="0.25">
      <c r="A2" s="157" t="s">
        <v>37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38"/>
    </row>
    <row r="3" spans="1:17" ht="15.75" customHeight="1" x14ac:dyDescent="0.25">
      <c r="A3" s="157" t="s">
        <v>151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6"/>
    </row>
    <row r="4" spans="1:17" ht="15.75" customHeight="1" x14ac:dyDescent="0.25">
      <c r="B4" s="7"/>
      <c r="C4" s="7"/>
      <c r="F4" s="7"/>
      <c r="I4" s="7"/>
      <c r="L4" s="7"/>
      <c r="M4" s="7"/>
      <c r="N4" s="41"/>
    </row>
    <row r="5" spans="1:17" ht="15.75" customHeight="1" x14ac:dyDescent="0.25">
      <c r="A5" s="158" t="s">
        <v>1</v>
      </c>
      <c r="B5" s="160" t="s">
        <v>38</v>
      </c>
      <c r="C5" s="161"/>
      <c r="D5" s="161"/>
      <c r="E5" s="161"/>
      <c r="F5" s="161"/>
      <c r="G5" s="161"/>
      <c r="H5" s="161"/>
      <c r="I5" s="161"/>
      <c r="J5" s="161"/>
      <c r="K5" s="162"/>
      <c r="L5" s="158" t="s">
        <v>39</v>
      </c>
      <c r="M5" s="158" t="s">
        <v>0</v>
      </c>
      <c r="N5" s="158" t="s">
        <v>2</v>
      </c>
      <c r="O5" s="166" t="s">
        <v>3</v>
      </c>
      <c r="P5" s="42"/>
    </row>
    <row r="6" spans="1:17" ht="15.75" customHeight="1" x14ac:dyDescent="0.25">
      <c r="A6" s="159"/>
      <c r="B6" s="163"/>
      <c r="C6" s="164"/>
      <c r="D6" s="164"/>
      <c r="E6" s="164"/>
      <c r="F6" s="164"/>
      <c r="G6" s="164"/>
      <c r="H6" s="164"/>
      <c r="I6" s="164"/>
      <c r="J6" s="164"/>
      <c r="K6" s="165"/>
      <c r="L6" s="159"/>
      <c r="M6" s="159"/>
      <c r="N6" s="159"/>
      <c r="O6" s="167"/>
      <c r="P6" s="21"/>
    </row>
    <row r="7" spans="1:17" ht="15.75" customHeight="1" x14ac:dyDescent="0.25">
      <c r="A7" s="15"/>
      <c r="B7" s="43"/>
      <c r="C7" s="44"/>
      <c r="D7" s="45"/>
      <c r="E7" s="46"/>
      <c r="F7" s="44"/>
      <c r="G7" s="45"/>
      <c r="H7" s="44"/>
      <c r="I7" s="44"/>
      <c r="J7" s="45"/>
      <c r="L7" s="25"/>
      <c r="M7" s="47"/>
      <c r="N7" s="48"/>
      <c r="O7" s="17"/>
      <c r="P7" s="49"/>
    </row>
    <row r="8" spans="1:17" ht="15.75" customHeight="1" x14ac:dyDescent="0.25">
      <c r="A8" s="50">
        <v>522131</v>
      </c>
      <c r="B8" s="51" t="s">
        <v>33</v>
      </c>
      <c r="C8" s="52"/>
      <c r="D8" s="53"/>
      <c r="E8" s="54"/>
      <c r="F8" s="54"/>
      <c r="G8" s="55"/>
      <c r="H8" s="56"/>
      <c r="I8" s="57"/>
      <c r="J8" s="58"/>
      <c r="K8" s="59"/>
      <c r="L8" s="60"/>
      <c r="M8" s="61"/>
      <c r="N8" s="62"/>
      <c r="O8" s="40">
        <f>O10</f>
        <v>3340990000</v>
      </c>
      <c r="P8" s="63"/>
      <c r="Q8" s="32"/>
    </row>
    <row r="9" spans="1:17" ht="15.75" customHeight="1" x14ac:dyDescent="0.25">
      <c r="A9" s="12"/>
      <c r="B9" s="64"/>
      <c r="C9" s="65"/>
      <c r="D9" s="66"/>
      <c r="E9" s="67"/>
      <c r="F9" s="68"/>
      <c r="G9" s="66"/>
      <c r="H9" s="68"/>
      <c r="I9" s="68"/>
      <c r="J9" s="66"/>
      <c r="K9" s="67"/>
      <c r="L9" s="25"/>
      <c r="M9" s="69"/>
      <c r="N9" s="39"/>
      <c r="O9" s="26"/>
    </row>
    <row r="10" spans="1:17" ht="15.75" customHeight="1" x14ac:dyDescent="0.25">
      <c r="A10" s="33"/>
      <c r="B10" s="70" t="s">
        <v>114</v>
      </c>
      <c r="C10" s="71"/>
      <c r="D10" s="90"/>
      <c r="E10" s="91"/>
      <c r="F10" s="92"/>
      <c r="G10" s="92"/>
      <c r="H10" s="92"/>
      <c r="I10" s="35"/>
      <c r="J10" s="37"/>
      <c r="K10" s="36"/>
      <c r="L10" s="72">
        <v>1</v>
      </c>
      <c r="M10" s="73" t="s">
        <v>40</v>
      </c>
      <c r="N10" s="74">
        <f>O12+O18</f>
        <v>3340990000</v>
      </c>
      <c r="O10" s="34">
        <f>N10</f>
        <v>3340990000</v>
      </c>
      <c r="Q10" s="32"/>
    </row>
    <row r="11" spans="1:17" ht="15.75" customHeight="1" x14ac:dyDescent="0.25">
      <c r="A11" s="12"/>
      <c r="B11" s="64"/>
      <c r="C11" s="27"/>
      <c r="D11" s="5"/>
      <c r="E11" s="86"/>
      <c r="F11" s="6"/>
      <c r="G11" s="6"/>
      <c r="H11" s="6"/>
      <c r="I11" s="21"/>
      <c r="J11" s="24"/>
      <c r="K11" s="23"/>
      <c r="L11" s="19"/>
      <c r="M11" s="93"/>
      <c r="N11" s="94"/>
      <c r="O11" s="14"/>
      <c r="Q11" s="89"/>
    </row>
    <row r="12" spans="1:17" ht="15.75" customHeight="1" x14ac:dyDescent="0.25">
      <c r="A12" s="12"/>
      <c r="B12" s="18"/>
      <c r="C12" s="77" t="s">
        <v>41</v>
      </c>
      <c r="D12" s="78"/>
      <c r="E12" s="79"/>
      <c r="F12" s="79"/>
      <c r="G12" s="80"/>
      <c r="H12" s="81"/>
      <c r="I12" s="10"/>
      <c r="J12" s="11"/>
      <c r="K12" s="10"/>
      <c r="L12" s="82"/>
      <c r="M12" s="83"/>
      <c r="N12" s="84"/>
      <c r="O12" s="13">
        <f>SUM(O14:O16)</f>
        <v>440000000</v>
      </c>
      <c r="P12" s="4"/>
      <c r="Q12" s="89"/>
    </row>
    <row r="13" spans="1:17" ht="15.75" customHeight="1" x14ac:dyDescent="0.25">
      <c r="A13" s="12"/>
      <c r="B13" s="18"/>
      <c r="C13" s="77"/>
      <c r="D13" s="78"/>
      <c r="E13" s="79"/>
      <c r="F13" s="79"/>
      <c r="G13" s="80"/>
      <c r="H13" s="81"/>
      <c r="I13" s="10"/>
      <c r="J13" s="11"/>
      <c r="K13" s="10"/>
      <c r="L13" s="82"/>
      <c r="M13" s="83"/>
      <c r="N13" s="84"/>
      <c r="O13" s="13"/>
      <c r="P13" s="4"/>
      <c r="Q13" s="89"/>
    </row>
    <row r="14" spans="1:17" ht="15.75" customHeight="1" x14ac:dyDescent="0.25">
      <c r="A14" s="12"/>
      <c r="B14" s="18"/>
      <c r="C14" s="5" t="s">
        <v>42</v>
      </c>
      <c r="D14" s="75">
        <v>1</v>
      </c>
      <c r="E14" s="6" t="s">
        <v>7</v>
      </c>
      <c r="F14" s="6" t="s">
        <v>8</v>
      </c>
      <c r="G14" s="8">
        <v>8</v>
      </c>
      <c r="H14" s="5" t="s">
        <v>35</v>
      </c>
      <c r="I14" s="2"/>
      <c r="J14" s="3"/>
      <c r="K14" s="2"/>
      <c r="L14" s="25">
        <f>G14*D14</f>
        <v>8</v>
      </c>
      <c r="M14" s="7" t="s">
        <v>43</v>
      </c>
      <c r="N14" s="76">
        <v>18000000</v>
      </c>
      <c r="O14" s="26">
        <f>N14*L14</f>
        <v>144000000</v>
      </c>
      <c r="P14" s="4"/>
    </row>
    <row r="15" spans="1:17" ht="15.75" customHeight="1" x14ac:dyDescent="0.25">
      <c r="A15" s="12"/>
      <c r="B15" s="18"/>
      <c r="C15" s="5" t="s">
        <v>44</v>
      </c>
      <c r="D15" s="75">
        <v>2</v>
      </c>
      <c r="E15" s="6" t="s">
        <v>7</v>
      </c>
      <c r="F15" s="6" t="s">
        <v>8</v>
      </c>
      <c r="G15" s="8">
        <v>8</v>
      </c>
      <c r="H15" s="5" t="s">
        <v>35</v>
      </c>
      <c r="I15" s="2"/>
      <c r="J15" s="3"/>
      <c r="K15" s="2"/>
      <c r="L15" s="25">
        <f>G15*D15</f>
        <v>16</v>
      </c>
      <c r="M15" s="7" t="s">
        <v>43</v>
      </c>
      <c r="N15" s="76">
        <v>14000000</v>
      </c>
      <c r="O15" s="26">
        <f>N15*L15</f>
        <v>224000000</v>
      </c>
      <c r="P15" s="4"/>
    </row>
    <row r="16" spans="1:17" ht="15.75" customHeight="1" x14ac:dyDescent="0.25">
      <c r="A16" s="12"/>
      <c r="B16" s="18"/>
      <c r="C16" s="5" t="s">
        <v>45</v>
      </c>
      <c r="D16" s="75">
        <v>2</v>
      </c>
      <c r="E16" s="6" t="s">
        <v>7</v>
      </c>
      <c r="F16" s="6" t="s">
        <v>8</v>
      </c>
      <c r="G16" s="8">
        <v>8</v>
      </c>
      <c r="H16" s="5" t="s">
        <v>35</v>
      </c>
      <c r="I16" s="2"/>
      <c r="J16" s="3"/>
      <c r="K16" s="2"/>
      <c r="L16" s="25">
        <f>G16*D16</f>
        <v>16</v>
      </c>
      <c r="M16" s="7" t="s">
        <v>43</v>
      </c>
      <c r="N16" s="76">
        <v>4500000</v>
      </c>
      <c r="O16" s="26">
        <f>N16*L16</f>
        <v>72000000</v>
      </c>
      <c r="P16" s="4"/>
    </row>
    <row r="17" spans="1:16" ht="15.75" customHeight="1" x14ac:dyDescent="0.25">
      <c r="A17" s="12"/>
      <c r="B17" s="18"/>
      <c r="D17" s="75"/>
      <c r="F17" s="6"/>
      <c r="I17" s="2"/>
      <c r="J17" s="3"/>
      <c r="K17" s="2"/>
      <c r="L17" s="25"/>
      <c r="M17" s="7"/>
      <c r="N17" s="76"/>
      <c r="O17" s="14"/>
      <c r="P17" s="4"/>
    </row>
    <row r="18" spans="1:16" ht="15.75" customHeight="1" x14ac:dyDescent="0.25">
      <c r="A18" s="12"/>
      <c r="B18" s="18"/>
      <c r="C18" s="77" t="s">
        <v>46</v>
      </c>
      <c r="D18" s="78"/>
      <c r="E18" s="79"/>
      <c r="F18" s="79"/>
      <c r="G18" s="80"/>
      <c r="H18" s="81"/>
      <c r="I18" s="10"/>
      <c r="J18" s="11"/>
      <c r="K18" s="10"/>
      <c r="L18" s="82"/>
      <c r="M18" s="83"/>
      <c r="N18" s="84"/>
      <c r="O18" s="13">
        <f>O29+O19</f>
        <v>2900990000</v>
      </c>
      <c r="P18" s="4"/>
    </row>
    <row r="19" spans="1:16" ht="15.75" customHeight="1" x14ac:dyDescent="0.25">
      <c r="A19" s="12"/>
      <c r="B19" s="18"/>
      <c r="C19" s="85" t="s">
        <v>47</v>
      </c>
      <c r="D19" s="75"/>
      <c r="F19" s="6"/>
      <c r="I19" s="2"/>
      <c r="J19" s="3"/>
      <c r="K19" s="2"/>
      <c r="L19" s="25"/>
      <c r="M19" s="7"/>
      <c r="N19" s="76"/>
      <c r="O19" s="14">
        <f>SUM(O20:O26)</f>
        <v>42000000</v>
      </c>
      <c r="P19" s="4"/>
    </row>
    <row r="20" spans="1:16" ht="15.75" customHeight="1" x14ac:dyDescent="0.25">
      <c r="A20" s="12"/>
      <c r="B20" s="18"/>
      <c r="C20" s="21" t="s">
        <v>12</v>
      </c>
      <c r="D20" s="24"/>
      <c r="E20" s="23"/>
      <c r="F20" s="22"/>
      <c r="G20" s="24">
        <v>8</v>
      </c>
      <c r="H20" s="21" t="s">
        <v>9</v>
      </c>
      <c r="I20" s="22"/>
      <c r="J20" s="24"/>
      <c r="K20" s="23"/>
      <c r="L20" s="25">
        <f t="shared" ref="L20:L26" si="0">G20</f>
        <v>8</v>
      </c>
      <c r="M20" s="86" t="s">
        <v>40</v>
      </c>
      <c r="N20" s="76">
        <v>1000000</v>
      </c>
      <c r="O20" s="26">
        <f>N20*L20</f>
        <v>8000000</v>
      </c>
      <c r="P20" s="5"/>
    </row>
    <row r="21" spans="1:16" ht="15.75" customHeight="1" x14ac:dyDescent="0.25">
      <c r="A21" s="12"/>
      <c r="B21" s="87"/>
      <c r="C21" s="21" t="s">
        <v>13</v>
      </c>
      <c r="D21" s="24"/>
      <c r="E21" s="23"/>
      <c r="F21" s="22"/>
      <c r="G21" s="24">
        <v>8</v>
      </c>
      <c r="H21" s="21" t="s">
        <v>9</v>
      </c>
      <c r="I21" s="22"/>
      <c r="J21" s="24"/>
      <c r="K21" s="23"/>
      <c r="L21" s="25">
        <f t="shared" si="0"/>
        <v>8</v>
      </c>
      <c r="M21" s="86" t="s">
        <v>40</v>
      </c>
      <c r="N21" s="76">
        <v>500000</v>
      </c>
      <c r="O21" s="26">
        <f>N21*L21</f>
        <v>4000000</v>
      </c>
      <c r="P21" s="5"/>
    </row>
    <row r="22" spans="1:16" ht="15.75" customHeight="1" x14ac:dyDescent="0.25">
      <c r="A22" s="12"/>
      <c r="B22" s="87"/>
      <c r="C22" s="21" t="s">
        <v>14</v>
      </c>
      <c r="D22" s="24"/>
      <c r="E22" s="23"/>
      <c r="F22" s="22"/>
      <c r="G22" s="24">
        <v>8</v>
      </c>
      <c r="H22" s="21" t="s">
        <v>9</v>
      </c>
      <c r="I22" s="22"/>
      <c r="J22" s="24"/>
      <c r="K22" s="23"/>
      <c r="L22" s="25">
        <f t="shared" si="0"/>
        <v>8</v>
      </c>
      <c r="M22" s="86" t="s">
        <v>40</v>
      </c>
      <c r="N22" s="76">
        <v>1000000</v>
      </c>
      <c r="O22" s="26">
        <f>N22*L22</f>
        <v>8000000</v>
      </c>
      <c r="P22" s="5"/>
    </row>
    <row r="23" spans="1:16" ht="15.75" customHeight="1" x14ac:dyDescent="0.25">
      <c r="A23" s="12"/>
      <c r="B23" s="87"/>
      <c r="C23" s="21" t="s">
        <v>48</v>
      </c>
      <c r="D23" s="24"/>
      <c r="E23" s="23"/>
      <c r="F23" s="22"/>
      <c r="G23" s="24">
        <v>8</v>
      </c>
      <c r="H23" s="21" t="s">
        <v>9</v>
      </c>
      <c r="I23" s="22"/>
      <c r="J23" s="24"/>
      <c r="K23" s="23"/>
      <c r="L23" s="25">
        <f t="shared" si="0"/>
        <v>8</v>
      </c>
      <c r="M23" s="86" t="s">
        <v>40</v>
      </c>
      <c r="N23" s="76">
        <v>1000000</v>
      </c>
      <c r="O23" s="26">
        <f>N23*L23</f>
        <v>8000000</v>
      </c>
      <c r="P23" s="5"/>
    </row>
    <row r="24" spans="1:16" ht="15.75" customHeight="1" x14ac:dyDescent="0.25">
      <c r="A24" s="12"/>
      <c r="B24" s="87"/>
      <c r="C24" s="21" t="s">
        <v>11</v>
      </c>
      <c r="D24" s="21"/>
      <c r="E24" s="21"/>
      <c r="F24" s="22"/>
      <c r="G24" s="21">
        <v>8</v>
      </c>
      <c r="H24" s="23" t="s">
        <v>9</v>
      </c>
      <c r="I24" s="22"/>
      <c r="J24" s="24"/>
      <c r="K24" s="23"/>
      <c r="L24" s="25">
        <f t="shared" si="0"/>
        <v>8</v>
      </c>
      <c r="M24" s="86" t="s">
        <v>40</v>
      </c>
      <c r="N24" s="76">
        <v>250000</v>
      </c>
      <c r="O24" s="26">
        <f t="shared" ref="O24:O26" si="1">N24*L24</f>
        <v>2000000</v>
      </c>
      <c r="P24" s="5"/>
    </row>
    <row r="25" spans="1:16" ht="15.75" customHeight="1" x14ac:dyDescent="0.25">
      <c r="A25" s="12"/>
      <c r="B25" s="87"/>
      <c r="C25" s="21" t="s">
        <v>53</v>
      </c>
      <c r="D25" s="21"/>
      <c r="E25" s="21"/>
      <c r="F25" s="22"/>
      <c r="G25" s="21">
        <v>8</v>
      </c>
      <c r="H25" s="23" t="s">
        <v>9</v>
      </c>
      <c r="I25" s="22"/>
      <c r="J25" s="24"/>
      <c r="K25" s="23"/>
      <c r="L25" s="25">
        <f t="shared" si="0"/>
        <v>8</v>
      </c>
      <c r="M25" s="86" t="s">
        <v>40</v>
      </c>
      <c r="N25" s="76">
        <v>250000</v>
      </c>
      <c r="O25" s="26">
        <f t="shared" si="1"/>
        <v>2000000</v>
      </c>
      <c r="P25" s="5"/>
    </row>
    <row r="26" spans="1:16" ht="15.75" customHeight="1" x14ac:dyDescent="0.25">
      <c r="A26" s="12"/>
      <c r="B26" s="87"/>
      <c r="C26" s="21" t="s">
        <v>54</v>
      </c>
      <c r="D26" s="21"/>
      <c r="E26" s="21"/>
      <c r="F26" s="22"/>
      <c r="G26" s="21">
        <v>1</v>
      </c>
      <c r="H26" s="23" t="s">
        <v>9</v>
      </c>
      <c r="I26" s="22"/>
      <c r="J26" s="24"/>
      <c r="K26" s="23"/>
      <c r="L26" s="25">
        <f t="shared" si="0"/>
        <v>1</v>
      </c>
      <c r="M26" s="86" t="s">
        <v>40</v>
      </c>
      <c r="N26" s="76">
        <f>10000000</f>
        <v>10000000</v>
      </c>
      <c r="O26" s="26">
        <f t="shared" si="1"/>
        <v>10000000</v>
      </c>
      <c r="P26" s="5"/>
    </row>
    <row r="27" spans="1:16" ht="15.75" customHeight="1" x14ac:dyDescent="0.25">
      <c r="A27" s="12"/>
      <c r="B27" s="87"/>
      <c r="C27" s="21" t="s">
        <v>116</v>
      </c>
      <c r="D27" s="21"/>
      <c r="E27" s="21"/>
      <c r="F27" s="22"/>
      <c r="G27" s="21">
        <v>1</v>
      </c>
      <c r="H27" s="23" t="s">
        <v>9</v>
      </c>
      <c r="I27" s="22"/>
      <c r="J27" s="24"/>
      <c r="K27" s="23"/>
      <c r="L27" s="25">
        <f>G27</f>
        <v>1</v>
      </c>
      <c r="M27" s="86" t="s">
        <v>40</v>
      </c>
      <c r="N27" s="76">
        <v>1000000</v>
      </c>
      <c r="O27" s="26">
        <f t="shared" ref="O27" si="2">N27*L27</f>
        <v>1000000</v>
      </c>
      <c r="P27" s="5"/>
    </row>
    <row r="28" spans="1:16" ht="15.75" customHeight="1" x14ac:dyDescent="0.25">
      <c r="A28" s="12"/>
      <c r="B28" s="87"/>
      <c r="C28" s="21"/>
      <c r="D28" s="24"/>
      <c r="E28" s="23"/>
      <c r="F28" s="22"/>
      <c r="G28" s="24"/>
      <c r="H28" s="21"/>
      <c r="I28" s="22"/>
      <c r="J28" s="24"/>
      <c r="K28" s="23"/>
      <c r="L28" s="25"/>
      <c r="M28" s="86"/>
      <c r="N28" s="76"/>
      <c r="O28" s="26"/>
      <c r="P28" s="5"/>
    </row>
    <row r="29" spans="1:16" ht="15.75" customHeight="1" x14ac:dyDescent="0.25">
      <c r="A29" s="12"/>
      <c r="B29" s="18"/>
      <c r="C29" s="85" t="s">
        <v>49</v>
      </c>
      <c r="D29" s="86"/>
      <c r="F29" s="6"/>
      <c r="G29" s="6"/>
      <c r="H29" s="6"/>
      <c r="I29" s="2"/>
      <c r="J29" s="3"/>
      <c r="K29" s="2"/>
      <c r="L29" s="25"/>
      <c r="M29" s="69"/>
      <c r="N29" s="76"/>
      <c r="O29" s="14">
        <f>O30+O43+O81</f>
        <v>2858990000</v>
      </c>
      <c r="P29" s="5"/>
    </row>
    <row r="30" spans="1:16" ht="15.75" customHeight="1" x14ac:dyDescent="0.25">
      <c r="A30" s="12"/>
      <c r="B30" s="18"/>
      <c r="C30" s="77" t="s">
        <v>115</v>
      </c>
      <c r="D30" s="86"/>
      <c r="F30" s="6"/>
      <c r="G30" s="6"/>
      <c r="H30" s="6"/>
      <c r="I30" s="2"/>
      <c r="J30" s="3"/>
      <c r="K30" s="2"/>
      <c r="L30" s="25"/>
      <c r="M30" s="7"/>
      <c r="N30" s="76"/>
      <c r="O30" s="13">
        <f>SUM(O31:O41)</f>
        <v>297880000</v>
      </c>
      <c r="P30" s="5"/>
    </row>
    <row r="31" spans="1:16" ht="15.75" customHeight="1" x14ac:dyDescent="0.25">
      <c r="A31" s="12"/>
      <c r="B31" s="18"/>
      <c r="C31" s="96" t="s">
        <v>15</v>
      </c>
      <c r="D31" s="21"/>
      <c r="E31" s="21"/>
      <c r="F31" s="22"/>
      <c r="G31" s="21"/>
      <c r="H31" s="23"/>
      <c r="I31" s="22"/>
      <c r="J31" s="24"/>
      <c r="K31" s="23"/>
      <c r="L31" s="25"/>
      <c r="M31" s="47"/>
      <c r="N31" s="48"/>
      <c r="O31" s="14"/>
      <c r="P31" s="5"/>
    </row>
    <row r="32" spans="1:16" ht="15.75" customHeight="1" x14ac:dyDescent="0.25">
      <c r="A32" s="12"/>
      <c r="B32" s="87"/>
      <c r="C32" s="21" t="s">
        <v>16</v>
      </c>
      <c r="D32" s="21">
        <v>4</v>
      </c>
      <c r="E32" s="21" t="s">
        <v>7</v>
      </c>
      <c r="F32" s="22" t="s">
        <v>8</v>
      </c>
      <c r="G32" s="21">
        <v>2</v>
      </c>
      <c r="H32" s="23" t="s">
        <v>17</v>
      </c>
      <c r="I32" s="22" t="s">
        <v>8</v>
      </c>
      <c r="J32" s="24">
        <v>4</v>
      </c>
      <c r="K32" s="23" t="s">
        <v>22</v>
      </c>
      <c r="L32" s="25">
        <f>J32*G32*D32</f>
        <v>32</v>
      </c>
      <c r="M32" s="47" t="s">
        <v>55</v>
      </c>
      <c r="N32" s="48">
        <v>1400000</v>
      </c>
      <c r="O32" s="26">
        <f>N32*L32</f>
        <v>44800000</v>
      </c>
      <c r="P32" s="5"/>
    </row>
    <row r="33" spans="1:17" ht="15.75" customHeight="1" x14ac:dyDescent="0.25">
      <c r="A33" s="12"/>
      <c r="B33" s="87"/>
      <c r="C33" s="21" t="s">
        <v>18</v>
      </c>
      <c r="D33" s="21">
        <v>2</v>
      </c>
      <c r="E33" s="21" t="s">
        <v>7</v>
      </c>
      <c r="F33" s="22" t="s">
        <v>8</v>
      </c>
      <c r="G33" s="21">
        <v>2</v>
      </c>
      <c r="H33" s="23" t="s">
        <v>17</v>
      </c>
      <c r="I33" s="22" t="s">
        <v>8</v>
      </c>
      <c r="J33" s="24">
        <v>4</v>
      </c>
      <c r="K33" s="23" t="s">
        <v>22</v>
      </c>
      <c r="L33" s="25">
        <f>J33*G33*D33</f>
        <v>16</v>
      </c>
      <c r="M33" s="47" t="s">
        <v>55</v>
      </c>
      <c r="N33" s="48">
        <v>700000</v>
      </c>
      <c r="O33" s="26">
        <f>N33*L33</f>
        <v>11200000</v>
      </c>
      <c r="P33" s="5"/>
    </row>
    <row r="34" spans="1:17" ht="15.75" customHeight="1" x14ac:dyDescent="0.25">
      <c r="A34" s="12"/>
      <c r="B34" s="18"/>
      <c r="C34" s="96" t="s">
        <v>56</v>
      </c>
      <c r="D34" s="24"/>
      <c r="E34" s="23"/>
      <c r="F34" s="22"/>
      <c r="G34" s="24"/>
      <c r="H34" s="21"/>
      <c r="I34" s="22"/>
      <c r="J34" s="24"/>
      <c r="K34" s="23"/>
      <c r="L34" s="25"/>
      <c r="M34" s="47"/>
      <c r="N34" s="48"/>
      <c r="O34" s="14"/>
      <c r="P34" s="5"/>
      <c r="Q34" s="5" t="s">
        <v>138</v>
      </c>
    </row>
    <row r="35" spans="1:17" ht="15.75" customHeight="1" x14ac:dyDescent="0.25">
      <c r="A35" s="15"/>
      <c r="B35" s="69"/>
      <c r="C35" s="21" t="s">
        <v>27</v>
      </c>
      <c r="D35" s="24">
        <v>2</v>
      </c>
      <c r="E35" s="23" t="s">
        <v>7</v>
      </c>
      <c r="F35" s="22" t="s">
        <v>8</v>
      </c>
      <c r="G35" s="24">
        <v>1</v>
      </c>
      <c r="H35" s="21" t="s">
        <v>21</v>
      </c>
      <c r="I35" s="22" t="s">
        <v>8</v>
      </c>
      <c r="J35" s="24">
        <v>10</v>
      </c>
      <c r="K35" s="23" t="s">
        <v>28</v>
      </c>
      <c r="L35" s="25">
        <f>D35*G35*J35</f>
        <v>20</v>
      </c>
      <c r="M35" s="47" t="s">
        <v>50</v>
      </c>
      <c r="N35" s="48">
        <v>6000000</v>
      </c>
      <c r="O35" s="26">
        <f>N35*L35</f>
        <v>120000000</v>
      </c>
      <c r="P35" s="5"/>
    </row>
    <row r="36" spans="1:17" ht="15.75" customHeight="1" x14ac:dyDescent="0.25">
      <c r="A36" s="15"/>
      <c r="B36" s="69"/>
      <c r="C36" s="21" t="s">
        <v>34</v>
      </c>
      <c r="D36" s="24">
        <v>2</v>
      </c>
      <c r="E36" s="23" t="s">
        <v>7</v>
      </c>
      <c r="F36" s="22" t="s">
        <v>8</v>
      </c>
      <c r="G36" s="24">
        <v>4</v>
      </c>
      <c r="H36" s="21" t="s">
        <v>10</v>
      </c>
      <c r="I36" s="22" t="s">
        <v>8</v>
      </c>
      <c r="J36" s="24">
        <v>10</v>
      </c>
      <c r="K36" s="23" t="s">
        <v>28</v>
      </c>
      <c r="L36" s="25">
        <f>D36*G36*J36</f>
        <v>80</v>
      </c>
      <c r="M36" s="47" t="s">
        <v>51</v>
      </c>
      <c r="N36" s="48">
        <v>400000</v>
      </c>
      <c r="O36" s="26">
        <f>N36*L36</f>
        <v>32000000</v>
      </c>
      <c r="P36" s="5"/>
    </row>
    <row r="37" spans="1:17" ht="15.75" customHeight="1" x14ac:dyDescent="0.25">
      <c r="A37" s="15"/>
      <c r="B37" s="18"/>
      <c r="C37" s="21" t="s">
        <v>26</v>
      </c>
      <c r="D37" s="24">
        <v>2</v>
      </c>
      <c r="E37" s="23" t="s">
        <v>7</v>
      </c>
      <c r="F37" s="22" t="s">
        <v>8</v>
      </c>
      <c r="G37" s="24">
        <v>3</v>
      </c>
      <c r="H37" s="21" t="s">
        <v>10</v>
      </c>
      <c r="I37" s="22" t="s">
        <v>8</v>
      </c>
      <c r="J37" s="24">
        <v>10</v>
      </c>
      <c r="K37" s="23" t="s">
        <v>28</v>
      </c>
      <c r="L37" s="25">
        <f>D37*G37*J37</f>
        <v>60</v>
      </c>
      <c r="M37" s="47" t="s">
        <v>51</v>
      </c>
      <c r="N37" s="48">
        <v>400000</v>
      </c>
      <c r="O37" s="26">
        <f>N37*L37</f>
        <v>24000000</v>
      </c>
      <c r="P37" s="5"/>
    </row>
    <row r="38" spans="1:17" ht="15.75" customHeight="1" x14ac:dyDescent="0.25">
      <c r="A38" s="15"/>
      <c r="B38" s="16"/>
      <c r="C38" s="97" t="s">
        <v>52</v>
      </c>
      <c r="D38" s="86"/>
      <c r="F38" s="6"/>
      <c r="G38" s="6"/>
      <c r="H38" s="6"/>
      <c r="I38" s="7"/>
      <c r="L38" s="25"/>
      <c r="M38" s="47"/>
      <c r="N38" s="48"/>
      <c r="O38" s="14"/>
      <c r="P38" s="5"/>
    </row>
    <row r="39" spans="1:17" ht="15.75" customHeight="1" x14ac:dyDescent="0.25">
      <c r="A39" s="15"/>
      <c r="B39" s="20"/>
      <c r="C39" s="21" t="s">
        <v>24</v>
      </c>
      <c r="D39" s="21">
        <v>27</v>
      </c>
      <c r="E39" s="21" t="s">
        <v>7</v>
      </c>
      <c r="F39" s="22" t="s">
        <v>8</v>
      </c>
      <c r="G39" s="21">
        <v>1</v>
      </c>
      <c r="H39" s="23" t="s">
        <v>10</v>
      </c>
      <c r="I39" s="22" t="s">
        <v>8</v>
      </c>
      <c r="J39" s="24">
        <v>4</v>
      </c>
      <c r="K39" s="23" t="s">
        <v>22</v>
      </c>
      <c r="L39" s="25">
        <f>D39*G39*J39</f>
        <v>108</v>
      </c>
      <c r="M39" s="47" t="s">
        <v>50</v>
      </c>
      <c r="N39" s="28">
        <v>330000</v>
      </c>
      <c r="O39" s="26">
        <f>N39*L39</f>
        <v>35640000</v>
      </c>
      <c r="P39" s="5"/>
    </row>
    <row r="40" spans="1:17" ht="15.75" customHeight="1" x14ac:dyDescent="0.25">
      <c r="A40" s="15"/>
      <c r="B40" s="18"/>
      <c r="C40" s="21" t="s">
        <v>20</v>
      </c>
      <c r="D40" s="21">
        <v>27</v>
      </c>
      <c r="E40" s="21" t="s">
        <v>7</v>
      </c>
      <c r="F40" s="21" t="s">
        <v>8</v>
      </c>
      <c r="G40" s="21">
        <v>1</v>
      </c>
      <c r="H40" s="21" t="s">
        <v>21</v>
      </c>
      <c r="I40" s="21" t="s">
        <v>8</v>
      </c>
      <c r="J40" s="21">
        <v>4</v>
      </c>
      <c r="K40" s="23" t="s">
        <v>22</v>
      </c>
      <c r="L40" s="25">
        <f>D40*G40*J40</f>
        <v>108</v>
      </c>
      <c r="M40" s="47" t="s">
        <v>50</v>
      </c>
      <c r="N40" s="28">
        <v>150000</v>
      </c>
      <c r="O40" s="26">
        <f>N40*L40</f>
        <v>16200000</v>
      </c>
      <c r="P40" s="5"/>
    </row>
    <row r="41" spans="1:17" ht="15.75" customHeight="1" x14ac:dyDescent="0.25">
      <c r="A41" s="15"/>
      <c r="B41" s="88"/>
      <c r="C41" s="21" t="s">
        <v>25</v>
      </c>
      <c r="D41" s="21">
        <v>27</v>
      </c>
      <c r="E41" s="21" t="s">
        <v>7</v>
      </c>
      <c r="F41" s="21" t="s">
        <v>8</v>
      </c>
      <c r="G41" s="21">
        <v>1</v>
      </c>
      <c r="H41" s="21" t="s">
        <v>10</v>
      </c>
      <c r="I41" s="21" t="s">
        <v>8</v>
      </c>
      <c r="J41" s="21">
        <v>4</v>
      </c>
      <c r="K41" s="23" t="s">
        <v>22</v>
      </c>
      <c r="L41" s="25">
        <f>D41*G41*J41</f>
        <v>108</v>
      </c>
      <c r="M41" s="47" t="s">
        <v>50</v>
      </c>
      <c r="N41" s="28">
        <v>130000</v>
      </c>
      <c r="O41" s="26">
        <f>N41*L41</f>
        <v>14040000</v>
      </c>
      <c r="P41" s="5"/>
    </row>
    <row r="42" spans="1:17" ht="15.75" customHeight="1" x14ac:dyDescent="0.25">
      <c r="A42" s="15"/>
      <c r="B42" s="88"/>
      <c r="C42" s="21"/>
      <c r="D42" s="21"/>
      <c r="E42" s="21"/>
      <c r="F42" s="21"/>
      <c r="G42" s="21"/>
      <c r="H42" s="21"/>
      <c r="I42" s="21"/>
      <c r="J42" s="21"/>
      <c r="K42" s="23"/>
      <c r="L42" s="25"/>
      <c r="M42" s="47"/>
      <c r="N42" s="28"/>
      <c r="O42" s="26"/>
      <c r="P42" s="5"/>
    </row>
    <row r="43" spans="1:17" ht="15.75" customHeight="1" x14ac:dyDescent="0.25">
      <c r="A43" s="15"/>
      <c r="B43" s="88"/>
      <c r="C43" s="98" t="s">
        <v>137</v>
      </c>
      <c r="D43" s="21"/>
      <c r="E43" s="21"/>
      <c r="F43" s="21"/>
      <c r="G43" s="21"/>
      <c r="H43" s="21"/>
      <c r="I43" s="21"/>
      <c r="J43" s="21"/>
      <c r="K43" s="23"/>
      <c r="L43" s="25"/>
      <c r="M43" s="47"/>
      <c r="N43" s="28"/>
      <c r="O43" s="13">
        <f>SUM(O45:O79)</f>
        <v>304460000</v>
      </c>
      <c r="P43" s="5"/>
    </row>
    <row r="44" spans="1:17" ht="15.75" customHeight="1" x14ac:dyDescent="0.25">
      <c r="A44" s="12"/>
      <c r="B44" s="18"/>
      <c r="C44" s="99" t="s">
        <v>5</v>
      </c>
      <c r="D44" s="100"/>
      <c r="E44" s="101"/>
      <c r="F44" s="100"/>
      <c r="G44" s="100"/>
      <c r="H44" s="100"/>
      <c r="I44" s="100"/>
      <c r="J44" s="100"/>
      <c r="K44" s="102"/>
      <c r="L44" s="103"/>
      <c r="M44" s="103"/>
      <c r="N44" s="103"/>
      <c r="O44" s="104"/>
      <c r="P44" s="5"/>
    </row>
    <row r="45" spans="1:17" ht="15.75" customHeight="1" x14ac:dyDescent="0.25">
      <c r="A45" s="12"/>
      <c r="B45" s="18"/>
      <c r="C45" s="105" t="s">
        <v>139</v>
      </c>
      <c r="D45" s="106">
        <v>25</v>
      </c>
      <c r="E45" s="106" t="s">
        <v>57</v>
      </c>
      <c r="F45" s="107" t="s">
        <v>8</v>
      </c>
      <c r="G45" s="105">
        <v>1</v>
      </c>
      <c r="H45" s="105" t="s">
        <v>40</v>
      </c>
      <c r="I45" s="105" t="s">
        <v>8</v>
      </c>
      <c r="J45" s="105">
        <v>1</v>
      </c>
      <c r="K45" s="108" t="s">
        <v>58</v>
      </c>
      <c r="L45" s="103">
        <f>+G45*D45*J45</f>
        <v>25</v>
      </c>
      <c r="M45" s="103" t="s">
        <v>59</v>
      </c>
      <c r="N45" s="109">
        <v>150000</v>
      </c>
      <c r="O45" s="110">
        <f>L45*N45</f>
        <v>3750000</v>
      </c>
      <c r="P45" s="5"/>
      <c r="Q45" s="5" t="s">
        <v>140</v>
      </c>
    </row>
    <row r="46" spans="1:17" ht="15.75" customHeight="1" x14ac:dyDescent="0.25">
      <c r="A46" s="12"/>
      <c r="B46" s="18"/>
      <c r="C46" s="105" t="s">
        <v>60</v>
      </c>
      <c r="D46" s="106">
        <v>25</v>
      </c>
      <c r="E46" s="106" t="s">
        <v>57</v>
      </c>
      <c r="F46" s="107" t="s">
        <v>8</v>
      </c>
      <c r="G46" s="105">
        <v>1</v>
      </c>
      <c r="H46" s="105" t="s">
        <v>40</v>
      </c>
      <c r="I46" s="105" t="s">
        <v>8</v>
      </c>
      <c r="J46" s="105">
        <v>1</v>
      </c>
      <c r="K46" s="108" t="s">
        <v>58</v>
      </c>
      <c r="L46" s="103">
        <f t="shared" ref="L46:L53" si="3">+G46*D46*J46</f>
        <v>25</v>
      </c>
      <c r="M46" s="103" t="s">
        <v>59</v>
      </c>
      <c r="N46" s="109">
        <v>150000</v>
      </c>
      <c r="O46" s="110">
        <f>L46*N46</f>
        <v>3750000</v>
      </c>
      <c r="P46" s="5"/>
    </row>
    <row r="47" spans="1:17" ht="15.75" customHeight="1" x14ac:dyDescent="0.25">
      <c r="A47" s="12"/>
      <c r="B47" s="18"/>
      <c r="C47" s="111" t="s">
        <v>61</v>
      </c>
      <c r="D47" s="106">
        <v>15</v>
      </c>
      <c r="E47" s="106" t="s">
        <v>57</v>
      </c>
      <c r="F47" s="107" t="s">
        <v>8</v>
      </c>
      <c r="G47" s="105">
        <v>2</v>
      </c>
      <c r="H47" s="105" t="s">
        <v>40</v>
      </c>
      <c r="I47" s="105" t="s">
        <v>8</v>
      </c>
      <c r="J47" s="105">
        <v>1</v>
      </c>
      <c r="K47" s="108" t="s">
        <v>58</v>
      </c>
      <c r="L47" s="103">
        <f t="shared" si="3"/>
        <v>30</v>
      </c>
      <c r="M47" s="103" t="s">
        <v>62</v>
      </c>
      <c r="N47" s="109">
        <v>75000</v>
      </c>
      <c r="O47" s="110">
        <f>L47*N47</f>
        <v>2250000</v>
      </c>
      <c r="P47" s="5"/>
    </row>
    <row r="48" spans="1:17" ht="15.75" customHeight="1" x14ac:dyDescent="0.25">
      <c r="A48" s="12"/>
      <c r="B48" s="18"/>
      <c r="C48" s="105" t="s">
        <v>63</v>
      </c>
      <c r="D48" s="106">
        <v>2</v>
      </c>
      <c r="E48" s="106" t="s">
        <v>64</v>
      </c>
      <c r="F48" s="105" t="s">
        <v>8</v>
      </c>
      <c r="G48" s="105">
        <v>1</v>
      </c>
      <c r="H48" s="105" t="s">
        <v>40</v>
      </c>
      <c r="I48" s="105" t="s">
        <v>8</v>
      </c>
      <c r="J48" s="105">
        <v>1</v>
      </c>
      <c r="K48" s="108" t="s">
        <v>58</v>
      </c>
      <c r="L48" s="103">
        <f t="shared" si="3"/>
        <v>2</v>
      </c>
      <c r="M48" s="103" t="s">
        <v>65</v>
      </c>
      <c r="N48" s="109">
        <v>300000</v>
      </c>
      <c r="O48" s="110">
        <f t="shared" ref="O48:O53" si="4">L48*N48</f>
        <v>600000</v>
      </c>
      <c r="P48" s="5"/>
    </row>
    <row r="49" spans="1:17" ht="15.75" customHeight="1" x14ac:dyDescent="0.25">
      <c r="A49" s="12"/>
      <c r="B49" s="18"/>
      <c r="C49" s="105" t="s">
        <v>66</v>
      </c>
      <c r="D49" s="106">
        <v>35</v>
      </c>
      <c r="E49" s="106" t="s">
        <v>57</v>
      </c>
      <c r="F49" s="105" t="s">
        <v>8</v>
      </c>
      <c r="G49" s="105">
        <v>2</v>
      </c>
      <c r="H49" s="105" t="s">
        <v>40</v>
      </c>
      <c r="I49" s="105" t="s">
        <v>8</v>
      </c>
      <c r="J49" s="105">
        <v>1</v>
      </c>
      <c r="K49" s="108" t="s">
        <v>58</v>
      </c>
      <c r="L49" s="103">
        <f t="shared" si="3"/>
        <v>70</v>
      </c>
      <c r="M49" s="103" t="s">
        <v>62</v>
      </c>
      <c r="N49" s="109">
        <v>25000</v>
      </c>
      <c r="O49" s="110">
        <f t="shared" si="4"/>
        <v>1750000</v>
      </c>
      <c r="P49" s="5"/>
      <c r="Q49" s="5" t="s">
        <v>141</v>
      </c>
    </row>
    <row r="50" spans="1:17" ht="15.75" customHeight="1" x14ac:dyDescent="0.25">
      <c r="A50" s="12"/>
      <c r="B50" s="18"/>
      <c r="C50" s="105" t="s">
        <v>67</v>
      </c>
      <c r="D50" s="112">
        <v>1</v>
      </c>
      <c r="E50" s="112" t="s">
        <v>40</v>
      </c>
      <c r="F50" s="113" t="s">
        <v>8</v>
      </c>
      <c r="G50" s="105">
        <v>1</v>
      </c>
      <c r="H50" s="105" t="s">
        <v>40</v>
      </c>
      <c r="I50" s="105" t="s">
        <v>8</v>
      </c>
      <c r="J50" s="105">
        <v>1</v>
      </c>
      <c r="K50" s="108" t="s">
        <v>58</v>
      </c>
      <c r="L50" s="103">
        <f t="shared" si="3"/>
        <v>1</v>
      </c>
      <c r="M50" s="103" t="s">
        <v>40</v>
      </c>
      <c r="N50" s="109">
        <v>500000</v>
      </c>
      <c r="O50" s="110">
        <f t="shared" si="4"/>
        <v>500000</v>
      </c>
      <c r="P50" s="5"/>
    </row>
    <row r="51" spans="1:17" ht="15.75" customHeight="1" x14ac:dyDescent="0.25">
      <c r="A51" s="12"/>
      <c r="B51" s="18"/>
      <c r="C51" s="105" t="s">
        <v>68</v>
      </c>
      <c r="D51" s="106">
        <v>35</v>
      </c>
      <c r="E51" s="106" t="s">
        <v>57</v>
      </c>
      <c r="F51" s="105" t="s">
        <v>8</v>
      </c>
      <c r="G51" s="105">
        <v>1</v>
      </c>
      <c r="H51" s="105" t="s">
        <v>40</v>
      </c>
      <c r="I51" s="105" t="s">
        <v>8</v>
      </c>
      <c r="J51" s="105">
        <v>1</v>
      </c>
      <c r="K51" s="108" t="s">
        <v>58</v>
      </c>
      <c r="L51" s="103">
        <f t="shared" si="3"/>
        <v>35</v>
      </c>
      <c r="M51" s="103" t="s">
        <v>62</v>
      </c>
      <c r="N51" s="109">
        <v>100000</v>
      </c>
      <c r="O51" s="110">
        <f t="shared" si="4"/>
        <v>3500000</v>
      </c>
      <c r="P51" s="5"/>
    </row>
    <row r="52" spans="1:17" ht="15.75" customHeight="1" x14ac:dyDescent="0.25">
      <c r="A52" s="12"/>
      <c r="B52" s="18"/>
      <c r="C52" s="105" t="s">
        <v>69</v>
      </c>
      <c r="D52" s="112">
        <v>1</v>
      </c>
      <c r="E52" s="112" t="s">
        <v>40</v>
      </c>
      <c r="F52" s="113" t="s">
        <v>8</v>
      </c>
      <c r="G52" s="105">
        <v>1</v>
      </c>
      <c r="H52" s="105" t="s">
        <v>40</v>
      </c>
      <c r="I52" s="105" t="s">
        <v>8</v>
      </c>
      <c r="J52" s="105">
        <v>1</v>
      </c>
      <c r="K52" s="108" t="s">
        <v>58</v>
      </c>
      <c r="L52" s="103">
        <f t="shared" si="3"/>
        <v>1</v>
      </c>
      <c r="M52" s="103" t="s">
        <v>70</v>
      </c>
      <c r="N52" s="109">
        <v>500000</v>
      </c>
      <c r="O52" s="110">
        <f t="shared" si="4"/>
        <v>500000</v>
      </c>
      <c r="P52" s="5"/>
    </row>
    <row r="53" spans="1:17" ht="15.75" customHeight="1" x14ac:dyDescent="0.25">
      <c r="A53" s="12"/>
      <c r="B53" s="18"/>
      <c r="C53" s="105" t="s">
        <v>71</v>
      </c>
      <c r="D53" s="106">
        <v>35</v>
      </c>
      <c r="E53" s="106" t="s">
        <v>57</v>
      </c>
      <c r="F53" s="107" t="s">
        <v>8</v>
      </c>
      <c r="G53" s="105">
        <v>6</v>
      </c>
      <c r="H53" s="105" t="s">
        <v>72</v>
      </c>
      <c r="I53" s="105" t="s">
        <v>8</v>
      </c>
      <c r="J53" s="105">
        <v>1</v>
      </c>
      <c r="K53" s="108" t="s">
        <v>58</v>
      </c>
      <c r="L53" s="103">
        <f t="shared" si="3"/>
        <v>210</v>
      </c>
      <c r="M53" s="103" t="s">
        <v>51</v>
      </c>
      <c r="N53" s="109">
        <v>150000</v>
      </c>
      <c r="O53" s="110">
        <f t="shared" si="4"/>
        <v>31500000</v>
      </c>
      <c r="P53" s="5"/>
    </row>
    <row r="54" spans="1:17" ht="15.75" customHeight="1" x14ac:dyDescent="0.25">
      <c r="A54" s="12"/>
      <c r="B54" s="18"/>
      <c r="C54" s="99" t="s">
        <v>73</v>
      </c>
      <c r="D54" s="101"/>
      <c r="E54" s="101"/>
      <c r="F54" s="100"/>
      <c r="G54" s="100"/>
      <c r="H54" s="100"/>
      <c r="I54" s="100"/>
      <c r="J54" s="100"/>
      <c r="K54" s="102"/>
      <c r="L54" s="103"/>
      <c r="M54" s="103"/>
      <c r="N54" s="103"/>
      <c r="O54" s="114"/>
      <c r="P54" s="5"/>
    </row>
    <row r="55" spans="1:17" ht="15.75" customHeight="1" x14ac:dyDescent="0.25">
      <c r="A55" s="12"/>
      <c r="B55" s="18"/>
      <c r="C55" s="105" t="s">
        <v>74</v>
      </c>
      <c r="D55" s="106">
        <v>4</v>
      </c>
      <c r="E55" s="106" t="s">
        <v>57</v>
      </c>
      <c r="F55" s="107" t="s">
        <v>8</v>
      </c>
      <c r="G55" s="105">
        <v>2</v>
      </c>
      <c r="H55" s="105" t="s">
        <v>75</v>
      </c>
      <c r="I55" s="107" t="s">
        <v>8</v>
      </c>
      <c r="J55" s="105">
        <v>6</v>
      </c>
      <c r="K55" s="108" t="s">
        <v>72</v>
      </c>
      <c r="L55" s="103">
        <f>+G55*D55*J55</f>
        <v>48</v>
      </c>
      <c r="M55" s="115" t="s">
        <v>75</v>
      </c>
      <c r="N55" s="109">
        <v>200000</v>
      </c>
      <c r="O55" s="110">
        <f>L55*N55</f>
        <v>9600000</v>
      </c>
      <c r="P55" s="5"/>
    </row>
    <row r="56" spans="1:17" ht="15.75" customHeight="1" x14ac:dyDescent="0.25">
      <c r="A56" s="12"/>
      <c r="B56" s="18"/>
      <c r="C56" s="105" t="s">
        <v>76</v>
      </c>
      <c r="D56" s="106">
        <v>4</v>
      </c>
      <c r="E56" s="106" t="s">
        <v>57</v>
      </c>
      <c r="F56" s="107" t="s">
        <v>8</v>
      </c>
      <c r="G56" s="105">
        <v>2</v>
      </c>
      <c r="H56" s="105" t="s">
        <v>75</v>
      </c>
      <c r="I56" s="107" t="s">
        <v>8</v>
      </c>
      <c r="J56" s="105">
        <v>6</v>
      </c>
      <c r="K56" s="108" t="s">
        <v>72</v>
      </c>
      <c r="L56" s="103">
        <f t="shared" ref="L56:L59" si="5">+G56*D56*J56</f>
        <v>48</v>
      </c>
      <c r="M56" s="115" t="s">
        <v>75</v>
      </c>
      <c r="N56" s="109">
        <v>60000</v>
      </c>
      <c r="O56" s="110">
        <f>L56*N56</f>
        <v>2880000</v>
      </c>
      <c r="P56" s="5"/>
    </row>
    <row r="57" spans="1:17" ht="15.75" customHeight="1" x14ac:dyDescent="0.25">
      <c r="A57" s="12"/>
      <c r="B57" s="18"/>
      <c r="C57" s="105" t="s">
        <v>77</v>
      </c>
      <c r="D57" s="106">
        <v>1</v>
      </c>
      <c r="E57" s="106" t="s">
        <v>57</v>
      </c>
      <c r="F57" s="107" t="s">
        <v>8</v>
      </c>
      <c r="G57" s="105">
        <v>1</v>
      </c>
      <c r="H57" s="105" t="s">
        <v>72</v>
      </c>
      <c r="I57" s="107" t="s">
        <v>8</v>
      </c>
      <c r="J57" s="105">
        <v>6</v>
      </c>
      <c r="K57" s="108" t="s">
        <v>72</v>
      </c>
      <c r="L57" s="103">
        <f t="shared" si="5"/>
        <v>6</v>
      </c>
      <c r="M57" s="115" t="s">
        <v>51</v>
      </c>
      <c r="N57" s="109">
        <v>200000</v>
      </c>
      <c r="O57" s="110">
        <f>L57*N57</f>
        <v>1200000</v>
      </c>
      <c r="P57" s="5"/>
    </row>
    <row r="58" spans="1:17" ht="15.75" customHeight="1" x14ac:dyDescent="0.25">
      <c r="A58" s="12"/>
      <c r="B58" s="18"/>
      <c r="C58" s="105" t="s">
        <v>117</v>
      </c>
      <c r="D58" s="106">
        <v>4</v>
      </c>
      <c r="E58" s="106" t="s">
        <v>57</v>
      </c>
      <c r="F58" s="107" t="s">
        <v>8</v>
      </c>
      <c r="G58" s="105">
        <v>2</v>
      </c>
      <c r="H58" s="105" t="s">
        <v>78</v>
      </c>
      <c r="I58" s="107" t="s">
        <v>8</v>
      </c>
      <c r="J58" s="105">
        <v>6</v>
      </c>
      <c r="K58" s="108" t="s">
        <v>72</v>
      </c>
      <c r="L58" s="103">
        <f t="shared" si="5"/>
        <v>48</v>
      </c>
      <c r="M58" s="115" t="s">
        <v>78</v>
      </c>
      <c r="N58" s="109">
        <v>100000</v>
      </c>
      <c r="O58" s="110">
        <f>L58*N58</f>
        <v>4800000</v>
      </c>
      <c r="P58" s="5"/>
    </row>
    <row r="59" spans="1:17" ht="15.75" customHeight="1" x14ac:dyDescent="0.25">
      <c r="A59" s="12"/>
      <c r="B59" s="18"/>
      <c r="C59" s="105" t="s">
        <v>79</v>
      </c>
      <c r="D59" s="106">
        <v>1</v>
      </c>
      <c r="E59" s="106" t="s">
        <v>57</v>
      </c>
      <c r="F59" s="105" t="s">
        <v>8</v>
      </c>
      <c r="G59" s="105">
        <v>20</v>
      </c>
      <c r="H59" s="105" t="s">
        <v>80</v>
      </c>
      <c r="I59" s="105" t="s">
        <v>8</v>
      </c>
      <c r="J59" s="105">
        <v>1</v>
      </c>
      <c r="K59" s="108" t="s">
        <v>72</v>
      </c>
      <c r="L59" s="103">
        <f t="shared" si="5"/>
        <v>20</v>
      </c>
      <c r="M59" s="103" t="s">
        <v>62</v>
      </c>
      <c r="N59" s="109">
        <v>10000</v>
      </c>
      <c r="O59" s="110">
        <f>L59*N59</f>
        <v>200000</v>
      </c>
      <c r="P59" s="5"/>
    </row>
    <row r="60" spans="1:17" ht="15.75" customHeight="1" x14ac:dyDescent="0.25">
      <c r="A60" s="12"/>
      <c r="B60" s="18"/>
      <c r="C60" s="116" t="s">
        <v>81</v>
      </c>
      <c r="D60" s="101"/>
      <c r="E60" s="101"/>
      <c r="F60" s="100"/>
      <c r="G60" s="100"/>
      <c r="H60" s="100"/>
      <c r="I60" s="100"/>
      <c r="J60" s="100"/>
      <c r="K60" s="102"/>
      <c r="L60" s="103"/>
      <c r="M60" s="103"/>
      <c r="N60" s="103"/>
      <c r="O60" s="114"/>
      <c r="P60" s="5"/>
    </row>
    <row r="61" spans="1:17" ht="15.75" customHeight="1" x14ac:dyDescent="0.25">
      <c r="A61" s="12"/>
      <c r="B61" s="18"/>
      <c r="C61" s="105" t="s">
        <v>82</v>
      </c>
      <c r="D61" s="106">
        <v>35</v>
      </c>
      <c r="E61" s="106" t="s">
        <v>57</v>
      </c>
      <c r="F61" s="107" t="s">
        <v>8</v>
      </c>
      <c r="G61" s="105">
        <v>6</v>
      </c>
      <c r="H61" s="105" t="s">
        <v>72</v>
      </c>
      <c r="I61" s="107" t="s">
        <v>8</v>
      </c>
      <c r="J61" s="105">
        <v>1</v>
      </c>
      <c r="K61" s="108" t="s">
        <v>58</v>
      </c>
      <c r="L61" s="103">
        <f>D61*G61*J61</f>
        <v>210</v>
      </c>
      <c r="M61" s="115" t="s">
        <v>51</v>
      </c>
      <c r="N61" s="109">
        <v>300000</v>
      </c>
      <c r="O61" s="110">
        <f>L61*N61</f>
        <v>63000000</v>
      </c>
      <c r="P61" s="5"/>
    </row>
    <row r="62" spans="1:17" ht="15.75" customHeight="1" x14ac:dyDescent="0.25">
      <c r="A62" s="12"/>
      <c r="B62" s="18"/>
      <c r="C62" s="105" t="s">
        <v>83</v>
      </c>
      <c r="D62" s="106">
        <v>6</v>
      </c>
      <c r="E62" s="106" t="s">
        <v>72</v>
      </c>
      <c r="F62" s="105" t="s">
        <v>8</v>
      </c>
      <c r="G62" s="105">
        <v>1</v>
      </c>
      <c r="H62" s="105" t="s">
        <v>40</v>
      </c>
      <c r="I62" s="105" t="s">
        <v>8</v>
      </c>
      <c r="J62" s="105">
        <v>1</v>
      </c>
      <c r="K62" s="108" t="s">
        <v>58</v>
      </c>
      <c r="L62" s="103">
        <f t="shared" ref="L62:L63" si="6">D62*G62*J62</f>
        <v>6</v>
      </c>
      <c r="M62" s="115" t="s">
        <v>72</v>
      </c>
      <c r="N62" s="109">
        <v>500000</v>
      </c>
      <c r="O62" s="110">
        <f>L62*N62</f>
        <v>3000000</v>
      </c>
      <c r="P62" s="5"/>
    </row>
    <row r="63" spans="1:17" ht="15.75" customHeight="1" x14ac:dyDescent="0.25">
      <c r="A63" s="12"/>
      <c r="B63" s="18"/>
      <c r="C63" s="105" t="s">
        <v>84</v>
      </c>
      <c r="D63" s="106">
        <v>2</v>
      </c>
      <c r="E63" s="106" t="s">
        <v>72</v>
      </c>
      <c r="F63" s="107" t="s">
        <v>8</v>
      </c>
      <c r="G63" s="105">
        <v>1</v>
      </c>
      <c r="H63" s="105" t="s">
        <v>40</v>
      </c>
      <c r="I63" s="107" t="s">
        <v>8</v>
      </c>
      <c r="J63" s="105">
        <v>1</v>
      </c>
      <c r="K63" s="108" t="s">
        <v>58</v>
      </c>
      <c r="L63" s="103">
        <f t="shared" si="6"/>
        <v>2</v>
      </c>
      <c r="M63" s="115" t="s">
        <v>72</v>
      </c>
      <c r="N63" s="109">
        <v>1000000</v>
      </c>
      <c r="O63" s="110">
        <f>L63*N63</f>
        <v>2000000</v>
      </c>
      <c r="P63" s="5"/>
    </row>
    <row r="64" spans="1:17" ht="15.75" customHeight="1" x14ac:dyDescent="0.25">
      <c r="A64" s="12"/>
      <c r="B64" s="18"/>
      <c r="C64" s="116" t="s">
        <v>15</v>
      </c>
      <c r="D64" s="106"/>
      <c r="E64" s="106"/>
      <c r="F64" s="105"/>
      <c r="G64" s="105"/>
      <c r="H64" s="105"/>
      <c r="I64" s="107"/>
      <c r="J64" s="105"/>
      <c r="K64" s="108"/>
      <c r="L64" s="103"/>
      <c r="M64" s="103"/>
      <c r="N64" s="109"/>
      <c r="O64" s="114"/>
      <c r="P64" s="5"/>
    </row>
    <row r="65" spans="1:16" ht="15.75" customHeight="1" x14ac:dyDescent="0.25">
      <c r="A65" s="12"/>
      <c r="B65" s="18"/>
      <c r="C65" s="105" t="s">
        <v>85</v>
      </c>
      <c r="D65" s="106">
        <v>4</v>
      </c>
      <c r="E65" s="106" t="s">
        <v>57</v>
      </c>
      <c r="F65" s="105" t="s">
        <v>8</v>
      </c>
      <c r="G65" s="105">
        <v>2</v>
      </c>
      <c r="H65" s="105" t="s">
        <v>75</v>
      </c>
      <c r="I65" s="105" t="s">
        <v>8</v>
      </c>
      <c r="J65" s="105">
        <v>6</v>
      </c>
      <c r="K65" s="108" t="s">
        <v>72</v>
      </c>
      <c r="L65" s="103">
        <f>D65*G65*J65</f>
        <v>48</v>
      </c>
      <c r="M65" s="103" t="s">
        <v>55</v>
      </c>
      <c r="N65" s="109">
        <v>1000000</v>
      </c>
      <c r="O65" s="110">
        <f>L65*N65</f>
        <v>48000000</v>
      </c>
      <c r="P65" s="5"/>
    </row>
    <row r="66" spans="1:16" ht="15.75" customHeight="1" x14ac:dyDescent="0.25">
      <c r="A66" s="12"/>
      <c r="B66" s="18"/>
      <c r="C66" s="111" t="s">
        <v>86</v>
      </c>
      <c r="D66" s="106">
        <v>2</v>
      </c>
      <c r="E66" s="106" t="s">
        <v>57</v>
      </c>
      <c r="F66" s="107" t="s">
        <v>8</v>
      </c>
      <c r="G66" s="105">
        <v>1</v>
      </c>
      <c r="H66" s="105" t="s">
        <v>75</v>
      </c>
      <c r="I66" s="105" t="s">
        <v>8</v>
      </c>
      <c r="J66" s="105">
        <v>2</v>
      </c>
      <c r="K66" s="108" t="s">
        <v>72</v>
      </c>
      <c r="L66" s="103">
        <f>D66*G66*J66</f>
        <v>4</v>
      </c>
      <c r="M66" s="115" t="s">
        <v>62</v>
      </c>
      <c r="N66" s="109">
        <v>1000000</v>
      </c>
      <c r="O66" s="110">
        <f>L66*N66</f>
        <v>4000000</v>
      </c>
      <c r="P66" s="5"/>
    </row>
    <row r="67" spans="1:16" ht="15.75" customHeight="1" x14ac:dyDescent="0.25">
      <c r="A67" s="12"/>
      <c r="B67" s="18"/>
      <c r="C67" s="116" t="s">
        <v>87</v>
      </c>
      <c r="D67" s="117"/>
      <c r="E67" s="117"/>
      <c r="F67" s="118"/>
      <c r="G67" s="118"/>
      <c r="H67" s="118"/>
      <c r="I67" s="118"/>
      <c r="J67" s="118"/>
      <c r="K67" s="119"/>
      <c r="L67" s="120"/>
      <c r="M67" s="120"/>
      <c r="N67" s="120"/>
      <c r="O67" s="114"/>
      <c r="P67" s="5"/>
    </row>
    <row r="68" spans="1:16" ht="15.75" customHeight="1" x14ac:dyDescent="0.25">
      <c r="A68" s="12"/>
      <c r="B68" s="18"/>
      <c r="C68" s="105" t="s">
        <v>88</v>
      </c>
      <c r="D68" s="117"/>
      <c r="E68" s="117"/>
      <c r="F68" s="118"/>
      <c r="G68" s="118"/>
      <c r="H68" s="118"/>
      <c r="I68" s="118"/>
      <c r="J68" s="118"/>
      <c r="K68" s="119"/>
      <c r="L68" s="120"/>
      <c r="M68" s="120"/>
      <c r="N68" s="120"/>
      <c r="O68" s="104"/>
      <c r="P68" s="5"/>
    </row>
    <row r="69" spans="1:16" ht="15.75" customHeight="1" x14ac:dyDescent="0.25">
      <c r="A69" s="12"/>
      <c r="B69" s="18"/>
      <c r="C69" s="105" t="s">
        <v>27</v>
      </c>
      <c r="D69" s="106">
        <v>25</v>
      </c>
      <c r="E69" s="106" t="s">
        <v>57</v>
      </c>
      <c r="F69" s="107" t="s">
        <v>8</v>
      </c>
      <c r="G69" s="105">
        <v>1</v>
      </c>
      <c r="H69" s="105" t="s">
        <v>89</v>
      </c>
      <c r="I69" s="107" t="s">
        <v>8</v>
      </c>
      <c r="J69" s="105">
        <v>1</v>
      </c>
      <c r="K69" s="108" t="s">
        <v>58</v>
      </c>
      <c r="L69" s="103">
        <f>+J69*G69*D69</f>
        <v>25</v>
      </c>
      <c r="M69" s="115" t="s">
        <v>50</v>
      </c>
      <c r="N69" s="109">
        <v>3000000</v>
      </c>
      <c r="O69" s="110">
        <f>L69*N69</f>
        <v>75000000</v>
      </c>
      <c r="P69" s="5"/>
    </row>
    <row r="70" spans="1:16" ht="15.75" customHeight="1" x14ac:dyDescent="0.25">
      <c r="A70" s="12"/>
      <c r="B70" s="18"/>
      <c r="C70" s="105" t="s">
        <v>34</v>
      </c>
      <c r="D70" s="106">
        <v>25</v>
      </c>
      <c r="E70" s="106" t="s">
        <v>57</v>
      </c>
      <c r="F70" s="107" t="s">
        <v>8</v>
      </c>
      <c r="G70" s="105">
        <v>2</v>
      </c>
      <c r="H70" s="105" t="s">
        <v>72</v>
      </c>
      <c r="I70" s="107" t="s">
        <v>8</v>
      </c>
      <c r="J70" s="105">
        <v>1</v>
      </c>
      <c r="K70" s="108" t="s">
        <v>58</v>
      </c>
      <c r="L70" s="103">
        <f>+J70*G70*D70</f>
        <v>50</v>
      </c>
      <c r="M70" s="115" t="s">
        <v>51</v>
      </c>
      <c r="N70" s="109">
        <v>400000</v>
      </c>
      <c r="O70" s="110">
        <f>L70*N70</f>
        <v>20000000</v>
      </c>
      <c r="P70" s="5"/>
    </row>
    <row r="71" spans="1:16" ht="15.75" customHeight="1" x14ac:dyDescent="0.25">
      <c r="A71" s="12"/>
      <c r="B71" s="18"/>
      <c r="C71" s="116" t="s">
        <v>19</v>
      </c>
      <c r="D71" s="101"/>
      <c r="E71" s="101"/>
      <c r="F71" s="100"/>
      <c r="G71" s="100"/>
      <c r="H71" s="100"/>
      <c r="I71" s="100"/>
      <c r="J71" s="100"/>
      <c r="K71" s="102"/>
      <c r="L71" s="103"/>
      <c r="M71" s="103"/>
      <c r="N71" s="103"/>
      <c r="O71" s="114"/>
      <c r="P71" s="5"/>
    </row>
    <row r="72" spans="1:16" ht="15.75" customHeight="1" x14ac:dyDescent="0.25">
      <c r="A72" s="12"/>
      <c r="B72" s="18"/>
      <c r="C72" s="121" t="s">
        <v>119</v>
      </c>
      <c r="D72" s="106"/>
      <c r="E72" s="106"/>
      <c r="F72" s="105"/>
      <c r="G72" s="105"/>
      <c r="H72" s="105"/>
      <c r="I72" s="105"/>
      <c r="J72" s="105"/>
      <c r="K72" s="108"/>
      <c r="L72" s="103"/>
      <c r="M72" s="103"/>
      <c r="N72" s="109"/>
      <c r="O72" s="104"/>
      <c r="P72" s="5"/>
    </row>
    <row r="73" spans="1:16" ht="15.75" customHeight="1" x14ac:dyDescent="0.25">
      <c r="A73" s="12"/>
      <c r="B73" s="18"/>
      <c r="C73" s="105" t="s">
        <v>118</v>
      </c>
      <c r="D73" s="106">
        <v>10</v>
      </c>
      <c r="E73" s="106" t="s">
        <v>57</v>
      </c>
      <c r="F73" s="107" t="s">
        <v>8</v>
      </c>
      <c r="G73" s="105">
        <f>+G50</f>
        <v>1</v>
      </c>
      <c r="H73" s="105" t="s">
        <v>89</v>
      </c>
      <c r="I73" s="107" t="s">
        <v>8</v>
      </c>
      <c r="J73" s="105">
        <v>6</v>
      </c>
      <c r="K73" s="108" t="s">
        <v>122</v>
      </c>
      <c r="L73" s="103">
        <f>+J73*G73*D73</f>
        <v>60</v>
      </c>
      <c r="M73" s="103" t="s">
        <v>50</v>
      </c>
      <c r="N73" s="109">
        <v>150000</v>
      </c>
      <c r="O73" s="110">
        <f t="shared" ref="O73" si="7">L73*N73</f>
        <v>9000000</v>
      </c>
      <c r="P73" s="5"/>
    </row>
    <row r="74" spans="1:16" ht="15.75" customHeight="1" x14ac:dyDescent="0.25">
      <c r="A74" s="12"/>
      <c r="B74" s="18"/>
      <c r="C74" s="105" t="s">
        <v>91</v>
      </c>
      <c r="D74" s="106">
        <v>1</v>
      </c>
      <c r="E74" s="106" t="s">
        <v>57</v>
      </c>
      <c r="F74" s="107" t="s">
        <v>8</v>
      </c>
      <c r="G74" s="105">
        <v>1</v>
      </c>
      <c r="H74" s="105" t="s">
        <v>89</v>
      </c>
      <c r="I74" s="107" t="s">
        <v>8</v>
      </c>
      <c r="J74" s="105">
        <v>1</v>
      </c>
      <c r="K74" s="108" t="s">
        <v>89</v>
      </c>
      <c r="L74" s="103">
        <f t="shared" ref="L74" si="8">+J74*G74*D74</f>
        <v>1</v>
      </c>
      <c r="M74" s="103" t="s">
        <v>50</v>
      </c>
      <c r="N74" s="109">
        <v>150000</v>
      </c>
      <c r="O74" s="110">
        <f>L74*N74</f>
        <v>150000</v>
      </c>
      <c r="P74" s="5"/>
    </row>
    <row r="75" spans="1:16" ht="15.75" customHeight="1" x14ac:dyDescent="0.25">
      <c r="A75" s="12"/>
      <c r="B75" s="18"/>
      <c r="C75" s="122" t="s">
        <v>120</v>
      </c>
      <c r="D75" s="106">
        <v>10</v>
      </c>
      <c r="E75" s="106" t="s">
        <v>57</v>
      </c>
      <c r="F75" s="107" t="s">
        <v>8</v>
      </c>
      <c r="G75" s="105">
        <v>1</v>
      </c>
      <c r="H75" s="105" t="s">
        <v>72</v>
      </c>
      <c r="I75" s="107" t="s">
        <v>8</v>
      </c>
      <c r="J75" s="105">
        <v>6</v>
      </c>
      <c r="K75" s="108" t="s">
        <v>72</v>
      </c>
      <c r="L75" s="103">
        <f>D75*G75*J75</f>
        <v>60</v>
      </c>
      <c r="M75" s="103" t="s">
        <v>51</v>
      </c>
      <c r="N75" s="109">
        <v>130000</v>
      </c>
      <c r="O75" s="110">
        <f>L75*N75</f>
        <v>7800000</v>
      </c>
      <c r="P75" s="5"/>
    </row>
    <row r="76" spans="1:16" ht="15.75" customHeight="1" x14ac:dyDescent="0.25">
      <c r="A76" s="12"/>
      <c r="B76" s="18"/>
      <c r="C76" s="122" t="s">
        <v>121</v>
      </c>
      <c r="D76" s="106">
        <v>1</v>
      </c>
      <c r="E76" s="106" t="s">
        <v>57</v>
      </c>
      <c r="F76" s="107" t="s">
        <v>8</v>
      </c>
      <c r="G76" s="105">
        <v>1</v>
      </c>
      <c r="H76" s="105" t="s">
        <v>72</v>
      </c>
      <c r="I76" s="107" t="s">
        <v>8</v>
      </c>
      <c r="J76" s="105">
        <v>1</v>
      </c>
      <c r="K76" s="108" t="s">
        <v>72</v>
      </c>
      <c r="L76" s="103">
        <f>D76*G76*J76</f>
        <v>1</v>
      </c>
      <c r="M76" s="103" t="s">
        <v>51</v>
      </c>
      <c r="N76" s="109">
        <v>130000</v>
      </c>
      <c r="O76" s="110">
        <f>L76*N76</f>
        <v>130000</v>
      </c>
      <c r="P76" s="5"/>
    </row>
    <row r="77" spans="1:16" ht="15.75" customHeight="1" x14ac:dyDescent="0.25">
      <c r="A77" s="12"/>
      <c r="B77" s="18"/>
      <c r="C77" s="121" t="s">
        <v>4</v>
      </c>
      <c r="D77" s="106"/>
      <c r="E77" s="106"/>
      <c r="F77" s="107"/>
      <c r="G77" s="105"/>
      <c r="H77" s="105"/>
      <c r="I77" s="107"/>
      <c r="J77" s="105"/>
      <c r="K77" s="108"/>
      <c r="L77" s="103"/>
      <c r="M77" s="103"/>
      <c r="N77" s="109"/>
      <c r="O77" s="110"/>
      <c r="P77" s="5"/>
    </row>
    <row r="78" spans="1:16" ht="15.75" customHeight="1" x14ac:dyDescent="0.25">
      <c r="A78" s="12"/>
      <c r="B78" s="18"/>
      <c r="C78" s="105" t="s">
        <v>92</v>
      </c>
      <c r="D78" s="106">
        <v>10</v>
      </c>
      <c r="E78" s="106" t="s">
        <v>57</v>
      </c>
      <c r="F78" s="105" t="s">
        <v>8</v>
      </c>
      <c r="G78" s="105">
        <v>2</v>
      </c>
      <c r="H78" s="105" t="s">
        <v>89</v>
      </c>
      <c r="I78" s="105" t="s">
        <v>8</v>
      </c>
      <c r="J78" s="105">
        <v>1</v>
      </c>
      <c r="K78" s="108" t="s">
        <v>58</v>
      </c>
      <c r="L78" s="103">
        <f>+J78*G78*D78</f>
        <v>20</v>
      </c>
      <c r="M78" s="103" t="s">
        <v>50</v>
      </c>
      <c r="N78" s="109">
        <v>150000</v>
      </c>
      <c r="O78" s="110">
        <f>L78*N78</f>
        <v>3000000</v>
      </c>
      <c r="P78" s="5"/>
    </row>
    <row r="79" spans="1:16" ht="15.75" customHeight="1" x14ac:dyDescent="0.25">
      <c r="A79" s="12"/>
      <c r="B79" s="18"/>
      <c r="C79" s="122" t="s">
        <v>93</v>
      </c>
      <c r="D79" s="106">
        <v>10</v>
      </c>
      <c r="E79" s="106" t="s">
        <v>57</v>
      </c>
      <c r="F79" s="107" t="s">
        <v>8</v>
      </c>
      <c r="G79" s="105">
        <v>2</v>
      </c>
      <c r="H79" s="105" t="s">
        <v>72</v>
      </c>
      <c r="I79" s="107" t="s">
        <v>8</v>
      </c>
      <c r="J79" s="105">
        <v>1</v>
      </c>
      <c r="K79" s="108" t="s">
        <v>58</v>
      </c>
      <c r="L79" s="103">
        <f>D79*G79*J79</f>
        <v>20</v>
      </c>
      <c r="M79" s="103" t="s">
        <v>51</v>
      </c>
      <c r="N79" s="109">
        <v>130000</v>
      </c>
      <c r="O79" s="110">
        <f>L79*N79</f>
        <v>2600000</v>
      </c>
      <c r="P79" s="5"/>
    </row>
    <row r="80" spans="1:16" ht="15.75" customHeight="1" x14ac:dyDescent="0.25">
      <c r="A80" s="12"/>
      <c r="B80" s="18"/>
      <c r="C80" s="122"/>
      <c r="D80" s="106"/>
      <c r="E80" s="106"/>
      <c r="F80" s="107"/>
      <c r="G80" s="105"/>
      <c r="H80" s="105"/>
      <c r="I80" s="107"/>
      <c r="J80" s="105"/>
      <c r="K80" s="106"/>
      <c r="L80" s="103"/>
      <c r="M80" s="123"/>
      <c r="N80" s="109"/>
      <c r="O80" s="124"/>
      <c r="P80" s="5"/>
    </row>
    <row r="81" spans="1:17" ht="15.75" customHeight="1" x14ac:dyDescent="0.25">
      <c r="A81" s="15"/>
      <c r="B81" s="18"/>
      <c r="C81" s="77" t="s">
        <v>94</v>
      </c>
      <c r="D81" s="7"/>
      <c r="F81" s="6"/>
      <c r="G81" s="6"/>
      <c r="H81" s="6"/>
      <c r="I81" s="6"/>
      <c r="K81" s="125"/>
      <c r="L81" s="126"/>
      <c r="M81" s="47"/>
      <c r="N81" s="48"/>
      <c r="O81" s="13">
        <f>SUM(O83:O120)</f>
        <v>2256650000</v>
      </c>
      <c r="P81" s="5"/>
    </row>
    <row r="82" spans="1:17" ht="15.75" customHeight="1" x14ac:dyDescent="0.25">
      <c r="A82" s="15"/>
      <c r="B82" s="18"/>
      <c r="C82" s="95" t="s">
        <v>95</v>
      </c>
      <c r="D82" s="7"/>
      <c r="F82" s="6"/>
      <c r="G82" s="6"/>
      <c r="H82" s="6"/>
      <c r="I82" s="6"/>
      <c r="L82" s="25"/>
      <c r="M82" s="86"/>
      <c r="N82" s="48"/>
      <c r="O82" s="14"/>
      <c r="P82" s="5"/>
    </row>
    <row r="83" spans="1:17" ht="15.75" customHeight="1" x14ac:dyDescent="0.25">
      <c r="A83" s="15"/>
      <c r="B83" s="18"/>
      <c r="C83" s="21" t="s">
        <v>96</v>
      </c>
      <c r="D83" s="21"/>
      <c r="E83" s="21"/>
      <c r="F83" s="22"/>
      <c r="G83" s="21">
        <v>5</v>
      </c>
      <c r="H83" s="23" t="s">
        <v>9</v>
      </c>
      <c r="I83" s="22"/>
      <c r="J83" s="24"/>
      <c r="K83" s="23"/>
      <c r="L83" s="25">
        <f>G83</f>
        <v>5</v>
      </c>
      <c r="M83" s="86" t="s">
        <v>40</v>
      </c>
      <c r="N83" s="76">
        <v>250000</v>
      </c>
      <c r="O83" s="26">
        <f t="shared" ref="O83:O84" si="9">N83*L83</f>
        <v>1250000</v>
      </c>
      <c r="P83" s="5"/>
    </row>
    <row r="84" spans="1:17" ht="15.75" customHeight="1" x14ac:dyDescent="0.25">
      <c r="A84" s="12"/>
      <c r="B84" s="87"/>
      <c r="C84" s="21" t="s">
        <v>123</v>
      </c>
      <c r="D84" s="21"/>
      <c r="E84" s="21"/>
      <c r="F84" s="22"/>
      <c r="G84" s="21">
        <v>1</v>
      </c>
      <c r="H84" s="23" t="s">
        <v>9</v>
      </c>
      <c r="I84" s="22" t="s">
        <v>8</v>
      </c>
      <c r="J84" s="24">
        <v>5</v>
      </c>
      <c r="K84" s="23" t="s">
        <v>28</v>
      </c>
      <c r="L84" s="25">
        <f>G84*J84</f>
        <v>5</v>
      </c>
      <c r="M84" s="86" t="s">
        <v>40</v>
      </c>
      <c r="N84" s="76">
        <v>12500000</v>
      </c>
      <c r="O84" s="26">
        <f t="shared" si="9"/>
        <v>62500000</v>
      </c>
      <c r="P84" s="5"/>
    </row>
    <row r="85" spans="1:17" ht="15.75" customHeight="1" x14ac:dyDescent="0.25">
      <c r="A85" s="12"/>
      <c r="B85" s="87"/>
      <c r="C85" s="97" t="s">
        <v>124</v>
      </c>
      <c r="D85" s="21"/>
      <c r="E85" s="21"/>
      <c r="F85" s="22"/>
      <c r="G85" s="21"/>
      <c r="H85" s="23"/>
      <c r="I85" s="22"/>
      <c r="J85" s="24"/>
      <c r="K85" s="127"/>
      <c r="L85" s="126"/>
      <c r="M85" s="47"/>
      <c r="N85" s="48"/>
      <c r="O85" s="26"/>
      <c r="P85" s="5"/>
    </row>
    <row r="86" spans="1:17" ht="15.75" customHeight="1" x14ac:dyDescent="0.25">
      <c r="A86" s="15"/>
      <c r="B86" s="18"/>
      <c r="C86" s="21" t="s">
        <v>97</v>
      </c>
      <c r="D86" s="21"/>
      <c r="E86" s="21"/>
      <c r="F86" s="22"/>
      <c r="G86" s="21">
        <v>1</v>
      </c>
      <c r="H86" s="23" t="s">
        <v>9</v>
      </c>
      <c r="I86" s="22"/>
      <c r="J86" s="24"/>
      <c r="K86" s="23"/>
      <c r="L86" s="25">
        <f>G86</f>
        <v>1</v>
      </c>
      <c r="M86" s="86" t="s">
        <v>40</v>
      </c>
      <c r="N86" s="76">
        <v>1000000</v>
      </c>
      <c r="O86" s="26">
        <f>N86*L86</f>
        <v>1000000</v>
      </c>
      <c r="P86" s="5"/>
    </row>
    <row r="87" spans="1:17" ht="15.75" customHeight="1" x14ac:dyDescent="0.25">
      <c r="A87" s="15"/>
      <c r="B87" s="18"/>
      <c r="C87" s="96" t="s">
        <v>125</v>
      </c>
      <c r="D87" s="21"/>
      <c r="E87" s="21"/>
      <c r="F87" s="22"/>
      <c r="G87" s="21"/>
      <c r="H87" s="23"/>
      <c r="I87" s="22"/>
      <c r="J87" s="24"/>
      <c r="K87" s="23"/>
      <c r="L87" s="25"/>
      <c r="M87" s="86"/>
      <c r="N87" s="76"/>
      <c r="O87" s="26"/>
      <c r="P87" s="5"/>
    </row>
    <row r="88" spans="1:17" ht="15.75" customHeight="1" x14ac:dyDescent="0.25">
      <c r="A88" s="12"/>
      <c r="B88" s="87"/>
      <c r="C88" s="21" t="s">
        <v>98</v>
      </c>
      <c r="D88" s="21"/>
      <c r="E88" s="21"/>
      <c r="F88" s="22"/>
      <c r="G88" s="21">
        <v>1</v>
      </c>
      <c r="H88" s="23" t="s">
        <v>9</v>
      </c>
      <c r="I88" s="22" t="s">
        <v>8</v>
      </c>
      <c r="J88" s="24">
        <v>5</v>
      </c>
      <c r="K88" s="23" t="s">
        <v>28</v>
      </c>
      <c r="L88" s="25">
        <f>G88*J88</f>
        <v>5</v>
      </c>
      <c r="M88" s="86" t="s">
        <v>40</v>
      </c>
      <c r="N88" s="76">
        <v>2300000</v>
      </c>
      <c r="O88" s="26">
        <f>N88*L88</f>
        <v>11500000</v>
      </c>
      <c r="P88" s="5"/>
      <c r="Q88" s="5" t="s">
        <v>142</v>
      </c>
    </row>
    <row r="89" spans="1:17" ht="15.75" customHeight="1" x14ac:dyDescent="0.25">
      <c r="A89" s="12"/>
      <c r="B89" s="87"/>
      <c r="C89" s="21" t="s">
        <v>6</v>
      </c>
      <c r="D89" s="21">
        <v>20</v>
      </c>
      <c r="E89" s="21" t="s">
        <v>7</v>
      </c>
      <c r="F89" s="22" t="s">
        <v>8</v>
      </c>
      <c r="G89" s="21">
        <v>1</v>
      </c>
      <c r="H89" s="23" t="s">
        <v>9</v>
      </c>
      <c r="I89" s="22" t="s">
        <v>8</v>
      </c>
      <c r="J89" s="24">
        <v>5</v>
      </c>
      <c r="K89" s="23" t="s">
        <v>28</v>
      </c>
      <c r="L89" s="25">
        <f>D89*G89</f>
        <v>20</v>
      </c>
      <c r="M89" s="7" t="s">
        <v>51</v>
      </c>
      <c r="N89" s="76">
        <v>60000</v>
      </c>
      <c r="O89" s="26">
        <f>N89*L89</f>
        <v>1200000</v>
      </c>
      <c r="P89" s="5"/>
      <c r="Q89" s="5" t="s">
        <v>143</v>
      </c>
    </row>
    <row r="90" spans="1:17" ht="15.75" customHeight="1" x14ac:dyDescent="0.25">
      <c r="A90" s="15"/>
      <c r="B90" s="69"/>
      <c r="C90" s="6" t="s">
        <v>126</v>
      </c>
      <c r="D90" s="24">
        <v>10</v>
      </c>
      <c r="E90" s="5" t="s">
        <v>7</v>
      </c>
      <c r="F90" s="5" t="s">
        <v>8</v>
      </c>
      <c r="G90" s="5">
        <v>1</v>
      </c>
      <c r="H90" s="6" t="s">
        <v>21</v>
      </c>
      <c r="I90" s="7" t="s">
        <v>8</v>
      </c>
      <c r="J90" s="24">
        <v>5</v>
      </c>
      <c r="K90" s="125" t="s">
        <v>28</v>
      </c>
      <c r="L90" s="126">
        <f>J90*G90*D90</f>
        <v>50</v>
      </c>
      <c r="M90" s="47" t="s">
        <v>50</v>
      </c>
      <c r="N90" s="48">
        <v>110000</v>
      </c>
      <c r="O90" s="26">
        <f t="shared" ref="O90:O97" si="10">N90*L90</f>
        <v>5500000</v>
      </c>
      <c r="Q90" s="5" t="s">
        <v>145</v>
      </c>
    </row>
    <row r="91" spans="1:17" ht="15.75" customHeight="1" x14ac:dyDescent="0.25">
      <c r="A91" s="15"/>
      <c r="B91" s="69"/>
      <c r="C91" s="6" t="s">
        <v>16</v>
      </c>
      <c r="D91" s="24">
        <v>5</v>
      </c>
      <c r="E91" s="5" t="s">
        <v>7</v>
      </c>
      <c r="F91" s="5" t="s">
        <v>8</v>
      </c>
      <c r="G91" s="5">
        <v>1</v>
      </c>
      <c r="H91" s="6" t="s">
        <v>9</v>
      </c>
      <c r="I91" s="7" t="s">
        <v>8</v>
      </c>
      <c r="J91" s="24">
        <v>5</v>
      </c>
      <c r="K91" s="125" t="s">
        <v>28</v>
      </c>
      <c r="L91" s="126">
        <f>J91*G91*D91</f>
        <v>25</v>
      </c>
      <c r="M91" s="47" t="s">
        <v>50</v>
      </c>
      <c r="N91" s="48">
        <v>1000000</v>
      </c>
      <c r="O91" s="26">
        <f t="shared" ref="O91" si="11">N91*L91</f>
        <v>25000000</v>
      </c>
      <c r="Q91" s="5" t="s">
        <v>144</v>
      </c>
    </row>
    <row r="92" spans="1:17" ht="15.75" customHeight="1" x14ac:dyDescent="0.25">
      <c r="A92" s="15"/>
      <c r="B92" s="69"/>
      <c r="C92" s="6" t="s">
        <v>127</v>
      </c>
      <c r="D92" s="24">
        <v>5</v>
      </c>
      <c r="E92" s="5" t="s">
        <v>7</v>
      </c>
      <c r="F92" s="5" t="s">
        <v>8</v>
      </c>
      <c r="G92" s="5">
        <v>1</v>
      </c>
      <c r="H92" s="6" t="s">
        <v>21</v>
      </c>
      <c r="I92" s="7" t="s">
        <v>8</v>
      </c>
      <c r="J92" s="24">
        <v>5</v>
      </c>
      <c r="K92" s="125" t="s">
        <v>28</v>
      </c>
      <c r="L92" s="126">
        <f>J92*G92*D92</f>
        <v>25</v>
      </c>
      <c r="M92" s="47" t="s">
        <v>50</v>
      </c>
      <c r="N92" s="48">
        <v>3000000</v>
      </c>
      <c r="O92" s="26">
        <f t="shared" si="10"/>
        <v>75000000</v>
      </c>
    </row>
    <row r="93" spans="1:17" ht="15.75" customHeight="1" x14ac:dyDescent="0.25">
      <c r="A93" s="15"/>
      <c r="B93" s="69"/>
      <c r="C93" s="21" t="s">
        <v>128</v>
      </c>
      <c r="D93" s="24">
        <v>5</v>
      </c>
      <c r="E93" s="21" t="s">
        <v>7</v>
      </c>
      <c r="F93" s="22" t="s">
        <v>8</v>
      </c>
      <c r="G93" s="21">
        <v>3</v>
      </c>
      <c r="H93" s="23" t="s">
        <v>10</v>
      </c>
      <c r="I93" s="22" t="s">
        <v>8</v>
      </c>
      <c r="J93" s="24">
        <v>5</v>
      </c>
      <c r="K93" s="127" t="s">
        <v>28</v>
      </c>
      <c r="L93" s="126">
        <f>D93*G93*J93</f>
        <v>75</v>
      </c>
      <c r="M93" s="47" t="s">
        <v>51</v>
      </c>
      <c r="N93" s="48">
        <v>400000</v>
      </c>
      <c r="O93" s="26">
        <f t="shared" si="10"/>
        <v>30000000</v>
      </c>
    </row>
    <row r="94" spans="1:17" ht="15.75" customHeight="1" x14ac:dyDescent="0.25">
      <c r="A94" s="15"/>
      <c r="B94" s="18"/>
      <c r="C94" s="21" t="s">
        <v>129</v>
      </c>
      <c r="D94" s="24">
        <v>5</v>
      </c>
      <c r="E94" s="21" t="s">
        <v>7</v>
      </c>
      <c r="F94" s="22" t="s">
        <v>8</v>
      </c>
      <c r="G94" s="21">
        <v>2</v>
      </c>
      <c r="H94" s="23" t="s">
        <v>10</v>
      </c>
      <c r="I94" s="22" t="s">
        <v>8</v>
      </c>
      <c r="J94" s="24">
        <v>5</v>
      </c>
      <c r="K94" s="127" t="s">
        <v>28</v>
      </c>
      <c r="L94" s="126">
        <f>D94*G94*J94</f>
        <v>50</v>
      </c>
      <c r="M94" s="47" t="s">
        <v>51</v>
      </c>
      <c r="N94" s="48">
        <v>400000</v>
      </c>
      <c r="O94" s="26">
        <f t="shared" si="10"/>
        <v>20000000</v>
      </c>
    </row>
    <row r="95" spans="1:17" ht="15.75" customHeight="1" x14ac:dyDescent="0.25">
      <c r="A95" s="15"/>
      <c r="B95" s="18"/>
      <c r="C95" s="21" t="s">
        <v>90</v>
      </c>
      <c r="D95" s="24">
        <v>2</v>
      </c>
      <c r="E95" s="5" t="s">
        <v>7</v>
      </c>
      <c r="F95" s="5" t="s">
        <v>8</v>
      </c>
      <c r="G95" s="5">
        <v>1</v>
      </c>
      <c r="H95" s="6" t="s">
        <v>21</v>
      </c>
      <c r="I95" s="7" t="s">
        <v>8</v>
      </c>
      <c r="J95" s="24">
        <v>5</v>
      </c>
      <c r="K95" s="125" t="s">
        <v>28</v>
      </c>
      <c r="L95" s="126">
        <f>J95*G95*D95</f>
        <v>10</v>
      </c>
      <c r="M95" s="47" t="s">
        <v>50</v>
      </c>
      <c r="N95" s="48">
        <v>3000000</v>
      </c>
      <c r="O95" s="26">
        <f t="shared" si="10"/>
        <v>30000000</v>
      </c>
    </row>
    <row r="96" spans="1:17" ht="15.75" customHeight="1" x14ac:dyDescent="0.25">
      <c r="A96" s="15"/>
      <c r="B96" s="18"/>
      <c r="C96" s="21" t="s">
        <v>130</v>
      </c>
      <c r="D96" s="24">
        <v>2</v>
      </c>
      <c r="E96" s="21" t="s">
        <v>7</v>
      </c>
      <c r="F96" s="22" t="s">
        <v>8</v>
      </c>
      <c r="G96" s="21">
        <v>5</v>
      </c>
      <c r="H96" s="23" t="s">
        <v>10</v>
      </c>
      <c r="I96" s="22" t="s">
        <v>8</v>
      </c>
      <c r="J96" s="24">
        <v>5</v>
      </c>
      <c r="K96" s="127" t="s">
        <v>28</v>
      </c>
      <c r="L96" s="126">
        <f>D96*G96*J96</f>
        <v>50</v>
      </c>
      <c r="M96" s="47" t="s">
        <v>51</v>
      </c>
      <c r="N96" s="48">
        <v>400000</v>
      </c>
      <c r="O96" s="26">
        <f t="shared" si="10"/>
        <v>20000000</v>
      </c>
    </row>
    <row r="97" spans="1:17" ht="15.75" customHeight="1" x14ac:dyDescent="0.25">
      <c r="A97" s="15"/>
      <c r="B97" s="18"/>
      <c r="C97" s="21" t="s">
        <v>131</v>
      </c>
      <c r="D97" s="24">
        <v>2</v>
      </c>
      <c r="E97" s="21" t="s">
        <v>7</v>
      </c>
      <c r="F97" s="22" t="s">
        <v>8</v>
      </c>
      <c r="G97" s="21">
        <v>4</v>
      </c>
      <c r="H97" s="23" t="s">
        <v>10</v>
      </c>
      <c r="I97" s="22" t="s">
        <v>8</v>
      </c>
      <c r="J97" s="24">
        <v>5</v>
      </c>
      <c r="K97" s="127" t="s">
        <v>28</v>
      </c>
      <c r="L97" s="126">
        <f>D97*G97*J97</f>
        <v>40</v>
      </c>
      <c r="M97" s="47" t="s">
        <v>51</v>
      </c>
      <c r="N97" s="48">
        <v>400000</v>
      </c>
      <c r="O97" s="26">
        <f t="shared" si="10"/>
        <v>16000000</v>
      </c>
    </row>
    <row r="98" spans="1:17" ht="15.75" customHeight="1" x14ac:dyDescent="0.25">
      <c r="A98" s="15"/>
      <c r="B98" s="18"/>
      <c r="C98" s="96" t="s">
        <v>132</v>
      </c>
      <c r="D98" s="21"/>
      <c r="E98" s="21"/>
      <c r="F98" s="22"/>
      <c r="G98" s="21"/>
      <c r="H98" s="23"/>
      <c r="I98" s="22"/>
      <c r="J98" s="24"/>
      <c r="K98" s="23"/>
      <c r="L98" s="25"/>
      <c r="M98" s="86"/>
      <c r="N98" s="76"/>
      <c r="O98" s="26"/>
      <c r="P98" s="5"/>
    </row>
    <row r="99" spans="1:17" ht="15.75" customHeight="1" x14ac:dyDescent="0.25">
      <c r="A99" s="15"/>
      <c r="B99" s="69"/>
      <c r="C99" s="6" t="s">
        <v>127</v>
      </c>
      <c r="D99" s="24">
        <v>5</v>
      </c>
      <c r="E99" s="5" t="s">
        <v>7</v>
      </c>
      <c r="F99" s="5" t="s">
        <v>8</v>
      </c>
      <c r="G99" s="5">
        <v>1</v>
      </c>
      <c r="H99" s="6" t="s">
        <v>21</v>
      </c>
      <c r="I99" s="7" t="s">
        <v>8</v>
      </c>
      <c r="J99" s="24">
        <v>5</v>
      </c>
      <c r="K99" s="125" t="s">
        <v>28</v>
      </c>
      <c r="L99" s="126">
        <f>J99*G99*D99</f>
        <v>25</v>
      </c>
      <c r="M99" s="47" t="s">
        <v>50</v>
      </c>
      <c r="N99" s="48">
        <v>3000000</v>
      </c>
      <c r="O99" s="26">
        <f t="shared" ref="O99:O104" si="12">N99*L99</f>
        <v>75000000</v>
      </c>
    </row>
    <row r="100" spans="1:17" ht="15.75" customHeight="1" x14ac:dyDescent="0.25">
      <c r="A100" s="15"/>
      <c r="B100" s="69"/>
      <c r="C100" s="21" t="s">
        <v>128</v>
      </c>
      <c r="D100" s="24">
        <v>5</v>
      </c>
      <c r="E100" s="21" t="s">
        <v>7</v>
      </c>
      <c r="F100" s="22" t="s">
        <v>8</v>
      </c>
      <c r="G100" s="21">
        <v>2</v>
      </c>
      <c r="H100" s="23" t="s">
        <v>10</v>
      </c>
      <c r="I100" s="22" t="s">
        <v>8</v>
      </c>
      <c r="J100" s="24">
        <v>5</v>
      </c>
      <c r="K100" s="127" t="s">
        <v>28</v>
      </c>
      <c r="L100" s="126">
        <f>D100*G100*J100</f>
        <v>50</v>
      </c>
      <c r="M100" s="47" t="s">
        <v>51</v>
      </c>
      <c r="N100" s="48">
        <v>400000</v>
      </c>
      <c r="O100" s="26">
        <f t="shared" si="12"/>
        <v>20000000</v>
      </c>
    </row>
    <row r="101" spans="1:17" ht="15.75" customHeight="1" x14ac:dyDescent="0.25">
      <c r="A101" s="15"/>
      <c r="B101" s="18"/>
      <c r="C101" s="21" t="s">
        <v>129</v>
      </c>
      <c r="D101" s="24">
        <v>5</v>
      </c>
      <c r="E101" s="21" t="s">
        <v>7</v>
      </c>
      <c r="F101" s="22" t="s">
        <v>8</v>
      </c>
      <c r="G101" s="21">
        <v>1</v>
      </c>
      <c r="H101" s="23" t="s">
        <v>10</v>
      </c>
      <c r="I101" s="22" t="s">
        <v>8</v>
      </c>
      <c r="J101" s="24">
        <v>5</v>
      </c>
      <c r="K101" s="127" t="s">
        <v>28</v>
      </c>
      <c r="L101" s="126">
        <f>D101*G101*J101</f>
        <v>25</v>
      </c>
      <c r="M101" s="47" t="s">
        <v>51</v>
      </c>
      <c r="N101" s="48">
        <v>400000</v>
      </c>
      <c r="O101" s="26">
        <f t="shared" si="12"/>
        <v>10000000</v>
      </c>
    </row>
    <row r="102" spans="1:17" ht="15.75" customHeight="1" x14ac:dyDescent="0.25">
      <c r="A102" s="15"/>
      <c r="B102" s="18"/>
      <c r="C102" s="21" t="s">
        <v>90</v>
      </c>
      <c r="D102" s="24">
        <v>2</v>
      </c>
      <c r="E102" s="5" t="s">
        <v>7</v>
      </c>
      <c r="F102" s="5" t="s">
        <v>8</v>
      </c>
      <c r="G102" s="5">
        <v>1</v>
      </c>
      <c r="H102" s="6" t="s">
        <v>21</v>
      </c>
      <c r="I102" s="7" t="s">
        <v>8</v>
      </c>
      <c r="J102" s="24">
        <v>5</v>
      </c>
      <c r="K102" s="125" t="s">
        <v>28</v>
      </c>
      <c r="L102" s="126">
        <f>J102*G102*D102</f>
        <v>10</v>
      </c>
      <c r="M102" s="47" t="s">
        <v>50</v>
      </c>
      <c r="N102" s="48">
        <v>3000000</v>
      </c>
      <c r="O102" s="26">
        <f t="shared" si="12"/>
        <v>30000000</v>
      </c>
    </row>
    <row r="103" spans="1:17" ht="15.75" customHeight="1" x14ac:dyDescent="0.25">
      <c r="A103" s="15"/>
      <c r="B103" s="18"/>
      <c r="C103" s="21" t="s">
        <v>130</v>
      </c>
      <c r="D103" s="24">
        <v>2</v>
      </c>
      <c r="E103" s="21" t="s">
        <v>7</v>
      </c>
      <c r="F103" s="22" t="s">
        <v>8</v>
      </c>
      <c r="G103" s="21">
        <v>3</v>
      </c>
      <c r="H103" s="23" t="s">
        <v>10</v>
      </c>
      <c r="I103" s="22" t="s">
        <v>8</v>
      </c>
      <c r="J103" s="24">
        <v>5</v>
      </c>
      <c r="K103" s="127" t="s">
        <v>28</v>
      </c>
      <c r="L103" s="126">
        <f>D103*G103*J103</f>
        <v>30</v>
      </c>
      <c r="M103" s="47" t="s">
        <v>51</v>
      </c>
      <c r="N103" s="48">
        <v>400000</v>
      </c>
      <c r="O103" s="26">
        <f t="shared" si="12"/>
        <v>12000000</v>
      </c>
    </row>
    <row r="104" spans="1:17" ht="15.75" customHeight="1" x14ac:dyDescent="0.25">
      <c r="A104" s="15"/>
      <c r="B104" s="18"/>
      <c r="C104" s="21" t="s">
        <v>131</v>
      </c>
      <c r="D104" s="24">
        <v>2</v>
      </c>
      <c r="E104" s="21" t="s">
        <v>7</v>
      </c>
      <c r="F104" s="22" t="s">
        <v>8</v>
      </c>
      <c r="G104" s="21">
        <v>2</v>
      </c>
      <c r="H104" s="23" t="s">
        <v>10</v>
      </c>
      <c r="I104" s="22" t="s">
        <v>8</v>
      </c>
      <c r="J104" s="24">
        <v>5</v>
      </c>
      <c r="K104" s="127" t="s">
        <v>28</v>
      </c>
      <c r="L104" s="126">
        <f>D104*G104*J104</f>
        <v>20</v>
      </c>
      <c r="M104" s="47" t="s">
        <v>51</v>
      </c>
      <c r="N104" s="48">
        <v>400000</v>
      </c>
      <c r="O104" s="26">
        <f t="shared" si="12"/>
        <v>8000000</v>
      </c>
    </row>
    <row r="105" spans="1:17" ht="15.75" customHeight="1" x14ac:dyDescent="0.25">
      <c r="A105" s="15"/>
      <c r="B105" s="18"/>
      <c r="C105" s="96" t="s">
        <v>102</v>
      </c>
      <c r="D105" s="21"/>
      <c r="E105" s="21"/>
      <c r="F105" s="22"/>
      <c r="G105" s="21"/>
      <c r="H105" s="23"/>
      <c r="I105" s="22"/>
      <c r="J105" s="24"/>
      <c r="K105" s="127"/>
      <c r="L105" s="126"/>
      <c r="M105" s="47"/>
      <c r="N105" s="48"/>
      <c r="O105" s="26"/>
    </row>
    <row r="106" spans="1:17" ht="15.75" customHeight="1" x14ac:dyDescent="0.25">
      <c r="A106" s="15"/>
      <c r="B106" s="18"/>
      <c r="C106" s="21" t="s">
        <v>103</v>
      </c>
      <c r="D106" s="21">
        <v>1</v>
      </c>
      <c r="E106" s="21" t="s">
        <v>9</v>
      </c>
      <c r="F106" s="22" t="s">
        <v>8</v>
      </c>
      <c r="G106" s="21">
        <v>6</v>
      </c>
      <c r="H106" s="23" t="s">
        <v>104</v>
      </c>
      <c r="I106" s="7" t="s">
        <v>8</v>
      </c>
      <c r="J106" s="8">
        <v>5</v>
      </c>
      <c r="K106" s="125" t="s">
        <v>28</v>
      </c>
      <c r="L106" s="126">
        <f>J106*G106*D106</f>
        <v>30</v>
      </c>
      <c r="M106" s="47" t="s">
        <v>105</v>
      </c>
      <c r="N106" s="48">
        <v>3240000</v>
      </c>
      <c r="O106" s="26">
        <f>N106*L106</f>
        <v>97200000</v>
      </c>
    </row>
    <row r="107" spans="1:17" ht="15.75" customHeight="1" x14ac:dyDescent="0.25">
      <c r="A107" s="12"/>
      <c r="B107" s="87"/>
      <c r="C107" s="5" t="s">
        <v>133</v>
      </c>
      <c r="D107" s="128">
        <v>5</v>
      </c>
      <c r="E107" s="128" t="s">
        <v>7</v>
      </c>
      <c r="F107" s="128" t="s">
        <v>8</v>
      </c>
      <c r="G107" s="5">
        <v>6</v>
      </c>
      <c r="H107" s="6" t="s">
        <v>104</v>
      </c>
      <c r="I107" s="7" t="s">
        <v>8</v>
      </c>
      <c r="J107" s="8">
        <v>5</v>
      </c>
      <c r="K107" s="125" t="s">
        <v>28</v>
      </c>
      <c r="L107" s="126">
        <f>J107*G107*D107</f>
        <v>150</v>
      </c>
      <c r="M107" s="47" t="s">
        <v>105</v>
      </c>
      <c r="N107" s="48">
        <v>3000000</v>
      </c>
      <c r="O107" s="26">
        <f>N107*L107</f>
        <v>450000000</v>
      </c>
      <c r="Q107" s="89"/>
    </row>
    <row r="108" spans="1:17" ht="15.75" customHeight="1" x14ac:dyDescent="0.25">
      <c r="A108" s="12"/>
      <c r="B108" s="87"/>
      <c r="C108" s="5" t="s">
        <v>106</v>
      </c>
      <c r="D108" s="128">
        <v>7</v>
      </c>
      <c r="E108" s="128" t="s">
        <v>7</v>
      </c>
      <c r="F108" s="128" t="s">
        <v>8</v>
      </c>
      <c r="G108" s="5">
        <v>12</v>
      </c>
      <c r="H108" s="6" t="s">
        <v>22</v>
      </c>
      <c r="I108" s="7" t="s">
        <v>8</v>
      </c>
      <c r="J108" s="8">
        <v>5</v>
      </c>
      <c r="K108" s="125" t="s">
        <v>28</v>
      </c>
      <c r="L108" s="126">
        <f t="shared" ref="L108:L110" si="13">J108*G108*D108</f>
        <v>420</v>
      </c>
      <c r="M108" s="47" t="s">
        <v>105</v>
      </c>
      <c r="N108" s="48">
        <v>1000000</v>
      </c>
      <c r="O108" s="26">
        <f t="shared" ref="O108:O110" si="14">N108*L108</f>
        <v>420000000</v>
      </c>
      <c r="Q108" s="5" t="s">
        <v>146</v>
      </c>
    </row>
    <row r="109" spans="1:17" ht="15.75" customHeight="1" x14ac:dyDescent="0.25">
      <c r="A109" s="12"/>
      <c r="B109" s="87"/>
      <c r="C109" s="5" t="s">
        <v>107</v>
      </c>
      <c r="D109" s="128">
        <v>7</v>
      </c>
      <c r="E109" s="128" t="s">
        <v>7</v>
      </c>
      <c r="F109" s="128" t="s">
        <v>8</v>
      </c>
      <c r="G109" s="5">
        <f>14*6</f>
        <v>84</v>
      </c>
      <c r="H109" s="6" t="s">
        <v>10</v>
      </c>
      <c r="I109" s="7" t="s">
        <v>8</v>
      </c>
      <c r="J109" s="8">
        <v>5</v>
      </c>
      <c r="K109" s="125" t="s">
        <v>28</v>
      </c>
      <c r="L109" s="126">
        <f t="shared" si="13"/>
        <v>2940</v>
      </c>
      <c r="M109" s="47" t="s">
        <v>105</v>
      </c>
      <c r="N109" s="48">
        <v>200000</v>
      </c>
      <c r="O109" s="26">
        <f t="shared" si="14"/>
        <v>588000000</v>
      </c>
      <c r="Q109" s="5" t="s">
        <v>147</v>
      </c>
    </row>
    <row r="110" spans="1:17" ht="15.75" customHeight="1" x14ac:dyDescent="0.25">
      <c r="A110" s="12"/>
      <c r="B110" s="87"/>
      <c r="C110" s="5" t="s">
        <v>108</v>
      </c>
      <c r="D110" s="128">
        <v>1</v>
      </c>
      <c r="E110" s="128" t="s">
        <v>9</v>
      </c>
      <c r="F110" s="128" t="s">
        <v>8</v>
      </c>
      <c r="G110" s="5">
        <v>12</v>
      </c>
      <c r="H110" s="6" t="s">
        <v>22</v>
      </c>
      <c r="I110" s="7" t="s">
        <v>8</v>
      </c>
      <c r="J110" s="8">
        <v>5</v>
      </c>
      <c r="K110" s="125" t="s">
        <v>28</v>
      </c>
      <c r="L110" s="126">
        <f t="shared" si="13"/>
        <v>60</v>
      </c>
      <c r="M110" s="47" t="s">
        <v>105</v>
      </c>
      <c r="N110" s="48">
        <v>750000</v>
      </c>
      <c r="O110" s="26">
        <f t="shared" si="14"/>
        <v>45000000</v>
      </c>
      <c r="Q110" s="5" t="s">
        <v>148</v>
      </c>
    </row>
    <row r="111" spans="1:17" ht="15.75" customHeight="1" x14ac:dyDescent="0.25">
      <c r="A111" s="12"/>
      <c r="B111" s="87"/>
      <c r="C111" s="96" t="s">
        <v>134</v>
      </c>
      <c r="D111" s="21"/>
      <c r="E111" s="21"/>
      <c r="F111" s="22"/>
      <c r="G111" s="21"/>
      <c r="H111" s="23"/>
      <c r="I111" s="22"/>
      <c r="J111" s="24"/>
      <c r="K111" s="127"/>
      <c r="L111" s="126"/>
      <c r="M111" s="47"/>
      <c r="N111" s="48"/>
      <c r="O111" s="26"/>
    </row>
    <row r="112" spans="1:17" ht="15.75" customHeight="1" x14ac:dyDescent="0.25">
      <c r="A112" s="12"/>
      <c r="B112" s="87"/>
      <c r="C112" s="21" t="s">
        <v>99</v>
      </c>
      <c r="D112" s="21">
        <v>3</v>
      </c>
      <c r="E112" s="21" t="s">
        <v>7</v>
      </c>
      <c r="F112" s="22" t="s">
        <v>8</v>
      </c>
      <c r="G112" s="21">
        <v>1</v>
      </c>
      <c r="H112" s="23" t="s">
        <v>21</v>
      </c>
      <c r="I112" s="22" t="s">
        <v>8</v>
      </c>
      <c r="J112" s="24">
        <v>5</v>
      </c>
      <c r="K112" s="127" t="s">
        <v>28</v>
      </c>
      <c r="L112" s="126">
        <f>J112*G112*D112</f>
        <v>15</v>
      </c>
      <c r="M112" s="47" t="s">
        <v>50</v>
      </c>
      <c r="N112" s="48">
        <v>6000000</v>
      </c>
      <c r="O112" s="26">
        <f t="shared" ref="O112:O114" si="15">N112*L112</f>
        <v>90000000</v>
      </c>
    </row>
    <row r="113" spans="1:17" ht="15.75" customHeight="1" x14ac:dyDescent="0.25">
      <c r="A113" s="12"/>
      <c r="B113" s="87"/>
      <c r="C113" s="21" t="s">
        <v>100</v>
      </c>
      <c r="D113" s="21">
        <v>3</v>
      </c>
      <c r="E113" s="21" t="s">
        <v>7</v>
      </c>
      <c r="F113" s="22" t="s">
        <v>8</v>
      </c>
      <c r="G113" s="21">
        <v>4</v>
      </c>
      <c r="H113" s="23" t="s">
        <v>10</v>
      </c>
      <c r="I113" s="22" t="s">
        <v>8</v>
      </c>
      <c r="J113" s="24">
        <v>5</v>
      </c>
      <c r="K113" s="127" t="s">
        <v>28</v>
      </c>
      <c r="L113" s="126">
        <f>J113*G113*D113</f>
        <v>60</v>
      </c>
      <c r="M113" s="47" t="s">
        <v>51</v>
      </c>
      <c r="N113" s="48">
        <v>400000</v>
      </c>
      <c r="O113" s="26">
        <f t="shared" si="15"/>
        <v>24000000</v>
      </c>
    </row>
    <row r="114" spans="1:17" ht="15.75" customHeight="1" x14ac:dyDescent="0.25">
      <c r="A114" s="12"/>
      <c r="B114" s="87"/>
      <c r="C114" s="21" t="s">
        <v>101</v>
      </c>
      <c r="D114" s="21">
        <v>3</v>
      </c>
      <c r="E114" s="21" t="s">
        <v>7</v>
      </c>
      <c r="F114" s="22" t="s">
        <v>8</v>
      </c>
      <c r="G114" s="21">
        <v>3</v>
      </c>
      <c r="H114" s="23" t="s">
        <v>10</v>
      </c>
      <c r="I114" s="22" t="s">
        <v>8</v>
      </c>
      <c r="J114" s="24">
        <v>5</v>
      </c>
      <c r="K114" s="127" t="s">
        <v>28</v>
      </c>
      <c r="L114" s="126">
        <f>J114*G114*D114</f>
        <v>45</v>
      </c>
      <c r="M114" s="47" t="s">
        <v>51</v>
      </c>
      <c r="N114" s="48">
        <v>400000</v>
      </c>
      <c r="O114" s="26">
        <f t="shared" si="15"/>
        <v>18000000</v>
      </c>
    </row>
    <row r="115" spans="1:17" ht="15.75" customHeight="1" x14ac:dyDescent="0.25">
      <c r="A115" s="12"/>
      <c r="B115" s="87"/>
      <c r="C115" s="96" t="s">
        <v>109</v>
      </c>
      <c r="D115" s="21"/>
      <c r="E115" s="21"/>
      <c r="F115" s="22"/>
      <c r="G115" s="21"/>
      <c r="H115" s="23"/>
      <c r="I115" s="22"/>
      <c r="J115" s="24"/>
      <c r="K115" s="127"/>
      <c r="L115" s="129"/>
      <c r="M115" s="130"/>
      <c r="N115" s="48"/>
      <c r="O115" s="26"/>
    </row>
    <row r="116" spans="1:17" ht="15.75" customHeight="1" x14ac:dyDescent="0.25">
      <c r="A116" s="12"/>
      <c r="B116" s="87"/>
      <c r="C116" s="5" t="s">
        <v>110</v>
      </c>
      <c r="D116" s="128">
        <v>2</v>
      </c>
      <c r="E116" s="128" t="s">
        <v>7</v>
      </c>
      <c r="F116" s="128" t="s">
        <v>8</v>
      </c>
      <c r="G116" s="5">
        <v>6</v>
      </c>
      <c r="H116" s="6" t="s">
        <v>104</v>
      </c>
      <c r="I116" s="7" t="s">
        <v>8</v>
      </c>
      <c r="J116" s="8">
        <v>5</v>
      </c>
      <c r="K116" s="125" t="s">
        <v>28</v>
      </c>
      <c r="L116" s="126">
        <f>J116*G116*D116</f>
        <v>60</v>
      </c>
      <c r="M116" s="47" t="s">
        <v>105</v>
      </c>
      <c r="N116" s="48">
        <v>750000</v>
      </c>
      <c r="O116" s="26">
        <f>N116*L116</f>
        <v>45000000</v>
      </c>
      <c r="Q116" s="5" t="s">
        <v>149</v>
      </c>
    </row>
    <row r="117" spans="1:17" ht="15.75" customHeight="1" x14ac:dyDescent="0.25">
      <c r="A117" s="12"/>
      <c r="B117" s="87"/>
      <c r="C117" s="5" t="s">
        <v>136</v>
      </c>
      <c r="D117" s="128">
        <v>1</v>
      </c>
      <c r="E117" s="128" t="s">
        <v>7</v>
      </c>
      <c r="F117" s="128" t="s">
        <v>8</v>
      </c>
      <c r="G117" s="5">
        <v>6</v>
      </c>
      <c r="H117" s="6" t="s">
        <v>104</v>
      </c>
      <c r="I117" s="7" t="s">
        <v>8</v>
      </c>
      <c r="J117" s="8">
        <v>5</v>
      </c>
      <c r="K117" s="125" t="s">
        <v>28</v>
      </c>
      <c r="L117" s="126">
        <f>J117*G117*D117</f>
        <v>30</v>
      </c>
      <c r="M117" s="47" t="s">
        <v>105</v>
      </c>
      <c r="N117" s="48">
        <v>750000</v>
      </c>
      <c r="O117" s="26">
        <f>N117*L117</f>
        <v>22500000</v>
      </c>
      <c r="Q117" s="5" t="s">
        <v>150</v>
      </c>
    </row>
    <row r="118" spans="1:17" s="95" customFormat="1" ht="15.75" customHeight="1" x14ac:dyDescent="0.25">
      <c r="A118" s="145"/>
      <c r="B118" s="146"/>
      <c r="C118" s="95" t="s">
        <v>23</v>
      </c>
      <c r="D118" s="147"/>
      <c r="E118" s="147"/>
      <c r="F118" s="147"/>
      <c r="H118" s="97"/>
      <c r="I118" s="148"/>
      <c r="J118" s="149"/>
      <c r="K118" s="150"/>
      <c r="L118" s="151"/>
      <c r="M118" s="152"/>
      <c r="N118" s="153"/>
      <c r="O118" s="154"/>
      <c r="P118" s="155"/>
    </row>
    <row r="119" spans="1:17" ht="15.75" customHeight="1" x14ac:dyDescent="0.25">
      <c r="A119" s="12"/>
      <c r="B119" s="87"/>
      <c r="C119" s="5" t="s">
        <v>111</v>
      </c>
      <c r="D119" s="128"/>
      <c r="E119" s="128"/>
      <c r="F119" s="128"/>
      <c r="G119" s="5">
        <v>1</v>
      </c>
      <c r="H119" s="6" t="s">
        <v>9</v>
      </c>
      <c r="I119" s="7"/>
      <c r="K119" s="125"/>
      <c r="L119" s="126">
        <v>1</v>
      </c>
      <c r="M119" s="47" t="s">
        <v>40</v>
      </c>
      <c r="N119" s="48">
        <v>1000000</v>
      </c>
      <c r="O119" s="26">
        <f>N119</f>
        <v>1000000</v>
      </c>
    </row>
    <row r="120" spans="1:17" ht="15.75" customHeight="1" x14ac:dyDescent="0.25">
      <c r="A120" s="12"/>
      <c r="B120" s="87"/>
      <c r="C120" s="5" t="s">
        <v>112</v>
      </c>
      <c r="D120" s="128"/>
      <c r="E120" s="128"/>
      <c r="F120" s="128"/>
      <c r="G120" s="5">
        <v>1</v>
      </c>
      <c r="H120" s="6" t="s">
        <v>9</v>
      </c>
      <c r="I120" s="7"/>
      <c r="K120" s="125"/>
      <c r="L120" s="126">
        <v>1</v>
      </c>
      <c r="M120" s="47" t="s">
        <v>40</v>
      </c>
      <c r="N120" s="48">
        <f>2000000</f>
        <v>2000000</v>
      </c>
      <c r="O120" s="26">
        <f>N120</f>
        <v>2000000</v>
      </c>
    </row>
    <row r="121" spans="1:17" ht="15.75" customHeight="1" x14ac:dyDescent="0.25">
      <c r="A121" s="15"/>
      <c r="B121" s="18"/>
      <c r="C121" s="21"/>
      <c r="D121" s="24"/>
      <c r="E121" s="23"/>
      <c r="F121" s="22"/>
      <c r="G121" s="24"/>
      <c r="H121" s="21"/>
      <c r="I121" s="22"/>
      <c r="J121" s="24"/>
      <c r="K121" s="23"/>
      <c r="L121" s="25"/>
      <c r="M121" s="47"/>
      <c r="N121" s="48"/>
      <c r="O121" s="26"/>
      <c r="Q121" s="89"/>
    </row>
    <row r="122" spans="1:17" ht="15.75" customHeight="1" x14ac:dyDescent="0.25">
      <c r="A122" s="12"/>
      <c r="B122" s="131" t="s">
        <v>113</v>
      </c>
      <c r="C122" s="29"/>
      <c r="D122" s="132"/>
      <c r="E122" s="132"/>
      <c r="F122" s="132"/>
      <c r="G122" s="29"/>
      <c r="H122" s="30"/>
      <c r="I122" s="133"/>
      <c r="J122" s="31"/>
      <c r="K122" s="134"/>
      <c r="L122" s="135"/>
      <c r="M122" s="136"/>
      <c r="N122" s="137"/>
      <c r="O122" s="138">
        <f>O8</f>
        <v>3340990000</v>
      </c>
      <c r="Q122" s="32"/>
    </row>
    <row r="123" spans="1:17" ht="15.75" customHeight="1" x14ac:dyDescent="0.25">
      <c r="B123" s="1"/>
      <c r="D123" s="128"/>
      <c r="E123" s="128"/>
      <c r="F123" s="128"/>
      <c r="G123" s="5"/>
      <c r="H123" s="6"/>
      <c r="I123" s="7"/>
      <c r="L123" s="139"/>
      <c r="M123" s="86"/>
      <c r="N123" s="140"/>
      <c r="O123" s="4"/>
    </row>
    <row r="124" spans="1:17" ht="15.75" customHeight="1" x14ac:dyDescent="0.25">
      <c r="A124" s="3"/>
      <c r="L124" s="5" t="s">
        <v>135</v>
      </c>
      <c r="N124" s="141"/>
    </row>
    <row r="125" spans="1:17" ht="15.75" customHeight="1" x14ac:dyDescent="0.25">
      <c r="N125" s="142"/>
      <c r="O125" s="4"/>
      <c r="P125" s="4"/>
    </row>
    <row r="126" spans="1:17" ht="15.75" customHeight="1" x14ac:dyDescent="0.25">
      <c r="L126" s="5" t="s">
        <v>29</v>
      </c>
      <c r="M126" s="1"/>
      <c r="N126" s="1"/>
      <c r="O126" s="4"/>
      <c r="P126" s="4"/>
    </row>
    <row r="127" spans="1:17" ht="15.75" customHeight="1" x14ac:dyDescent="0.25">
      <c r="L127" s="5" t="s">
        <v>30</v>
      </c>
      <c r="M127" s="143"/>
    </row>
    <row r="128" spans="1:17" ht="15.75" customHeight="1" x14ac:dyDescent="0.25">
      <c r="N128" s="144"/>
      <c r="O128" s="4"/>
      <c r="P128" s="4"/>
    </row>
    <row r="129" spans="4:16" ht="15.75" customHeight="1" x14ac:dyDescent="0.25">
      <c r="N129" s="144"/>
      <c r="O129" s="4"/>
      <c r="P129" s="4"/>
    </row>
    <row r="130" spans="4:16" ht="15.75" customHeight="1" x14ac:dyDescent="0.25">
      <c r="N130" s="144"/>
      <c r="O130" s="4"/>
      <c r="P130" s="4"/>
    </row>
    <row r="131" spans="4:16" ht="15.75" customHeight="1" x14ac:dyDescent="0.25">
      <c r="D131" s="5"/>
      <c r="E131" s="5"/>
      <c r="G131" s="5"/>
      <c r="J131" s="5"/>
      <c r="K131" s="5"/>
      <c r="N131" s="142"/>
      <c r="O131" s="4"/>
      <c r="P131" s="4"/>
    </row>
    <row r="132" spans="4:16" ht="15.75" customHeight="1" x14ac:dyDescent="0.25">
      <c r="D132" s="5"/>
      <c r="E132" s="5"/>
      <c r="G132" s="5"/>
      <c r="J132" s="5"/>
      <c r="K132" s="5"/>
      <c r="L132" s="5" t="s">
        <v>31</v>
      </c>
      <c r="M132" s="1"/>
      <c r="N132" s="1"/>
      <c r="O132" s="1"/>
      <c r="P132" s="2"/>
    </row>
    <row r="133" spans="4:16" ht="15.75" customHeight="1" x14ac:dyDescent="0.25">
      <c r="D133" s="5"/>
      <c r="E133" s="5"/>
      <c r="G133" s="5"/>
      <c r="J133" s="5"/>
      <c r="K133" s="5"/>
      <c r="L133" s="5" t="s">
        <v>32</v>
      </c>
    </row>
  </sheetData>
  <mergeCells count="9">
    <mergeCell ref="A1:O1"/>
    <mergeCell ref="A2:O2"/>
    <mergeCell ref="A5:A6"/>
    <mergeCell ref="B5:K6"/>
    <mergeCell ref="L5:L6"/>
    <mergeCell ref="M5:M6"/>
    <mergeCell ref="N5:N6"/>
    <mergeCell ref="O5:O6"/>
    <mergeCell ref="A3:O3"/>
  </mergeCells>
  <pageMargins left="0.31496062992125984" right="0.31496062992125984" top="0.55118110236220474" bottom="0.55118110236220474" header="0.31496062992125984" footer="0.31496062992125984"/>
  <pageSetup paperSize="258" scale="8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RAB Konsultan (Inkindo &amp; SBM'15</vt:lpstr>
      <vt:lpstr>'RAB Konsultan (Inkindo &amp; SBM''15'!Print_Area</vt:lpstr>
      <vt:lpstr>'RAB Konsultan (Inkindo &amp; SBM''15'!Print_Titles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2014-09-26T10:29:00Z</dcterms:modified>
</cp:coreProperties>
</file>