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600" windowHeight="8985"/>
  </bookViews>
  <sheets>
    <sheet name="HPS Monev" sheetId="27" r:id="rId1"/>
  </sheets>
  <definedNames>
    <definedName name="_xlnm.Print_Area" localSheetId="0">'HPS Monev'!$A$1:$R$74</definedName>
    <definedName name="_xlnm.Print_Titles" localSheetId="0">'HPS Monev'!#REF!</definedName>
  </definedNames>
  <calcPr calcId="145621"/>
</workbook>
</file>

<file path=xl/calcChain.xml><?xml version="1.0" encoding="utf-8"?>
<calcChain xmlns="http://schemas.openxmlformats.org/spreadsheetml/2006/main">
  <c r="P52" i="27" l="1"/>
  <c r="P50" i="27"/>
  <c r="R50" i="27" s="1"/>
  <c r="P42" i="27"/>
  <c r="R42" i="27" s="1"/>
  <c r="P39" i="27"/>
  <c r="R39" i="27" s="1"/>
  <c r="P32" i="27"/>
  <c r="R32" i="27" s="1"/>
  <c r="P31" i="27"/>
  <c r="R31" i="27" s="1"/>
  <c r="O25" i="27"/>
  <c r="R25" i="27" s="1"/>
  <c r="O24" i="27"/>
  <c r="R24" i="27" s="1"/>
  <c r="O23" i="27"/>
  <c r="R23" i="27" s="1"/>
  <c r="O21" i="27"/>
  <c r="R21" i="27" s="1"/>
  <c r="O20" i="27"/>
  <c r="R20" i="27" s="1"/>
  <c r="O19" i="27"/>
  <c r="R19" i="27" s="1"/>
  <c r="O17" i="27"/>
  <c r="R17" i="27" s="1"/>
  <c r="O16" i="27"/>
  <c r="R16" i="27" s="1"/>
  <c r="O15" i="27"/>
  <c r="R15" i="27" l="1"/>
  <c r="R12" i="27" s="1"/>
  <c r="O8" i="27"/>
  <c r="R8" i="27" s="1"/>
  <c r="O7" i="27"/>
  <c r="R7" i="27" s="1"/>
  <c r="O6" i="27"/>
  <c r="R6" i="27" s="1"/>
  <c r="R4" i="27" l="1"/>
  <c r="R57" i="27" l="1"/>
  <c r="O63" i="27"/>
  <c r="R63" i="27" s="1"/>
  <c r="R61" i="27" s="1"/>
  <c r="R60" i="27" s="1"/>
  <c r="P56" i="27"/>
  <c r="R56" i="27" s="1"/>
  <c r="P55" i="27"/>
  <c r="R55" i="27" s="1"/>
  <c r="P54" i="27"/>
  <c r="R54" i="27" s="1"/>
  <c r="R52" i="27"/>
  <c r="Q51" i="27"/>
  <c r="P51" i="27"/>
  <c r="P47" i="27"/>
  <c r="R47" i="27" s="1"/>
  <c r="P46" i="27"/>
  <c r="R46" i="27" s="1"/>
  <c r="P45" i="27"/>
  <c r="R45" i="27" s="1"/>
  <c r="P44" i="27"/>
  <c r="R44" i="27" s="1"/>
  <c r="P43" i="27"/>
  <c r="R43" i="27" s="1"/>
  <c r="P38" i="27"/>
  <c r="R38" i="27" s="1"/>
  <c r="P37" i="27"/>
  <c r="R37" i="27" s="1"/>
  <c r="P36" i="27"/>
  <c r="R36" i="27" s="1"/>
  <c r="P33" i="27"/>
  <c r="R33" i="27" s="1"/>
  <c r="P30" i="27"/>
  <c r="R30" i="27" s="1"/>
  <c r="R29" i="27" l="1"/>
  <c r="R35" i="27"/>
  <c r="R41" i="27"/>
  <c r="R51" i="27"/>
  <c r="R49" i="27" l="1"/>
  <c r="R27" i="27" l="1"/>
  <c r="R10" i="27" s="1"/>
  <c r="R1" i="27" s="1"/>
  <c r="T1" i="27" s="1"/>
</calcChain>
</file>

<file path=xl/sharedStrings.xml><?xml version="1.0" encoding="utf-8"?>
<sst xmlns="http://schemas.openxmlformats.org/spreadsheetml/2006/main" count="208" uniqueCount="67">
  <si>
    <t>or</t>
  </si>
  <si>
    <t>x</t>
  </si>
  <si>
    <t>pt</t>
  </si>
  <si>
    <t>tr</t>
  </si>
  <si>
    <t>lok</t>
  </si>
  <si>
    <t>OT</t>
  </si>
  <si>
    <t>hr</t>
  </si>
  <si>
    <t>OH</t>
  </si>
  <si>
    <t>kl</t>
  </si>
  <si>
    <t>bln</t>
  </si>
  <si>
    <t>jam</t>
  </si>
  <si>
    <t>Gaji dan Insentif Anggota Tim</t>
  </si>
  <si>
    <t>Pelaksanaan Tugas Tim (Penempatan)</t>
  </si>
  <si>
    <t>Pelaksanaan Penempatan Nakes dengan Tim Base</t>
  </si>
  <si>
    <t>B</t>
  </si>
  <si>
    <t>PENEMPATAN NAKES DENGAN TEAM BASED BATCH II (60 Puskesmas)</t>
  </si>
  <si>
    <t>Transport Lokal</t>
  </si>
  <si>
    <t>pkt</t>
  </si>
  <si>
    <t xml:space="preserve">Pertemuan Tim untuk pembuatan kuesioner </t>
  </si>
  <si>
    <t>- Transport Lokal</t>
  </si>
  <si>
    <t>- Jasa profesi</t>
  </si>
  <si>
    <t>Pertemuan Tim untuk pembuatan laporan</t>
  </si>
  <si>
    <t>- Transport Jakarta-Depok</t>
  </si>
  <si>
    <t>- Uang harian</t>
  </si>
  <si>
    <t>- Paket Fullboard</t>
  </si>
  <si>
    <t>Pembekalan Supervisor</t>
  </si>
  <si>
    <t>- Transport Jakarta-Bogor</t>
  </si>
  <si>
    <t>- Pencetakan modul</t>
  </si>
  <si>
    <t>- Survey Kit</t>
  </si>
  <si>
    <t>Pembekalan Enum (Di Kabupaten)</t>
  </si>
  <si>
    <t>org</t>
  </si>
  <si>
    <t>Snack</t>
  </si>
  <si>
    <t>survey kit</t>
  </si>
  <si>
    <t>ATK dan Bahan habis komputer</t>
  </si>
  <si>
    <t>Tinta</t>
  </si>
  <si>
    <t>Penggandaan Kuesioner</t>
  </si>
  <si>
    <t>Penjilidan Laporan</t>
  </si>
  <si>
    <t>D</t>
  </si>
  <si>
    <t xml:space="preserve">Monev Pelaksanaan Penempatan Nakes dengan Team Based </t>
  </si>
  <si>
    <t>Biaya Langsung Personal</t>
  </si>
  <si>
    <t>bl</t>
  </si>
  <si>
    <t>OB</t>
  </si>
  <si>
    <t>Biaya Langsung Non Personal</t>
  </si>
  <si>
    <t>Ketua Tim</t>
  </si>
  <si>
    <t>Tim Ahli</t>
  </si>
  <si>
    <t>Tim Manajemen</t>
  </si>
  <si>
    <t>Kegiatan Manajerial</t>
  </si>
  <si>
    <t>Pengumpulan Data dalam rangka Monev</t>
  </si>
  <si>
    <t>Rincian Transportasi</t>
  </si>
  <si>
    <t>Rincian Uang Harian</t>
  </si>
  <si>
    <t>Rincian Penginapan</t>
  </si>
  <si>
    <t>Transport Pendamping Provinsi (PP)</t>
  </si>
  <si>
    <t>Transport Enumenrator Kabupaten (PP)</t>
  </si>
  <si>
    <t>20 Puskesmas Penempatan</t>
  </si>
  <si>
    <t>Transport Tim Pusat (PP)</t>
  </si>
  <si>
    <t>Uang Harian Tim Pusat (PP)</t>
  </si>
  <si>
    <t>Penginapan Tim Pusat (PP)</t>
  </si>
  <si>
    <t>Uang Harian Pendamping Provinsi (PP)</t>
  </si>
  <si>
    <t>Penginapan Pendamping Provinsi (PP)</t>
  </si>
  <si>
    <t>- Paket Fullday</t>
  </si>
  <si>
    <t>Uang Harian Enumenrator Kabupaten (PP)</t>
  </si>
  <si>
    <t>Penginapan Enumenrator Kabupaten (PP)</t>
  </si>
  <si>
    <t>5 Puskesmas Non Penempatan di Kabupaten yang sama</t>
  </si>
  <si>
    <t>Sehingga Total menjadi 25 Puskesmas</t>
  </si>
  <si>
    <t>2 orang x 25 Puskesmas</t>
  </si>
  <si>
    <t>ditambah pelaksana kegiatan 4 orang</t>
  </si>
  <si>
    <t>dan ditambah Narasumber 6 orang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</si>
</sst>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70" formatCode="0_);\(0\)"/>
    <numFmt numFmtId="171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i/>
      <u/>
      <sz val="12"/>
      <name val="Calibri"/>
      <family val="2"/>
      <scheme val="minor"/>
    </font>
    <font>
      <b/>
      <i/>
      <u val="singleAccounting"/>
      <sz val="12"/>
      <name val="Calibri"/>
      <family val="2"/>
      <scheme val="minor"/>
    </font>
    <font>
      <i/>
      <u/>
      <sz val="12"/>
      <name val="Calibri"/>
      <family val="2"/>
      <scheme val="minor"/>
    </font>
    <font>
      <b/>
      <u val="singleAccounting"/>
      <sz val="12"/>
      <name val="Calibri"/>
      <family val="2"/>
      <scheme val="minor"/>
    </font>
    <font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1" fillId="0" borderId="0" applyProtection="0"/>
    <xf numFmtId="0" fontId="3" fillId="0" borderId="0"/>
    <xf numFmtId="0" fontId="1" fillId="0" borderId="0"/>
  </cellStyleXfs>
  <cellXfs count="114">
    <xf numFmtId="0" fontId="0" fillId="0" borderId="0" xfId="0"/>
    <xf numFmtId="0" fontId="4" fillId="2" borderId="1" xfId="6" applyNumberFormat="1" applyFont="1" applyFill="1" applyBorder="1" applyAlignment="1">
      <alignment vertical="top"/>
    </xf>
    <xf numFmtId="0" fontId="4" fillId="2" borderId="2" xfId="6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center"/>
    </xf>
    <xf numFmtId="0" fontId="4" fillId="2" borderId="0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171" fontId="4" fillId="2" borderId="3" xfId="1" applyNumberFormat="1" applyFont="1" applyFill="1" applyBorder="1"/>
    <xf numFmtId="3" fontId="5" fillId="2" borderId="3" xfId="0" applyNumberFormat="1" applyFont="1" applyFill="1" applyBorder="1"/>
    <xf numFmtId="0" fontId="4" fillId="0" borderId="0" xfId="6" applyNumberFormat="1" applyFont="1" applyFill="1" applyBorder="1" applyAlignment="1">
      <alignment vertical="top"/>
    </xf>
    <xf numFmtId="0" fontId="4" fillId="0" borderId="1" xfId="6" applyNumberFormat="1" applyFont="1" applyFill="1" applyBorder="1" applyAlignment="1">
      <alignment vertical="top"/>
    </xf>
    <xf numFmtId="0" fontId="4" fillId="0" borderId="2" xfId="6" applyNumberFormat="1" applyFont="1" applyFill="1" applyBorder="1" applyAlignment="1">
      <alignment vertical="top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171" fontId="4" fillId="0" borderId="3" xfId="1" applyNumberFormat="1" applyFont="1" applyFill="1" applyBorder="1"/>
    <xf numFmtId="3" fontId="4" fillId="0" borderId="3" xfId="0" applyNumberFormat="1" applyFont="1" applyFill="1" applyBorder="1"/>
    <xf numFmtId="0" fontId="6" fillId="0" borderId="1" xfId="5" quotePrefix="1" applyFont="1" applyFill="1" applyBorder="1" applyAlignment="1">
      <alignment horizontal="center" vertical="top"/>
    </xf>
    <xf numFmtId="0" fontId="6" fillId="0" borderId="2" xfId="5" applyFont="1" applyFill="1" applyBorder="1" applyAlignment="1">
      <alignment vertical="top"/>
    </xf>
    <xf numFmtId="0" fontId="7" fillId="4" borderId="3" xfId="5" quotePrefix="1" applyFont="1" applyFill="1" applyBorder="1" applyAlignment="1">
      <alignment horizontal="left" vertical="top" wrapText="1"/>
    </xf>
    <xf numFmtId="0" fontId="4" fillId="4" borderId="0" xfId="5" applyFont="1" applyFill="1" applyBorder="1" applyAlignment="1">
      <alignment vertical="top" wrapText="1"/>
    </xf>
    <xf numFmtId="0" fontId="4" fillId="4" borderId="2" xfId="5" applyFont="1" applyFill="1" applyBorder="1" applyAlignment="1">
      <alignment vertical="top" wrapText="1"/>
    </xf>
    <xf numFmtId="0" fontId="4" fillId="4" borderId="3" xfId="5" applyFont="1" applyFill="1" applyBorder="1" applyAlignment="1">
      <alignment horizontal="center" vertical="top" wrapText="1"/>
    </xf>
    <xf numFmtId="0" fontId="4" fillId="4" borderId="3" xfId="5" applyFont="1" applyFill="1" applyBorder="1" applyAlignment="1">
      <alignment vertical="top"/>
    </xf>
    <xf numFmtId="41" fontId="4" fillId="4" borderId="3" xfId="3" applyFont="1" applyFill="1" applyBorder="1" applyAlignment="1">
      <alignment vertical="top"/>
    </xf>
    <xf numFmtId="41" fontId="7" fillId="4" borderId="3" xfId="3" applyFont="1" applyFill="1" applyBorder="1" applyAlignment="1">
      <alignment vertical="top"/>
    </xf>
    <xf numFmtId="0" fontId="6" fillId="0" borderId="0" xfId="5" applyFont="1" applyFill="1" applyBorder="1" applyAlignment="1">
      <alignment vertical="top"/>
    </xf>
    <xf numFmtId="0" fontId="4" fillId="0" borderId="0" xfId="6" applyNumberFormat="1" applyFont="1" applyFill="1" applyBorder="1" applyAlignment="1"/>
    <xf numFmtId="0" fontId="4" fillId="0" borderId="0" xfId="6" applyNumberFormat="1" applyFont="1" applyFill="1" applyBorder="1" applyAlignment="1">
      <alignment horizontal="center"/>
    </xf>
    <xf numFmtId="0" fontId="4" fillId="0" borderId="0" xfId="6" applyNumberFormat="1" applyFont="1" applyFill="1" applyBorder="1" applyAlignment="1">
      <alignment horizontal="left"/>
    </xf>
    <xf numFmtId="0" fontId="4" fillId="0" borderId="0" xfId="6" applyNumberFormat="1" applyFont="1" applyFill="1" applyBorder="1" applyAlignment="1">
      <alignment horizontal="right"/>
    </xf>
    <xf numFmtId="170" fontId="4" fillId="0" borderId="3" xfId="6" applyNumberFormat="1" applyFont="1" applyFill="1" applyBorder="1" applyAlignment="1">
      <alignment horizontal="center" vertical="top" wrapText="1"/>
    </xf>
    <xf numFmtId="0" fontId="4" fillId="0" borderId="3" xfId="6" applyNumberFormat="1" applyFont="1" applyFill="1" applyBorder="1" applyAlignment="1">
      <alignment horizontal="center" vertical="top" wrapText="1"/>
    </xf>
    <xf numFmtId="41" fontId="8" fillId="0" borderId="3" xfId="6" applyNumberFormat="1" applyFont="1" applyFill="1" applyBorder="1" applyAlignment="1">
      <alignment vertical="top" wrapText="1"/>
    </xf>
    <xf numFmtId="41" fontId="4" fillId="0" borderId="3" xfId="3" applyNumberFormat="1" applyFont="1" applyFill="1" applyBorder="1" applyAlignment="1">
      <alignment horizontal="center" vertical="top"/>
    </xf>
    <xf numFmtId="41" fontId="4" fillId="0" borderId="3" xfId="6" applyNumberFormat="1" applyFont="1" applyFill="1" applyBorder="1" applyAlignment="1">
      <alignment horizontal="left" vertical="top" wrapText="1"/>
    </xf>
    <xf numFmtId="0" fontId="4" fillId="0" borderId="3" xfId="6" applyNumberFormat="1" applyFont="1" applyFill="1" applyBorder="1" applyAlignment="1"/>
    <xf numFmtId="0" fontId="4" fillId="0" borderId="2" xfId="6" applyNumberFormat="1" applyFont="1" applyFill="1" applyBorder="1" applyAlignment="1">
      <alignment horizontal="left"/>
    </xf>
    <xf numFmtId="41" fontId="4" fillId="0" borderId="3" xfId="4" applyNumberFormat="1" applyFont="1" applyFill="1" applyBorder="1" applyAlignment="1">
      <alignment horizontal="center" vertical="top" wrapText="1"/>
    </xf>
    <xf numFmtId="41" fontId="4" fillId="0" borderId="3" xfId="2" applyNumberFormat="1" applyFont="1" applyFill="1" applyBorder="1" applyAlignment="1">
      <alignment horizontal="center" vertical="top"/>
    </xf>
    <xf numFmtId="0" fontId="4" fillId="3" borderId="1" xfId="6" applyNumberFormat="1" applyFont="1" applyFill="1" applyBorder="1" applyAlignment="1">
      <alignment vertical="top"/>
    </xf>
    <xf numFmtId="0" fontId="9" fillId="3" borderId="2" xfId="6" applyNumberFormat="1" applyFont="1" applyFill="1" applyBorder="1" applyAlignment="1">
      <alignment vertical="center"/>
    </xf>
    <xf numFmtId="0" fontId="9" fillId="3" borderId="3" xfId="6" applyNumberFormat="1" applyFont="1" applyFill="1" applyBorder="1" applyAlignment="1">
      <alignment vertical="center"/>
    </xf>
    <xf numFmtId="0" fontId="9" fillId="3" borderId="0" xfId="6" applyNumberFormat="1" applyFont="1" applyFill="1" applyBorder="1" applyAlignment="1">
      <alignment vertical="center"/>
    </xf>
    <xf numFmtId="0" fontId="9" fillId="3" borderId="3" xfId="6" applyNumberFormat="1" applyFont="1" applyFill="1" applyBorder="1" applyAlignment="1">
      <alignment horizontal="center" vertical="center" wrapText="1"/>
    </xf>
    <xf numFmtId="41" fontId="9" fillId="3" borderId="3" xfId="6" applyNumberFormat="1" applyFont="1" applyFill="1" applyBorder="1" applyAlignment="1"/>
    <xf numFmtId="0" fontId="10" fillId="2" borderId="2" xfId="6" applyNumberFormat="1" applyFont="1" applyFill="1" applyBorder="1" applyAlignment="1">
      <alignment vertical="top"/>
    </xf>
    <xf numFmtId="0" fontId="10" fillId="2" borderId="3" xfId="6" applyNumberFormat="1" applyFont="1" applyFill="1" applyBorder="1" applyAlignment="1">
      <alignment vertical="top"/>
    </xf>
    <xf numFmtId="0" fontId="4" fillId="2" borderId="0" xfId="6" applyNumberFormat="1" applyFont="1" applyFill="1" applyBorder="1" applyAlignment="1">
      <alignment horizontal="center" vertical="top"/>
    </xf>
    <xf numFmtId="0" fontId="4" fillId="2" borderId="0" xfId="6" applyNumberFormat="1" applyFont="1" applyFill="1" applyBorder="1" applyAlignment="1">
      <alignment horizontal="left" vertical="top"/>
    </xf>
    <xf numFmtId="0" fontId="4" fillId="2" borderId="0" xfId="6" applyNumberFormat="1" applyFont="1" applyFill="1" applyBorder="1" applyAlignment="1">
      <alignment horizontal="right" vertical="top"/>
    </xf>
    <xf numFmtId="0" fontId="4" fillId="2" borderId="2" xfId="6" applyNumberFormat="1" applyFont="1" applyFill="1" applyBorder="1" applyAlignment="1">
      <alignment horizontal="left" vertical="top"/>
    </xf>
    <xf numFmtId="170" fontId="4" fillId="2" borderId="3" xfId="6" applyNumberFormat="1" applyFont="1" applyFill="1" applyBorder="1" applyAlignment="1">
      <alignment horizontal="center" vertical="top" wrapText="1"/>
    </xf>
    <xf numFmtId="0" fontId="4" fillId="2" borderId="3" xfId="6" applyNumberFormat="1" applyFont="1" applyFill="1" applyBorder="1" applyAlignment="1">
      <alignment horizontal="center" vertical="top" wrapText="1"/>
    </xf>
    <xf numFmtId="41" fontId="4" fillId="2" borderId="3" xfId="4" applyNumberFormat="1" applyFont="1" applyFill="1" applyBorder="1" applyAlignment="1">
      <alignment horizontal="center" vertical="top" wrapText="1"/>
    </xf>
    <xf numFmtId="41" fontId="11" fillId="2" borderId="3" xfId="2" applyNumberFormat="1" applyFont="1" applyFill="1" applyBorder="1" applyAlignment="1">
      <alignment horizontal="center" vertical="top"/>
    </xf>
    <xf numFmtId="0" fontId="9" fillId="0" borderId="1" xfId="6" applyNumberFormat="1" applyFont="1" applyFill="1" applyBorder="1" applyAlignment="1">
      <alignment vertical="top"/>
    </xf>
    <xf numFmtId="0" fontId="9" fillId="0" borderId="2" xfId="6" applyNumberFormat="1" applyFont="1" applyFill="1" applyBorder="1" applyAlignment="1">
      <alignment vertical="top"/>
    </xf>
    <xf numFmtId="0" fontId="12" fillId="0" borderId="3" xfId="6" applyNumberFormat="1" applyFont="1" applyFill="1" applyBorder="1" applyAlignment="1"/>
    <xf numFmtId="170" fontId="4" fillId="0" borderId="3" xfId="6" applyNumberFormat="1" applyFont="1" applyFill="1" applyBorder="1" applyAlignment="1">
      <alignment horizontal="center" wrapText="1"/>
    </xf>
    <xf numFmtId="0" fontId="4" fillId="0" borderId="3" xfId="6" applyNumberFormat="1" applyFont="1" applyFill="1" applyBorder="1" applyAlignment="1">
      <alignment horizontal="center" wrapText="1"/>
    </xf>
    <xf numFmtId="41" fontId="4" fillId="0" borderId="3" xfId="4" applyNumberFormat="1" applyFont="1" applyFill="1" applyBorder="1" applyAlignment="1">
      <alignment horizontal="center" wrapText="1"/>
    </xf>
    <xf numFmtId="41" fontId="4" fillId="0" borderId="3" xfId="2" applyNumberFormat="1" applyFont="1" applyFill="1" applyBorder="1" applyAlignment="1">
      <alignment horizontal="center"/>
    </xf>
    <xf numFmtId="0" fontId="4" fillId="0" borderId="0" xfId="6" applyNumberFormat="1" applyFont="1" applyFill="1" applyBorder="1" applyAlignment="1">
      <alignment horizontal="left" vertical="top"/>
    </xf>
    <xf numFmtId="0" fontId="4" fillId="0" borderId="2" xfId="6" applyNumberFormat="1" applyFont="1" applyFill="1" applyBorder="1" applyAlignment="1">
      <alignment horizontal="left" vertical="top"/>
    </xf>
    <xf numFmtId="0" fontId="4" fillId="0" borderId="3" xfId="6" applyNumberFormat="1" applyFont="1" applyFill="1" applyBorder="1" applyAlignment="1">
      <alignment horizontal="center"/>
    </xf>
    <xf numFmtId="41" fontId="4" fillId="0" borderId="0" xfId="2" applyNumberFormat="1" applyFont="1" applyFill="1" applyBorder="1" applyAlignment="1">
      <alignment horizontal="center" vertical="top"/>
    </xf>
    <xf numFmtId="0" fontId="4" fillId="0" borderId="4" xfId="6" applyNumberFormat="1" applyFont="1" applyFill="1" applyBorder="1" applyAlignment="1">
      <alignment vertical="top"/>
    </xf>
    <xf numFmtId="0" fontId="4" fillId="0" borderId="6" xfId="6" applyNumberFormat="1" applyFont="1" applyFill="1" applyBorder="1" applyAlignment="1">
      <alignment vertical="top"/>
    </xf>
    <xf numFmtId="0" fontId="4" fillId="0" borderId="7" xfId="6" applyNumberFormat="1" applyFont="1" applyFill="1" applyBorder="1" applyAlignment="1"/>
    <xf numFmtId="0" fontId="4" fillId="0" borderId="5" xfId="6" applyNumberFormat="1" applyFont="1" applyFill="1" applyBorder="1" applyAlignment="1"/>
    <xf numFmtId="0" fontId="4" fillId="0" borderId="5" xfId="6" applyNumberFormat="1" applyFont="1" applyFill="1" applyBorder="1" applyAlignment="1">
      <alignment horizontal="center"/>
    </xf>
    <xf numFmtId="0" fontId="4" fillId="0" borderId="5" xfId="6" applyNumberFormat="1" applyFont="1" applyFill="1" applyBorder="1" applyAlignment="1">
      <alignment horizontal="left"/>
    </xf>
    <xf numFmtId="0" fontId="4" fillId="0" borderId="5" xfId="6" applyNumberFormat="1" applyFont="1" applyFill="1" applyBorder="1" applyAlignment="1">
      <alignment horizontal="right"/>
    </xf>
    <xf numFmtId="0" fontId="4" fillId="0" borderId="5" xfId="6" applyNumberFormat="1" applyFont="1" applyFill="1" applyBorder="1" applyAlignment="1">
      <alignment horizontal="left" vertical="top"/>
    </xf>
    <xf numFmtId="0" fontId="4" fillId="0" borderId="6" xfId="6" applyNumberFormat="1" applyFont="1" applyFill="1" applyBorder="1" applyAlignment="1">
      <alignment horizontal="left"/>
    </xf>
    <xf numFmtId="0" fontId="4" fillId="0" borderId="7" xfId="6" applyNumberFormat="1" applyFont="1" applyFill="1" applyBorder="1" applyAlignment="1">
      <alignment horizontal="center"/>
    </xf>
    <xf numFmtId="41" fontId="4" fillId="0" borderId="7" xfId="4" applyNumberFormat="1" applyFont="1" applyFill="1" applyBorder="1" applyAlignment="1">
      <alignment horizontal="center" vertical="top" wrapText="1"/>
    </xf>
    <xf numFmtId="41" fontId="4" fillId="0" borderId="7" xfId="2" applyNumberFormat="1" applyFont="1" applyFill="1" applyBorder="1" applyAlignment="1">
      <alignment horizontal="center" vertical="top"/>
    </xf>
    <xf numFmtId="0" fontId="4" fillId="0" borderId="0" xfId="6" applyNumberFormat="1" applyFont="1" applyFill="1" applyBorder="1" applyAlignment="1">
      <alignment horizontal="right" vertical="top"/>
    </xf>
    <xf numFmtId="41" fontId="4" fillId="0" borderId="0" xfId="6" applyNumberFormat="1" applyFont="1" applyFill="1" applyBorder="1" applyAlignment="1">
      <alignment vertical="top"/>
    </xf>
    <xf numFmtId="41" fontId="4" fillId="0" borderId="0" xfId="2" applyNumberFormat="1" applyFont="1" applyFill="1" applyBorder="1" applyAlignment="1">
      <alignment horizontal="center" vertical="top" wrapText="1"/>
    </xf>
    <xf numFmtId="41" fontId="4" fillId="0" borderId="0" xfId="6" applyNumberFormat="1" applyFont="1" applyFill="1" applyBorder="1" applyAlignment="1">
      <alignment horizontal="right" vertical="top"/>
    </xf>
    <xf numFmtId="0" fontId="9" fillId="0" borderId="0" xfId="6" applyNumberFormat="1" applyFont="1" applyFill="1" applyBorder="1" applyAlignment="1">
      <alignment vertical="top"/>
    </xf>
    <xf numFmtId="41" fontId="9" fillId="0" borderId="0" xfId="2" applyNumberFormat="1" applyFont="1" applyFill="1" applyBorder="1" applyAlignment="1">
      <alignment horizontal="center" vertical="top"/>
    </xf>
    <xf numFmtId="41" fontId="9" fillId="0" borderId="0" xfId="6" applyNumberFormat="1" applyFont="1" applyFill="1" applyBorder="1" applyAlignment="1">
      <alignment horizontal="center" vertical="top"/>
    </xf>
    <xf numFmtId="41" fontId="9" fillId="0" borderId="0" xfId="6" applyNumberFormat="1" applyFont="1" applyFill="1" applyBorder="1" applyAlignment="1">
      <alignment vertical="top"/>
    </xf>
    <xf numFmtId="0" fontId="4" fillId="0" borderId="3" xfId="5" quotePrefix="1" applyFont="1" applyFill="1" applyBorder="1" applyAlignment="1">
      <alignment horizontal="left" vertical="top" wrapText="1"/>
    </xf>
    <xf numFmtId="0" fontId="4" fillId="0" borderId="0" xfId="5" applyFont="1" applyFill="1" applyBorder="1" applyAlignment="1">
      <alignment vertical="top" wrapText="1"/>
    </xf>
    <xf numFmtId="0" fontId="4" fillId="0" borderId="2" xfId="5" applyFont="1" applyFill="1" applyBorder="1" applyAlignment="1">
      <alignment vertical="top" wrapText="1"/>
    </xf>
    <xf numFmtId="0" fontId="4" fillId="0" borderId="3" xfId="5" applyFont="1" applyFill="1" applyBorder="1" applyAlignment="1">
      <alignment horizontal="center" vertical="top" wrapText="1"/>
    </xf>
    <xf numFmtId="0" fontId="4" fillId="0" borderId="3" xfId="5" applyFont="1" applyFill="1" applyBorder="1" applyAlignment="1">
      <alignment vertical="top"/>
    </xf>
    <xf numFmtId="41" fontId="4" fillId="0" borderId="3" xfId="3" applyFont="1" applyFill="1" applyBorder="1" applyAlignment="1">
      <alignment vertical="top"/>
    </xf>
    <xf numFmtId="0" fontId="5" fillId="0" borderId="3" xfId="5" quotePrefix="1" applyFont="1" applyFill="1" applyBorder="1" applyAlignment="1">
      <alignment horizontal="left" vertical="top" wrapText="1"/>
    </xf>
    <xf numFmtId="41" fontId="13" fillId="0" borderId="3" xfId="3" applyFont="1" applyFill="1" applyBorder="1" applyAlignment="1">
      <alignment vertical="top"/>
    </xf>
    <xf numFmtId="0" fontId="14" fillId="0" borderId="3" xfId="5" quotePrefix="1" applyFont="1" applyFill="1" applyBorder="1" applyAlignment="1">
      <alignment horizontal="left" vertical="top" wrapText="1"/>
    </xf>
    <xf numFmtId="0" fontId="9" fillId="0" borderId="3" xfId="5" quotePrefix="1" applyFont="1" applyFill="1" applyBorder="1" applyAlignment="1">
      <alignment horizontal="left" vertical="top" wrapText="1"/>
    </xf>
    <xf numFmtId="0" fontId="4" fillId="0" borderId="3" xfId="5" quotePrefix="1" applyFont="1" applyFill="1" applyBorder="1" applyAlignment="1">
      <alignment horizontal="center" vertical="top" wrapText="1"/>
    </xf>
    <xf numFmtId="0" fontId="4" fillId="0" borderId="3" xfId="0" quotePrefix="1" applyFont="1" applyFill="1" applyBorder="1" applyAlignment="1"/>
    <xf numFmtId="0" fontId="9" fillId="0" borderId="3" xfId="0" quotePrefix="1" applyFont="1" applyFill="1" applyBorder="1" applyAlignment="1"/>
    <xf numFmtId="41" fontId="4" fillId="0" borderId="3" xfId="3" quotePrefix="1" applyFont="1" applyFill="1" applyBorder="1" applyAlignment="1">
      <alignment vertical="top"/>
    </xf>
    <xf numFmtId="0" fontId="4" fillId="0" borderId="0" xfId="5" applyFont="1" applyFill="1" applyBorder="1" applyAlignment="1">
      <alignment vertical="top"/>
    </xf>
    <xf numFmtId="0" fontId="6" fillId="0" borderId="4" xfId="5" quotePrefix="1" applyFont="1" applyFill="1" applyBorder="1" applyAlignment="1">
      <alignment horizontal="center" vertical="top"/>
    </xf>
    <xf numFmtId="0" fontId="6" fillId="0" borderId="6" xfId="5" quotePrefix="1" applyFont="1" applyFill="1" applyBorder="1" applyAlignment="1">
      <alignment horizontal="left" vertical="top" wrapText="1"/>
    </xf>
    <xf numFmtId="0" fontId="4" fillId="0" borderId="7" xfId="5" applyFont="1" applyFill="1" applyBorder="1" applyAlignment="1">
      <alignment horizontal="left" vertical="top" wrapText="1"/>
    </xf>
    <xf numFmtId="0" fontId="4" fillId="0" borderId="5" xfId="5" applyFont="1" applyFill="1" applyBorder="1" applyAlignment="1">
      <alignment vertical="top" wrapText="1"/>
    </xf>
    <xf numFmtId="0" fontId="4" fillId="0" borderId="6" xfId="5" applyFont="1" applyFill="1" applyBorder="1" applyAlignment="1">
      <alignment vertical="top" wrapText="1"/>
    </xf>
    <xf numFmtId="0" fontId="4" fillId="0" borderId="7" xfId="5" quotePrefix="1" applyFont="1" applyFill="1" applyBorder="1" applyAlignment="1">
      <alignment horizontal="center" vertical="top" wrapText="1"/>
    </xf>
    <xf numFmtId="0" fontId="4" fillId="0" borderId="7" xfId="5" applyFont="1" applyFill="1" applyBorder="1" applyAlignment="1">
      <alignment vertical="top"/>
    </xf>
    <xf numFmtId="0" fontId="4" fillId="0" borderId="7" xfId="5" applyFont="1" applyFill="1" applyBorder="1" applyAlignment="1">
      <alignment horizontal="center" vertical="top" wrapText="1"/>
    </xf>
    <xf numFmtId="41" fontId="4" fillId="0" borderId="7" xfId="3" applyFont="1" applyFill="1" applyBorder="1" applyAlignment="1">
      <alignment vertical="top"/>
    </xf>
    <xf numFmtId="0" fontId="6" fillId="0" borderId="0" xfId="5" applyFont="1" applyFill="1" applyBorder="1"/>
    <xf numFmtId="3" fontId="4" fillId="0" borderId="0" xfId="6" applyNumberFormat="1" applyFont="1" applyFill="1" applyBorder="1" applyAlignment="1">
      <alignment vertical="top"/>
    </xf>
  </cellXfs>
  <cellStyles count="7">
    <cellStyle name="Comma" xfId="1" builtinId="3"/>
    <cellStyle name="Comma [0]" xfId="2" builtinId="6"/>
    <cellStyle name="Comma [0] 2" xfId="3"/>
    <cellStyle name="Comma_Sheet1" xfId="4"/>
    <cellStyle name="Normal" xfId="0" builtinId="0"/>
    <cellStyle name="Normal 2" xfId="5"/>
    <cellStyle name="Normal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49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50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266700</xdr:colOff>
      <xdr:row>0</xdr:row>
      <xdr:rowOff>0</xdr:rowOff>
    </xdr:from>
    <xdr:to>
      <xdr:col>6</xdr:col>
      <xdr:colOff>190500</xdr:colOff>
      <xdr:row>1</xdr:row>
      <xdr:rowOff>19051</xdr:rowOff>
    </xdr:to>
    <xdr:sp macro="" textlink="">
      <xdr:nvSpPr>
        <xdr:cNvPr id="44051" name="Text Box 1"/>
        <xdr:cNvSpPr>
          <a:spLocks noChangeArrowheads="1"/>
        </xdr:cNvSpPr>
      </xdr:nvSpPr>
      <xdr:spPr bwMode="auto">
        <a:xfrm>
          <a:off x="4352925" y="1400175"/>
          <a:ext cx="3524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295275</xdr:colOff>
      <xdr:row>0</xdr:row>
      <xdr:rowOff>0</xdr:rowOff>
    </xdr:from>
    <xdr:to>
      <xdr:col>4</xdr:col>
      <xdr:colOff>247650</xdr:colOff>
      <xdr:row>1</xdr:row>
      <xdr:rowOff>19051</xdr:rowOff>
    </xdr:to>
    <xdr:sp macro="" textlink="">
      <xdr:nvSpPr>
        <xdr:cNvPr id="44052" name="Text Box 2"/>
        <xdr:cNvSpPr>
          <a:spLocks noChangeArrowheads="1"/>
        </xdr:cNvSpPr>
      </xdr:nvSpPr>
      <xdr:spPr bwMode="auto">
        <a:xfrm>
          <a:off x="4029075" y="1400175"/>
          <a:ext cx="3048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53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54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1</xdr:row>
      <xdr:rowOff>19051</xdr:rowOff>
    </xdr:to>
    <xdr:sp macro="" textlink="">
      <xdr:nvSpPr>
        <xdr:cNvPr id="44055" name="Text Box 1"/>
        <xdr:cNvSpPr>
          <a:spLocks noChangeArrowheads="1"/>
        </xdr:cNvSpPr>
      </xdr:nvSpPr>
      <xdr:spPr bwMode="auto">
        <a:xfrm>
          <a:off x="514350" y="1400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133350</xdr:colOff>
      <xdr:row>0</xdr:row>
      <xdr:rowOff>0</xdr:rowOff>
    </xdr:from>
    <xdr:to>
      <xdr:col>7</xdr:col>
      <xdr:colOff>161925</xdr:colOff>
      <xdr:row>1</xdr:row>
      <xdr:rowOff>38101</xdr:rowOff>
    </xdr:to>
    <xdr:sp macro="" textlink="">
      <xdr:nvSpPr>
        <xdr:cNvPr id="44056" name="Text Box 2"/>
        <xdr:cNvSpPr>
          <a:spLocks noChangeArrowheads="1"/>
        </xdr:cNvSpPr>
      </xdr:nvSpPr>
      <xdr:spPr bwMode="auto">
        <a:xfrm>
          <a:off x="4514850" y="1400175"/>
          <a:ext cx="428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57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58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59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60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61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62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63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64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266700</xdr:colOff>
      <xdr:row>65</xdr:row>
      <xdr:rowOff>0</xdr:rowOff>
    </xdr:from>
    <xdr:to>
      <xdr:col>6</xdr:col>
      <xdr:colOff>190500</xdr:colOff>
      <xdr:row>66</xdr:row>
      <xdr:rowOff>0</xdr:rowOff>
    </xdr:to>
    <xdr:sp macro="" textlink="">
      <xdr:nvSpPr>
        <xdr:cNvPr id="44065" name="Text Box 1"/>
        <xdr:cNvSpPr>
          <a:spLocks noChangeArrowheads="1"/>
        </xdr:cNvSpPr>
      </xdr:nvSpPr>
      <xdr:spPr bwMode="auto">
        <a:xfrm>
          <a:off x="4352925" y="70142100"/>
          <a:ext cx="3524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295275</xdr:colOff>
      <xdr:row>65</xdr:row>
      <xdr:rowOff>0</xdr:rowOff>
    </xdr:from>
    <xdr:to>
      <xdr:col>4</xdr:col>
      <xdr:colOff>247650</xdr:colOff>
      <xdr:row>66</xdr:row>
      <xdr:rowOff>0</xdr:rowOff>
    </xdr:to>
    <xdr:sp macro="" textlink="">
      <xdr:nvSpPr>
        <xdr:cNvPr id="44066" name="Text Box 2"/>
        <xdr:cNvSpPr>
          <a:spLocks noChangeArrowheads="1"/>
        </xdr:cNvSpPr>
      </xdr:nvSpPr>
      <xdr:spPr bwMode="auto">
        <a:xfrm>
          <a:off x="4029075" y="70142100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66</xdr:row>
      <xdr:rowOff>0</xdr:rowOff>
    </xdr:to>
    <xdr:sp macro="" textlink="">
      <xdr:nvSpPr>
        <xdr:cNvPr id="44067" name="Text Box 1"/>
        <xdr:cNvSpPr>
          <a:spLocks noChangeArrowheads="1"/>
        </xdr:cNvSpPr>
      </xdr:nvSpPr>
      <xdr:spPr bwMode="auto">
        <a:xfrm>
          <a:off x="0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7</xdr:col>
      <xdr:colOff>161925</xdr:colOff>
      <xdr:row>65</xdr:row>
      <xdr:rowOff>114300</xdr:rowOff>
    </xdr:to>
    <xdr:sp macro="" textlink="">
      <xdr:nvSpPr>
        <xdr:cNvPr id="44068" name="Text Box 2"/>
        <xdr:cNvSpPr>
          <a:spLocks noChangeArrowheads="1"/>
        </xdr:cNvSpPr>
      </xdr:nvSpPr>
      <xdr:spPr bwMode="auto">
        <a:xfrm>
          <a:off x="4514850" y="70142100"/>
          <a:ext cx="4286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66</xdr:row>
      <xdr:rowOff>0</xdr:rowOff>
    </xdr:to>
    <xdr:sp macro="" textlink="">
      <xdr:nvSpPr>
        <xdr:cNvPr id="44069" name="Text Box 1"/>
        <xdr:cNvSpPr>
          <a:spLocks noChangeArrowheads="1"/>
        </xdr:cNvSpPr>
      </xdr:nvSpPr>
      <xdr:spPr bwMode="auto">
        <a:xfrm>
          <a:off x="0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66</xdr:row>
      <xdr:rowOff>0</xdr:rowOff>
    </xdr:to>
    <xdr:sp macro="" textlink="">
      <xdr:nvSpPr>
        <xdr:cNvPr id="44070" name="Text Box 2"/>
        <xdr:cNvSpPr>
          <a:spLocks noChangeArrowheads="1"/>
        </xdr:cNvSpPr>
      </xdr:nvSpPr>
      <xdr:spPr bwMode="auto">
        <a:xfrm>
          <a:off x="0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66</xdr:row>
      <xdr:rowOff>0</xdr:rowOff>
    </xdr:to>
    <xdr:sp macro="" textlink="">
      <xdr:nvSpPr>
        <xdr:cNvPr id="44071" name="Text Box 1"/>
        <xdr:cNvSpPr>
          <a:spLocks noChangeArrowheads="1"/>
        </xdr:cNvSpPr>
      </xdr:nvSpPr>
      <xdr:spPr bwMode="auto">
        <a:xfrm>
          <a:off x="0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66</xdr:row>
      <xdr:rowOff>0</xdr:rowOff>
    </xdr:to>
    <xdr:sp macro="" textlink="">
      <xdr:nvSpPr>
        <xdr:cNvPr id="44072" name="Text Box 2"/>
        <xdr:cNvSpPr>
          <a:spLocks noChangeArrowheads="1"/>
        </xdr:cNvSpPr>
      </xdr:nvSpPr>
      <xdr:spPr bwMode="auto">
        <a:xfrm>
          <a:off x="0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73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74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75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76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77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78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79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80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81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82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83" name="Text Box 1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0</xdr:row>
      <xdr:rowOff>190500</xdr:rowOff>
    </xdr:to>
    <xdr:sp macro="" textlink="">
      <xdr:nvSpPr>
        <xdr:cNvPr id="44084" name="Text Box 2"/>
        <xdr:cNvSpPr>
          <a:spLocks noChangeArrowheads="1"/>
        </xdr:cNvSpPr>
      </xdr:nvSpPr>
      <xdr:spPr bwMode="auto">
        <a:xfrm>
          <a:off x="514350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1</xdr:row>
      <xdr:rowOff>28576</xdr:rowOff>
    </xdr:to>
    <xdr:sp macro="" textlink="">
      <xdr:nvSpPr>
        <xdr:cNvPr id="44085" name="Text Box 1"/>
        <xdr:cNvSpPr>
          <a:spLocks noChangeArrowheads="1"/>
        </xdr:cNvSpPr>
      </xdr:nvSpPr>
      <xdr:spPr bwMode="auto">
        <a:xfrm>
          <a:off x="514350" y="1400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1</xdr:row>
      <xdr:rowOff>28576</xdr:rowOff>
    </xdr:to>
    <xdr:sp macro="" textlink="">
      <xdr:nvSpPr>
        <xdr:cNvPr id="44086" name="Text Box 2"/>
        <xdr:cNvSpPr>
          <a:spLocks noChangeArrowheads="1"/>
        </xdr:cNvSpPr>
      </xdr:nvSpPr>
      <xdr:spPr bwMode="auto">
        <a:xfrm>
          <a:off x="514350" y="1400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1</xdr:row>
      <xdr:rowOff>28576</xdr:rowOff>
    </xdr:to>
    <xdr:sp macro="" textlink="">
      <xdr:nvSpPr>
        <xdr:cNvPr id="44087" name="Text Box 1"/>
        <xdr:cNvSpPr>
          <a:spLocks noChangeArrowheads="1"/>
        </xdr:cNvSpPr>
      </xdr:nvSpPr>
      <xdr:spPr bwMode="auto">
        <a:xfrm>
          <a:off x="514350" y="1400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104775</xdr:colOff>
      <xdr:row>1</xdr:row>
      <xdr:rowOff>28576</xdr:rowOff>
    </xdr:to>
    <xdr:sp macro="" textlink="">
      <xdr:nvSpPr>
        <xdr:cNvPr id="44088" name="Text Box 2"/>
        <xdr:cNvSpPr>
          <a:spLocks noChangeArrowheads="1"/>
        </xdr:cNvSpPr>
      </xdr:nvSpPr>
      <xdr:spPr bwMode="auto">
        <a:xfrm>
          <a:off x="514350" y="1400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266700</xdr:colOff>
      <xdr:row>60</xdr:row>
      <xdr:rowOff>0</xdr:rowOff>
    </xdr:from>
    <xdr:to>
      <xdr:col>6</xdr:col>
      <xdr:colOff>190500</xdr:colOff>
      <xdr:row>66</xdr:row>
      <xdr:rowOff>19049</xdr:rowOff>
    </xdr:to>
    <xdr:sp macro="" textlink="">
      <xdr:nvSpPr>
        <xdr:cNvPr id="44089" name="Text Box 1"/>
        <xdr:cNvSpPr>
          <a:spLocks noChangeArrowheads="1"/>
        </xdr:cNvSpPr>
      </xdr:nvSpPr>
      <xdr:spPr bwMode="auto">
        <a:xfrm>
          <a:off x="4352925" y="69141975"/>
          <a:ext cx="3524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295275</xdr:colOff>
      <xdr:row>60</xdr:row>
      <xdr:rowOff>0</xdr:rowOff>
    </xdr:from>
    <xdr:to>
      <xdr:col>4</xdr:col>
      <xdr:colOff>247650</xdr:colOff>
      <xdr:row>66</xdr:row>
      <xdr:rowOff>19049</xdr:rowOff>
    </xdr:to>
    <xdr:sp macro="" textlink="">
      <xdr:nvSpPr>
        <xdr:cNvPr id="44090" name="Text Box 2"/>
        <xdr:cNvSpPr>
          <a:spLocks noChangeArrowheads="1"/>
        </xdr:cNvSpPr>
      </xdr:nvSpPr>
      <xdr:spPr bwMode="auto">
        <a:xfrm>
          <a:off x="4029075" y="69141975"/>
          <a:ext cx="3048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44091" name="Text Box 1"/>
        <xdr:cNvSpPr>
          <a:spLocks noChangeArrowheads="1"/>
        </xdr:cNvSpPr>
      </xdr:nvSpPr>
      <xdr:spPr bwMode="auto">
        <a:xfrm>
          <a:off x="514350" y="691419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133350</xdr:colOff>
      <xdr:row>60</xdr:row>
      <xdr:rowOff>0</xdr:rowOff>
    </xdr:from>
    <xdr:to>
      <xdr:col>7</xdr:col>
      <xdr:colOff>161925</xdr:colOff>
      <xdr:row>66</xdr:row>
      <xdr:rowOff>38099</xdr:rowOff>
    </xdr:to>
    <xdr:sp macro="" textlink="">
      <xdr:nvSpPr>
        <xdr:cNvPr id="44092" name="Text Box 2"/>
        <xdr:cNvSpPr>
          <a:spLocks noChangeArrowheads="1"/>
        </xdr:cNvSpPr>
      </xdr:nvSpPr>
      <xdr:spPr bwMode="auto">
        <a:xfrm>
          <a:off x="4514850" y="69141975"/>
          <a:ext cx="428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104775</xdr:colOff>
      <xdr:row>65</xdr:row>
      <xdr:rowOff>190500</xdr:rowOff>
    </xdr:to>
    <xdr:sp macro="" textlink="">
      <xdr:nvSpPr>
        <xdr:cNvPr id="44093" name="Text Box 1"/>
        <xdr:cNvSpPr>
          <a:spLocks noChangeArrowheads="1"/>
        </xdr:cNvSpPr>
      </xdr:nvSpPr>
      <xdr:spPr bwMode="auto">
        <a:xfrm>
          <a:off x="514350" y="691419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104775</xdr:colOff>
      <xdr:row>65</xdr:row>
      <xdr:rowOff>190500</xdr:rowOff>
    </xdr:to>
    <xdr:sp macro="" textlink="">
      <xdr:nvSpPr>
        <xdr:cNvPr id="44094" name="Text Box 2"/>
        <xdr:cNvSpPr>
          <a:spLocks noChangeArrowheads="1"/>
        </xdr:cNvSpPr>
      </xdr:nvSpPr>
      <xdr:spPr bwMode="auto">
        <a:xfrm>
          <a:off x="514350" y="691419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104775</xdr:colOff>
      <xdr:row>65</xdr:row>
      <xdr:rowOff>190500</xdr:rowOff>
    </xdr:to>
    <xdr:sp macro="" textlink="">
      <xdr:nvSpPr>
        <xdr:cNvPr id="44095" name="Text Box 1"/>
        <xdr:cNvSpPr>
          <a:spLocks noChangeArrowheads="1"/>
        </xdr:cNvSpPr>
      </xdr:nvSpPr>
      <xdr:spPr bwMode="auto">
        <a:xfrm>
          <a:off x="514350" y="691419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104775</xdr:colOff>
      <xdr:row>65</xdr:row>
      <xdr:rowOff>190500</xdr:rowOff>
    </xdr:to>
    <xdr:sp macro="" textlink="">
      <xdr:nvSpPr>
        <xdr:cNvPr id="44096" name="Text Box 2"/>
        <xdr:cNvSpPr>
          <a:spLocks noChangeArrowheads="1"/>
        </xdr:cNvSpPr>
      </xdr:nvSpPr>
      <xdr:spPr bwMode="auto">
        <a:xfrm>
          <a:off x="514350" y="691419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104775</xdr:colOff>
      <xdr:row>66</xdr:row>
      <xdr:rowOff>28574</xdr:rowOff>
    </xdr:to>
    <xdr:sp macro="" textlink="">
      <xdr:nvSpPr>
        <xdr:cNvPr id="44097" name="Text Box 1"/>
        <xdr:cNvSpPr>
          <a:spLocks noChangeArrowheads="1"/>
        </xdr:cNvSpPr>
      </xdr:nvSpPr>
      <xdr:spPr bwMode="auto">
        <a:xfrm>
          <a:off x="514350" y="691419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104775</xdr:colOff>
      <xdr:row>66</xdr:row>
      <xdr:rowOff>28574</xdr:rowOff>
    </xdr:to>
    <xdr:sp macro="" textlink="">
      <xdr:nvSpPr>
        <xdr:cNvPr id="44098" name="Text Box 2"/>
        <xdr:cNvSpPr>
          <a:spLocks noChangeArrowheads="1"/>
        </xdr:cNvSpPr>
      </xdr:nvSpPr>
      <xdr:spPr bwMode="auto">
        <a:xfrm>
          <a:off x="514350" y="691419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104775</xdr:colOff>
      <xdr:row>66</xdr:row>
      <xdr:rowOff>28574</xdr:rowOff>
    </xdr:to>
    <xdr:sp macro="" textlink="">
      <xdr:nvSpPr>
        <xdr:cNvPr id="44099" name="Text Box 1"/>
        <xdr:cNvSpPr>
          <a:spLocks noChangeArrowheads="1"/>
        </xdr:cNvSpPr>
      </xdr:nvSpPr>
      <xdr:spPr bwMode="auto">
        <a:xfrm>
          <a:off x="514350" y="691419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104775</xdr:colOff>
      <xdr:row>66</xdr:row>
      <xdr:rowOff>28574</xdr:rowOff>
    </xdr:to>
    <xdr:sp macro="" textlink="">
      <xdr:nvSpPr>
        <xdr:cNvPr id="44100" name="Text Box 2"/>
        <xdr:cNvSpPr>
          <a:spLocks noChangeArrowheads="1"/>
        </xdr:cNvSpPr>
      </xdr:nvSpPr>
      <xdr:spPr bwMode="auto">
        <a:xfrm>
          <a:off x="514350" y="691419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01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02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361950</xdr:colOff>
      <xdr:row>1</xdr:row>
      <xdr:rowOff>19051</xdr:rowOff>
    </xdr:to>
    <xdr:sp macro="" textlink="">
      <xdr:nvSpPr>
        <xdr:cNvPr id="44103" name="Text Box 1"/>
        <xdr:cNvSpPr>
          <a:spLocks noChangeArrowheads="1"/>
        </xdr:cNvSpPr>
      </xdr:nvSpPr>
      <xdr:spPr bwMode="auto">
        <a:xfrm>
          <a:off x="11610975" y="1400175"/>
          <a:ext cx="3619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304800</xdr:colOff>
      <xdr:row>1</xdr:row>
      <xdr:rowOff>19051</xdr:rowOff>
    </xdr:to>
    <xdr:sp macro="" textlink="">
      <xdr:nvSpPr>
        <xdr:cNvPr id="44104" name="Text Box 2"/>
        <xdr:cNvSpPr>
          <a:spLocks noChangeArrowheads="1"/>
        </xdr:cNvSpPr>
      </xdr:nvSpPr>
      <xdr:spPr bwMode="auto">
        <a:xfrm>
          <a:off x="11610975" y="1400175"/>
          <a:ext cx="3048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05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06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1</xdr:row>
      <xdr:rowOff>19051</xdr:rowOff>
    </xdr:to>
    <xdr:sp macro="" textlink="">
      <xdr:nvSpPr>
        <xdr:cNvPr id="44107" name="Text Box 1"/>
        <xdr:cNvSpPr>
          <a:spLocks noChangeArrowheads="1"/>
        </xdr:cNvSpPr>
      </xdr:nvSpPr>
      <xdr:spPr bwMode="auto">
        <a:xfrm>
          <a:off x="11610975" y="1400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428625</xdr:colOff>
      <xdr:row>1</xdr:row>
      <xdr:rowOff>38101</xdr:rowOff>
    </xdr:to>
    <xdr:sp macro="" textlink="">
      <xdr:nvSpPr>
        <xdr:cNvPr id="44108" name="Text Box 2"/>
        <xdr:cNvSpPr>
          <a:spLocks noChangeArrowheads="1"/>
        </xdr:cNvSpPr>
      </xdr:nvSpPr>
      <xdr:spPr bwMode="auto">
        <a:xfrm>
          <a:off x="11610975" y="1400175"/>
          <a:ext cx="428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09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10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11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12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13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14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15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16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361950</xdr:colOff>
      <xdr:row>66</xdr:row>
      <xdr:rowOff>0</xdr:rowOff>
    </xdr:to>
    <xdr:sp macro="" textlink="">
      <xdr:nvSpPr>
        <xdr:cNvPr id="44117" name="Text Box 1"/>
        <xdr:cNvSpPr>
          <a:spLocks noChangeArrowheads="1"/>
        </xdr:cNvSpPr>
      </xdr:nvSpPr>
      <xdr:spPr bwMode="auto">
        <a:xfrm>
          <a:off x="11610975" y="70142100"/>
          <a:ext cx="3619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304800</xdr:colOff>
      <xdr:row>66</xdr:row>
      <xdr:rowOff>0</xdr:rowOff>
    </xdr:to>
    <xdr:sp macro="" textlink="">
      <xdr:nvSpPr>
        <xdr:cNvPr id="44118" name="Text Box 2"/>
        <xdr:cNvSpPr>
          <a:spLocks noChangeArrowheads="1"/>
        </xdr:cNvSpPr>
      </xdr:nvSpPr>
      <xdr:spPr bwMode="auto">
        <a:xfrm>
          <a:off x="11610975" y="70142100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104775</xdr:colOff>
      <xdr:row>66</xdr:row>
      <xdr:rowOff>0</xdr:rowOff>
    </xdr:to>
    <xdr:sp macro="" textlink="">
      <xdr:nvSpPr>
        <xdr:cNvPr id="44119" name="Text Box 1"/>
        <xdr:cNvSpPr>
          <a:spLocks noChangeArrowheads="1"/>
        </xdr:cNvSpPr>
      </xdr:nvSpPr>
      <xdr:spPr bwMode="auto">
        <a:xfrm>
          <a:off x="11610975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428625</xdr:colOff>
      <xdr:row>65</xdr:row>
      <xdr:rowOff>114300</xdr:rowOff>
    </xdr:to>
    <xdr:sp macro="" textlink="">
      <xdr:nvSpPr>
        <xdr:cNvPr id="44120" name="Text Box 2"/>
        <xdr:cNvSpPr>
          <a:spLocks noChangeArrowheads="1"/>
        </xdr:cNvSpPr>
      </xdr:nvSpPr>
      <xdr:spPr bwMode="auto">
        <a:xfrm>
          <a:off x="11610975" y="70142100"/>
          <a:ext cx="4286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104775</xdr:colOff>
      <xdr:row>66</xdr:row>
      <xdr:rowOff>0</xdr:rowOff>
    </xdr:to>
    <xdr:sp macro="" textlink="">
      <xdr:nvSpPr>
        <xdr:cNvPr id="44121" name="Text Box 1"/>
        <xdr:cNvSpPr>
          <a:spLocks noChangeArrowheads="1"/>
        </xdr:cNvSpPr>
      </xdr:nvSpPr>
      <xdr:spPr bwMode="auto">
        <a:xfrm>
          <a:off x="11610975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104775</xdr:colOff>
      <xdr:row>66</xdr:row>
      <xdr:rowOff>0</xdr:rowOff>
    </xdr:to>
    <xdr:sp macro="" textlink="">
      <xdr:nvSpPr>
        <xdr:cNvPr id="44122" name="Text Box 2"/>
        <xdr:cNvSpPr>
          <a:spLocks noChangeArrowheads="1"/>
        </xdr:cNvSpPr>
      </xdr:nvSpPr>
      <xdr:spPr bwMode="auto">
        <a:xfrm>
          <a:off x="11610975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104775</xdr:colOff>
      <xdr:row>66</xdr:row>
      <xdr:rowOff>0</xdr:rowOff>
    </xdr:to>
    <xdr:sp macro="" textlink="">
      <xdr:nvSpPr>
        <xdr:cNvPr id="44123" name="Text Box 1"/>
        <xdr:cNvSpPr>
          <a:spLocks noChangeArrowheads="1"/>
        </xdr:cNvSpPr>
      </xdr:nvSpPr>
      <xdr:spPr bwMode="auto">
        <a:xfrm>
          <a:off x="11610975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104775</xdr:colOff>
      <xdr:row>66</xdr:row>
      <xdr:rowOff>0</xdr:rowOff>
    </xdr:to>
    <xdr:sp macro="" textlink="">
      <xdr:nvSpPr>
        <xdr:cNvPr id="44124" name="Text Box 2"/>
        <xdr:cNvSpPr>
          <a:spLocks noChangeArrowheads="1"/>
        </xdr:cNvSpPr>
      </xdr:nvSpPr>
      <xdr:spPr bwMode="auto">
        <a:xfrm>
          <a:off x="11610975" y="701421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25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26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27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28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29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30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31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32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33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34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35" name="Text Box 1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0</xdr:row>
      <xdr:rowOff>190500</xdr:rowOff>
    </xdr:to>
    <xdr:sp macro="" textlink="">
      <xdr:nvSpPr>
        <xdr:cNvPr id="44136" name="Text Box 2"/>
        <xdr:cNvSpPr>
          <a:spLocks noChangeArrowheads="1"/>
        </xdr:cNvSpPr>
      </xdr:nvSpPr>
      <xdr:spPr bwMode="auto">
        <a:xfrm>
          <a:off x="11610975" y="14001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1</xdr:row>
      <xdr:rowOff>28576</xdr:rowOff>
    </xdr:to>
    <xdr:sp macro="" textlink="">
      <xdr:nvSpPr>
        <xdr:cNvPr id="44137" name="Text Box 1"/>
        <xdr:cNvSpPr>
          <a:spLocks noChangeArrowheads="1"/>
        </xdr:cNvSpPr>
      </xdr:nvSpPr>
      <xdr:spPr bwMode="auto">
        <a:xfrm>
          <a:off x="11610975" y="1400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1</xdr:row>
      <xdr:rowOff>28576</xdr:rowOff>
    </xdr:to>
    <xdr:sp macro="" textlink="">
      <xdr:nvSpPr>
        <xdr:cNvPr id="44138" name="Text Box 2"/>
        <xdr:cNvSpPr>
          <a:spLocks noChangeArrowheads="1"/>
        </xdr:cNvSpPr>
      </xdr:nvSpPr>
      <xdr:spPr bwMode="auto">
        <a:xfrm>
          <a:off x="11610975" y="1400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1</xdr:row>
      <xdr:rowOff>28576</xdr:rowOff>
    </xdr:to>
    <xdr:sp macro="" textlink="">
      <xdr:nvSpPr>
        <xdr:cNvPr id="44139" name="Text Box 1"/>
        <xdr:cNvSpPr>
          <a:spLocks noChangeArrowheads="1"/>
        </xdr:cNvSpPr>
      </xdr:nvSpPr>
      <xdr:spPr bwMode="auto">
        <a:xfrm>
          <a:off x="11610975" y="1400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104775</xdr:colOff>
      <xdr:row>1</xdr:row>
      <xdr:rowOff>28576</xdr:rowOff>
    </xdr:to>
    <xdr:sp macro="" textlink="">
      <xdr:nvSpPr>
        <xdr:cNvPr id="44140" name="Text Box 2"/>
        <xdr:cNvSpPr>
          <a:spLocks noChangeArrowheads="1"/>
        </xdr:cNvSpPr>
      </xdr:nvSpPr>
      <xdr:spPr bwMode="auto">
        <a:xfrm>
          <a:off x="11610975" y="1400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361950</xdr:colOff>
      <xdr:row>66</xdr:row>
      <xdr:rowOff>19049</xdr:rowOff>
    </xdr:to>
    <xdr:sp macro="" textlink="">
      <xdr:nvSpPr>
        <xdr:cNvPr id="44141" name="Text Box 1"/>
        <xdr:cNvSpPr>
          <a:spLocks noChangeArrowheads="1"/>
        </xdr:cNvSpPr>
      </xdr:nvSpPr>
      <xdr:spPr bwMode="auto">
        <a:xfrm>
          <a:off x="11610975" y="69141975"/>
          <a:ext cx="3619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304800</xdr:colOff>
      <xdr:row>66</xdr:row>
      <xdr:rowOff>19049</xdr:rowOff>
    </xdr:to>
    <xdr:sp macro="" textlink="">
      <xdr:nvSpPr>
        <xdr:cNvPr id="44142" name="Text Box 2"/>
        <xdr:cNvSpPr>
          <a:spLocks noChangeArrowheads="1"/>
        </xdr:cNvSpPr>
      </xdr:nvSpPr>
      <xdr:spPr bwMode="auto">
        <a:xfrm>
          <a:off x="11610975" y="69141975"/>
          <a:ext cx="3048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104775</xdr:colOff>
      <xdr:row>66</xdr:row>
      <xdr:rowOff>19049</xdr:rowOff>
    </xdr:to>
    <xdr:sp macro="" textlink="">
      <xdr:nvSpPr>
        <xdr:cNvPr id="44143" name="Text Box 1"/>
        <xdr:cNvSpPr>
          <a:spLocks noChangeArrowheads="1"/>
        </xdr:cNvSpPr>
      </xdr:nvSpPr>
      <xdr:spPr bwMode="auto">
        <a:xfrm>
          <a:off x="11610975" y="691419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428625</xdr:colOff>
      <xdr:row>66</xdr:row>
      <xdr:rowOff>38099</xdr:rowOff>
    </xdr:to>
    <xdr:sp macro="" textlink="">
      <xdr:nvSpPr>
        <xdr:cNvPr id="44144" name="Text Box 2"/>
        <xdr:cNvSpPr>
          <a:spLocks noChangeArrowheads="1"/>
        </xdr:cNvSpPr>
      </xdr:nvSpPr>
      <xdr:spPr bwMode="auto">
        <a:xfrm>
          <a:off x="11610975" y="69141975"/>
          <a:ext cx="428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104775</xdr:colOff>
      <xdr:row>65</xdr:row>
      <xdr:rowOff>190500</xdr:rowOff>
    </xdr:to>
    <xdr:sp macro="" textlink="">
      <xdr:nvSpPr>
        <xdr:cNvPr id="44145" name="Text Box 1"/>
        <xdr:cNvSpPr>
          <a:spLocks noChangeArrowheads="1"/>
        </xdr:cNvSpPr>
      </xdr:nvSpPr>
      <xdr:spPr bwMode="auto">
        <a:xfrm>
          <a:off x="11610975" y="691419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104775</xdr:colOff>
      <xdr:row>65</xdr:row>
      <xdr:rowOff>190500</xdr:rowOff>
    </xdr:to>
    <xdr:sp macro="" textlink="">
      <xdr:nvSpPr>
        <xdr:cNvPr id="44146" name="Text Box 2"/>
        <xdr:cNvSpPr>
          <a:spLocks noChangeArrowheads="1"/>
        </xdr:cNvSpPr>
      </xdr:nvSpPr>
      <xdr:spPr bwMode="auto">
        <a:xfrm>
          <a:off x="11610975" y="691419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104775</xdr:colOff>
      <xdr:row>65</xdr:row>
      <xdr:rowOff>190500</xdr:rowOff>
    </xdr:to>
    <xdr:sp macro="" textlink="">
      <xdr:nvSpPr>
        <xdr:cNvPr id="44147" name="Text Box 1"/>
        <xdr:cNvSpPr>
          <a:spLocks noChangeArrowheads="1"/>
        </xdr:cNvSpPr>
      </xdr:nvSpPr>
      <xdr:spPr bwMode="auto">
        <a:xfrm>
          <a:off x="11610975" y="691419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104775</xdr:colOff>
      <xdr:row>65</xdr:row>
      <xdr:rowOff>190500</xdr:rowOff>
    </xdr:to>
    <xdr:sp macro="" textlink="">
      <xdr:nvSpPr>
        <xdr:cNvPr id="44148" name="Text Box 2"/>
        <xdr:cNvSpPr>
          <a:spLocks noChangeArrowheads="1"/>
        </xdr:cNvSpPr>
      </xdr:nvSpPr>
      <xdr:spPr bwMode="auto">
        <a:xfrm>
          <a:off x="11610975" y="691419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104775</xdr:colOff>
      <xdr:row>66</xdr:row>
      <xdr:rowOff>28574</xdr:rowOff>
    </xdr:to>
    <xdr:sp macro="" textlink="">
      <xdr:nvSpPr>
        <xdr:cNvPr id="44149" name="Text Box 1"/>
        <xdr:cNvSpPr>
          <a:spLocks noChangeArrowheads="1"/>
        </xdr:cNvSpPr>
      </xdr:nvSpPr>
      <xdr:spPr bwMode="auto">
        <a:xfrm>
          <a:off x="11610975" y="691419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104775</xdr:colOff>
      <xdr:row>66</xdr:row>
      <xdr:rowOff>28574</xdr:rowOff>
    </xdr:to>
    <xdr:sp macro="" textlink="">
      <xdr:nvSpPr>
        <xdr:cNvPr id="44150" name="Text Box 2"/>
        <xdr:cNvSpPr>
          <a:spLocks noChangeArrowheads="1"/>
        </xdr:cNvSpPr>
      </xdr:nvSpPr>
      <xdr:spPr bwMode="auto">
        <a:xfrm>
          <a:off x="11610975" y="691419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104775</xdr:colOff>
      <xdr:row>66</xdr:row>
      <xdr:rowOff>28574</xdr:rowOff>
    </xdr:to>
    <xdr:sp macro="" textlink="">
      <xdr:nvSpPr>
        <xdr:cNvPr id="44151" name="Text Box 1"/>
        <xdr:cNvSpPr>
          <a:spLocks noChangeArrowheads="1"/>
        </xdr:cNvSpPr>
      </xdr:nvSpPr>
      <xdr:spPr bwMode="auto">
        <a:xfrm>
          <a:off x="11610975" y="691419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104775</xdr:colOff>
      <xdr:row>66</xdr:row>
      <xdr:rowOff>28574</xdr:rowOff>
    </xdr:to>
    <xdr:sp macro="" textlink="">
      <xdr:nvSpPr>
        <xdr:cNvPr id="44152" name="Text Box 2"/>
        <xdr:cNvSpPr>
          <a:spLocks noChangeArrowheads="1"/>
        </xdr:cNvSpPr>
      </xdr:nvSpPr>
      <xdr:spPr bwMode="auto">
        <a:xfrm>
          <a:off x="11610975" y="691419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K74"/>
  <sheetViews>
    <sheetView tabSelected="1" zoomScaleNormal="100" zoomScaleSheetLayoutView="100" workbookViewId="0">
      <selection activeCell="T30" sqref="T30"/>
    </sheetView>
  </sheetViews>
  <sheetFormatPr defaultColWidth="8" defaultRowHeight="15.75" customHeight="1" x14ac:dyDescent="0.25"/>
  <cols>
    <col min="1" max="2" width="3.85546875" style="9" customWidth="1"/>
    <col min="3" max="3" width="54.140625" style="9" customWidth="1"/>
    <col min="4" max="4" width="5.28515625" style="80" bestFit="1" customWidth="1"/>
    <col min="5" max="5" width="4.42578125" style="64" bestFit="1" customWidth="1"/>
    <col min="6" max="6" width="2" style="9" customWidth="1"/>
    <col min="7" max="7" width="4" style="80" customWidth="1"/>
    <col min="8" max="8" width="4.7109375" style="9" bestFit="1" customWidth="1"/>
    <col min="9" max="9" width="2" style="9" customWidth="1"/>
    <col min="10" max="10" width="5.140625" style="80" customWidth="1"/>
    <col min="11" max="11" width="5.140625" style="64" customWidth="1"/>
    <col min="12" max="12" width="4" style="64" customWidth="1"/>
    <col min="13" max="13" width="5.140625" style="64" bestFit="1" customWidth="1"/>
    <col min="14" max="14" width="5.28515625" style="64" customWidth="1"/>
    <col min="15" max="15" width="8.140625" style="9" customWidth="1"/>
    <col min="16" max="16" width="7.85546875" style="9" customWidth="1"/>
    <col min="17" max="17" width="15.42578125" style="81" customWidth="1"/>
    <col min="18" max="18" width="19.85546875" style="67" customWidth="1"/>
    <col min="19" max="19" width="8" style="9"/>
    <col min="20" max="20" width="16" style="9" customWidth="1"/>
    <col min="21" max="16384" width="8" style="9"/>
  </cols>
  <sheetData>
    <row r="1" spans="1:20" x14ac:dyDescent="0.25">
      <c r="A1" s="1" t="s">
        <v>37</v>
      </c>
      <c r="B1" s="2"/>
      <c r="C1" s="3" t="s">
        <v>38</v>
      </c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6"/>
      <c r="P1" s="6"/>
      <c r="Q1" s="7"/>
      <c r="R1" s="8">
        <f>R4+R10</f>
        <v>2358846000</v>
      </c>
      <c r="T1" s="113">
        <f>2358846000-R1</f>
        <v>0</v>
      </c>
    </row>
    <row r="2" spans="1:20" x14ac:dyDescent="0.25">
      <c r="A2" s="10"/>
      <c r="B2" s="11"/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5"/>
      <c r="P2" s="15"/>
      <c r="Q2" s="16"/>
      <c r="R2" s="17"/>
    </row>
    <row r="3" spans="1:20" s="27" customFormat="1" x14ac:dyDescent="0.25">
      <c r="A3" s="18"/>
      <c r="B3" s="19"/>
      <c r="C3" s="88"/>
      <c r="D3" s="89"/>
      <c r="E3" s="89"/>
      <c r="F3" s="89"/>
      <c r="G3" s="89"/>
      <c r="H3" s="89"/>
      <c r="I3" s="89"/>
      <c r="J3" s="89"/>
      <c r="K3" s="89"/>
      <c r="L3" s="89"/>
      <c r="M3" s="89"/>
      <c r="N3" s="90"/>
      <c r="O3" s="91"/>
      <c r="P3" s="92"/>
      <c r="Q3" s="93"/>
      <c r="R3" s="93"/>
    </row>
    <row r="4" spans="1:20" s="27" customFormat="1" x14ac:dyDescent="0.25">
      <c r="A4" s="18"/>
      <c r="B4" s="19"/>
      <c r="C4" s="20" t="s">
        <v>39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  <c r="O4" s="23"/>
      <c r="P4" s="24"/>
      <c r="Q4" s="25"/>
      <c r="R4" s="26">
        <f>SUM(R6:R8)</f>
        <v>250000000</v>
      </c>
    </row>
    <row r="5" spans="1:20" s="27" customFormat="1" x14ac:dyDescent="0.25">
      <c r="A5" s="18"/>
      <c r="B5" s="19"/>
      <c r="C5" s="88"/>
      <c r="D5" s="89"/>
      <c r="E5" s="89"/>
      <c r="F5" s="89"/>
      <c r="G5" s="89"/>
      <c r="H5" s="89"/>
      <c r="I5" s="89"/>
      <c r="J5" s="89"/>
      <c r="K5" s="89"/>
      <c r="L5" s="89"/>
      <c r="M5" s="89"/>
      <c r="N5" s="90"/>
      <c r="O5" s="91"/>
      <c r="P5" s="92"/>
      <c r="Q5" s="93"/>
      <c r="R5" s="93"/>
    </row>
    <row r="6" spans="1:20" s="27" customFormat="1" x14ac:dyDescent="0.25">
      <c r="A6" s="18"/>
      <c r="B6" s="19"/>
      <c r="C6" s="88" t="s">
        <v>43</v>
      </c>
      <c r="D6" s="89"/>
      <c r="E6" s="89"/>
      <c r="F6" s="89"/>
      <c r="G6" s="28">
        <v>1</v>
      </c>
      <c r="H6" s="28" t="s">
        <v>0</v>
      </c>
      <c r="I6" s="29" t="s">
        <v>1</v>
      </c>
      <c r="J6" s="28">
        <v>1</v>
      </c>
      <c r="K6" s="30" t="s">
        <v>2</v>
      </c>
      <c r="L6" s="29" t="s">
        <v>1</v>
      </c>
      <c r="M6" s="31">
        <v>2</v>
      </c>
      <c r="N6" s="30" t="s">
        <v>40</v>
      </c>
      <c r="O6" s="32">
        <f>G6*J6*M6</f>
        <v>2</v>
      </c>
      <c r="P6" s="33" t="s">
        <v>41</v>
      </c>
      <c r="Q6" s="34">
        <v>17500000</v>
      </c>
      <c r="R6" s="35">
        <f>Q6*O6</f>
        <v>35000000</v>
      </c>
    </row>
    <row r="7" spans="1:20" s="27" customFormat="1" x14ac:dyDescent="0.25">
      <c r="A7" s="18"/>
      <c r="B7" s="19"/>
      <c r="C7" s="88" t="s">
        <v>44</v>
      </c>
      <c r="D7" s="89"/>
      <c r="E7" s="89"/>
      <c r="F7" s="89"/>
      <c r="G7" s="28">
        <v>5</v>
      </c>
      <c r="H7" s="28" t="s">
        <v>0</v>
      </c>
      <c r="I7" s="29" t="s">
        <v>1</v>
      </c>
      <c r="J7" s="28">
        <v>1</v>
      </c>
      <c r="K7" s="30" t="s">
        <v>2</v>
      </c>
      <c r="L7" s="29" t="s">
        <v>1</v>
      </c>
      <c r="M7" s="31">
        <v>2</v>
      </c>
      <c r="N7" s="30" t="s">
        <v>40</v>
      </c>
      <c r="O7" s="32">
        <f>G7*J7*M7</f>
        <v>10</v>
      </c>
      <c r="P7" s="33" t="s">
        <v>41</v>
      </c>
      <c r="Q7" s="34">
        <v>12500000</v>
      </c>
      <c r="R7" s="35">
        <f>Q7*O7</f>
        <v>125000000</v>
      </c>
    </row>
    <row r="8" spans="1:20" s="27" customFormat="1" x14ac:dyDescent="0.25">
      <c r="A8" s="18"/>
      <c r="B8" s="19"/>
      <c r="C8" s="88" t="s">
        <v>45</v>
      </c>
      <c r="D8" s="89"/>
      <c r="E8" s="89"/>
      <c r="F8" s="89"/>
      <c r="G8" s="28">
        <v>10</v>
      </c>
      <c r="H8" s="28" t="s">
        <v>0</v>
      </c>
      <c r="I8" s="29" t="s">
        <v>1</v>
      </c>
      <c r="J8" s="28">
        <v>1</v>
      </c>
      <c r="K8" s="30" t="s">
        <v>2</v>
      </c>
      <c r="L8" s="29" t="s">
        <v>1</v>
      </c>
      <c r="M8" s="31">
        <v>2</v>
      </c>
      <c r="N8" s="30" t="s">
        <v>40</v>
      </c>
      <c r="O8" s="32">
        <f>G8*J8*M8</f>
        <v>20</v>
      </c>
      <c r="P8" s="33" t="s">
        <v>41</v>
      </c>
      <c r="Q8" s="34">
        <v>4500000</v>
      </c>
      <c r="R8" s="35">
        <f>Q8*O8</f>
        <v>90000000</v>
      </c>
    </row>
    <row r="9" spans="1:20" s="27" customFormat="1" x14ac:dyDescent="0.25">
      <c r="A9" s="18"/>
      <c r="B9" s="19"/>
      <c r="C9" s="88"/>
      <c r="D9" s="89"/>
      <c r="E9" s="89"/>
      <c r="F9" s="89"/>
      <c r="G9" s="89"/>
      <c r="H9" s="89"/>
      <c r="I9" s="89"/>
      <c r="J9" s="89"/>
      <c r="K9" s="89"/>
      <c r="L9" s="89"/>
      <c r="M9" s="89"/>
      <c r="N9" s="90"/>
      <c r="O9" s="91"/>
      <c r="P9" s="92"/>
      <c r="Q9" s="93"/>
      <c r="R9" s="93"/>
    </row>
    <row r="10" spans="1:20" s="27" customFormat="1" x14ac:dyDescent="0.25">
      <c r="A10" s="18"/>
      <c r="B10" s="19"/>
      <c r="C10" s="20" t="s">
        <v>42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/>
      <c r="O10" s="23"/>
      <c r="P10" s="24"/>
      <c r="Q10" s="25"/>
      <c r="R10" s="26">
        <f>R12+R27</f>
        <v>2108846000</v>
      </c>
    </row>
    <row r="11" spans="1:20" s="27" customFormat="1" x14ac:dyDescent="0.25">
      <c r="A11" s="18"/>
      <c r="B11" s="19"/>
      <c r="C11" s="88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90"/>
      <c r="O11" s="91"/>
      <c r="P11" s="92"/>
      <c r="Q11" s="93"/>
      <c r="R11" s="93"/>
    </row>
    <row r="12" spans="1:20" s="27" customFormat="1" ht="18" x14ac:dyDescent="0.25">
      <c r="A12" s="18"/>
      <c r="B12" s="19"/>
      <c r="C12" s="94" t="s">
        <v>47</v>
      </c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90"/>
      <c r="O12" s="91"/>
      <c r="P12" s="92"/>
      <c r="Q12" s="93"/>
      <c r="R12" s="95">
        <f>SUM(R15:R25)</f>
        <v>1653550000</v>
      </c>
    </row>
    <row r="13" spans="1:20" s="27" customFormat="1" x14ac:dyDescent="0.25">
      <c r="A13" s="18"/>
      <c r="B13" s="19"/>
      <c r="C13" s="88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90"/>
      <c r="O13" s="91"/>
      <c r="P13" s="92"/>
      <c r="Q13" s="93"/>
      <c r="R13" s="93"/>
    </row>
    <row r="14" spans="1:20" s="27" customFormat="1" x14ac:dyDescent="0.25">
      <c r="A14" s="18"/>
      <c r="B14" s="19"/>
      <c r="C14" s="96" t="s">
        <v>48</v>
      </c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90"/>
      <c r="O14" s="91"/>
      <c r="P14" s="92"/>
      <c r="Q14" s="93"/>
      <c r="R14" s="93"/>
    </row>
    <row r="15" spans="1:20" s="27" customFormat="1" x14ac:dyDescent="0.25">
      <c r="A15" s="18"/>
      <c r="B15" s="19"/>
      <c r="C15" s="88" t="s">
        <v>54</v>
      </c>
      <c r="D15" s="89"/>
      <c r="E15" s="89"/>
      <c r="F15" s="89"/>
      <c r="G15" s="28">
        <v>2</v>
      </c>
      <c r="H15" s="28" t="s">
        <v>0</v>
      </c>
      <c r="I15" s="29" t="s">
        <v>1</v>
      </c>
      <c r="J15" s="28">
        <v>1</v>
      </c>
      <c r="K15" s="30" t="s">
        <v>3</v>
      </c>
      <c r="L15" s="29" t="s">
        <v>1</v>
      </c>
      <c r="M15" s="31">
        <v>25</v>
      </c>
      <c r="N15" s="30" t="s">
        <v>4</v>
      </c>
      <c r="O15" s="32">
        <f t="shared" ref="O15:O17" si="0">G15*J15*M15</f>
        <v>50</v>
      </c>
      <c r="P15" s="33" t="s">
        <v>5</v>
      </c>
      <c r="Q15" s="36">
        <v>7150000</v>
      </c>
      <c r="R15" s="35">
        <f t="shared" ref="R15:R16" si="1">Q15*O15</f>
        <v>357500000</v>
      </c>
      <c r="T15" s="27" t="s">
        <v>53</v>
      </c>
    </row>
    <row r="16" spans="1:20" s="27" customFormat="1" x14ac:dyDescent="0.25">
      <c r="A16" s="18"/>
      <c r="B16" s="19"/>
      <c r="C16" s="88" t="s">
        <v>51</v>
      </c>
      <c r="D16" s="89"/>
      <c r="E16" s="89"/>
      <c r="F16" s="89"/>
      <c r="G16" s="28">
        <v>1</v>
      </c>
      <c r="H16" s="28" t="s">
        <v>0</v>
      </c>
      <c r="I16" s="29" t="s">
        <v>1</v>
      </c>
      <c r="J16" s="28">
        <v>1</v>
      </c>
      <c r="K16" s="30" t="s">
        <v>3</v>
      </c>
      <c r="L16" s="29" t="s">
        <v>1</v>
      </c>
      <c r="M16" s="31">
        <v>25</v>
      </c>
      <c r="N16" s="30" t="s">
        <v>4</v>
      </c>
      <c r="O16" s="32">
        <f t="shared" si="0"/>
        <v>25</v>
      </c>
      <c r="P16" s="33" t="s">
        <v>5</v>
      </c>
      <c r="Q16" s="36">
        <v>2895000</v>
      </c>
      <c r="R16" s="35">
        <f t="shared" si="1"/>
        <v>72375000</v>
      </c>
      <c r="T16" s="27" t="s">
        <v>62</v>
      </c>
    </row>
    <row r="17" spans="1:20" s="27" customFormat="1" x14ac:dyDescent="0.25">
      <c r="A17" s="18"/>
      <c r="B17" s="19"/>
      <c r="C17" s="88" t="s">
        <v>52</v>
      </c>
      <c r="D17" s="89"/>
      <c r="E17" s="89"/>
      <c r="F17" s="89"/>
      <c r="G17" s="28">
        <v>1</v>
      </c>
      <c r="H17" s="28" t="s">
        <v>0</v>
      </c>
      <c r="I17" s="29" t="s">
        <v>1</v>
      </c>
      <c r="J17" s="28">
        <v>1</v>
      </c>
      <c r="K17" s="30" t="s">
        <v>3</v>
      </c>
      <c r="L17" s="29" t="s">
        <v>1</v>
      </c>
      <c r="M17" s="31">
        <v>25</v>
      </c>
      <c r="N17" s="30" t="s">
        <v>4</v>
      </c>
      <c r="O17" s="32">
        <f t="shared" si="0"/>
        <v>25</v>
      </c>
      <c r="P17" s="33" t="s">
        <v>5</v>
      </c>
      <c r="Q17" s="36">
        <v>1855000</v>
      </c>
      <c r="R17" s="35">
        <f>Q17*O17</f>
        <v>46375000</v>
      </c>
      <c r="T17" s="27" t="s">
        <v>63</v>
      </c>
    </row>
    <row r="18" spans="1:20" s="27" customFormat="1" x14ac:dyDescent="0.25">
      <c r="A18" s="18"/>
      <c r="B18" s="19"/>
      <c r="C18" s="96" t="s">
        <v>49</v>
      </c>
      <c r="D18" s="89"/>
      <c r="E18" s="89"/>
      <c r="F18" s="89"/>
      <c r="G18" s="28"/>
      <c r="H18" s="28"/>
      <c r="I18" s="29"/>
      <c r="J18" s="28"/>
      <c r="K18" s="30"/>
      <c r="L18" s="29"/>
      <c r="M18" s="31"/>
      <c r="N18" s="30"/>
      <c r="O18" s="32"/>
      <c r="P18" s="32"/>
      <c r="Q18" s="36"/>
      <c r="R18" s="35"/>
    </row>
    <row r="19" spans="1:20" s="27" customFormat="1" x14ac:dyDescent="0.25">
      <c r="A19" s="18"/>
      <c r="B19" s="19"/>
      <c r="C19" s="88" t="s">
        <v>55</v>
      </c>
      <c r="D19" s="89"/>
      <c r="E19" s="89"/>
      <c r="F19" s="89"/>
      <c r="G19" s="28">
        <v>2</v>
      </c>
      <c r="H19" s="28" t="s">
        <v>0</v>
      </c>
      <c r="I19" s="29" t="s">
        <v>1</v>
      </c>
      <c r="J19" s="28">
        <v>15</v>
      </c>
      <c r="K19" s="30" t="s">
        <v>6</v>
      </c>
      <c r="L19" s="29" t="s">
        <v>1</v>
      </c>
      <c r="M19" s="31">
        <v>25</v>
      </c>
      <c r="N19" s="30" t="s">
        <v>4</v>
      </c>
      <c r="O19" s="32">
        <f>G19*J19*M19</f>
        <v>750</v>
      </c>
      <c r="P19" s="33" t="s">
        <v>5</v>
      </c>
      <c r="Q19" s="36">
        <v>416000</v>
      </c>
      <c r="R19" s="35">
        <f>Q19*O19</f>
        <v>312000000</v>
      </c>
    </row>
    <row r="20" spans="1:20" s="27" customFormat="1" x14ac:dyDescent="0.25">
      <c r="A20" s="18"/>
      <c r="B20" s="19"/>
      <c r="C20" s="88" t="s">
        <v>57</v>
      </c>
      <c r="D20" s="89"/>
      <c r="E20" s="89"/>
      <c r="F20" s="89"/>
      <c r="G20" s="28">
        <v>1</v>
      </c>
      <c r="H20" s="28" t="s">
        <v>0</v>
      </c>
      <c r="I20" s="29" t="s">
        <v>1</v>
      </c>
      <c r="J20" s="28">
        <v>13</v>
      </c>
      <c r="K20" s="30" t="s">
        <v>6</v>
      </c>
      <c r="L20" s="29" t="s">
        <v>1</v>
      </c>
      <c r="M20" s="31">
        <v>25</v>
      </c>
      <c r="N20" s="30" t="s">
        <v>4</v>
      </c>
      <c r="O20" s="32">
        <f t="shared" ref="O20:O21" si="2">G20*J20*M20</f>
        <v>325</v>
      </c>
      <c r="P20" s="33" t="s">
        <v>5</v>
      </c>
      <c r="Q20" s="36">
        <v>416000</v>
      </c>
      <c r="R20" s="35">
        <f t="shared" ref="R20" si="3">Q20*O20</f>
        <v>135200000</v>
      </c>
    </row>
    <row r="21" spans="1:20" s="27" customFormat="1" x14ac:dyDescent="0.25">
      <c r="A21" s="18"/>
      <c r="B21" s="19"/>
      <c r="C21" s="88" t="s">
        <v>60</v>
      </c>
      <c r="D21" s="89"/>
      <c r="E21" s="89"/>
      <c r="F21" s="89"/>
      <c r="G21" s="28">
        <v>1</v>
      </c>
      <c r="H21" s="28" t="s">
        <v>0</v>
      </c>
      <c r="I21" s="29" t="s">
        <v>1</v>
      </c>
      <c r="J21" s="28">
        <v>8</v>
      </c>
      <c r="K21" s="30" t="s">
        <v>6</v>
      </c>
      <c r="L21" s="29" t="s">
        <v>1</v>
      </c>
      <c r="M21" s="31">
        <v>25</v>
      </c>
      <c r="N21" s="30" t="s">
        <v>4</v>
      </c>
      <c r="O21" s="32">
        <f t="shared" si="2"/>
        <v>200</v>
      </c>
      <c r="P21" s="33" t="s">
        <v>5</v>
      </c>
      <c r="Q21" s="36">
        <v>416000</v>
      </c>
      <c r="R21" s="35">
        <f>Q21*O21</f>
        <v>83200000</v>
      </c>
    </row>
    <row r="22" spans="1:20" s="27" customFormat="1" x14ac:dyDescent="0.25">
      <c r="A22" s="18"/>
      <c r="B22" s="19"/>
      <c r="C22" s="96" t="s">
        <v>50</v>
      </c>
      <c r="D22" s="89"/>
      <c r="E22" s="89"/>
      <c r="F22" s="89"/>
      <c r="G22" s="28"/>
      <c r="H22" s="28"/>
      <c r="I22" s="29"/>
      <c r="J22" s="28"/>
      <c r="K22" s="30"/>
      <c r="L22" s="29"/>
      <c r="M22" s="31"/>
      <c r="N22" s="30"/>
      <c r="O22" s="32"/>
      <c r="P22" s="32"/>
      <c r="Q22" s="36"/>
      <c r="R22" s="35"/>
    </row>
    <row r="23" spans="1:20" s="27" customFormat="1" x14ac:dyDescent="0.25">
      <c r="A23" s="18"/>
      <c r="B23" s="19"/>
      <c r="C23" s="88" t="s">
        <v>56</v>
      </c>
      <c r="D23" s="89"/>
      <c r="E23" s="89"/>
      <c r="F23" s="89"/>
      <c r="G23" s="28">
        <v>2</v>
      </c>
      <c r="H23" s="28" t="s">
        <v>0</v>
      </c>
      <c r="I23" s="29" t="s">
        <v>1</v>
      </c>
      <c r="J23" s="28">
        <v>13</v>
      </c>
      <c r="K23" s="30" t="s">
        <v>6</v>
      </c>
      <c r="L23" s="29" t="s">
        <v>1</v>
      </c>
      <c r="M23" s="31">
        <v>25</v>
      </c>
      <c r="N23" s="30" t="s">
        <v>4</v>
      </c>
      <c r="O23" s="32">
        <f t="shared" ref="O23:O25" si="4">G23*J23*M23</f>
        <v>650</v>
      </c>
      <c r="P23" s="33" t="s">
        <v>5</v>
      </c>
      <c r="Q23" s="36">
        <v>629000</v>
      </c>
      <c r="R23" s="35">
        <f t="shared" ref="R23:R24" si="5">Q23*O23</f>
        <v>408850000</v>
      </c>
    </row>
    <row r="24" spans="1:20" s="27" customFormat="1" x14ac:dyDescent="0.25">
      <c r="A24" s="18"/>
      <c r="B24" s="19"/>
      <c r="C24" s="88" t="s">
        <v>58</v>
      </c>
      <c r="D24" s="89"/>
      <c r="E24" s="89"/>
      <c r="F24" s="89"/>
      <c r="G24" s="28">
        <v>1</v>
      </c>
      <c r="H24" s="28" t="s">
        <v>0</v>
      </c>
      <c r="I24" s="29" t="s">
        <v>1</v>
      </c>
      <c r="J24" s="28">
        <v>11</v>
      </c>
      <c r="K24" s="30" t="s">
        <v>6</v>
      </c>
      <c r="L24" s="29" t="s">
        <v>1</v>
      </c>
      <c r="M24" s="31">
        <v>25</v>
      </c>
      <c r="N24" s="30" t="s">
        <v>4</v>
      </c>
      <c r="O24" s="32">
        <f t="shared" si="4"/>
        <v>275</v>
      </c>
      <c r="P24" s="33" t="s">
        <v>5</v>
      </c>
      <c r="Q24" s="36">
        <v>529000</v>
      </c>
      <c r="R24" s="35">
        <f t="shared" si="5"/>
        <v>145475000</v>
      </c>
    </row>
    <row r="25" spans="1:20" s="27" customFormat="1" x14ac:dyDescent="0.25">
      <c r="A25" s="18"/>
      <c r="B25" s="19"/>
      <c r="C25" s="88" t="s">
        <v>61</v>
      </c>
      <c r="D25" s="89"/>
      <c r="E25" s="89"/>
      <c r="F25" s="89"/>
      <c r="G25" s="28">
        <v>1</v>
      </c>
      <c r="H25" s="28" t="s">
        <v>0</v>
      </c>
      <c r="I25" s="29" t="s">
        <v>1</v>
      </c>
      <c r="J25" s="28">
        <v>7</v>
      </c>
      <c r="K25" s="30" t="s">
        <v>6</v>
      </c>
      <c r="L25" s="29" t="s">
        <v>1</v>
      </c>
      <c r="M25" s="31">
        <v>25</v>
      </c>
      <c r="N25" s="30" t="s">
        <v>4</v>
      </c>
      <c r="O25" s="32">
        <f t="shared" si="4"/>
        <v>175</v>
      </c>
      <c r="P25" s="33" t="s">
        <v>5</v>
      </c>
      <c r="Q25" s="36">
        <v>529000</v>
      </c>
      <c r="R25" s="35">
        <f>Q25*O25</f>
        <v>92575000</v>
      </c>
    </row>
    <row r="26" spans="1:20" s="27" customFormat="1" x14ac:dyDescent="0.25">
      <c r="A26" s="18"/>
      <c r="B26" s="19"/>
      <c r="C26" s="88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90"/>
      <c r="O26" s="91"/>
      <c r="P26" s="92"/>
      <c r="Q26" s="93"/>
      <c r="R26" s="93"/>
    </row>
    <row r="27" spans="1:20" s="27" customFormat="1" ht="18" x14ac:dyDescent="0.25">
      <c r="A27" s="18"/>
      <c r="B27" s="19"/>
      <c r="C27" s="94" t="s">
        <v>46</v>
      </c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90"/>
      <c r="O27" s="91"/>
      <c r="P27" s="92"/>
      <c r="Q27" s="93"/>
      <c r="R27" s="95">
        <f>R29+R35+R41+R49+R54+R55+R56+R57</f>
        <v>455296000</v>
      </c>
    </row>
    <row r="28" spans="1:20" s="27" customFormat="1" ht="18" x14ac:dyDescent="0.25">
      <c r="A28" s="18"/>
      <c r="B28" s="19"/>
      <c r="C28" s="94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/>
      <c r="O28" s="91"/>
      <c r="P28" s="92"/>
      <c r="Q28" s="93"/>
      <c r="R28" s="95"/>
    </row>
    <row r="29" spans="1:20" s="27" customFormat="1" x14ac:dyDescent="0.25">
      <c r="A29" s="18"/>
      <c r="B29" s="19"/>
      <c r="C29" s="97" t="s">
        <v>18</v>
      </c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90"/>
      <c r="O29" s="91"/>
      <c r="P29" s="92"/>
      <c r="Q29" s="93"/>
      <c r="R29" s="93">
        <f>SUM(R30:R33)</f>
        <v>160400000</v>
      </c>
    </row>
    <row r="30" spans="1:20" s="27" customFormat="1" x14ac:dyDescent="0.25">
      <c r="A30" s="18"/>
      <c r="B30" s="19"/>
      <c r="C30" s="88" t="s">
        <v>19</v>
      </c>
      <c r="D30" s="89">
        <v>30</v>
      </c>
      <c r="E30" s="89" t="s">
        <v>0</v>
      </c>
      <c r="F30" s="89" t="s">
        <v>1</v>
      </c>
      <c r="G30" s="89">
        <v>4</v>
      </c>
      <c r="H30" s="89" t="s">
        <v>3</v>
      </c>
      <c r="I30" s="89"/>
      <c r="J30" s="89"/>
      <c r="K30" s="89"/>
      <c r="L30" s="89"/>
      <c r="M30" s="89"/>
      <c r="N30" s="90"/>
      <c r="O30" s="98"/>
      <c r="P30" s="92">
        <f>D30*G30</f>
        <v>120</v>
      </c>
      <c r="Q30" s="93">
        <v>150000</v>
      </c>
      <c r="R30" s="93">
        <f>P30*Q30</f>
        <v>18000000</v>
      </c>
    </row>
    <row r="31" spans="1:20" s="27" customFormat="1" x14ac:dyDescent="0.25">
      <c r="A31" s="18"/>
      <c r="B31" s="19"/>
      <c r="C31" s="99" t="s">
        <v>23</v>
      </c>
      <c r="D31" s="89">
        <v>30</v>
      </c>
      <c r="E31" s="89" t="s">
        <v>0</v>
      </c>
      <c r="F31" s="89" t="s">
        <v>1</v>
      </c>
      <c r="G31" s="89">
        <v>4</v>
      </c>
      <c r="H31" s="89" t="s">
        <v>17</v>
      </c>
      <c r="I31" s="89"/>
      <c r="J31" s="89"/>
      <c r="K31" s="89"/>
      <c r="L31" s="89"/>
      <c r="M31" s="89"/>
      <c r="N31" s="90"/>
      <c r="O31" s="98"/>
      <c r="P31" s="92">
        <f>D31*G31*2</f>
        <v>240</v>
      </c>
      <c r="Q31" s="93">
        <v>130000</v>
      </c>
      <c r="R31" s="93">
        <f>P31*Q31</f>
        <v>31200000</v>
      </c>
    </row>
    <row r="32" spans="1:20" s="27" customFormat="1" x14ac:dyDescent="0.25">
      <c r="A32" s="18"/>
      <c r="B32" s="19"/>
      <c r="C32" s="99" t="s">
        <v>59</v>
      </c>
      <c r="D32" s="89">
        <v>30</v>
      </c>
      <c r="E32" s="89" t="s">
        <v>0</v>
      </c>
      <c r="F32" s="89" t="s">
        <v>1</v>
      </c>
      <c r="G32" s="89">
        <v>4</v>
      </c>
      <c r="H32" s="89" t="s">
        <v>17</v>
      </c>
      <c r="I32" s="89"/>
      <c r="J32" s="89"/>
      <c r="K32" s="89"/>
      <c r="L32" s="89"/>
      <c r="M32" s="89"/>
      <c r="N32" s="90"/>
      <c r="O32" s="98"/>
      <c r="P32" s="92">
        <f>D32*G32*2</f>
        <v>240</v>
      </c>
      <c r="Q32" s="93">
        <v>330000</v>
      </c>
      <c r="R32" s="93">
        <f>P32*Q32</f>
        <v>79200000</v>
      </c>
    </row>
    <row r="33" spans="1:20" s="27" customFormat="1" x14ac:dyDescent="0.25">
      <c r="A33" s="18"/>
      <c r="B33" s="19"/>
      <c r="C33" s="88" t="s">
        <v>20</v>
      </c>
      <c r="D33" s="89">
        <v>4</v>
      </c>
      <c r="E33" s="89" t="s">
        <v>0</v>
      </c>
      <c r="F33" s="89" t="s">
        <v>1</v>
      </c>
      <c r="G33" s="89">
        <v>2</v>
      </c>
      <c r="H33" s="89" t="s">
        <v>10</v>
      </c>
      <c r="I33" s="89" t="s">
        <v>1</v>
      </c>
      <c r="J33" s="89">
        <v>4</v>
      </c>
      <c r="K33" s="89" t="s">
        <v>17</v>
      </c>
      <c r="L33" s="89"/>
      <c r="M33" s="89"/>
      <c r="N33" s="90"/>
      <c r="O33" s="98"/>
      <c r="P33" s="92">
        <f>D33*G33*J33</f>
        <v>32</v>
      </c>
      <c r="Q33" s="93">
        <v>1000000</v>
      </c>
      <c r="R33" s="93">
        <f>P33*Q33</f>
        <v>32000000</v>
      </c>
    </row>
    <row r="34" spans="1:20" s="27" customFormat="1" x14ac:dyDescent="0.25">
      <c r="A34" s="18"/>
      <c r="B34" s="19"/>
      <c r="C34" s="88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90"/>
      <c r="O34" s="98"/>
      <c r="P34" s="92"/>
      <c r="Q34" s="93"/>
      <c r="R34" s="93"/>
    </row>
    <row r="35" spans="1:20" s="27" customFormat="1" x14ac:dyDescent="0.25">
      <c r="A35" s="18"/>
      <c r="B35" s="19"/>
      <c r="C35" s="97" t="s">
        <v>21</v>
      </c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90"/>
      <c r="O35" s="98"/>
      <c r="P35" s="92"/>
      <c r="Q35" s="93"/>
      <c r="R35" s="93">
        <f>SUM(R36:R39)</f>
        <v>105200000</v>
      </c>
    </row>
    <row r="36" spans="1:20" s="27" customFormat="1" x14ac:dyDescent="0.25">
      <c r="A36" s="18"/>
      <c r="B36" s="19"/>
      <c r="C36" s="99" t="s">
        <v>22</v>
      </c>
      <c r="D36" s="89">
        <v>20</v>
      </c>
      <c r="E36" s="89" t="s">
        <v>0</v>
      </c>
      <c r="F36" s="89" t="s">
        <v>1</v>
      </c>
      <c r="G36" s="89">
        <v>1</v>
      </c>
      <c r="H36" s="89" t="s">
        <v>3</v>
      </c>
      <c r="I36" s="89"/>
      <c r="J36" s="89"/>
      <c r="K36" s="89"/>
      <c r="L36" s="89"/>
      <c r="M36" s="89"/>
      <c r="N36" s="90"/>
      <c r="O36" s="98"/>
      <c r="P36" s="92">
        <f>D36*G36*2</f>
        <v>40</v>
      </c>
      <c r="Q36" s="93">
        <v>300000</v>
      </c>
      <c r="R36" s="93">
        <f>P36*Q36</f>
        <v>12000000</v>
      </c>
    </row>
    <row r="37" spans="1:20" s="27" customFormat="1" x14ac:dyDescent="0.25">
      <c r="A37" s="18"/>
      <c r="B37" s="19"/>
      <c r="C37" s="99" t="s">
        <v>23</v>
      </c>
      <c r="D37" s="89">
        <v>20</v>
      </c>
      <c r="E37" s="89" t="s">
        <v>0</v>
      </c>
      <c r="F37" s="89" t="s">
        <v>1</v>
      </c>
      <c r="G37" s="89">
        <v>3</v>
      </c>
      <c r="H37" s="89" t="s">
        <v>17</v>
      </c>
      <c r="I37" s="89"/>
      <c r="J37" s="89"/>
      <c r="K37" s="89"/>
      <c r="L37" s="89"/>
      <c r="M37" s="89"/>
      <c r="N37" s="90"/>
      <c r="O37" s="98"/>
      <c r="P37" s="92">
        <f>D37*G37*2</f>
        <v>120</v>
      </c>
      <c r="Q37" s="93">
        <v>150000</v>
      </c>
      <c r="R37" s="93">
        <f>P37*Q37</f>
        <v>18000000</v>
      </c>
    </row>
    <row r="38" spans="1:20" s="27" customFormat="1" x14ac:dyDescent="0.25">
      <c r="A38" s="18"/>
      <c r="B38" s="19"/>
      <c r="C38" s="99" t="s">
        <v>24</v>
      </c>
      <c r="D38" s="89">
        <v>20</v>
      </c>
      <c r="E38" s="89" t="s">
        <v>0</v>
      </c>
      <c r="F38" s="89" t="s">
        <v>1</v>
      </c>
      <c r="G38" s="89">
        <v>2</v>
      </c>
      <c r="H38" s="89" t="s">
        <v>17</v>
      </c>
      <c r="I38" s="89"/>
      <c r="J38" s="89"/>
      <c r="K38" s="89"/>
      <c r="L38" s="89"/>
      <c r="M38" s="89"/>
      <c r="N38" s="90"/>
      <c r="O38" s="98"/>
      <c r="P38" s="92">
        <f>D38*G38*2</f>
        <v>80</v>
      </c>
      <c r="Q38" s="93">
        <v>640000</v>
      </c>
      <c r="R38" s="93">
        <f>P38*Q38</f>
        <v>51200000</v>
      </c>
    </row>
    <row r="39" spans="1:20" s="27" customFormat="1" x14ac:dyDescent="0.25">
      <c r="A39" s="18"/>
      <c r="B39" s="19"/>
      <c r="C39" s="88" t="s">
        <v>20</v>
      </c>
      <c r="D39" s="89">
        <v>6</v>
      </c>
      <c r="E39" s="89" t="s">
        <v>0</v>
      </c>
      <c r="F39" s="89" t="s">
        <v>1</v>
      </c>
      <c r="G39" s="89">
        <v>2</v>
      </c>
      <c r="H39" s="89" t="s">
        <v>10</v>
      </c>
      <c r="I39" s="89" t="s">
        <v>1</v>
      </c>
      <c r="J39" s="89">
        <v>2</v>
      </c>
      <c r="K39" s="89" t="s">
        <v>6</v>
      </c>
      <c r="L39" s="89"/>
      <c r="M39" s="89"/>
      <c r="N39" s="90"/>
      <c r="O39" s="98"/>
      <c r="P39" s="92">
        <f>D39*G39*J39</f>
        <v>24</v>
      </c>
      <c r="Q39" s="93">
        <v>1000000</v>
      </c>
      <c r="R39" s="93">
        <f>P39*Q39</f>
        <v>24000000</v>
      </c>
    </row>
    <row r="40" spans="1:20" s="27" customFormat="1" x14ac:dyDescent="0.25">
      <c r="A40" s="18"/>
      <c r="B40" s="19"/>
      <c r="C40" s="9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90"/>
      <c r="O40" s="98"/>
      <c r="P40" s="92"/>
      <c r="Q40" s="93"/>
      <c r="R40" s="93"/>
    </row>
    <row r="41" spans="1:20" s="27" customFormat="1" x14ac:dyDescent="0.25">
      <c r="A41" s="18"/>
      <c r="B41" s="19"/>
      <c r="C41" s="100" t="s">
        <v>25</v>
      </c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90"/>
      <c r="O41" s="98"/>
      <c r="P41" s="92"/>
      <c r="Q41" s="93"/>
      <c r="R41" s="93">
        <f>SUM(R42:R47)</f>
        <v>164400000</v>
      </c>
    </row>
    <row r="42" spans="1:20" s="27" customFormat="1" x14ac:dyDescent="0.25">
      <c r="A42" s="18"/>
      <c r="B42" s="19"/>
      <c r="C42" s="88" t="s">
        <v>20</v>
      </c>
      <c r="D42" s="89">
        <v>6</v>
      </c>
      <c r="E42" s="89" t="s">
        <v>0</v>
      </c>
      <c r="F42" s="89" t="s">
        <v>1</v>
      </c>
      <c r="G42" s="89">
        <v>2</v>
      </c>
      <c r="H42" s="89" t="s">
        <v>10</v>
      </c>
      <c r="I42" s="89" t="s">
        <v>1</v>
      </c>
      <c r="J42" s="89">
        <v>2</v>
      </c>
      <c r="K42" s="89" t="s">
        <v>17</v>
      </c>
      <c r="L42" s="89"/>
      <c r="M42" s="89"/>
      <c r="N42" s="90"/>
      <c r="O42" s="98"/>
      <c r="P42" s="92">
        <f>D42*G42*J42</f>
        <v>24</v>
      </c>
      <c r="Q42" s="93">
        <v>1000000</v>
      </c>
      <c r="R42" s="93">
        <f>P42*Q42</f>
        <v>24000000</v>
      </c>
    </row>
    <row r="43" spans="1:20" s="27" customFormat="1" x14ac:dyDescent="0.25">
      <c r="A43" s="18"/>
      <c r="B43" s="19"/>
      <c r="C43" s="99" t="s">
        <v>26</v>
      </c>
      <c r="D43" s="89">
        <v>60</v>
      </c>
      <c r="E43" s="89" t="s">
        <v>0</v>
      </c>
      <c r="F43" s="89" t="s">
        <v>1</v>
      </c>
      <c r="G43" s="89">
        <v>1</v>
      </c>
      <c r="H43" s="89" t="s">
        <v>3</v>
      </c>
      <c r="I43" s="89" t="s">
        <v>1</v>
      </c>
      <c r="J43" s="89">
        <v>1</v>
      </c>
      <c r="K43" s="89" t="s">
        <v>8</v>
      </c>
      <c r="L43" s="89"/>
      <c r="M43" s="89"/>
      <c r="N43" s="90"/>
      <c r="O43" s="98"/>
      <c r="P43" s="92">
        <f>D43*G43*J43</f>
        <v>60</v>
      </c>
      <c r="Q43" s="93">
        <v>350000</v>
      </c>
      <c r="R43" s="93">
        <f t="shared" ref="R43:R47" si="6">P43*Q43</f>
        <v>21000000</v>
      </c>
      <c r="T43" s="27" t="s">
        <v>64</v>
      </c>
    </row>
    <row r="44" spans="1:20" s="27" customFormat="1" x14ac:dyDescent="0.25">
      <c r="A44" s="18"/>
      <c r="B44" s="19"/>
      <c r="C44" s="99" t="s">
        <v>23</v>
      </c>
      <c r="D44" s="89">
        <v>60</v>
      </c>
      <c r="E44" s="89" t="s">
        <v>0</v>
      </c>
      <c r="F44" s="89" t="s">
        <v>1</v>
      </c>
      <c r="G44" s="89">
        <v>3</v>
      </c>
      <c r="H44" s="89" t="s">
        <v>17</v>
      </c>
      <c r="I44" s="89" t="s">
        <v>1</v>
      </c>
      <c r="J44" s="89">
        <v>1</v>
      </c>
      <c r="K44" s="89" t="s">
        <v>8</v>
      </c>
      <c r="L44" s="89"/>
      <c r="M44" s="89"/>
      <c r="N44" s="90"/>
      <c r="O44" s="98"/>
      <c r="P44" s="92">
        <f>D44*G44*J44</f>
        <v>180</v>
      </c>
      <c r="Q44" s="93">
        <v>150000</v>
      </c>
      <c r="R44" s="93">
        <f t="shared" si="6"/>
        <v>27000000</v>
      </c>
      <c r="T44" s="27" t="s">
        <v>65</v>
      </c>
    </row>
    <row r="45" spans="1:20" s="27" customFormat="1" x14ac:dyDescent="0.25">
      <c r="A45" s="18"/>
      <c r="B45" s="19"/>
      <c r="C45" s="99" t="s">
        <v>24</v>
      </c>
      <c r="D45" s="89">
        <v>60</v>
      </c>
      <c r="E45" s="89" t="s">
        <v>0</v>
      </c>
      <c r="F45" s="89" t="s">
        <v>1</v>
      </c>
      <c r="G45" s="89">
        <v>2</v>
      </c>
      <c r="H45" s="89" t="s">
        <v>17</v>
      </c>
      <c r="I45" s="89" t="s">
        <v>1</v>
      </c>
      <c r="J45" s="89">
        <v>1</v>
      </c>
      <c r="K45" s="89" t="s">
        <v>8</v>
      </c>
      <c r="L45" s="89"/>
      <c r="M45" s="89"/>
      <c r="N45" s="90"/>
      <c r="O45" s="98"/>
      <c r="P45" s="92">
        <f>D45*G45*J45</f>
        <v>120</v>
      </c>
      <c r="Q45" s="93">
        <v>640000</v>
      </c>
      <c r="R45" s="93">
        <f t="shared" si="6"/>
        <v>76800000</v>
      </c>
      <c r="T45" s="27" t="s">
        <v>66</v>
      </c>
    </row>
    <row r="46" spans="1:20" s="27" customFormat="1" x14ac:dyDescent="0.25">
      <c r="A46" s="18"/>
      <c r="B46" s="19"/>
      <c r="C46" s="99" t="s">
        <v>27</v>
      </c>
      <c r="D46" s="89">
        <v>60</v>
      </c>
      <c r="E46" s="89" t="s">
        <v>17</v>
      </c>
      <c r="F46" s="89" t="s">
        <v>1</v>
      </c>
      <c r="G46" s="89">
        <v>1</v>
      </c>
      <c r="H46" s="89" t="s">
        <v>17</v>
      </c>
      <c r="I46" s="89"/>
      <c r="J46" s="89"/>
      <c r="K46" s="89"/>
      <c r="L46" s="89"/>
      <c r="M46" s="89"/>
      <c r="N46" s="90"/>
      <c r="O46" s="98"/>
      <c r="P46" s="92">
        <f>D46*G46</f>
        <v>60</v>
      </c>
      <c r="Q46" s="93">
        <v>10000</v>
      </c>
      <c r="R46" s="93">
        <f t="shared" si="6"/>
        <v>600000</v>
      </c>
    </row>
    <row r="47" spans="1:20" s="27" customFormat="1" x14ac:dyDescent="0.25">
      <c r="A47" s="18"/>
      <c r="B47" s="19"/>
      <c r="C47" s="99" t="s">
        <v>28</v>
      </c>
      <c r="D47" s="89">
        <v>50</v>
      </c>
      <c r="E47" s="89" t="s">
        <v>17</v>
      </c>
      <c r="F47" s="89" t="s">
        <v>1</v>
      </c>
      <c r="G47" s="89">
        <v>1</v>
      </c>
      <c r="H47" s="89" t="s">
        <v>17</v>
      </c>
      <c r="I47" s="89"/>
      <c r="J47" s="89"/>
      <c r="K47" s="89"/>
      <c r="L47" s="89"/>
      <c r="M47" s="89"/>
      <c r="N47" s="90"/>
      <c r="O47" s="98"/>
      <c r="P47" s="92">
        <f>D47*G47</f>
        <v>50</v>
      </c>
      <c r="Q47" s="93">
        <v>300000</v>
      </c>
      <c r="R47" s="101">
        <f t="shared" si="6"/>
        <v>15000000</v>
      </c>
    </row>
    <row r="48" spans="1:20" s="27" customFormat="1" x14ac:dyDescent="0.25">
      <c r="A48" s="18"/>
      <c r="B48" s="19"/>
      <c r="C48" s="9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90"/>
      <c r="O48" s="98"/>
      <c r="P48" s="92"/>
      <c r="Q48" s="93"/>
      <c r="R48" s="101"/>
    </row>
    <row r="49" spans="1:37" s="27" customFormat="1" x14ac:dyDescent="0.25">
      <c r="A49" s="18"/>
      <c r="B49" s="19"/>
      <c r="C49" s="100" t="s">
        <v>29</v>
      </c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90"/>
      <c r="O49" s="98"/>
      <c r="P49" s="92"/>
      <c r="Q49" s="93"/>
      <c r="R49" s="101">
        <f>SUM(R51:R52)</f>
        <v>17000000</v>
      </c>
    </row>
    <row r="50" spans="1:37" s="27" customFormat="1" x14ac:dyDescent="0.25">
      <c r="A50" s="18"/>
      <c r="B50" s="19"/>
      <c r="C50" s="88" t="s">
        <v>16</v>
      </c>
      <c r="D50" s="89">
        <v>1</v>
      </c>
      <c r="E50" s="89" t="s">
        <v>0</v>
      </c>
      <c r="F50" s="89" t="s">
        <v>1</v>
      </c>
      <c r="G50" s="89">
        <v>3</v>
      </c>
      <c r="H50" s="89" t="s">
        <v>3</v>
      </c>
      <c r="I50" s="102" t="s">
        <v>1</v>
      </c>
      <c r="J50" s="89">
        <v>25</v>
      </c>
      <c r="K50" s="89" t="s">
        <v>4</v>
      </c>
      <c r="L50" s="89"/>
      <c r="M50" s="89"/>
      <c r="N50" s="90"/>
      <c r="O50" s="98"/>
      <c r="P50" s="92">
        <f>D50*G50*J50</f>
        <v>75</v>
      </c>
      <c r="Q50" s="93">
        <v>150000</v>
      </c>
      <c r="R50" s="93">
        <f>P50*Q50</f>
        <v>11250000</v>
      </c>
    </row>
    <row r="51" spans="1:37" s="27" customFormat="1" x14ac:dyDescent="0.25">
      <c r="A51" s="18"/>
      <c r="B51" s="19"/>
      <c r="C51" s="99" t="s">
        <v>31</v>
      </c>
      <c r="D51" s="89">
        <v>1</v>
      </c>
      <c r="E51" s="89" t="s">
        <v>30</v>
      </c>
      <c r="F51" s="89" t="s">
        <v>1</v>
      </c>
      <c r="G51" s="89">
        <v>3</v>
      </c>
      <c r="H51" s="89" t="s">
        <v>6</v>
      </c>
      <c r="I51" s="102" t="s">
        <v>1</v>
      </c>
      <c r="J51" s="89">
        <v>25</v>
      </c>
      <c r="K51" s="89" t="s">
        <v>4</v>
      </c>
      <c r="L51" s="89"/>
      <c r="M51" s="89"/>
      <c r="N51" s="90"/>
      <c r="O51" s="98"/>
      <c r="P51" s="92">
        <f>J51*D51*G51</f>
        <v>75</v>
      </c>
      <c r="Q51" s="93">
        <f>60000</f>
        <v>60000</v>
      </c>
      <c r="R51" s="101">
        <f>P51*Q51</f>
        <v>4500000</v>
      </c>
    </row>
    <row r="52" spans="1:37" s="27" customFormat="1" x14ac:dyDescent="0.25">
      <c r="A52" s="18"/>
      <c r="B52" s="19"/>
      <c r="C52" s="99" t="s">
        <v>32</v>
      </c>
      <c r="D52" s="89">
        <v>1</v>
      </c>
      <c r="E52" s="89" t="s">
        <v>17</v>
      </c>
      <c r="F52" s="89"/>
      <c r="G52" s="89"/>
      <c r="H52" s="89"/>
      <c r="I52" s="102" t="s">
        <v>1</v>
      </c>
      <c r="J52" s="89">
        <v>25</v>
      </c>
      <c r="K52" s="89" t="s">
        <v>4</v>
      </c>
      <c r="L52" s="89"/>
      <c r="M52" s="89"/>
      <c r="N52" s="90"/>
      <c r="O52" s="98"/>
      <c r="P52" s="92">
        <f>D52*J52</f>
        <v>25</v>
      </c>
      <c r="Q52" s="93">
        <v>500000</v>
      </c>
      <c r="R52" s="101">
        <f>P52*Q52</f>
        <v>12500000</v>
      </c>
    </row>
    <row r="53" spans="1:37" s="27" customFormat="1" x14ac:dyDescent="0.25">
      <c r="A53" s="18"/>
      <c r="B53" s="19"/>
      <c r="C53" s="88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90"/>
      <c r="O53" s="91"/>
      <c r="P53" s="92"/>
      <c r="Q53" s="93"/>
      <c r="R53" s="93"/>
    </row>
    <row r="54" spans="1:37" s="27" customFormat="1" x14ac:dyDescent="0.25">
      <c r="A54" s="18"/>
      <c r="B54" s="19"/>
      <c r="C54" s="97" t="s">
        <v>33</v>
      </c>
      <c r="D54" s="89">
        <v>1</v>
      </c>
      <c r="E54" s="89" t="s">
        <v>17</v>
      </c>
      <c r="F54" s="89"/>
      <c r="G54" s="89"/>
      <c r="H54" s="89"/>
      <c r="I54" s="89"/>
      <c r="J54" s="89"/>
      <c r="K54" s="89"/>
      <c r="L54" s="89"/>
      <c r="M54" s="89"/>
      <c r="N54" s="90"/>
      <c r="O54" s="98"/>
      <c r="P54" s="92">
        <f>D54</f>
        <v>1</v>
      </c>
      <c r="Q54" s="93">
        <v>3000000</v>
      </c>
      <c r="R54" s="93">
        <f>P54*Q54</f>
        <v>3000000</v>
      </c>
    </row>
    <row r="55" spans="1:37" s="27" customFormat="1" x14ac:dyDescent="0.25">
      <c r="A55" s="18"/>
      <c r="B55" s="19"/>
      <c r="C55" s="97" t="s">
        <v>34</v>
      </c>
      <c r="D55" s="89">
        <v>2</v>
      </c>
      <c r="E55" s="89" t="s">
        <v>17</v>
      </c>
      <c r="F55" s="89"/>
      <c r="G55" s="89"/>
      <c r="H55" s="89"/>
      <c r="I55" s="89"/>
      <c r="J55" s="89"/>
      <c r="K55" s="89"/>
      <c r="L55" s="89"/>
      <c r="M55" s="89"/>
      <c r="N55" s="90"/>
      <c r="O55" s="98"/>
      <c r="P55" s="92">
        <f>D55</f>
        <v>2</v>
      </c>
      <c r="Q55" s="93">
        <v>972000</v>
      </c>
      <c r="R55" s="93">
        <f>P55*Q55</f>
        <v>1944000</v>
      </c>
    </row>
    <row r="56" spans="1:37" s="27" customFormat="1" x14ac:dyDescent="0.25">
      <c r="A56" s="18"/>
      <c r="B56" s="19"/>
      <c r="C56" s="97" t="s">
        <v>35</v>
      </c>
      <c r="D56" s="89">
        <v>25</v>
      </c>
      <c r="E56" s="89" t="s">
        <v>17</v>
      </c>
      <c r="F56" s="89" t="s">
        <v>1</v>
      </c>
      <c r="G56" s="89">
        <v>1</v>
      </c>
      <c r="H56" s="89" t="s">
        <v>17</v>
      </c>
      <c r="I56" s="89"/>
      <c r="J56" s="89"/>
      <c r="K56" s="89"/>
      <c r="L56" s="89"/>
      <c r="M56" s="89"/>
      <c r="N56" s="90"/>
      <c r="O56" s="98"/>
      <c r="P56" s="92">
        <f>D56*G56</f>
        <v>25</v>
      </c>
      <c r="Q56" s="93">
        <v>25000</v>
      </c>
      <c r="R56" s="93">
        <f>P56*Q56</f>
        <v>625000</v>
      </c>
    </row>
    <row r="57" spans="1:37" s="27" customFormat="1" x14ac:dyDescent="0.25">
      <c r="A57" s="18"/>
      <c r="B57" s="19"/>
      <c r="C57" s="97" t="s">
        <v>36</v>
      </c>
      <c r="D57" s="89">
        <v>1</v>
      </c>
      <c r="E57" s="89" t="s">
        <v>17</v>
      </c>
      <c r="F57" s="89"/>
      <c r="G57" s="89"/>
      <c r="H57" s="89"/>
      <c r="I57" s="89"/>
      <c r="J57" s="89"/>
      <c r="K57" s="89"/>
      <c r="L57" s="89"/>
      <c r="M57" s="89"/>
      <c r="N57" s="90"/>
      <c r="O57" s="98"/>
      <c r="P57" s="92">
        <v>1</v>
      </c>
      <c r="Q57" s="93">
        <v>2000000</v>
      </c>
      <c r="R57" s="93">
        <f>P57*Q57+727000</f>
        <v>2727000</v>
      </c>
    </row>
    <row r="58" spans="1:37" s="112" customFormat="1" x14ac:dyDescent="0.25">
      <c r="A58" s="103"/>
      <c r="B58" s="104"/>
      <c r="C58" s="105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7"/>
      <c r="O58" s="108"/>
      <c r="P58" s="109"/>
      <c r="Q58" s="110"/>
      <c r="R58" s="111"/>
    </row>
    <row r="59" spans="1:37" hidden="1" x14ac:dyDescent="0.25">
      <c r="A59" s="10"/>
      <c r="B59" s="11"/>
      <c r="C59" s="37"/>
      <c r="D59" s="28"/>
      <c r="E59" s="28"/>
      <c r="F59" s="29"/>
      <c r="G59" s="28"/>
      <c r="H59" s="30"/>
      <c r="I59" s="29"/>
      <c r="J59" s="31"/>
      <c r="K59" s="30"/>
      <c r="L59" s="30"/>
      <c r="M59" s="30"/>
      <c r="N59" s="38"/>
      <c r="O59" s="32"/>
      <c r="P59" s="33"/>
      <c r="Q59" s="39"/>
      <c r="R59" s="40"/>
    </row>
    <row r="60" spans="1:37" hidden="1" x14ac:dyDescent="0.25">
      <c r="A60" s="41"/>
      <c r="B60" s="42"/>
      <c r="C60" s="43" t="s">
        <v>15</v>
      </c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2"/>
      <c r="O60" s="45"/>
      <c r="P60" s="45"/>
      <c r="Q60" s="45"/>
      <c r="R60" s="46">
        <f>R61</f>
        <v>13916160000</v>
      </c>
    </row>
    <row r="61" spans="1:37" ht="15.75" hidden="1" customHeight="1" x14ac:dyDescent="0.25">
      <c r="A61" s="1" t="s">
        <v>14</v>
      </c>
      <c r="B61" s="47"/>
      <c r="C61" s="48" t="s">
        <v>13</v>
      </c>
      <c r="D61" s="49"/>
      <c r="E61" s="50"/>
      <c r="F61" s="50"/>
      <c r="G61" s="50"/>
      <c r="H61" s="50"/>
      <c r="I61" s="50"/>
      <c r="J61" s="51"/>
      <c r="K61" s="50"/>
      <c r="L61" s="50"/>
      <c r="M61" s="50"/>
      <c r="N61" s="52"/>
      <c r="O61" s="53"/>
      <c r="P61" s="54"/>
      <c r="Q61" s="55"/>
      <c r="R61" s="56">
        <f>SUM(R62:R64)</f>
        <v>13916160000</v>
      </c>
    </row>
    <row r="62" spans="1:37" ht="15.75" hidden="1" customHeight="1" x14ac:dyDescent="0.25">
      <c r="A62" s="57"/>
      <c r="B62" s="58"/>
      <c r="C62" s="59" t="s">
        <v>12</v>
      </c>
      <c r="D62" s="28"/>
      <c r="E62" s="28"/>
      <c r="F62" s="29"/>
      <c r="G62" s="28"/>
      <c r="H62" s="30"/>
      <c r="I62" s="29"/>
      <c r="J62" s="31"/>
      <c r="K62" s="30"/>
      <c r="L62" s="30"/>
      <c r="M62" s="30"/>
      <c r="N62" s="38"/>
      <c r="O62" s="32"/>
      <c r="P62" s="33"/>
      <c r="Q62" s="39"/>
      <c r="R62" s="40"/>
    </row>
    <row r="63" spans="1:37" ht="15.75" hidden="1" customHeight="1" x14ac:dyDescent="0.25">
      <c r="A63" s="10"/>
      <c r="B63" s="11"/>
      <c r="C63" s="37" t="s">
        <v>11</v>
      </c>
      <c r="D63" s="28">
        <v>8</v>
      </c>
      <c r="E63" s="28" t="s">
        <v>0</v>
      </c>
      <c r="F63" s="29" t="s">
        <v>1</v>
      </c>
      <c r="G63" s="28">
        <v>6</v>
      </c>
      <c r="H63" s="30" t="s">
        <v>9</v>
      </c>
      <c r="I63" s="29" t="s">
        <v>1</v>
      </c>
      <c r="J63" s="31">
        <v>60</v>
      </c>
      <c r="K63" s="30" t="s">
        <v>4</v>
      </c>
      <c r="L63" s="30"/>
      <c r="M63" s="30"/>
      <c r="N63" s="38"/>
      <c r="O63" s="60">
        <f>D63*G63*J63</f>
        <v>2880</v>
      </c>
      <c r="P63" s="61" t="s">
        <v>7</v>
      </c>
      <c r="Q63" s="62">
        <v>4832000</v>
      </c>
      <c r="R63" s="63">
        <f>Q63*O63</f>
        <v>13916160000</v>
      </c>
    </row>
    <row r="64" spans="1:37" s="67" customFormat="1" ht="15.75" hidden="1" customHeight="1" x14ac:dyDescent="0.25">
      <c r="A64" s="10"/>
      <c r="B64" s="11"/>
      <c r="C64" s="37"/>
      <c r="D64" s="28"/>
      <c r="E64" s="28"/>
      <c r="F64" s="29"/>
      <c r="G64" s="28"/>
      <c r="H64" s="30"/>
      <c r="I64" s="29"/>
      <c r="J64" s="31"/>
      <c r="K64" s="64"/>
      <c r="L64" s="29"/>
      <c r="M64" s="31"/>
      <c r="N64" s="65"/>
      <c r="O64" s="32"/>
      <c r="P64" s="66"/>
      <c r="Q64" s="39"/>
      <c r="R64" s="4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</row>
    <row r="65" spans="1:37" s="67" customFormat="1" ht="15.75" hidden="1" customHeight="1" x14ac:dyDescent="0.25">
      <c r="A65" s="68"/>
      <c r="B65" s="69"/>
      <c r="C65" s="70"/>
      <c r="D65" s="71"/>
      <c r="E65" s="71"/>
      <c r="F65" s="72"/>
      <c r="G65" s="71"/>
      <c r="H65" s="73"/>
      <c r="I65" s="72"/>
      <c r="J65" s="74"/>
      <c r="K65" s="73"/>
      <c r="L65" s="73"/>
      <c r="M65" s="75"/>
      <c r="N65" s="76"/>
      <c r="O65" s="77"/>
      <c r="P65" s="77"/>
      <c r="Q65" s="78"/>
      <c r="R65" s="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</row>
    <row r="66" spans="1:37" s="67" customFormat="1" ht="15.75" customHeight="1" x14ac:dyDescent="0.25">
      <c r="A66" s="9"/>
      <c r="B66" s="9"/>
      <c r="C66" s="9"/>
      <c r="D66" s="80"/>
      <c r="E66" s="64"/>
      <c r="F66" s="9"/>
      <c r="G66" s="80"/>
      <c r="H66" s="9"/>
      <c r="I66" s="9"/>
      <c r="J66" s="80"/>
      <c r="K66" s="64"/>
      <c r="L66" s="64"/>
      <c r="M66" s="64"/>
      <c r="N66" s="64"/>
      <c r="O66" s="9"/>
      <c r="P66" s="9"/>
      <c r="Q66" s="81"/>
      <c r="R66" s="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</row>
    <row r="67" spans="1:37" s="67" customFormat="1" ht="15.75" customHeight="1" x14ac:dyDescent="0.25">
      <c r="A67" s="9"/>
      <c r="B67" s="9"/>
      <c r="C67" s="9"/>
      <c r="D67" s="80"/>
      <c r="E67" s="64"/>
      <c r="F67" s="9"/>
      <c r="G67" s="80"/>
      <c r="H67" s="9"/>
      <c r="I67" s="9"/>
      <c r="J67" s="80"/>
      <c r="K67" s="64"/>
      <c r="L67" s="64"/>
      <c r="M67" s="64"/>
      <c r="N67" s="64"/>
      <c r="O67" s="9"/>
      <c r="P67" s="9"/>
      <c r="Q67" s="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</row>
    <row r="68" spans="1:37" s="67" customFormat="1" ht="15.75" customHeight="1" x14ac:dyDescent="0.25">
      <c r="A68" s="9"/>
      <c r="B68" s="9"/>
      <c r="C68" s="9"/>
      <c r="D68" s="80"/>
      <c r="E68" s="64"/>
      <c r="F68" s="9"/>
      <c r="G68" s="80"/>
      <c r="H68" s="9"/>
      <c r="I68" s="9"/>
      <c r="J68" s="80"/>
      <c r="K68" s="64"/>
      <c r="L68" s="64"/>
      <c r="M68" s="64"/>
      <c r="N68" s="64"/>
      <c r="O68" s="84"/>
      <c r="P68" s="84"/>
      <c r="Q68" s="84"/>
      <c r="R68" s="8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</row>
    <row r="69" spans="1:37" s="67" customFormat="1" ht="15.75" customHeight="1" x14ac:dyDescent="0.25">
      <c r="A69" s="9"/>
      <c r="B69" s="9"/>
      <c r="C69" s="9"/>
      <c r="D69" s="80"/>
      <c r="E69" s="64"/>
      <c r="F69" s="9"/>
      <c r="G69" s="80"/>
      <c r="H69" s="9"/>
      <c r="I69" s="9"/>
      <c r="J69" s="80"/>
      <c r="K69" s="64"/>
      <c r="L69" s="64"/>
      <c r="M69" s="64"/>
      <c r="N69" s="64"/>
      <c r="O69" s="84"/>
      <c r="P69" s="9"/>
      <c r="Q69" s="86"/>
      <c r="R69" s="8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</row>
    <row r="70" spans="1:37" s="67" customFormat="1" ht="15.75" customHeight="1" x14ac:dyDescent="0.25">
      <c r="A70" s="9"/>
      <c r="B70" s="9"/>
      <c r="C70" s="9"/>
      <c r="D70" s="80"/>
      <c r="E70" s="64"/>
      <c r="F70" s="9"/>
      <c r="G70" s="80"/>
      <c r="H70" s="9"/>
      <c r="I70" s="9"/>
      <c r="J70" s="80"/>
      <c r="K70" s="64"/>
      <c r="L70" s="64"/>
      <c r="M70" s="64"/>
      <c r="N70" s="64"/>
      <c r="O70" s="9"/>
      <c r="P70" s="9"/>
      <c r="Q70" s="86"/>
      <c r="R70" s="85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</row>
    <row r="71" spans="1:37" s="67" customFormat="1" ht="15.75" customHeight="1" x14ac:dyDescent="0.25">
      <c r="A71" s="9"/>
      <c r="B71" s="9"/>
      <c r="C71" s="9"/>
      <c r="D71" s="80"/>
      <c r="E71" s="64"/>
      <c r="F71" s="9"/>
      <c r="G71" s="80"/>
      <c r="H71" s="9"/>
      <c r="I71" s="9"/>
      <c r="J71" s="80"/>
      <c r="K71" s="64"/>
      <c r="L71" s="64"/>
      <c r="M71" s="64"/>
      <c r="N71" s="64"/>
      <c r="O71" s="9"/>
      <c r="P71" s="9"/>
      <c r="Q71" s="86"/>
      <c r="R71" s="85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</row>
    <row r="72" spans="1:37" s="67" customFormat="1" ht="15.75" customHeight="1" x14ac:dyDescent="0.25">
      <c r="A72" s="9"/>
      <c r="B72" s="9"/>
      <c r="C72" s="9"/>
      <c r="D72" s="80"/>
      <c r="E72" s="64"/>
      <c r="F72" s="9"/>
      <c r="G72" s="80"/>
      <c r="H72" s="9"/>
      <c r="I72" s="9"/>
      <c r="J72" s="80"/>
      <c r="K72" s="64"/>
      <c r="L72" s="64"/>
      <c r="M72" s="64"/>
      <c r="N72" s="64"/>
      <c r="O72" s="9"/>
      <c r="P72" s="9"/>
      <c r="Q72" s="87"/>
      <c r="R72" s="85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</row>
    <row r="73" spans="1:37" s="67" customFormat="1" ht="15.75" customHeight="1" x14ac:dyDescent="0.25">
      <c r="A73" s="9"/>
      <c r="B73" s="9"/>
      <c r="C73" s="9"/>
      <c r="D73" s="80"/>
      <c r="E73" s="64"/>
      <c r="F73" s="9"/>
      <c r="G73" s="80"/>
      <c r="H73" s="9"/>
      <c r="I73" s="9"/>
      <c r="J73" s="80"/>
      <c r="K73" s="64"/>
      <c r="L73" s="64"/>
      <c r="M73" s="64"/>
      <c r="N73" s="64"/>
      <c r="O73" s="84"/>
      <c r="P73" s="84"/>
      <c r="Q73" s="84"/>
      <c r="R73" s="8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</row>
    <row r="74" spans="1:37" s="67" customFormat="1" ht="15.75" customHeight="1" x14ac:dyDescent="0.25">
      <c r="A74" s="9"/>
      <c r="B74" s="9"/>
      <c r="C74" s="9"/>
      <c r="D74" s="80"/>
      <c r="E74" s="64"/>
      <c r="F74" s="9"/>
      <c r="G74" s="80"/>
      <c r="H74" s="9"/>
      <c r="I74" s="9"/>
      <c r="J74" s="80"/>
      <c r="K74" s="64"/>
      <c r="L74" s="64"/>
      <c r="M74" s="64"/>
      <c r="N74" s="64"/>
      <c r="O74" s="9"/>
      <c r="P74" s="9"/>
      <c r="Q74" s="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</row>
  </sheetData>
  <pageMargins left="0.35433070866141736" right="0.15748031496062992" top="0.11811023622047245" bottom="0.15748031496062992" header="0.31496062992125984" footer="0.31496062992125984"/>
  <pageSetup paperSize="9" scale="62" orientation="portrait" horizontalDpi="300" verticalDpi="300" r:id="rId1"/>
  <headerFooter>
    <oddFooter>Page &amp;P of &amp;N</oddFooter>
  </headerFooter>
  <rowBreaks count="1" manualBreakCount="1">
    <brk id="34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HPS Monev</vt:lpstr>
      <vt:lpstr>'HPS Monev'!Print_Area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Beldinay</dc:creator>
  <cp:lastModifiedBy>user</cp:lastModifiedBy>
  <cp:lastPrinted>2015-02-24T02:10:38Z</cp:lastPrinted>
  <dcterms:created xsi:type="dcterms:W3CDTF">2014-12-16T03:33:39Z</dcterms:created>
  <dcterms:modified xsi:type="dcterms:W3CDTF">2015-04-07T12:21:15Z</dcterms:modified>
</cp:coreProperties>
</file>