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7530"/>
  </bookViews>
  <sheets>
    <sheet name="RAB" sheetId="2" r:id="rId1"/>
    <sheet name="Rincian" sheetId="5" r:id="rId2"/>
    <sheet name="RAB Konsultan" sheetId="6" r:id="rId3"/>
    <sheet name="Matrik Relefansi" sheetId="4" r:id="rId4"/>
  </sheets>
  <definedNames>
    <definedName name="_xlnm.Print_Area" localSheetId="0">RAB!$A$1:$Q$654</definedName>
    <definedName name="_xlnm.Print_Titles" localSheetId="3">'Matrik Relefansi'!$3:$3</definedName>
    <definedName name="_xlnm.Print_Titles" localSheetId="0">RAB!$13:$14</definedName>
  </definedNames>
  <calcPr calcId="145621" concurrentCalc="0"/>
</workbook>
</file>

<file path=xl/calcChain.xml><?xml version="1.0" encoding="utf-8"?>
<calcChain xmlns="http://schemas.openxmlformats.org/spreadsheetml/2006/main">
  <c r="K31" i="4" l="1"/>
  <c r="G31" i="4"/>
  <c r="N122" i="6"/>
  <c r="L85" i="6"/>
  <c r="P85" i="6"/>
  <c r="L86" i="6"/>
  <c r="P86" i="6"/>
  <c r="L88" i="6"/>
  <c r="P88" i="6"/>
  <c r="L90" i="6"/>
  <c r="P90" i="6"/>
  <c r="L91" i="6"/>
  <c r="P91" i="6"/>
  <c r="L92" i="6"/>
  <c r="P92" i="6"/>
  <c r="L93" i="6"/>
  <c r="P93" i="6"/>
  <c r="L94" i="6"/>
  <c r="P94" i="6"/>
  <c r="L95" i="6"/>
  <c r="P95" i="6"/>
  <c r="L96" i="6"/>
  <c r="P96" i="6"/>
  <c r="L97" i="6"/>
  <c r="P97" i="6"/>
  <c r="L98" i="6"/>
  <c r="P98" i="6"/>
  <c r="L99" i="6"/>
  <c r="P99" i="6"/>
  <c r="L101" i="6"/>
  <c r="P101" i="6"/>
  <c r="L102" i="6"/>
  <c r="P102" i="6"/>
  <c r="L103" i="6"/>
  <c r="P103" i="6"/>
  <c r="L104" i="6"/>
  <c r="P104" i="6"/>
  <c r="L105" i="6"/>
  <c r="P105" i="6"/>
  <c r="L106" i="6"/>
  <c r="P106" i="6"/>
  <c r="L108" i="6"/>
  <c r="P108" i="6"/>
  <c r="L109" i="6"/>
  <c r="P109" i="6"/>
  <c r="L110" i="6"/>
  <c r="P110" i="6"/>
  <c r="L111" i="6"/>
  <c r="P111" i="6"/>
  <c r="L112" i="6"/>
  <c r="P112" i="6"/>
  <c r="L114" i="6"/>
  <c r="P114" i="6"/>
  <c r="L115" i="6"/>
  <c r="P115" i="6"/>
  <c r="L116" i="6"/>
  <c r="P116" i="6"/>
  <c r="L118" i="6"/>
  <c r="P118" i="6"/>
  <c r="L119" i="6"/>
  <c r="P119" i="6"/>
  <c r="P121" i="6"/>
  <c r="P122" i="6"/>
  <c r="P83" i="6"/>
  <c r="L31" i="6"/>
  <c r="P31" i="6"/>
  <c r="L32" i="6"/>
  <c r="P32" i="6"/>
  <c r="L34" i="6"/>
  <c r="P34" i="6"/>
  <c r="L35" i="6"/>
  <c r="P35" i="6"/>
  <c r="L36" i="6"/>
  <c r="P36" i="6"/>
  <c r="L38" i="6"/>
  <c r="P38" i="6"/>
  <c r="L39" i="6"/>
  <c r="P39" i="6"/>
  <c r="L40" i="6"/>
  <c r="P40" i="6"/>
  <c r="P29" i="6"/>
  <c r="L44" i="6"/>
  <c r="P44" i="6"/>
  <c r="L45" i="6"/>
  <c r="P45" i="6"/>
  <c r="L46" i="6"/>
  <c r="P46" i="6"/>
  <c r="L47" i="6"/>
  <c r="P47" i="6"/>
  <c r="L48" i="6"/>
  <c r="P48" i="6"/>
  <c r="L49" i="6"/>
  <c r="P49" i="6"/>
  <c r="L50" i="6"/>
  <c r="P50" i="6"/>
  <c r="L51" i="6"/>
  <c r="P51" i="6"/>
  <c r="L52" i="6"/>
  <c r="P52" i="6"/>
  <c r="L54" i="6"/>
  <c r="P54" i="6"/>
  <c r="L55" i="6"/>
  <c r="P55" i="6"/>
  <c r="L56" i="6"/>
  <c r="P56" i="6"/>
  <c r="L57" i="6"/>
  <c r="P57" i="6"/>
  <c r="L58" i="6"/>
  <c r="P58" i="6"/>
  <c r="L60" i="6"/>
  <c r="P60" i="6"/>
  <c r="L61" i="6"/>
  <c r="P61" i="6"/>
  <c r="L62" i="6"/>
  <c r="P62" i="6"/>
  <c r="L64" i="6"/>
  <c r="P64" i="6"/>
  <c r="L65" i="6"/>
  <c r="P65" i="6"/>
  <c r="L68" i="6"/>
  <c r="P68" i="6"/>
  <c r="L69" i="6"/>
  <c r="P69" i="6"/>
  <c r="L71" i="6"/>
  <c r="P71" i="6"/>
  <c r="L72" i="6"/>
  <c r="P72" i="6"/>
  <c r="G75" i="6"/>
  <c r="L75" i="6"/>
  <c r="P75" i="6"/>
  <c r="L76" i="6"/>
  <c r="P76" i="6"/>
  <c r="L77" i="6"/>
  <c r="P77" i="6"/>
  <c r="L78" i="6"/>
  <c r="P78" i="6"/>
  <c r="L80" i="6"/>
  <c r="P80" i="6"/>
  <c r="L81" i="6"/>
  <c r="P81" i="6"/>
  <c r="P42" i="6"/>
  <c r="P28" i="6"/>
  <c r="L19" i="6"/>
  <c r="P19" i="6"/>
  <c r="L20" i="6"/>
  <c r="P20" i="6"/>
  <c r="L21" i="6"/>
  <c r="P21" i="6"/>
  <c r="L22" i="6"/>
  <c r="P22" i="6"/>
  <c r="L23" i="6"/>
  <c r="P23" i="6"/>
  <c r="L24" i="6"/>
  <c r="P24" i="6"/>
  <c r="N25" i="6"/>
  <c r="L25" i="6"/>
  <c r="P25" i="6"/>
  <c r="P18" i="6"/>
  <c r="P17" i="6"/>
  <c r="L13" i="6"/>
  <c r="P13" i="6"/>
  <c r="L14" i="6"/>
  <c r="P14" i="6"/>
  <c r="L15" i="6"/>
  <c r="P15" i="6"/>
  <c r="P11" i="6"/>
  <c r="N9" i="6"/>
  <c r="P9" i="6"/>
  <c r="P7" i="6"/>
  <c r="P124" i="6"/>
  <c r="R123" i="6"/>
  <c r="L26" i="6"/>
  <c r="P26" i="6"/>
  <c r="P428" i="2"/>
  <c r="P427" i="2"/>
  <c r="P420" i="2"/>
  <c r="P173" i="2"/>
  <c r="P640" i="2"/>
  <c r="E10" i="2"/>
  <c r="Q10" i="2"/>
  <c r="T428" i="2"/>
  <c r="N426" i="2"/>
  <c r="P426" i="2"/>
  <c r="N425" i="2"/>
  <c r="P425" i="2"/>
  <c r="N424" i="2"/>
  <c r="P424" i="2"/>
  <c r="N423" i="2"/>
  <c r="P423" i="2"/>
  <c r="N422" i="2"/>
  <c r="P422" i="2"/>
  <c r="P421" i="2"/>
  <c r="N615" i="2"/>
  <c r="P615" i="2"/>
  <c r="N616" i="2"/>
  <c r="P616" i="2"/>
  <c r="N617" i="2"/>
  <c r="P617" i="2"/>
  <c r="P614" i="2"/>
  <c r="N619" i="2"/>
  <c r="P619" i="2"/>
  <c r="N620" i="2"/>
  <c r="P620" i="2"/>
  <c r="P618" i="2"/>
  <c r="N625" i="2"/>
  <c r="P625" i="2"/>
  <c r="N626" i="2"/>
  <c r="P626" i="2"/>
  <c r="N627" i="2"/>
  <c r="P627" i="2"/>
  <c r="N628" i="2"/>
  <c r="P628" i="2"/>
  <c r="N629" i="2"/>
  <c r="P629" i="2"/>
  <c r="N630" i="2"/>
  <c r="P630" i="2"/>
  <c r="P624" i="2"/>
  <c r="N613" i="2"/>
  <c r="P613" i="2"/>
  <c r="P612" i="2"/>
  <c r="N622" i="2"/>
  <c r="P622" i="2"/>
  <c r="N623" i="2"/>
  <c r="P623" i="2"/>
  <c r="P621" i="2"/>
  <c r="P611" i="2"/>
  <c r="N597" i="2"/>
  <c r="P597" i="2"/>
  <c r="N598" i="2"/>
  <c r="P598" i="2"/>
  <c r="N599" i="2"/>
  <c r="P599" i="2"/>
  <c r="P596" i="2"/>
  <c r="N602" i="2"/>
  <c r="P602" i="2"/>
  <c r="N603" i="2"/>
  <c r="P603" i="2"/>
  <c r="P601" i="2"/>
  <c r="N605" i="2"/>
  <c r="P605" i="2"/>
  <c r="N606" i="2"/>
  <c r="P606" i="2"/>
  <c r="N607" i="2"/>
  <c r="P607" i="2"/>
  <c r="N608" i="2"/>
  <c r="P608" i="2"/>
  <c r="N609" i="2"/>
  <c r="P609" i="2"/>
  <c r="P604" i="2"/>
  <c r="N595" i="2"/>
  <c r="P595" i="2"/>
  <c r="P594" i="2"/>
  <c r="P593" i="2"/>
  <c r="N600" i="2"/>
  <c r="P600" i="2"/>
  <c r="I122" i="5"/>
  <c r="N484" i="2"/>
  <c r="P484" i="2"/>
  <c r="N481" i="2"/>
  <c r="P481" i="2"/>
  <c r="N482" i="2"/>
  <c r="P482" i="2"/>
  <c r="N483" i="2"/>
  <c r="P483" i="2"/>
  <c r="P480" i="2"/>
  <c r="N457" i="2"/>
  <c r="P457" i="2"/>
  <c r="N458" i="2"/>
  <c r="P458" i="2"/>
  <c r="N459" i="2"/>
  <c r="P459" i="2"/>
  <c r="N460" i="2"/>
  <c r="P460" i="2"/>
  <c r="P456" i="2"/>
  <c r="N179" i="2"/>
  <c r="P179" i="2"/>
  <c r="N180" i="2"/>
  <c r="P180" i="2"/>
  <c r="N181" i="2"/>
  <c r="P181" i="2"/>
  <c r="N182" i="2"/>
  <c r="P182" i="2"/>
  <c r="P178" i="2"/>
  <c r="P177" i="2"/>
  <c r="N385" i="2"/>
  <c r="P385" i="2"/>
  <c r="N361" i="2"/>
  <c r="P361" i="2"/>
  <c r="N299" i="2"/>
  <c r="P299" i="2"/>
  <c r="N275" i="2"/>
  <c r="P275" i="2"/>
  <c r="I55" i="5"/>
  <c r="I56" i="5"/>
  <c r="I51" i="5"/>
  <c r="I54" i="5"/>
  <c r="I57" i="5"/>
  <c r="I58" i="5"/>
  <c r="N201" i="2"/>
  <c r="P201" i="2"/>
  <c r="N202" i="2"/>
  <c r="P202" i="2"/>
  <c r="N203" i="2"/>
  <c r="P203" i="2"/>
  <c r="N204" i="2"/>
  <c r="P204" i="2"/>
  <c r="N205" i="2"/>
  <c r="P205" i="2"/>
  <c r="N207" i="2"/>
  <c r="P207" i="2"/>
  <c r="N208" i="2"/>
  <c r="P208" i="2"/>
  <c r="N209" i="2"/>
  <c r="P209" i="2"/>
  <c r="N211" i="2"/>
  <c r="P211" i="2"/>
  <c r="N212" i="2"/>
  <c r="P212" i="2"/>
  <c r="N213" i="2"/>
  <c r="P213" i="2"/>
  <c r="P200" i="2"/>
  <c r="N64" i="2"/>
  <c r="P64" i="2"/>
  <c r="N61" i="2"/>
  <c r="P61" i="2"/>
  <c r="N62" i="2"/>
  <c r="P62" i="2"/>
  <c r="N63" i="2"/>
  <c r="P63" i="2"/>
  <c r="P60" i="2"/>
  <c r="N37" i="2"/>
  <c r="P37" i="2"/>
  <c r="N38" i="2"/>
  <c r="P38" i="2"/>
  <c r="N39" i="2"/>
  <c r="P39" i="2"/>
  <c r="N40" i="2"/>
  <c r="P40" i="2"/>
  <c r="P36" i="2"/>
  <c r="N42" i="2"/>
  <c r="P42" i="2"/>
  <c r="N43" i="2"/>
  <c r="P43" i="2"/>
  <c r="P41" i="2"/>
  <c r="N49" i="2"/>
  <c r="P49" i="2"/>
  <c r="N50" i="2"/>
  <c r="P50" i="2"/>
  <c r="N51" i="2"/>
  <c r="P51" i="2"/>
  <c r="N52" i="2"/>
  <c r="P52" i="2"/>
  <c r="N53" i="2"/>
  <c r="P53" i="2"/>
  <c r="N54" i="2"/>
  <c r="P54" i="2"/>
  <c r="N55" i="2"/>
  <c r="P55" i="2"/>
  <c r="P48" i="2"/>
  <c r="N35" i="2"/>
  <c r="P35" i="2"/>
  <c r="P34" i="2"/>
  <c r="N45" i="2"/>
  <c r="P45" i="2"/>
  <c r="N46" i="2"/>
  <c r="P46" i="2"/>
  <c r="N47" i="2"/>
  <c r="P47" i="2"/>
  <c r="P44" i="2"/>
  <c r="P33" i="2"/>
  <c r="N30" i="2"/>
  <c r="P30" i="2"/>
  <c r="N31" i="2"/>
  <c r="P31" i="2"/>
  <c r="P29" i="2"/>
  <c r="N25" i="2"/>
  <c r="P25" i="2"/>
  <c r="N22" i="2"/>
  <c r="P22" i="2"/>
  <c r="N23" i="2"/>
  <c r="P23" i="2"/>
  <c r="N24" i="2"/>
  <c r="P24" i="2"/>
  <c r="P21" i="2"/>
  <c r="N27" i="2"/>
  <c r="P27" i="2"/>
  <c r="N28" i="2"/>
  <c r="P28" i="2"/>
  <c r="P26" i="2"/>
  <c r="P20" i="2"/>
  <c r="N197" i="2"/>
  <c r="P197" i="2"/>
  <c r="N198" i="2"/>
  <c r="P198" i="2"/>
  <c r="N199" i="2"/>
  <c r="P199" i="2"/>
  <c r="P195" i="2"/>
  <c r="N216" i="2"/>
  <c r="P216" i="2"/>
  <c r="N217" i="2"/>
  <c r="P217" i="2"/>
  <c r="N218" i="2"/>
  <c r="P218" i="2"/>
  <c r="P214" i="2"/>
  <c r="N188" i="2"/>
  <c r="P188" i="2"/>
  <c r="N189" i="2"/>
  <c r="P189" i="2"/>
  <c r="N190" i="2"/>
  <c r="P190" i="2"/>
  <c r="N191" i="2"/>
  <c r="P191" i="2"/>
  <c r="P187" i="2"/>
  <c r="N193" i="2"/>
  <c r="P193" i="2"/>
  <c r="N194" i="2"/>
  <c r="P194" i="2"/>
  <c r="P192" i="2"/>
  <c r="N186" i="2"/>
  <c r="P186" i="2"/>
  <c r="P185" i="2"/>
  <c r="P184" i="2"/>
  <c r="N575" i="2"/>
  <c r="P575" i="2"/>
  <c r="N574" i="2"/>
  <c r="P574" i="2"/>
  <c r="N573" i="2"/>
  <c r="P573" i="2"/>
  <c r="P571" i="2"/>
  <c r="N570" i="2"/>
  <c r="P570" i="2"/>
  <c r="N569" i="2"/>
  <c r="P569" i="2"/>
  <c r="N568" i="2"/>
  <c r="P568" i="2"/>
  <c r="N566" i="2"/>
  <c r="P566" i="2"/>
  <c r="N565" i="2"/>
  <c r="P565" i="2"/>
  <c r="N564" i="2"/>
  <c r="P564" i="2"/>
  <c r="N499" i="2"/>
  <c r="P499" i="2"/>
  <c r="N500" i="2"/>
  <c r="P500" i="2"/>
  <c r="N501" i="2"/>
  <c r="P501" i="2"/>
  <c r="P498" i="2"/>
  <c r="N505" i="2"/>
  <c r="P505" i="2"/>
  <c r="N506" i="2"/>
  <c r="P506" i="2"/>
  <c r="P504" i="2"/>
  <c r="N509" i="2"/>
  <c r="P509" i="2"/>
  <c r="N510" i="2"/>
  <c r="P510" i="2"/>
  <c r="N511" i="2"/>
  <c r="P511" i="2"/>
  <c r="N513" i="2"/>
  <c r="P513" i="2"/>
  <c r="N514" i="2"/>
  <c r="P514" i="2"/>
  <c r="N515" i="2"/>
  <c r="P515" i="2"/>
  <c r="P507" i="2"/>
  <c r="N517" i="2"/>
  <c r="P517" i="2"/>
  <c r="P516" i="2"/>
  <c r="N497" i="2"/>
  <c r="P497" i="2"/>
  <c r="P496" i="2"/>
  <c r="N503" i="2"/>
  <c r="P503" i="2"/>
  <c r="P502" i="2"/>
  <c r="P495" i="2"/>
  <c r="N400" i="2"/>
  <c r="P400" i="2"/>
  <c r="N401" i="2"/>
  <c r="P401" i="2"/>
  <c r="N402" i="2"/>
  <c r="P402" i="2"/>
  <c r="P399" i="2"/>
  <c r="N406" i="2"/>
  <c r="P406" i="2"/>
  <c r="N407" i="2"/>
  <c r="P407" i="2"/>
  <c r="P405" i="2"/>
  <c r="N410" i="2"/>
  <c r="P410" i="2"/>
  <c r="N411" i="2"/>
  <c r="P411" i="2"/>
  <c r="N412" i="2"/>
  <c r="P412" i="2"/>
  <c r="N414" i="2"/>
  <c r="P414" i="2"/>
  <c r="N415" i="2"/>
  <c r="P415" i="2"/>
  <c r="N416" i="2"/>
  <c r="P416" i="2"/>
  <c r="P408" i="2"/>
  <c r="N418" i="2"/>
  <c r="P418" i="2"/>
  <c r="P417" i="2"/>
  <c r="N398" i="2"/>
  <c r="P398" i="2"/>
  <c r="P397" i="2"/>
  <c r="N404" i="2"/>
  <c r="P404" i="2"/>
  <c r="P403" i="2"/>
  <c r="P396" i="2"/>
  <c r="N314" i="2"/>
  <c r="P314" i="2"/>
  <c r="N315" i="2"/>
  <c r="P315" i="2"/>
  <c r="N316" i="2"/>
  <c r="P316" i="2"/>
  <c r="P313" i="2"/>
  <c r="N320" i="2"/>
  <c r="P320" i="2"/>
  <c r="N321" i="2"/>
  <c r="P321" i="2"/>
  <c r="P319" i="2"/>
  <c r="N324" i="2"/>
  <c r="P324" i="2"/>
  <c r="N325" i="2"/>
  <c r="P325" i="2"/>
  <c r="N326" i="2"/>
  <c r="P326" i="2"/>
  <c r="N328" i="2"/>
  <c r="P328" i="2"/>
  <c r="N329" i="2"/>
  <c r="P329" i="2"/>
  <c r="N330" i="2"/>
  <c r="P330" i="2"/>
  <c r="P322" i="2"/>
  <c r="N332" i="2"/>
  <c r="P332" i="2"/>
  <c r="P331" i="2"/>
  <c r="N312" i="2"/>
  <c r="P312" i="2"/>
  <c r="P311" i="2"/>
  <c r="N318" i="2"/>
  <c r="P318" i="2"/>
  <c r="P317" i="2"/>
  <c r="P310" i="2"/>
  <c r="N79" i="2"/>
  <c r="P79" i="2"/>
  <c r="N80" i="2"/>
  <c r="P80" i="2"/>
  <c r="N81" i="2"/>
  <c r="P81" i="2"/>
  <c r="P78" i="2"/>
  <c r="N85" i="2"/>
  <c r="P85" i="2"/>
  <c r="N86" i="2"/>
  <c r="P86" i="2"/>
  <c r="P84" i="2"/>
  <c r="N89" i="2"/>
  <c r="P89" i="2"/>
  <c r="N90" i="2"/>
  <c r="P90" i="2"/>
  <c r="N91" i="2"/>
  <c r="P91" i="2"/>
  <c r="N93" i="2"/>
  <c r="P93" i="2"/>
  <c r="N94" i="2"/>
  <c r="P94" i="2"/>
  <c r="N95" i="2"/>
  <c r="P95" i="2"/>
  <c r="P87" i="2"/>
  <c r="N97" i="2"/>
  <c r="P97" i="2"/>
  <c r="P96" i="2"/>
  <c r="N77" i="2"/>
  <c r="P77" i="2"/>
  <c r="P76" i="2"/>
  <c r="N83" i="2"/>
  <c r="P83" i="2"/>
  <c r="P82" i="2"/>
  <c r="P75" i="2"/>
  <c r="N66" i="2"/>
  <c r="P66" i="2"/>
  <c r="N67" i="2"/>
  <c r="P67" i="2"/>
  <c r="P65" i="2"/>
  <c r="N69" i="2"/>
  <c r="P69" i="2"/>
  <c r="N70" i="2"/>
  <c r="P70" i="2"/>
  <c r="N71" i="2"/>
  <c r="P71" i="2"/>
  <c r="N72" i="2"/>
  <c r="P72" i="2"/>
  <c r="N73" i="2"/>
  <c r="P73" i="2"/>
  <c r="P68" i="2"/>
  <c r="N59" i="2"/>
  <c r="P59" i="2"/>
  <c r="P58" i="2"/>
  <c r="P57" i="2"/>
  <c r="P18" i="2"/>
  <c r="N103" i="2"/>
  <c r="P103" i="2"/>
  <c r="N104" i="2"/>
  <c r="P104" i="2"/>
  <c r="N105" i="2"/>
  <c r="P105" i="2"/>
  <c r="N106" i="2"/>
  <c r="P106" i="2"/>
  <c r="P102" i="2"/>
  <c r="N108" i="2"/>
  <c r="P108" i="2"/>
  <c r="N109" i="2"/>
  <c r="P109" i="2"/>
  <c r="P107" i="2"/>
  <c r="N111" i="2"/>
  <c r="P111" i="2"/>
  <c r="N112" i="2"/>
  <c r="P112" i="2"/>
  <c r="P110" i="2"/>
  <c r="P101" i="2"/>
  <c r="N118" i="2"/>
  <c r="P118" i="2"/>
  <c r="N119" i="2"/>
  <c r="P119" i="2"/>
  <c r="N120" i="2"/>
  <c r="P120" i="2"/>
  <c r="N121" i="2"/>
  <c r="P121" i="2"/>
  <c r="P117" i="2"/>
  <c r="N123" i="2"/>
  <c r="P123" i="2"/>
  <c r="N124" i="2"/>
  <c r="P124" i="2"/>
  <c r="P122" i="2"/>
  <c r="N131" i="2"/>
  <c r="P131" i="2"/>
  <c r="N132" i="2"/>
  <c r="P132" i="2"/>
  <c r="N133" i="2"/>
  <c r="P133" i="2"/>
  <c r="N134" i="2"/>
  <c r="P134" i="2"/>
  <c r="N135" i="2"/>
  <c r="P135" i="2"/>
  <c r="N137" i="2"/>
  <c r="P137" i="2"/>
  <c r="N138" i="2"/>
  <c r="P138" i="2"/>
  <c r="N139" i="2"/>
  <c r="P139" i="2"/>
  <c r="N141" i="2"/>
  <c r="P141" i="2"/>
  <c r="N142" i="2"/>
  <c r="P142" i="2"/>
  <c r="N143" i="2"/>
  <c r="P143" i="2"/>
  <c r="P130" i="2"/>
  <c r="N116" i="2"/>
  <c r="P116" i="2"/>
  <c r="P115" i="2"/>
  <c r="N146" i="2"/>
  <c r="P146" i="2"/>
  <c r="N147" i="2"/>
  <c r="P147" i="2"/>
  <c r="N148" i="2"/>
  <c r="P148" i="2"/>
  <c r="P144" i="2"/>
  <c r="N127" i="2"/>
  <c r="P127" i="2"/>
  <c r="N128" i="2"/>
  <c r="P128" i="2"/>
  <c r="N129" i="2"/>
  <c r="P129" i="2"/>
  <c r="P125" i="2"/>
  <c r="P114" i="2"/>
  <c r="P152" i="2"/>
  <c r="P153" i="2"/>
  <c r="P154" i="2"/>
  <c r="P155" i="2"/>
  <c r="P150" i="2"/>
  <c r="N159" i="2"/>
  <c r="P159" i="2"/>
  <c r="P158" i="2"/>
  <c r="N161" i="2"/>
  <c r="P161" i="2"/>
  <c r="N162" i="2"/>
  <c r="P162" i="2"/>
  <c r="N163" i="2"/>
  <c r="P163" i="2"/>
  <c r="N164" i="2"/>
  <c r="P164" i="2"/>
  <c r="P160" i="2"/>
  <c r="N166" i="2"/>
  <c r="P166" i="2"/>
  <c r="N167" i="2"/>
  <c r="P167" i="2"/>
  <c r="P165" i="2"/>
  <c r="N169" i="2"/>
  <c r="P169" i="2"/>
  <c r="N170" i="2"/>
  <c r="P170" i="2"/>
  <c r="P168" i="2"/>
  <c r="P157" i="2"/>
  <c r="P99" i="2"/>
  <c r="P16" i="2"/>
  <c r="N252" i="2"/>
  <c r="P252" i="2"/>
  <c r="N253" i="2"/>
  <c r="P253" i="2"/>
  <c r="N254" i="2"/>
  <c r="P254" i="2"/>
  <c r="N255" i="2"/>
  <c r="P255" i="2"/>
  <c r="P251" i="2"/>
  <c r="N257" i="2"/>
  <c r="P257" i="2"/>
  <c r="N258" i="2"/>
  <c r="P258" i="2"/>
  <c r="P256" i="2"/>
  <c r="N265" i="2"/>
  <c r="P265" i="2"/>
  <c r="N266" i="2"/>
  <c r="P266" i="2"/>
  <c r="P264" i="2"/>
  <c r="N261" i="2"/>
  <c r="P261" i="2"/>
  <c r="N262" i="2"/>
  <c r="P262" i="2"/>
  <c r="N263" i="2"/>
  <c r="P263" i="2"/>
  <c r="P259" i="2"/>
  <c r="P250" i="2"/>
  <c r="N272" i="2"/>
  <c r="P272" i="2"/>
  <c r="N273" i="2"/>
  <c r="P273" i="2"/>
  <c r="N274" i="2"/>
  <c r="P274" i="2"/>
  <c r="P271" i="2"/>
  <c r="N277" i="2"/>
  <c r="P277" i="2"/>
  <c r="N278" i="2"/>
  <c r="P278" i="2"/>
  <c r="P276" i="2"/>
  <c r="N284" i="2"/>
  <c r="P284" i="2"/>
  <c r="N285" i="2"/>
  <c r="P285" i="2"/>
  <c r="N286" i="2"/>
  <c r="P286" i="2"/>
  <c r="N287" i="2"/>
  <c r="P287" i="2"/>
  <c r="N288" i="2"/>
  <c r="P288" i="2"/>
  <c r="N289" i="2"/>
  <c r="P289" i="2"/>
  <c r="N290" i="2"/>
  <c r="P290" i="2"/>
  <c r="P283" i="2"/>
  <c r="N270" i="2"/>
  <c r="P270" i="2"/>
  <c r="P269" i="2"/>
  <c r="N280" i="2"/>
  <c r="P280" i="2"/>
  <c r="N281" i="2"/>
  <c r="P281" i="2"/>
  <c r="N282" i="2"/>
  <c r="P282" i="2"/>
  <c r="P279" i="2"/>
  <c r="P268" i="2"/>
  <c r="N296" i="2"/>
  <c r="P296" i="2"/>
  <c r="N297" i="2"/>
  <c r="P297" i="2"/>
  <c r="N298" i="2"/>
  <c r="P298" i="2"/>
  <c r="P295" i="2"/>
  <c r="N301" i="2"/>
  <c r="P301" i="2"/>
  <c r="N302" i="2"/>
  <c r="P302" i="2"/>
  <c r="P300" i="2"/>
  <c r="N304" i="2"/>
  <c r="P304" i="2"/>
  <c r="N305" i="2"/>
  <c r="P305" i="2"/>
  <c r="N306" i="2"/>
  <c r="P306" i="2"/>
  <c r="N307" i="2"/>
  <c r="P307" i="2"/>
  <c r="N308" i="2"/>
  <c r="P308" i="2"/>
  <c r="P303" i="2"/>
  <c r="N294" i="2"/>
  <c r="P294" i="2"/>
  <c r="P293" i="2"/>
  <c r="P292" i="2"/>
  <c r="P248" i="2"/>
  <c r="N338" i="2"/>
  <c r="P338" i="2"/>
  <c r="N339" i="2"/>
  <c r="P339" i="2"/>
  <c r="N340" i="2"/>
  <c r="P340" i="2"/>
  <c r="N341" i="2"/>
  <c r="P341" i="2"/>
  <c r="P337" i="2"/>
  <c r="N343" i="2"/>
  <c r="P343" i="2"/>
  <c r="N344" i="2"/>
  <c r="P344" i="2"/>
  <c r="P342" i="2"/>
  <c r="N351" i="2"/>
  <c r="P351" i="2"/>
  <c r="N352" i="2"/>
  <c r="P352" i="2"/>
  <c r="P350" i="2"/>
  <c r="N347" i="2"/>
  <c r="P347" i="2"/>
  <c r="N348" i="2"/>
  <c r="P348" i="2"/>
  <c r="N349" i="2"/>
  <c r="P349" i="2"/>
  <c r="P345" i="2"/>
  <c r="P336" i="2"/>
  <c r="N382" i="2"/>
  <c r="P382" i="2"/>
  <c r="N383" i="2"/>
  <c r="P383" i="2"/>
  <c r="N384" i="2"/>
  <c r="P384" i="2"/>
  <c r="P381" i="2"/>
  <c r="N387" i="2"/>
  <c r="P387" i="2"/>
  <c r="N388" i="2"/>
  <c r="P388" i="2"/>
  <c r="P386" i="2"/>
  <c r="N390" i="2"/>
  <c r="P390" i="2"/>
  <c r="N391" i="2"/>
  <c r="P391" i="2"/>
  <c r="N392" i="2"/>
  <c r="P392" i="2"/>
  <c r="N393" i="2"/>
  <c r="P393" i="2"/>
  <c r="N394" i="2"/>
  <c r="P394" i="2"/>
  <c r="P389" i="2"/>
  <c r="N380" i="2"/>
  <c r="P380" i="2"/>
  <c r="P379" i="2"/>
  <c r="P378" i="2"/>
  <c r="N358" i="2"/>
  <c r="P358" i="2"/>
  <c r="N359" i="2"/>
  <c r="P359" i="2"/>
  <c r="N360" i="2"/>
  <c r="P360" i="2"/>
  <c r="P357" i="2"/>
  <c r="N363" i="2"/>
  <c r="P363" i="2"/>
  <c r="N364" i="2"/>
  <c r="P364" i="2"/>
  <c r="P362" i="2"/>
  <c r="N370" i="2"/>
  <c r="P370" i="2"/>
  <c r="N371" i="2"/>
  <c r="P371" i="2"/>
  <c r="N372" i="2"/>
  <c r="P372" i="2"/>
  <c r="N373" i="2"/>
  <c r="P373" i="2"/>
  <c r="N374" i="2"/>
  <c r="P374" i="2"/>
  <c r="N375" i="2"/>
  <c r="P375" i="2"/>
  <c r="N376" i="2"/>
  <c r="P376" i="2"/>
  <c r="P369" i="2"/>
  <c r="N356" i="2"/>
  <c r="P356" i="2"/>
  <c r="P355" i="2"/>
  <c r="N366" i="2"/>
  <c r="P366" i="2"/>
  <c r="N367" i="2"/>
  <c r="P367" i="2"/>
  <c r="N368" i="2"/>
  <c r="P368" i="2"/>
  <c r="P365" i="2"/>
  <c r="P354" i="2"/>
  <c r="P334" i="2"/>
  <c r="N224" i="2"/>
  <c r="P224" i="2"/>
  <c r="N225" i="2"/>
  <c r="P225" i="2"/>
  <c r="N226" i="2"/>
  <c r="P226" i="2"/>
  <c r="P223" i="2"/>
  <c r="N228" i="2"/>
  <c r="P228" i="2"/>
  <c r="N229" i="2"/>
  <c r="P229" i="2"/>
  <c r="P227" i="2"/>
  <c r="N234" i="2"/>
  <c r="P234" i="2"/>
  <c r="N235" i="2"/>
  <c r="P235" i="2"/>
  <c r="N236" i="2"/>
  <c r="P236" i="2"/>
  <c r="N237" i="2"/>
  <c r="P237" i="2"/>
  <c r="N238" i="2"/>
  <c r="P238" i="2"/>
  <c r="N239" i="2"/>
  <c r="P239" i="2"/>
  <c r="P233" i="2"/>
  <c r="N222" i="2"/>
  <c r="P222" i="2"/>
  <c r="P221" i="2"/>
  <c r="N231" i="2"/>
  <c r="P231" i="2"/>
  <c r="N232" i="2"/>
  <c r="P232" i="2"/>
  <c r="P230" i="2"/>
  <c r="P220" i="2"/>
  <c r="N243" i="2"/>
  <c r="P243" i="2"/>
  <c r="N244" i="2"/>
  <c r="P244" i="2"/>
  <c r="N245" i="2"/>
  <c r="P245" i="2"/>
  <c r="N246" i="2"/>
  <c r="P246" i="2"/>
  <c r="P242" i="2"/>
  <c r="P241" i="2"/>
  <c r="P175" i="2"/>
  <c r="N437" i="2"/>
  <c r="P437" i="2"/>
  <c r="N438" i="2"/>
  <c r="P438" i="2"/>
  <c r="N439" i="2"/>
  <c r="P439" i="2"/>
  <c r="N440" i="2"/>
  <c r="P440" i="2"/>
  <c r="P436" i="2"/>
  <c r="N442" i="2"/>
  <c r="P442" i="2"/>
  <c r="N443" i="2"/>
  <c r="P443" i="2"/>
  <c r="P441" i="2"/>
  <c r="N450" i="2"/>
  <c r="P450" i="2"/>
  <c r="P449" i="2"/>
  <c r="N446" i="2"/>
  <c r="P446" i="2"/>
  <c r="N447" i="2"/>
  <c r="P447" i="2"/>
  <c r="N448" i="2"/>
  <c r="P448" i="2"/>
  <c r="P444" i="2"/>
  <c r="P435" i="2"/>
  <c r="N486" i="2"/>
  <c r="P486" i="2"/>
  <c r="N487" i="2"/>
  <c r="P487" i="2"/>
  <c r="P485" i="2"/>
  <c r="N489" i="2"/>
  <c r="P489" i="2"/>
  <c r="N490" i="2"/>
  <c r="P490" i="2"/>
  <c r="N491" i="2"/>
  <c r="P491" i="2"/>
  <c r="N492" i="2"/>
  <c r="P492" i="2"/>
  <c r="N493" i="2"/>
  <c r="P493" i="2"/>
  <c r="P488" i="2"/>
  <c r="N479" i="2"/>
  <c r="P479" i="2"/>
  <c r="P478" i="2"/>
  <c r="P477" i="2"/>
  <c r="N462" i="2"/>
  <c r="P462" i="2"/>
  <c r="N463" i="2"/>
  <c r="P463" i="2"/>
  <c r="P461" i="2"/>
  <c r="N469" i="2"/>
  <c r="P469" i="2"/>
  <c r="N470" i="2"/>
  <c r="P470" i="2"/>
  <c r="N471" i="2"/>
  <c r="P471" i="2"/>
  <c r="N472" i="2"/>
  <c r="P472" i="2"/>
  <c r="N473" i="2"/>
  <c r="P473" i="2"/>
  <c r="N474" i="2"/>
  <c r="P474" i="2"/>
  <c r="N475" i="2"/>
  <c r="P475" i="2"/>
  <c r="P468" i="2"/>
  <c r="N455" i="2"/>
  <c r="P455" i="2"/>
  <c r="P454" i="2"/>
  <c r="N465" i="2"/>
  <c r="P465" i="2"/>
  <c r="N466" i="2"/>
  <c r="P466" i="2"/>
  <c r="N467" i="2"/>
  <c r="P467" i="2"/>
  <c r="P464" i="2"/>
  <c r="P453" i="2"/>
  <c r="P433" i="2"/>
  <c r="N534" i="2"/>
  <c r="P534" i="2"/>
  <c r="P533" i="2"/>
  <c r="N532" i="2"/>
  <c r="P532" i="2"/>
  <c r="P531" i="2"/>
  <c r="N536" i="2"/>
  <c r="P536" i="2"/>
  <c r="N537" i="2"/>
  <c r="P537" i="2"/>
  <c r="P535" i="2"/>
  <c r="N540" i="2"/>
  <c r="P540" i="2"/>
  <c r="N541" i="2"/>
  <c r="P541" i="2"/>
  <c r="N542" i="2"/>
  <c r="P542" i="2"/>
  <c r="P538" i="2"/>
  <c r="N544" i="2"/>
  <c r="P544" i="2"/>
  <c r="P543" i="2"/>
  <c r="N530" i="2"/>
  <c r="P530" i="2"/>
  <c r="P529" i="2"/>
  <c r="P528" i="2"/>
  <c r="N523" i="2"/>
  <c r="P523" i="2"/>
  <c r="N524" i="2"/>
  <c r="P524" i="2"/>
  <c r="N525" i="2"/>
  <c r="P525" i="2"/>
  <c r="N526" i="2"/>
  <c r="P526" i="2"/>
  <c r="P522" i="2"/>
  <c r="P521" i="2"/>
  <c r="N550" i="2"/>
  <c r="P550" i="2"/>
  <c r="N551" i="2"/>
  <c r="P551" i="2"/>
  <c r="N552" i="2"/>
  <c r="P552" i="2"/>
  <c r="N553" i="2"/>
  <c r="P553" i="2"/>
  <c r="P549" i="2"/>
  <c r="N555" i="2"/>
  <c r="P555" i="2"/>
  <c r="N556" i="2"/>
  <c r="P556" i="2"/>
  <c r="P554" i="2"/>
  <c r="N558" i="2"/>
  <c r="P558" i="2"/>
  <c r="N559" i="2"/>
  <c r="P559" i="2"/>
  <c r="N560" i="2"/>
  <c r="P560" i="2"/>
  <c r="N561" i="2"/>
  <c r="P561" i="2"/>
  <c r="N562" i="2"/>
  <c r="P562" i="2"/>
  <c r="P557" i="2"/>
  <c r="N548" i="2"/>
  <c r="P548" i="2"/>
  <c r="P547" i="2"/>
  <c r="P546" i="2"/>
  <c r="N579" i="2"/>
  <c r="P579" i="2"/>
  <c r="N580" i="2"/>
  <c r="P580" i="2"/>
  <c r="N581" i="2"/>
  <c r="P581" i="2"/>
  <c r="N582" i="2"/>
  <c r="P582" i="2"/>
  <c r="P578" i="2"/>
  <c r="P577" i="2"/>
  <c r="P519" i="2"/>
  <c r="N588" i="2"/>
  <c r="P588" i="2"/>
  <c r="N589" i="2"/>
  <c r="P589" i="2"/>
  <c r="N590" i="2"/>
  <c r="P590" i="2"/>
  <c r="N591" i="2"/>
  <c r="P591" i="2"/>
  <c r="P587" i="2"/>
  <c r="P586" i="2"/>
  <c r="N634" i="2"/>
  <c r="P634" i="2"/>
  <c r="N635" i="2"/>
  <c r="P635" i="2"/>
  <c r="N636" i="2"/>
  <c r="P636" i="2"/>
  <c r="N637" i="2"/>
  <c r="P637" i="2"/>
  <c r="P633" i="2"/>
  <c r="P632" i="2"/>
  <c r="P584" i="2"/>
  <c r="P431" i="2"/>
  <c r="O10" i="2"/>
  <c r="F136" i="5"/>
  <c r="G136" i="5"/>
  <c r="I136" i="5"/>
  <c r="F137" i="5"/>
  <c r="G137" i="5"/>
  <c r="I137" i="5"/>
  <c r="F138" i="5"/>
  <c r="I138" i="5"/>
  <c r="F139" i="5"/>
  <c r="G139" i="5"/>
  <c r="I139" i="5"/>
  <c r="I140" i="5"/>
  <c r="I141" i="5"/>
  <c r="N451" i="2"/>
  <c r="P451" i="2"/>
  <c r="G56" i="5"/>
  <c r="G53" i="5"/>
  <c r="F53" i="5"/>
  <c r="I53" i="5"/>
  <c r="F56" i="5"/>
  <c r="F51" i="5"/>
  <c r="G51" i="5"/>
  <c r="F52" i="5"/>
  <c r="G52" i="5"/>
  <c r="I52" i="5"/>
  <c r="F54" i="5"/>
  <c r="G54" i="5"/>
  <c r="F55" i="5"/>
  <c r="G55" i="5"/>
  <c r="A53" i="5"/>
  <c r="A54" i="5"/>
  <c r="A55" i="5"/>
  <c r="A56" i="5"/>
  <c r="F104" i="5"/>
  <c r="G104" i="5"/>
  <c r="I104" i="5"/>
  <c r="F103" i="5"/>
  <c r="G103" i="5"/>
  <c r="I103" i="5"/>
  <c r="F102" i="5"/>
  <c r="G102" i="5"/>
  <c r="I102" i="5"/>
  <c r="F101" i="5"/>
  <c r="G101" i="5"/>
  <c r="I101" i="5"/>
  <c r="F100" i="5"/>
  <c r="G100" i="5"/>
  <c r="I100" i="5"/>
  <c r="F99" i="5"/>
  <c r="G99" i="5"/>
  <c r="I99" i="5"/>
  <c r="G72" i="5"/>
  <c r="G88" i="5"/>
  <c r="G87" i="5"/>
  <c r="F88" i="5"/>
  <c r="F72" i="5"/>
  <c r="T18" i="2"/>
  <c r="U18" i="2"/>
  <c r="E31" i="5"/>
  <c r="F7" i="5"/>
  <c r="G7" i="5"/>
  <c r="I7" i="5"/>
  <c r="F8" i="5"/>
  <c r="G8" i="5"/>
  <c r="I8" i="5"/>
  <c r="F9" i="5"/>
  <c r="G9" i="5"/>
  <c r="I9" i="5"/>
  <c r="F10" i="5"/>
  <c r="G10" i="5"/>
  <c r="I10" i="5"/>
  <c r="F11" i="5"/>
  <c r="G11" i="5"/>
  <c r="I11" i="5"/>
  <c r="F12" i="5"/>
  <c r="G12" i="5"/>
  <c r="I12" i="5"/>
  <c r="I13" i="5"/>
  <c r="I14" i="5"/>
  <c r="T46" i="2"/>
  <c r="T175" i="2"/>
  <c r="T629" i="2"/>
  <c r="F83" i="5"/>
  <c r="G83" i="5"/>
  <c r="I83" i="5"/>
  <c r="F84" i="5"/>
  <c r="G84" i="5"/>
  <c r="I84" i="5"/>
  <c r="F85" i="5"/>
  <c r="G85" i="5"/>
  <c r="I85" i="5"/>
  <c r="F86" i="5"/>
  <c r="G86" i="5"/>
  <c r="I86" i="5"/>
  <c r="F87" i="5"/>
  <c r="I87" i="5"/>
  <c r="I88" i="5"/>
  <c r="I89" i="5"/>
  <c r="I90" i="5"/>
  <c r="I105" i="5"/>
  <c r="I106" i="5"/>
  <c r="F115" i="5"/>
  <c r="G115" i="5"/>
  <c r="I115" i="5"/>
  <c r="F116" i="5"/>
  <c r="G116" i="5"/>
  <c r="I116" i="5"/>
  <c r="F117" i="5"/>
  <c r="G117" i="5"/>
  <c r="I117" i="5"/>
  <c r="F118" i="5"/>
  <c r="G118" i="5"/>
  <c r="I118" i="5"/>
  <c r="F119" i="5"/>
  <c r="G119" i="5"/>
  <c r="I119" i="5"/>
  <c r="F120" i="5"/>
  <c r="G120" i="5"/>
  <c r="I120" i="5"/>
  <c r="I121" i="5"/>
  <c r="T540" i="2"/>
  <c r="E126" i="5"/>
  <c r="E127" i="5"/>
  <c r="A116" i="5"/>
  <c r="A117" i="5"/>
  <c r="A118" i="5"/>
  <c r="A119" i="5"/>
  <c r="A120" i="5"/>
  <c r="A100" i="5"/>
  <c r="A101" i="5"/>
  <c r="A102" i="5"/>
  <c r="A103" i="5"/>
  <c r="A104" i="5"/>
  <c r="A84" i="5"/>
  <c r="A85" i="5"/>
  <c r="A86" i="5"/>
  <c r="A87" i="5"/>
  <c r="A88" i="5"/>
  <c r="I72" i="5"/>
  <c r="F67" i="5"/>
  <c r="G67" i="5"/>
  <c r="I67" i="5"/>
  <c r="F68" i="5"/>
  <c r="G68" i="5"/>
  <c r="I68" i="5"/>
  <c r="F69" i="5"/>
  <c r="G69" i="5"/>
  <c r="I69" i="5"/>
  <c r="F70" i="5"/>
  <c r="G70" i="5"/>
  <c r="I70" i="5"/>
  <c r="F71" i="5"/>
  <c r="G71" i="5"/>
  <c r="I71" i="5"/>
  <c r="I73" i="5"/>
  <c r="I74" i="5"/>
  <c r="A68" i="5"/>
  <c r="A69" i="5"/>
  <c r="A70" i="5"/>
  <c r="A71" i="5"/>
  <c r="A72" i="5"/>
  <c r="T238" i="2"/>
  <c r="E32" i="5"/>
  <c r="A8" i="5"/>
  <c r="A9" i="5"/>
  <c r="A10" i="5"/>
  <c r="A11" i="5"/>
  <c r="A12" i="5"/>
  <c r="F21" i="5"/>
  <c r="G21" i="5"/>
  <c r="I21" i="5"/>
  <c r="F22" i="5"/>
  <c r="G22" i="5"/>
  <c r="I22" i="5"/>
  <c r="F23" i="5"/>
  <c r="G23" i="5"/>
  <c r="I23" i="5"/>
  <c r="F24" i="5"/>
  <c r="G24" i="5"/>
  <c r="I24" i="5"/>
  <c r="F25" i="5"/>
  <c r="G25" i="5"/>
  <c r="I25" i="5"/>
  <c r="F20" i="5"/>
  <c r="G20" i="5"/>
  <c r="I20" i="5"/>
  <c r="I26" i="5"/>
  <c r="I27" i="5"/>
  <c r="T89" i="2"/>
  <c r="A21" i="5"/>
  <c r="A22" i="5"/>
  <c r="A23" i="5"/>
  <c r="A24" i="5"/>
  <c r="A25" i="5"/>
  <c r="K44" i="4"/>
  <c r="K10" i="4"/>
  <c r="K25" i="4"/>
  <c r="K19" i="4"/>
  <c r="K15" i="4"/>
  <c r="R88" i="2"/>
  <c r="R90" i="2"/>
  <c r="K4" i="4"/>
  <c r="K34" i="4"/>
  <c r="K40" i="4"/>
  <c r="K1" i="4"/>
</calcChain>
</file>

<file path=xl/sharedStrings.xml><?xml version="1.0" encoding="utf-8"?>
<sst xmlns="http://schemas.openxmlformats.org/spreadsheetml/2006/main" count="3050" uniqueCount="348">
  <si>
    <t>RENCANA ANGGARAN BELANJA</t>
  </si>
  <si>
    <t>Kementerian Negara / Lembaga</t>
  </si>
  <si>
    <t>:</t>
  </si>
  <si>
    <t xml:space="preserve">  Kementerian Kesehatan RI</t>
  </si>
  <si>
    <t>Unit Eselon II / Satker</t>
  </si>
  <si>
    <t xml:space="preserve">  Pusat Perencanaan dan Pendayagunaan SDM Kesehatan</t>
  </si>
  <si>
    <t>Kegiatan</t>
  </si>
  <si>
    <t xml:space="preserve">  Perencanaan dan Pendayagunaan SDM Kesehatan</t>
  </si>
  <si>
    <t>Keluaran (Output)</t>
  </si>
  <si>
    <t xml:space="preserve">  Dokumen Pendayagunaan SDM Kesehatan Dalam Negeri</t>
  </si>
  <si>
    <t>Volume</t>
  </si>
  <si>
    <t>Satuan Ukur</t>
  </si>
  <si>
    <t xml:space="preserve">  Dokumen</t>
  </si>
  <si>
    <t>Alokasi Dana</t>
  </si>
  <si>
    <t>Kode</t>
  </si>
  <si>
    <t>Uraian Suboutput/Komponen/ Subkomponen/detil</t>
  </si>
  <si>
    <t>Volume Sub Output</t>
  </si>
  <si>
    <t>Jenis Komponen</t>
  </si>
  <si>
    <t>Rincian Perhitungan</t>
  </si>
  <si>
    <t>Harga Satuan</t>
  </si>
  <si>
    <t>Jumlah Biaya</t>
  </si>
  <si>
    <t>Utama/Pendukung</t>
  </si>
  <si>
    <t>Jml</t>
  </si>
  <si>
    <t>DOKUMEN PERENCANAAN DISTRIBUSI SDM KESEHATAN DALAM NEGERI</t>
  </si>
  <si>
    <t>011</t>
  </si>
  <si>
    <t>Pendukung</t>
  </si>
  <si>
    <t>A</t>
  </si>
  <si>
    <t>Rapat Persiapan</t>
  </si>
  <si>
    <t>Belanja Bahan</t>
  </si>
  <si>
    <t>Makan &amp; Snack</t>
  </si>
  <si>
    <t>or</t>
  </si>
  <si>
    <t>x</t>
  </si>
  <si>
    <t>pt</t>
  </si>
  <si>
    <t>hr</t>
  </si>
  <si>
    <t>B</t>
  </si>
  <si>
    <t>Belanja Pengiriman Surat Dinas Pos Pusat</t>
  </si>
  <si>
    <t>Surat menyurat</t>
  </si>
  <si>
    <t>ATK</t>
  </si>
  <si>
    <t>Penggandaan</t>
  </si>
  <si>
    <t>Komputer Suplay</t>
  </si>
  <si>
    <t>Belanja Jasa Profesi</t>
  </si>
  <si>
    <t>Honor Narasumber</t>
  </si>
  <si>
    <t>jam</t>
  </si>
  <si>
    <t>Honor Moderator</t>
  </si>
  <si>
    <t>524114</t>
  </si>
  <si>
    <t>Belanja Perjalanan Dinas Paket Meeting Dalam Kota</t>
  </si>
  <si>
    <t xml:space="preserve">Transport Lokal </t>
  </si>
  <si>
    <t>tr</t>
  </si>
  <si>
    <t>kl</t>
  </si>
  <si>
    <t>C</t>
  </si>
  <si>
    <t>D</t>
  </si>
  <si>
    <t>Penyusunan Laporan</t>
  </si>
  <si>
    <t>012</t>
  </si>
  <si>
    <t>Utama</t>
  </si>
  <si>
    <t>Pembahasan</t>
  </si>
  <si>
    <t xml:space="preserve">Paket Fullday </t>
  </si>
  <si>
    <t xml:space="preserve">Uang Saku </t>
  </si>
  <si>
    <t>013</t>
  </si>
  <si>
    <t>Biaya Perjalanan Biasa</t>
  </si>
  <si>
    <t xml:space="preserve">Transport </t>
  </si>
  <si>
    <t>Uang harian</t>
  </si>
  <si>
    <t>Penginapan</t>
  </si>
  <si>
    <t>Belanja Perjalanan Dinas Paket Meeting Luar Kota</t>
  </si>
  <si>
    <t>Paket Fullboard</t>
  </si>
  <si>
    <t>Transport</t>
  </si>
  <si>
    <t>Belanja Barang Non Operasional Lainnya</t>
  </si>
  <si>
    <t>Biaya Penyelenggaraaan</t>
  </si>
  <si>
    <t>lok</t>
  </si>
  <si>
    <t>Transport ke propinsi</t>
  </si>
  <si>
    <t>Kepala Bidang Pendayagunaan</t>
  </si>
  <si>
    <t>SDM Kesehatan Dalam Negeri</t>
  </si>
  <si>
    <t>Purwani Eko Prihatin, SKM, M.Kes, M.Ed</t>
  </si>
  <si>
    <t>NIP 196107231985032001</t>
  </si>
  <si>
    <t>Tabel Identifikasi/Evaluasi IKK dan Output</t>
  </si>
  <si>
    <t>No</t>
  </si>
  <si>
    <t>Kegiatan /IKK (Dalam Renstra /Renja/RKP)</t>
  </si>
  <si>
    <t>Output Eksisting dalam Aplikasi RKAKL</t>
  </si>
  <si>
    <t>Sub Output</t>
  </si>
  <si>
    <t>Komponen</t>
  </si>
  <si>
    <t>Sub Komponen</t>
  </si>
  <si>
    <t>Status</t>
  </si>
  <si>
    <t>Ket</t>
  </si>
  <si>
    <t>Penyempurnaan Pedoman Distribusi Nakes di DTPK</t>
  </si>
  <si>
    <t>DOKUMEN PEMANTAUAN DISTRIBUSI SDM KESEHATAN DALAM NEGERI</t>
  </si>
  <si>
    <t>Penyusunan Pedoman Pemantauan Pemenuhan SDM Kesehatan</t>
  </si>
  <si>
    <t>Pelaksanaan Pemantauan Pemenuhan Nakes di Fasyankes</t>
  </si>
  <si>
    <t>Seminar</t>
  </si>
  <si>
    <t>Kajian Literatur</t>
  </si>
  <si>
    <t>Pelaksanaan Pemantauan</t>
  </si>
  <si>
    <t>Advokasi dengan Pemda</t>
  </si>
  <si>
    <t>Penyusunan Dokumen</t>
  </si>
  <si>
    <t>xxxx.xxx</t>
  </si>
  <si>
    <t>Keterangan</t>
  </si>
  <si>
    <t>524119</t>
  </si>
  <si>
    <t>di Jakarta</t>
  </si>
  <si>
    <t>PENYUSUNAN DOKUMEN RENCANA PEMENUHAN NAKES DI FASYANKES MILIK PEMDA</t>
  </si>
  <si>
    <t>Papua</t>
  </si>
  <si>
    <t>Papbar</t>
  </si>
  <si>
    <t>Sumut</t>
  </si>
  <si>
    <t>Sulteng</t>
  </si>
  <si>
    <t>NTT</t>
  </si>
  <si>
    <t>Kalsel</t>
  </si>
  <si>
    <t>Pemda Kab/Kota</t>
  </si>
  <si>
    <t>PENYUSUNAN PEDOMAN PEMANTAUAN PEMENUHAN SDM KESEHATAN</t>
  </si>
  <si>
    <t xml:space="preserve">Utama </t>
  </si>
  <si>
    <t>Penyusunan Draft Pedoman</t>
  </si>
  <si>
    <t>PELAKSANAAN PEMANTAUAN PEMENUHAN NAKES DI FASYANKES MILIK PEMDA</t>
  </si>
  <si>
    <t>4 Kab/Kota</t>
  </si>
  <si>
    <t>Dinkes &amp; BKD</t>
  </si>
  <si>
    <t>6 Provinsi</t>
  </si>
  <si>
    <t>Kemenkes, Kemendagri, KemenPAN-RB, ....</t>
  </si>
  <si>
    <t>Asosiasi Dinkes, Asosiasi Rumah Sakit, APPSI, APKASI, APEKSI, dll</t>
  </si>
  <si>
    <t>utk tahun 2016 berdasarkan renbut tahun 2015, data peserta PPDSBK, dll</t>
  </si>
  <si>
    <t>pada tahun 2015 berdasarkan renbut tahun 2014, data lulusan peserta PPDSBK, dll</t>
  </si>
  <si>
    <t>PENDAYAGUNAAN SDM KESEHATAN DALAM NEGERI TA 2015</t>
  </si>
  <si>
    <t>Penyusunan Pedoman Penempatan Nakes Strategis</t>
  </si>
  <si>
    <t>014</t>
  </si>
  <si>
    <t>PENYUSUNAN PEDOMAN PENEMPATAN NAKES STRATEGIS</t>
  </si>
  <si>
    <t>Pembahasan/Analisa Hasil Pemantauan</t>
  </si>
  <si>
    <t>Pertemuan Pembahasan</t>
  </si>
  <si>
    <t>Uang Saku pertemuan 4 jam diluar jam kantor</t>
  </si>
  <si>
    <t>Pembuatan Aplikasi Manajemen Distribusi SDMK</t>
  </si>
  <si>
    <t>Uji Coba Aplikasi Manajemen Distribusi SDMK</t>
  </si>
  <si>
    <t>Transport Lokal Narsum/Moderator</t>
  </si>
  <si>
    <t>Usulan Anggaran</t>
  </si>
  <si>
    <t>PERENCANAAN DAN PENDAYAGUNAAN SDM KESEHATAN</t>
  </si>
  <si>
    <t>Draft Pedoman Distribusi Nakes di DTPK yang telah tersusun akan disempurnakan untuk selanjutnya ditetapkan</t>
  </si>
  <si>
    <t>Pedoman Pemantauan Pemenuhan SDMK merupakan panduan dgn bebagai keterangan terkait Model dan tatacara pemantauan pemenahan SDMK yang dilakukan oleh Pemda maupun Pusat Berdasarkan Renbut dan Rendist...</t>
  </si>
  <si>
    <t>Pelaksanaan pemantauan akan dilaksanakan sesuai tupoksi Subbid Distribusi dan aturan yang berlaku</t>
  </si>
  <si>
    <t>Penyusunan Pedoman Penempatan dokter spesialis paska PPDSBK</t>
  </si>
  <si>
    <t xml:space="preserve">Pedoman Penempatan dokter spesialis paska PPDSBK merupakan pedoman penempatan khusus (............) ke daerah/fasyankes ........... </t>
  </si>
  <si>
    <t>Pedoman Penempatan Nakes strategis merupakan pedoman penempatan khusus bagi nakes staretgis (............) ke daerah/fasyankes ...........</t>
  </si>
  <si>
    <t>PENYUSUNAN PEDOMAN PENEMPATAN DOKTER SPESIALIS PASKA PPDSBK</t>
  </si>
  <si>
    <t xml:space="preserve">DOKUMEN PELAKSANAAN DISTRIBUSI SDMK </t>
  </si>
  <si>
    <t>DOKUMEN PENDAYGUNAAN SDMK DALAM NEGERI</t>
  </si>
  <si>
    <t>Penyusunan Dokumen Rencana Penempatan Nakes di Fasyankes milik Pemda</t>
  </si>
  <si>
    <t>Penyusunan laporan</t>
  </si>
  <si>
    <t>Evaluasi Pelaksanaan Uji Coba yang dilaksanakan pada Tahun 2014, sebagai dasar dalam pelaksanaan kegiatan di tahun 2016 apakah program tersebut akan dilanjutkan dan dibuatkan NSPK nya</t>
  </si>
  <si>
    <t>DOKUMEN PELAKSANAAN DISTRIBUSI SDM KESEHATAN DALAM NEGERI</t>
  </si>
  <si>
    <t xml:space="preserve">  3 (dua)</t>
  </si>
  <si>
    <t>Pembahsan</t>
  </si>
  <si>
    <t>PENGEMBANGAN MANAJEMEN DISTRIBUSI SDMK</t>
  </si>
  <si>
    <t>Belanja Jasa Konsultan</t>
  </si>
  <si>
    <t>Penyusunan Dokumen Perencanaan Distribusi SDM Kesehatan</t>
  </si>
  <si>
    <t>Pelaksanaan Pengembangan Manajemen Distribusi SDMK</t>
  </si>
  <si>
    <t>Penyusunan Dokumen Pelaksanaan Distribusi SDM Kesehatan</t>
  </si>
  <si>
    <t>Penyusunan Dokumen Pemantauan Distribusi SDM Kesehatan</t>
  </si>
  <si>
    <t xml:space="preserve">Pengembangan Manajemen Distribusi SDMK </t>
  </si>
  <si>
    <t>EVALUASI PELAKSANAAN UJI COBA PENEMPATAN NAKES DENGAN TEAM BASE</t>
  </si>
  <si>
    <t>Uji coba Aplikasi Manajemen Distribusi SDMK</t>
  </si>
  <si>
    <t xml:space="preserve">Evaluasi Pelaksanaan Uji Coba Penempatan Nakes dengan Team Base </t>
  </si>
  <si>
    <t>Pengembangan manjemen Distribusi SDMK adalah pemantapan pedoman terkait perencanaan, pelaksanaan, pemantauan distribusi, dan pembuatan sistem/aplikasi yang mempermudah dalam mengolah data distribusi SDMK</t>
  </si>
  <si>
    <t>Airport tax</t>
  </si>
  <si>
    <t>Total</t>
  </si>
  <si>
    <t>Rata-rata</t>
  </si>
  <si>
    <t>Dari</t>
  </si>
  <si>
    <t>Ke</t>
  </si>
  <si>
    <t>Jakarta</t>
  </si>
  <si>
    <t>Tiket ke Provinsi</t>
  </si>
  <si>
    <t>Taxi Jakarta</t>
  </si>
  <si>
    <t>Taxi Daerah</t>
  </si>
  <si>
    <t>Penyelenggaraan</t>
  </si>
  <si>
    <t>Sewa gedung</t>
  </si>
  <si>
    <t>Tool kit (35 orang x 50.000)</t>
  </si>
  <si>
    <t>Transport ke Prov.</t>
  </si>
  <si>
    <t>Transport ke Kab</t>
  </si>
  <si>
    <t>Tiket ke Jakrta</t>
  </si>
  <si>
    <t>Transportasi Peserta Pusat</t>
  </si>
  <si>
    <t>Transportasi Peserta Daerah</t>
  </si>
  <si>
    <t>Biaya Lansung Personal Jasa Konsultan</t>
  </si>
  <si>
    <t>Rp. 9.000.000 x 5 bulan = 45.000.000,-</t>
  </si>
  <si>
    <t>Peg. Bintang</t>
  </si>
  <si>
    <t>MTB</t>
  </si>
  <si>
    <t>Nias Selatan</t>
  </si>
  <si>
    <t>Kutai Timur</t>
  </si>
  <si>
    <t>Manado</t>
  </si>
  <si>
    <t>Makassar</t>
  </si>
  <si>
    <t>Samarinda</t>
  </si>
  <si>
    <t>Kabupaten</t>
  </si>
  <si>
    <t xml:space="preserve">Kota </t>
  </si>
  <si>
    <t>Provinsi</t>
  </si>
  <si>
    <t>Arsada</t>
  </si>
  <si>
    <t>Adinkes</t>
  </si>
  <si>
    <t>Denpasar</t>
  </si>
  <si>
    <t>Merauke</t>
  </si>
  <si>
    <t>Sambas</t>
  </si>
  <si>
    <t>Dokumen Rencana Pemenuhan/Penempatan/Distribusi merupakan tindak lanjut dari Dokumen rencana kebutuhan yang disusun oleh Subbid Analisis Kebutuhan (Universal/Luas). Rencana pemenuhan dgn permohonan formasi CPNS/CASN dan CPPPK baik pusat maupun daerah.</t>
  </si>
  <si>
    <t>Asosiasi Pemerintah Kabupaten Seluruh Indonesia (APKASI)</t>
  </si>
  <si>
    <t>Asosiasi Pemerintah Propinsi Seluruh Indonesia (APPSI)</t>
  </si>
  <si>
    <t>Asosiasi Pemerintah Kota Seluruh Indonesia (APEKSI)</t>
  </si>
  <si>
    <t>Sosialisasi</t>
  </si>
  <si>
    <t>Finalisasi</t>
  </si>
  <si>
    <t>Persiapan dan Penyusunan Laporan</t>
  </si>
  <si>
    <t>Uang Saku pertemuan di dalam kantor di  luar jam kerja</t>
  </si>
  <si>
    <t>Uang Harian</t>
  </si>
  <si>
    <t>524111</t>
  </si>
  <si>
    <t>Dinkes - BKD Prov :Papua, Papbar, Sumut, Sulteng, NTT, Kalsel</t>
  </si>
  <si>
    <t>Persiapan</t>
  </si>
  <si>
    <t>Laporan</t>
  </si>
  <si>
    <t>Sewa perlengkapan pertemuan</t>
  </si>
  <si>
    <t>Transport Lokal pertemuan di dalam kantor di  luar jam kerja</t>
  </si>
  <si>
    <t>Uang Saku Fullday</t>
  </si>
  <si>
    <t>Narasumber</t>
  </si>
  <si>
    <t>Fullday</t>
  </si>
  <si>
    <t>Rapat di luar jam kerja</t>
  </si>
  <si>
    <t>Tool kit (35 orang x40.000)</t>
  </si>
  <si>
    <t>Transport Lokal Narsum/Moderator pertemuan 4 jam diluar jam kantor</t>
  </si>
  <si>
    <t>Tim Sosialisasi</t>
  </si>
  <si>
    <t xml:space="preserve">Biaya Penyelenggaraan </t>
  </si>
  <si>
    <t xml:space="preserve">Menghadiri Undangan Fullday dalam kota </t>
  </si>
  <si>
    <t xml:space="preserve">Menghadiri Undangan Fullboard dalam kota </t>
  </si>
  <si>
    <t>Menghadiri Undangan Fullboard Luar Kota</t>
  </si>
  <si>
    <t>Transport Lokal Narsum/Moderator pertemuan di dalam kantor di  luar jam kerja</t>
  </si>
  <si>
    <t>Koordinasi/Konsultasi Linsek/Linprog</t>
  </si>
  <si>
    <t>Penyusunan dan Pembahasan</t>
  </si>
  <si>
    <t>Surabaya</t>
  </si>
  <si>
    <t>OP</t>
  </si>
  <si>
    <t>Asosiasi Dinkes, Asosiasi Rumah Sakit, APPSI, APKASI, APEKSI, OP Spesialis, dll</t>
  </si>
  <si>
    <t>Kep. Meranti</t>
  </si>
  <si>
    <t>Toli-Toli</t>
  </si>
  <si>
    <t>Fullboard Peserta Daerah</t>
  </si>
  <si>
    <t>Uang Harian Peserta Daerah</t>
  </si>
  <si>
    <t>Paket Fullday Peserta Pusat</t>
  </si>
  <si>
    <t>Transport Lokal Fullday Peserta Pusat</t>
  </si>
  <si>
    <t>Transport Lokal Peserta Pusat</t>
  </si>
  <si>
    <t>Uang Saku Peserta Pusat</t>
  </si>
  <si>
    <t>Paket Fullboard Peserta Daerah</t>
  </si>
  <si>
    <t>Transport Peserta Daerah</t>
  </si>
  <si>
    <t>Uang Saku Peserta Daerah</t>
  </si>
  <si>
    <t>Uang Saku Fullday Peserta Pusat</t>
  </si>
  <si>
    <t xml:space="preserve">Dinkes dan Kepala PKM di : Merauke, Sambas, MTB, Nias Selatan </t>
  </si>
  <si>
    <t>Uang Saku Fullboard Peserta Daerah</t>
  </si>
  <si>
    <t>Tim Pemantauan</t>
  </si>
  <si>
    <t>Alor</t>
  </si>
  <si>
    <t>Dinkes dan BKD Kab : Pegunungan Bintang, Alor, Toli-toli, Kep. Meranti, Nias Selatan, MTB</t>
  </si>
  <si>
    <t>Honor Output Kegiatan</t>
  </si>
  <si>
    <t>Panitia Pengadaan Jasa (Non Konstruksi) &amp; Pokja ULP</t>
  </si>
  <si>
    <t>Panitia Penerima hasil pekerjaan/pengadaan jasa</t>
  </si>
  <si>
    <t>Ketua Tim Teknis</t>
  </si>
  <si>
    <t>bl</t>
  </si>
  <si>
    <t>Sekretaris Tim Teknis</t>
  </si>
  <si>
    <t>Anggota Tim Teknis</t>
  </si>
  <si>
    <t>PELAKSANAAN UJI COBA DISTRIBUSI NAKES DENGAN TEAM BASE</t>
  </si>
  <si>
    <t>Pelaksanaan Uji Cob Distribusi Nakes dengan Team Base</t>
  </si>
  <si>
    <t>RENCANA ANGGARAN DAN BIAYA</t>
  </si>
  <si>
    <t>JASA KONSULTAN SUB BIDANG DISTRIBUSI SDM KESEHATAN</t>
  </si>
  <si>
    <t>TAHAPAN PELAKSANAAN DAN RINCIAN KOMPONEN BIAYA</t>
  </si>
  <si>
    <t>Vol.</t>
  </si>
  <si>
    <t>PT</t>
  </si>
  <si>
    <t>Biaya Langsung Personal</t>
  </si>
  <si>
    <t>Ketua Tim</t>
  </si>
  <si>
    <t>ob</t>
  </si>
  <si>
    <t>Tenaga Ahli</t>
  </si>
  <si>
    <t>Asisten/Administrasi</t>
  </si>
  <si>
    <t>Biaya Non Personal</t>
  </si>
  <si>
    <t>Biaya Kantor</t>
  </si>
  <si>
    <t>Sewa Peralatan Kantor</t>
  </si>
  <si>
    <t>Biaya Kegiatan</t>
  </si>
  <si>
    <t>OT</t>
  </si>
  <si>
    <t>OH</t>
  </si>
  <si>
    <t>Fullday dalam kota</t>
  </si>
  <si>
    <t>Telekomunikasi</t>
  </si>
  <si>
    <t>Pengiklanan</t>
  </si>
  <si>
    <t>OJ</t>
  </si>
  <si>
    <t>Kajian Lapangan</t>
  </si>
  <si>
    <t>Pelatihan Kelompok Nakes Tim Base</t>
  </si>
  <si>
    <t>OR</t>
  </si>
  <si>
    <t>AK</t>
  </si>
  <si>
    <t>OA</t>
  </si>
  <si>
    <t>Pencetakan modul dan foto copy</t>
  </si>
  <si>
    <t>Konsumsi rapat persiapan (makan + Snack)</t>
  </si>
  <si>
    <t>OK</t>
  </si>
  <si>
    <t>Spanduk</t>
  </si>
  <si>
    <t>Bh</t>
  </si>
  <si>
    <t>BH</t>
  </si>
  <si>
    <t>Konsumsi Pembukaan/Penutupan</t>
  </si>
  <si>
    <t>Dokumentasi</t>
  </si>
  <si>
    <t>Tas Peserta dan Fasilitator</t>
  </si>
  <si>
    <t>Pencetakan Laporan Penyelenggaraan</t>
  </si>
  <si>
    <t>LAP</t>
  </si>
  <si>
    <t>Konsumsi Kegiatan Pelatihan</t>
  </si>
  <si>
    <t>HR</t>
  </si>
  <si>
    <t>Honor yang terkait dengan output kegiatan</t>
  </si>
  <si>
    <t>Honor Fasilitator</t>
  </si>
  <si>
    <t>JM</t>
  </si>
  <si>
    <t>Honor Pendamping Fasilitator</t>
  </si>
  <si>
    <t>Honor MOT</t>
  </si>
  <si>
    <t>JD</t>
  </si>
  <si>
    <t>Honor Penulis Sertifikat</t>
  </si>
  <si>
    <t>LB</t>
  </si>
  <si>
    <t>Belanja Jasa Lainnya</t>
  </si>
  <si>
    <t>Jasa Asrama Peserta dan Panitia</t>
  </si>
  <si>
    <t>Jasa Ruang Kelas</t>
  </si>
  <si>
    <t>Jasa Ruang Auditorium</t>
  </si>
  <si>
    <t>Honor Narasumber Pelatihan</t>
  </si>
  <si>
    <t>Honor Narasumber Pembukaan/Penutupan</t>
  </si>
  <si>
    <t>Belanja Perjalanan Biasa</t>
  </si>
  <si>
    <t>Peserta Luar Kota</t>
  </si>
  <si>
    <t>TR</t>
  </si>
  <si>
    <t>Fasilitator Pusat</t>
  </si>
  <si>
    <t>Transport Fasilitator</t>
  </si>
  <si>
    <t>Transport Penulis Sertifikat</t>
  </si>
  <si>
    <t>Transport Tenaga Akademisi / Panitia</t>
  </si>
  <si>
    <t>Uang Saku Tenaga Akademisi / Panitia</t>
  </si>
  <si>
    <t xml:space="preserve">Pelaksanaan Uji Coba Penempatan Nakes Tim Base </t>
  </si>
  <si>
    <t>Belanja Bahan untuk Peserta</t>
  </si>
  <si>
    <t>Pembuatan dan pengiriman Laporan (2 minggu-an)</t>
  </si>
  <si>
    <t>Surat menyurat terkait rekrutmen</t>
  </si>
  <si>
    <t>Biaya penyelenggaraan</t>
  </si>
  <si>
    <t>Transport Pusat</t>
  </si>
  <si>
    <t>Uang Harian Pusat</t>
  </si>
  <si>
    <t>Penginapan Pusat</t>
  </si>
  <si>
    <t>Pelaksanaan Tugas Nakes Team Base</t>
  </si>
  <si>
    <t>Sewa BaseCamp</t>
  </si>
  <si>
    <t>bln</t>
  </si>
  <si>
    <t>OB</t>
  </si>
  <si>
    <t>Transport Mobile (5 nakes + 2 penunjang)</t>
  </si>
  <si>
    <t>Uang Harian (5 nakes + 2 penunjang)</t>
  </si>
  <si>
    <t>Penginapan/sewa camp (5 nakes + 2 penunjang)</t>
  </si>
  <si>
    <t>Honor Terkait Output Kegiatan</t>
  </si>
  <si>
    <t>Honor Pendamping Team Base</t>
  </si>
  <si>
    <t>Honor Penanggungjawab Daerah terkait Task Shifting</t>
  </si>
  <si>
    <t>Surat menyurat Pelaporan</t>
  </si>
  <si>
    <t>Penggandaan Laporan</t>
  </si>
  <si>
    <t>Total Anggaran Jasa Konsultan</t>
  </si>
  <si>
    <t>Jakarta,           April 2014</t>
  </si>
  <si>
    <t>1. Pelaksanaan Uji Coba Penempatan Nakes dengan Team Base</t>
  </si>
  <si>
    <t>Pemantapan Pedoman Penempatan Nakes dengan Tim Base</t>
  </si>
  <si>
    <t>Biaya Pencetakan Pedoman</t>
  </si>
  <si>
    <t>Honor Pembuatan bahan ajar/hand out</t>
  </si>
  <si>
    <t>Transport Fasilitator, MOT, dll</t>
  </si>
  <si>
    <t>Pelaksanaan</t>
  </si>
  <si>
    <t>Uang Saku Fasilitator, MOT, dll</t>
  </si>
  <si>
    <t>Uang Saku Penulis Sertifikat</t>
  </si>
  <si>
    <t>Tr</t>
  </si>
  <si>
    <t>Peralatan</t>
  </si>
  <si>
    <t>Rekrutmen</t>
  </si>
  <si>
    <t>Pemberangkatan</t>
  </si>
  <si>
    <t>Transport Lokal Peserta Daerah</t>
  </si>
  <si>
    <t xml:space="preserve">Transport Peserta </t>
  </si>
  <si>
    <t xml:space="preserve">Uang Harian Peserta </t>
  </si>
  <si>
    <t>Penginapan Peserta</t>
  </si>
  <si>
    <t>Uang Harian Fasilitator</t>
  </si>
  <si>
    <t>Penginapan Fasilitator</t>
  </si>
  <si>
    <t>Pemulangan</t>
  </si>
  <si>
    <t>Honor Nakes Team Base</t>
  </si>
  <si>
    <t>Monev</t>
  </si>
  <si>
    <t>Jakarta,          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</si>
</sst>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3" formatCode="_(* #,##0.00_);_(* \(#,##0.00\);_(* &quot;-&quot;??_);_(@_)"/>
    <numFmt numFmtId="164" formatCode="_([$Rp-421]* #,##0_);_([$Rp-421]* \(#,##0\);_([$Rp-421]* &quot;-&quot;??_);_(@_)"/>
    <numFmt numFmtId="165" formatCode="0_);\(0\)"/>
    <numFmt numFmtId="166" formatCode="_(* #,##0_);_(* \(#,##0\);_(* &quot;-&quot;??_);_(@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indexed="8"/>
      <name val="Tw Cen MT"/>
      <family val="2"/>
    </font>
    <font>
      <sz val="12"/>
      <color indexed="8"/>
      <name val="Tw Cen MT"/>
      <family val="2"/>
    </font>
    <font>
      <b/>
      <i/>
      <sz val="12"/>
      <color indexed="8"/>
      <name val="Tw Cen MT"/>
      <family val="2"/>
    </font>
    <font>
      <b/>
      <u val="singleAccounting"/>
      <sz val="12"/>
      <color indexed="8"/>
      <name val="Tw Cen MT"/>
      <family val="2"/>
    </font>
    <font>
      <i/>
      <sz val="12"/>
      <color indexed="8"/>
      <name val="Tw Cen MT"/>
      <family val="2"/>
    </font>
    <font>
      <u val="singleAccounting"/>
      <sz val="12"/>
      <color indexed="8"/>
      <name val="Tw Cen MT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u/>
      <sz val="12"/>
      <color indexed="8"/>
      <name val="Tw Cen MT"/>
      <family val="2"/>
    </font>
    <font>
      <u/>
      <sz val="12"/>
      <color indexed="8"/>
      <name val="Tw Cen MT"/>
      <family val="2"/>
    </font>
    <font>
      <i/>
      <u/>
      <sz val="12"/>
      <color indexed="8"/>
      <name val="Tw Cen MT"/>
      <family val="2"/>
    </font>
    <font>
      <i/>
      <u/>
      <sz val="12"/>
      <name val="Tw Cen MT"/>
      <family val="2"/>
    </font>
    <font>
      <sz val="12"/>
      <name val="Tw Cen MT"/>
      <family val="2"/>
    </font>
    <font>
      <sz val="12"/>
      <color theme="0"/>
      <name val="Tw Cen MT"/>
      <family val="2"/>
    </font>
    <font>
      <i/>
      <sz val="12"/>
      <name val="Tw Cen MT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1" fontId="1" fillId="0" borderId="0" applyFont="0" applyFill="0" applyBorder="0" applyAlignment="0" applyProtection="0"/>
    <xf numFmtId="0" fontId="2" fillId="0" borderId="0"/>
    <xf numFmtId="43" fontId="2" fillId="0" borderId="0" applyProtection="0"/>
    <xf numFmtId="43" fontId="1" fillId="0" borderId="0" applyFont="0" applyFill="0" applyBorder="0" applyAlignment="0" applyProtection="0"/>
  </cellStyleXfs>
  <cellXfs count="426">
    <xf numFmtId="0" fontId="0" fillId="0" borderId="0" xfId="0"/>
    <xf numFmtId="0" fontId="3" fillId="0" borderId="0" xfId="2" applyNumberFormat="1" applyFont="1" applyFill="1" applyBorder="1" applyAlignment="1">
      <alignment vertical="top"/>
    </xf>
    <xf numFmtId="0" fontId="3" fillId="0" borderId="0" xfId="2" applyNumberFormat="1" applyFont="1" applyFill="1" applyBorder="1" applyAlignment="1">
      <alignment horizontal="left" vertical="top"/>
    </xf>
    <xf numFmtId="0" fontId="3" fillId="0" borderId="0" xfId="2" applyNumberFormat="1" applyFont="1" applyFill="1" applyBorder="1" applyAlignment="1">
      <alignment horizontal="center" vertical="top"/>
    </xf>
    <xf numFmtId="0" fontId="3" fillId="0" borderId="0" xfId="2" applyNumberFormat="1" applyFont="1" applyFill="1" applyBorder="1" applyAlignment="1">
      <alignment horizontal="right" vertical="top"/>
    </xf>
    <xf numFmtId="41" fontId="3" fillId="0" borderId="0" xfId="2" applyNumberFormat="1" applyFont="1" applyFill="1" applyBorder="1" applyAlignment="1">
      <alignment horizontal="left" vertical="top"/>
    </xf>
    <xf numFmtId="41" fontId="3" fillId="0" borderId="0" xfId="1" applyNumberFormat="1" applyFont="1" applyFill="1" applyBorder="1" applyAlignment="1">
      <alignment horizontal="center" vertical="top"/>
    </xf>
    <xf numFmtId="164" fontId="3" fillId="0" borderId="0" xfId="2" applyNumberFormat="1" applyFont="1" applyFill="1" applyBorder="1" applyAlignment="1">
      <alignment horizontal="left" vertical="top" wrapText="1"/>
    </xf>
    <xf numFmtId="164" fontId="3" fillId="0" borderId="0" xfId="2" applyNumberFormat="1" applyFont="1" applyFill="1" applyBorder="1" applyAlignment="1">
      <alignment vertical="top" wrapText="1"/>
    </xf>
    <xf numFmtId="0" fontId="4" fillId="0" borderId="0" xfId="2" applyNumberFormat="1" applyFont="1" applyFill="1" applyBorder="1" applyAlignment="1">
      <alignment vertical="top"/>
    </xf>
    <xf numFmtId="0" fontId="4" fillId="0" borderId="0" xfId="2" applyNumberFormat="1" applyFont="1" applyFill="1" applyBorder="1" applyAlignment="1">
      <alignment horizontal="left" vertical="top"/>
    </xf>
    <xf numFmtId="0" fontId="4" fillId="0" borderId="0" xfId="2" applyNumberFormat="1" applyFont="1" applyFill="1" applyBorder="1" applyAlignment="1">
      <alignment horizontal="center" vertical="top"/>
    </xf>
    <xf numFmtId="0" fontId="4" fillId="0" borderId="0" xfId="2" applyNumberFormat="1" applyFont="1" applyFill="1" applyBorder="1" applyAlignment="1">
      <alignment horizontal="right" vertical="top"/>
    </xf>
    <xf numFmtId="41" fontId="4" fillId="0" borderId="0" xfId="2" applyNumberFormat="1" applyFont="1" applyFill="1" applyBorder="1" applyAlignment="1">
      <alignment horizontal="left" vertical="top"/>
    </xf>
    <xf numFmtId="41" fontId="4" fillId="0" borderId="0" xfId="1" applyNumberFormat="1" applyFont="1" applyFill="1" applyBorder="1" applyAlignment="1">
      <alignment horizontal="center" vertical="top"/>
    </xf>
    <xf numFmtId="0" fontId="3" fillId="0" borderId="1" xfId="2" applyNumberFormat="1" applyFont="1" applyFill="1" applyBorder="1" applyAlignment="1">
      <alignment horizontal="center" vertical="center" wrapText="1"/>
    </xf>
    <xf numFmtId="0" fontId="3" fillId="0" borderId="5" xfId="2" applyNumberFormat="1" applyFont="1" applyFill="1" applyBorder="1" applyAlignment="1">
      <alignment horizontal="center" vertical="center" wrapText="1"/>
    </xf>
    <xf numFmtId="0" fontId="3" fillId="0" borderId="4" xfId="2" applyNumberFormat="1" applyFont="1" applyFill="1" applyBorder="1" applyAlignment="1">
      <alignment horizontal="center" vertical="center" wrapText="1"/>
    </xf>
    <xf numFmtId="0" fontId="3" fillId="0" borderId="8" xfId="2" applyNumberFormat="1" applyFont="1" applyFill="1" applyBorder="1" applyAlignment="1">
      <alignment horizontal="center" vertical="center" wrapText="1"/>
    </xf>
    <xf numFmtId="0" fontId="3" fillId="0" borderId="9" xfId="2" applyNumberFormat="1" applyFont="1" applyFill="1" applyBorder="1" applyAlignment="1">
      <alignment horizontal="left" vertical="center" wrapText="1"/>
    </xf>
    <xf numFmtId="0" fontId="3" fillId="0" borderId="10" xfId="2" applyNumberFormat="1" applyFont="1" applyFill="1" applyBorder="1" applyAlignment="1">
      <alignment horizontal="center" vertical="center" wrapText="1"/>
    </xf>
    <xf numFmtId="0" fontId="4" fillId="0" borderId="4" xfId="2" applyNumberFormat="1" applyFont="1" applyFill="1" applyBorder="1" applyAlignment="1">
      <alignment horizontal="center" vertical="center"/>
    </xf>
    <xf numFmtId="0" fontId="5" fillId="0" borderId="0" xfId="2" applyNumberFormat="1" applyFont="1" applyFill="1" applyBorder="1" applyAlignment="1">
      <alignment horizontal="left" vertical="top"/>
    </xf>
    <xf numFmtId="0" fontId="5" fillId="0" borderId="0" xfId="2" applyNumberFormat="1" applyFont="1" applyFill="1" applyBorder="1" applyAlignment="1">
      <alignment horizontal="right" vertical="top"/>
    </xf>
    <xf numFmtId="0" fontId="4" fillId="0" borderId="13" xfId="2" applyNumberFormat="1" applyFont="1" applyFill="1" applyBorder="1" applyAlignment="1">
      <alignment vertical="top"/>
    </xf>
    <xf numFmtId="41" fontId="4" fillId="0" borderId="13" xfId="3" applyNumberFormat="1" applyFont="1" applyFill="1" applyBorder="1" applyAlignment="1">
      <alignment horizontal="left" vertical="top"/>
    </xf>
    <xf numFmtId="41" fontId="5" fillId="0" borderId="14" xfId="1" applyNumberFormat="1" applyFont="1" applyFill="1" applyBorder="1" applyAlignment="1">
      <alignment horizontal="center" vertical="top"/>
    </xf>
    <xf numFmtId="0" fontId="3" fillId="0" borderId="8" xfId="2" applyNumberFormat="1" applyFont="1" applyFill="1" applyBorder="1" applyAlignment="1">
      <alignment horizontal="right" vertical="top"/>
    </xf>
    <xf numFmtId="0" fontId="5" fillId="0" borderId="8" xfId="2" applyNumberFormat="1" applyFont="1" applyFill="1" applyBorder="1" applyAlignment="1">
      <alignment horizontal="left" vertical="top" wrapText="1"/>
    </xf>
    <xf numFmtId="0" fontId="5" fillId="0" borderId="0" xfId="2" applyNumberFormat="1" applyFont="1" applyFill="1" applyBorder="1" applyAlignment="1">
      <alignment horizontal="left" vertical="top" wrapText="1"/>
    </xf>
    <xf numFmtId="0" fontId="5" fillId="0" borderId="13" xfId="2" applyNumberFormat="1" applyFont="1" applyFill="1" applyBorder="1" applyAlignment="1">
      <alignment horizontal="center" vertical="top"/>
    </xf>
    <xf numFmtId="0" fontId="3" fillId="0" borderId="13" xfId="2" quotePrefix="1" applyNumberFormat="1" applyFont="1" applyFill="1" applyBorder="1" applyAlignment="1">
      <alignment horizontal="center" vertical="top"/>
    </xf>
    <xf numFmtId="0" fontId="3" fillId="0" borderId="13" xfId="2" applyNumberFormat="1" applyFont="1" applyFill="1" applyBorder="1" applyAlignment="1">
      <alignment vertical="top"/>
    </xf>
    <xf numFmtId="41" fontId="4" fillId="0" borderId="13" xfId="2" applyNumberFormat="1" applyFont="1" applyFill="1" applyBorder="1" applyAlignment="1">
      <alignment horizontal="left" vertical="top"/>
    </xf>
    <xf numFmtId="41" fontId="3" fillId="0" borderId="14" xfId="1" applyNumberFormat="1" applyFont="1" applyFill="1" applyBorder="1" applyAlignment="1">
      <alignment horizontal="center" vertical="top"/>
    </xf>
    <xf numFmtId="0" fontId="3" fillId="0" borderId="8" xfId="2" applyNumberFormat="1" applyFont="1" applyFill="1" applyBorder="1" applyAlignment="1">
      <alignment horizontal="left" vertical="top" wrapText="1"/>
    </xf>
    <xf numFmtId="0" fontId="3" fillId="0" borderId="0" xfId="2" applyNumberFormat="1" applyFont="1" applyFill="1" applyBorder="1" applyAlignment="1">
      <alignment horizontal="left" vertical="top" wrapText="1"/>
    </xf>
    <xf numFmtId="0" fontId="3" fillId="0" borderId="13" xfId="2" applyNumberFormat="1" applyFont="1" applyFill="1" applyBorder="1" applyAlignment="1">
      <alignment horizontal="center" vertical="top"/>
    </xf>
    <xf numFmtId="0" fontId="3" fillId="0" borderId="8" xfId="2" applyNumberFormat="1" applyFont="1" applyFill="1" applyBorder="1" applyAlignment="1">
      <alignment horizontal="left" vertical="top"/>
    </xf>
    <xf numFmtId="41" fontId="6" fillId="0" borderId="14" xfId="1" applyNumberFormat="1" applyFont="1" applyFill="1" applyBorder="1" applyAlignment="1">
      <alignment horizontal="center" vertical="top"/>
    </xf>
    <xf numFmtId="0" fontId="3" fillId="0" borderId="8" xfId="2" applyNumberFormat="1" applyFont="1" applyFill="1" applyBorder="1" applyAlignment="1">
      <alignment vertical="top"/>
    </xf>
    <xf numFmtId="0" fontId="3" fillId="0" borderId="0" xfId="2" applyNumberFormat="1" applyFont="1" applyFill="1" applyBorder="1" applyAlignment="1">
      <alignment horizontal="right" vertical="top" wrapText="1"/>
    </xf>
    <xf numFmtId="165" fontId="3" fillId="0" borderId="13" xfId="2" applyNumberFormat="1" applyFont="1" applyFill="1" applyBorder="1" applyAlignment="1">
      <alignment horizontal="center" vertical="top" wrapText="1"/>
    </xf>
    <xf numFmtId="41" fontId="4" fillId="0" borderId="13" xfId="2" applyNumberFormat="1" applyFont="1" applyFill="1" applyBorder="1" applyAlignment="1">
      <alignment horizontal="left" vertical="top" wrapText="1"/>
    </xf>
    <xf numFmtId="0" fontId="4" fillId="0" borderId="8" xfId="2" applyNumberFormat="1" applyFont="1" applyFill="1" applyBorder="1" applyAlignment="1">
      <alignment horizontal="left" vertical="top"/>
    </xf>
    <xf numFmtId="0" fontId="4" fillId="0" borderId="0" xfId="2" applyNumberFormat="1" applyFont="1" applyFill="1" applyBorder="1" applyAlignment="1"/>
    <xf numFmtId="0" fontId="4" fillId="0" borderId="13" xfId="2" applyNumberFormat="1" applyFont="1" applyFill="1" applyBorder="1" applyAlignment="1"/>
    <xf numFmtId="0" fontId="4" fillId="0" borderId="0" xfId="2" applyNumberFormat="1" applyFont="1" applyFill="1" applyBorder="1" applyAlignment="1">
      <alignment horizontal="center"/>
    </xf>
    <xf numFmtId="0" fontId="4" fillId="0" borderId="0" xfId="2" applyNumberFormat="1" applyFont="1" applyFill="1" applyBorder="1" applyAlignment="1">
      <alignment horizontal="left"/>
    </xf>
    <xf numFmtId="0" fontId="4" fillId="0" borderId="0" xfId="2" applyNumberFormat="1" applyFont="1" applyFill="1" applyBorder="1" applyAlignment="1">
      <alignment horizontal="right"/>
    </xf>
    <xf numFmtId="165" fontId="4" fillId="0" borderId="13" xfId="2" applyNumberFormat="1" applyFont="1" applyFill="1" applyBorder="1" applyAlignment="1">
      <alignment horizontal="center" vertical="top" wrapText="1"/>
    </xf>
    <xf numFmtId="41" fontId="4" fillId="0" borderId="14" xfId="1" applyNumberFormat="1" applyFont="1" applyFill="1" applyBorder="1" applyAlignment="1">
      <alignment horizontal="center" vertical="top"/>
    </xf>
    <xf numFmtId="0" fontId="4" fillId="0" borderId="13" xfId="2" applyNumberFormat="1" applyFont="1" applyFill="1" applyBorder="1" applyAlignment="1">
      <alignment horizontal="center" vertical="top"/>
    </xf>
    <xf numFmtId="41" fontId="4" fillId="0" borderId="13" xfId="3" applyNumberFormat="1" applyFont="1" applyFill="1" applyBorder="1" applyAlignment="1">
      <alignment horizontal="left" vertical="top" wrapText="1"/>
    </xf>
    <xf numFmtId="41" fontId="4" fillId="0" borderId="13" xfId="1" applyNumberFormat="1" applyFont="1" applyFill="1" applyBorder="1" applyAlignment="1">
      <alignment horizontal="center" vertical="top"/>
    </xf>
    <xf numFmtId="0" fontId="3" fillId="0" borderId="13" xfId="2" quotePrefix="1" applyNumberFormat="1" applyFont="1" applyFill="1" applyBorder="1" applyAlignment="1">
      <alignment horizontal="center" vertical="center"/>
    </xf>
    <xf numFmtId="0" fontId="3" fillId="0" borderId="8" xfId="2" applyNumberFormat="1" applyFont="1" applyFill="1" applyBorder="1" applyAlignment="1">
      <alignment horizontal="left" vertical="center"/>
    </xf>
    <xf numFmtId="0" fontId="5" fillId="0" borderId="0" xfId="2" applyNumberFormat="1" applyFont="1" applyFill="1" applyBorder="1" applyAlignment="1">
      <alignment horizontal="left" vertical="center"/>
    </xf>
    <xf numFmtId="0" fontId="5" fillId="0" borderId="13" xfId="2" applyNumberFormat="1" applyFont="1" applyFill="1" applyBorder="1" applyAlignment="1">
      <alignment horizontal="left" vertical="center"/>
    </xf>
    <xf numFmtId="0" fontId="5" fillId="0" borderId="0" xfId="2" applyNumberFormat="1" applyFont="1" applyFill="1" applyBorder="1" applyAlignment="1">
      <alignment horizontal="right" vertical="center" wrapText="1"/>
    </xf>
    <xf numFmtId="0" fontId="5" fillId="0" borderId="0" xfId="2" applyNumberFormat="1" applyFont="1" applyFill="1" applyBorder="1" applyAlignment="1">
      <alignment horizontal="left" vertical="center" wrapText="1"/>
    </xf>
    <xf numFmtId="41" fontId="4" fillId="0" borderId="13" xfId="1" applyNumberFormat="1" applyFont="1" applyFill="1" applyBorder="1" applyAlignment="1">
      <alignment horizontal="left" vertical="top"/>
    </xf>
    <xf numFmtId="41" fontId="3" fillId="0" borderId="13" xfId="1" applyNumberFormat="1" applyFont="1" applyFill="1" applyBorder="1" applyAlignment="1">
      <alignment horizontal="center" vertical="top"/>
    </xf>
    <xf numFmtId="0" fontId="3" fillId="0" borderId="13" xfId="2" applyNumberFormat="1" applyFont="1" applyFill="1" applyBorder="1" applyAlignment="1">
      <alignment horizontal="left" vertical="top"/>
    </xf>
    <xf numFmtId="0" fontId="4" fillId="0" borderId="13" xfId="2" applyNumberFormat="1" applyFont="1" applyFill="1" applyBorder="1" applyAlignment="1">
      <alignment horizontal="left" vertical="top"/>
    </xf>
    <xf numFmtId="0" fontId="3" fillId="0" borderId="0" xfId="2" applyNumberFormat="1" applyFont="1" applyFill="1" applyBorder="1" applyAlignment="1"/>
    <xf numFmtId="0" fontId="3" fillId="0" borderId="13" xfId="2" applyNumberFormat="1" applyFont="1" applyFill="1" applyBorder="1" applyAlignment="1"/>
    <xf numFmtId="41" fontId="4" fillId="0" borderId="13" xfId="2" applyNumberFormat="1" applyFont="1" applyFill="1" applyBorder="1" applyAlignment="1">
      <alignment vertical="top"/>
    </xf>
    <xf numFmtId="41" fontId="4" fillId="0" borderId="13" xfId="3" applyNumberFormat="1" applyFont="1" applyFill="1" applyBorder="1" applyAlignment="1">
      <alignment vertical="top" wrapText="1"/>
    </xf>
    <xf numFmtId="0" fontId="3" fillId="0" borderId="13" xfId="2" applyNumberFormat="1" applyFont="1" applyFill="1" applyBorder="1" applyAlignment="1">
      <alignment horizontal="right" vertical="top"/>
    </xf>
    <xf numFmtId="0" fontId="5" fillId="0" borderId="13" xfId="2" applyNumberFormat="1" applyFont="1" applyFill="1" applyBorder="1" applyAlignment="1">
      <alignment horizontal="left" vertical="top"/>
    </xf>
    <xf numFmtId="0" fontId="4" fillId="0" borderId="5" xfId="2" applyNumberFormat="1" applyFont="1" applyFill="1" applyBorder="1" applyAlignment="1"/>
    <xf numFmtId="41" fontId="3" fillId="0" borderId="3" xfId="1" applyNumberFormat="1" applyFont="1" applyFill="1" applyBorder="1" applyAlignment="1">
      <alignment horizontal="center"/>
    </xf>
    <xf numFmtId="0" fontId="3" fillId="0" borderId="5" xfId="2" applyNumberFormat="1" applyFont="1" applyFill="1" applyBorder="1" applyAlignment="1">
      <alignment horizontal="center" vertical="top"/>
    </xf>
    <xf numFmtId="0" fontId="4" fillId="0" borderId="6" xfId="2" applyNumberFormat="1" applyFont="1" applyFill="1" applyBorder="1" applyAlignment="1">
      <alignment horizontal="left" vertical="top"/>
    </xf>
    <xf numFmtId="0" fontId="4" fillId="0" borderId="15" xfId="2" applyNumberFormat="1" applyFont="1" applyFill="1" applyBorder="1" applyAlignment="1">
      <alignment vertical="top"/>
    </xf>
    <xf numFmtId="0" fontId="4" fillId="0" borderId="15" xfId="2" applyNumberFormat="1" applyFont="1" applyFill="1" applyBorder="1" applyAlignment="1">
      <alignment horizontal="left" vertical="top"/>
    </xf>
    <xf numFmtId="0" fontId="4" fillId="0" borderId="15" xfId="2" applyNumberFormat="1" applyFont="1" applyFill="1" applyBorder="1" applyAlignment="1">
      <alignment horizontal="right" vertical="top"/>
    </xf>
    <xf numFmtId="41" fontId="4" fillId="0" borderId="15" xfId="2" applyNumberFormat="1" applyFont="1" applyFill="1" applyBorder="1" applyAlignment="1">
      <alignment horizontal="left" vertical="top"/>
    </xf>
    <xf numFmtId="41" fontId="4" fillId="0" borderId="7" xfId="1" applyNumberFormat="1" applyFont="1" applyFill="1" applyBorder="1" applyAlignment="1">
      <alignment horizontal="center" vertical="top"/>
    </xf>
    <xf numFmtId="41" fontId="4" fillId="0" borderId="0" xfId="1" applyNumberFormat="1" applyFont="1" applyFill="1" applyBorder="1" applyAlignment="1">
      <alignment horizontal="center" vertical="top" wrapText="1"/>
    </xf>
    <xf numFmtId="41" fontId="4" fillId="0" borderId="0" xfId="1" applyFont="1" applyFill="1" applyBorder="1" applyAlignment="1">
      <alignment vertical="top"/>
    </xf>
    <xf numFmtId="41" fontId="3" fillId="0" borderId="0" xfId="1" applyFont="1" applyFill="1" applyBorder="1" applyAlignment="1">
      <alignment vertical="top"/>
    </xf>
    <xf numFmtId="41" fontId="4" fillId="0" borderId="0" xfId="1" applyNumberFormat="1" applyFont="1" applyFill="1" applyBorder="1" applyAlignment="1">
      <alignment horizontal="left" vertical="top"/>
    </xf>
    <xf numFmtId="41" fontId="4" fillId="0" borderId="0" xfId="1" applyNumberFormat="1" applyFont="1" applyFill="1" applyBorder="1" applyAlignment="1">
      <alignment horizontal="left" vertical="top" wrapText="1"/>
    </xf>
    <xf numFmtId="0" fontId="3" fillId="0" borderId="0" xfId="2" applyNumberFormat="1" applyFont="1" applyFill="1" applyBorder="1" applyAlignment="1">
      <alignment horizontal="left" vertical="top" wrapText="1"/>
    </xf>
    <xf numFmtId="0" fontId="0" fillId="0" borderId="0" xfId="0" applyAlignment="1">
      <alignment horizontal="right"/>
    </xf>
    <xf numFmtId="41" fontId="7" fillId="0" borderId="13" xfId="1" applyNumberFormat="1" applyFont="1" applyFill="1" applyBorder="1" applyAlignment="1">
      <alignment horizontal="left" vertical="top"/>
    </xf>
    <xf numFmtId="41" fontId="8" fillId="0" borderId="13" xfId="1" applyNumberFormat="1" applyFont="1" applyFill="1" applyBorder="1" applyAlignment="1">
      <alignment horizontal="center" vertical="top"/>
    </xf>
    <xf numFmtId="41" fontId="4" fillId="0" borderId="13" xfId="1" applyNumberFormat="1" applyFont="1" applyFill="1" applyBorder="1" applyAlignment="1">
      <alignment horizontal="left"/>
    </xf>
    <xf numFmtId="41" fontId="4" fillId="0" borderId="5" xfId="1" applyNumberFormat="1" applyFont="1" applyFill="1" applyBorder="1" applyAlignment="1">
      <alignment horizontal="left" vertical="top"/>
    </xf>
    <xf numFmtId="0" fontId="4" fillId="0" borderId="4" xfId="2" applyNumberFormat="1" applyFont="1" applyFill="1" applyBorder="1" applyAlignment="1">
      <alignment horizontal="left"/>
    </xf>
    <xf numFmtId="0" fontId="3" fillId="0" borderId="8" xfId="2" applyNumberFormat="1" applyFont="1" applyFill="1" applyBorder="1" applyAlignment="1">
      <alignment horizontal="left" vertical="top" wrapText="1"/>
    </xf>
    <xf numFmtId="0" fontId="3" fillId="0" borderId="0" xfId="2" applyNumberFormat="1" applyFont="1" applyFill="1" applyBorder="1" applyAlignment="1">
      <alignment horizontal="left" vertical="top" wrapText="1"/>
    </xf>
    <xf numFmtId="0" fontId="4" fillId="3" borderId="13" xfId="2" applyNumberFormat="1" applyFont="1" applyFill="1" applyBorder="1" applyAlignment="1">
      <alignment vertical="top"/>
    </xf>
    <xf numFmtId="0" fontId="10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center" vertical="top"/>
    </xf>
    <xf numFmtId="41" fontId="10" fillId="4" borderId="0" xfId="0" applyNumberFormat="1" applyFont="1" applyFill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11" fillId="0" borderId="11" xfId="0" applyFont="1" applyFill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41" fontId="4" fillId="0" borderId="13" xfId="1" applyNumberFormat="1" applyFont="1" applyFill="1" applyBorder="1" applyAlignment="1">
      <alignment horizontal="left" vertical="top"/>
    </xf>
    <xf numFmtId="0" fontId="3" fillId="3" borderId="13" xfId="2" quotePrefix="1" applyNumberFormat="1" applyFont="1" applyFill="1" applyBorder="1" applyAlignment="1">
      <alignment horizontal="center" vertical="top"/>
    </xf>
    <xf numFmtId="0" fontId="3" fillId="3" borderId="13" xfId="2" applyNumberFormat="1" applyFont="1" applyFill="1" applyBorder="1" applyAlignment="1">
      <alignment vertical="top"/>
    </xf>
    <xf numFmtId="0" fontId="3" fillId="3" borderId="0" xfId="2" applyNumberFormat="1" applyFont="1" applyFill="1" applyBorder="1" applyAlignment="1">
      <alignment vertical="top"/>
    </xf>
    <xf numFmtId="0" fontId="3" fillId="3" borderId="0" xfId="2" applyNumberFormat="1" applyFont="1" applyFill="1" applyBorder="1" applyAlignment="1">
      <alignment horizontal="left" vertical="top"/>
    </xf>
    <xf numFmtId="0" fontId="3" fillId="3" borderId="0" xfId="2" applyNumberFormat="1" applyFont="1" applyFill="1" applyBorder="1" applyAlignment="1">
      <alignment horizontal="right" vertical="top"/>
    </xf>
    <xf numFmtId="41" fontId="4" fillId="3" borderId="13" xfId="2" applyNumberFormat="1" applyFont="1" applyFill="1" applyBorder="1" applyAlignment="1">
      <alignment horizontal="left" vertical="top"/>
    </xf>
    <xf numFmtId="41" fontId="3" fillId="3" borderId="14" xfId="1" applyNumberFormat="1" applyFont="1" applyFill="1" applyBorder="1" applyAlignment="1">
      <alignment horizontal="center" vertical="top"/>
    </xf>
    <xf numFmtId="41" fontId="4" fillId="3" borderId="13" xfId="1" applyNumberFormat="1" applyFont="1" applyFill="1" applyBorder="1" applyAlignment="1">
      <alignment horizontal="left" vertical="top"/>
    </xf>
    <xf numFmtId="0" fontId="4" fillId="3" borderId="13" xfId="2" applyNumberFormat="1" applyFont="1" applyFill="1" applyBorder="1" applyAlignment="1"/>
    <xf numFmtId="0" fontId="4" fillId="3" borderId="0" xfId="2" applyNumberFormat="1" applyFont="1" applyFill="1" applyBorder="1" applyAlignment="1"/>
    <xf numFmtId="0" fontId="4" fillId="3" borderId="0" xfId="2" applyNumberFormat="1" applyFont="1" applyFill="1" applyBorder="1" applyAlignment="1">
      <alignment horizontal="center"/>
    </xf>
    <xf numFmtId="0" fontId="4" fillId="3" borderId="0" xfId="2" applyNumberFormat="1" applyFont="1" applyFill="1" applyBorder="1" applyAlignment="1">
      <alignment horizontal="left"/>
    </xf>
    <xf numFmtId="0" fontId="4" fillId="3" borderId="0" xfId="2" applyNumberFormat="1" applyFont="1" applyFill="1" applyBorder="1" applyAlignment="1">
      <alignment horizontal="right"/>
    </xf>
    <xf numFmtId="165" fontId="4" fillId="3" borderId="13" xfId="2" applyNumberFormat="1" applyFont="1" applyFill="1" applyBorder="1" applyAlignment="1">
      <alignment horizontal="center" vertical="top" wrapText="1"/>
    </xf>
    <xf numFmtId="41" fontId="4" fillId="3" borderId="13" xfId="2" applyNumberFormat="1" applyFont="1" applyFill="1" applyBorder="1" applyAlignment="1">
      <alignment horizontal="left" vertical="top" wrapText="1"/>
    </xf>
    <xf numFmtId="0" fontId="3" fillId="6" borderId="13" xfId="2" applyNumberFormat="1" applyFont="1" applyFill="1" applyBorder="1" applyAlignment="1">
      <alignment horizontal="right" vertical="top"/>
    </xf>
    <xf numFmtId="0" fontId="5" fillId="6" borderId="13" xfId="2" applyNumberFormat="1" applyFont="1" applyFill="1" applyBorder="1" applyAlignment="1">
      <alignment horizontal="center" vertical="top"/>
    </xf>
    <xf numFmtId="0" fontId="5" fillId="6" borderId="13" xfId="2" applyNumberFormat="1" applyFont="1" applyFill="1" applyBorder="1" applyAlignment="1">
      <alignment horizontal="left" vertical="top"/>
    </xf>
    <xf numFmtId="0" fontId="5" fillId="6" borderId="0" xfId="2" applyNumberFormat="1" applyFont="1" applyFill="1" applyBorder="1" applyAlignment="1">
      <alignment horizontal="left" vertical="top"/>
    </xf>
    <xf numFmtId="0" fontId="5" fillId="6" borderId="0" xfId="2" applyNumberFormat="1" applyFont="1" applyFill="1" applyBorder="1" applyAlignment="1">
      <alignment horizontal="right" vertical="top"/>
    </xf>
    <xf numFmtId="0" fontId="4" fillId="6" borderId="13" xfId="2" applyNumberFormat="1" applyFont="1" applyFill="1" applyBorder="1" applyAlignment="1">
      <alignment vertical="top"/>
    </xf>
    <xf numFmtId="41" fontId="4" fillId="6" borderId="13" xfId="3" applyNumberFormat="1" applyFont="1" applyFill="1" applyBorder="1" applyAlignment="1">
      <alignment horizontal="left" vertical="top"/>
    </xf>
    <xf numFmtId="41" fontId="5" fillId="6" borderId="14" xfId="1" applyNumberFormat="1" applyFont="1" applyFill="1" applyBorder="1" applyAlignment="1">
      <alignment horizontal="center" vertical="top"/>
    </xf>
    <xf numFmtId="41" fontId="7" fillId="6" borderId="13" xfId="1" applyNumberFormat="1" applyFont="1" applyFill="1" applyBorder="1" applyAlignment="1">
      <alignment horizontal="left" vertical="top"/>
    </xf>
    <xf numFmtId="0" fontId="3" fillId="6" borderId="2" xfId="2" applyNumberFormat="1" applyFont="1" applyFill="1" applyBorder="1" applyAlignment="1">
      <alignment horizontal="right" vertical="top"/>
    </xf>
    <xf numFmtId="0" fontId="5" fillId="6" borderId="1" xfId="2" applyNumberFormat="1" applyFont="1" applyFill="1" applyBorder="1" applyAlignment="1">
      <alignment horizontal="center" vertical="top"/>
    </xf>
    <xf numFmtId="0" fontId="3" fillId="6" borderId="8" xfId="2" applyNumberFormat="1" applyFont="1" applyFill="1" applyBorder="1" applyAlignment="1">
      <alignment horizontal="right" vertical="top"/>
    </xf>
    <xf numFmtId="0" fontId="3" fillId="7" borderId="13" xfId="2" applyNumberFormat="1" applyFont="1" applyFill="1" applyBorder="1" applyAlignment="1">
      <alignment horizontal="center" vertical="top"/>
    </xf>
    <xf numFmtId="0" fontId="3" fillId="7" borderId="8" xfId="2" applyNumberFormat="1" applyFont="1" applyFill="1" applyBorder="1" applyAlignment="1">
      <alignment horizontal="left" vertical="top"/>
    </xf>
    <xf numFmtId="0" fontId="4" fillId="7" borderId="0" xfId="2" applyNumberFormat="1" applyFont="1" applyFill="1" applyBorder="1" applyAlignment="1"/>
    <xf numFmtId="0" fontId="4" fillId="7" borderId="13" xfId="2" applyNumberFormat="1" applyFont="1" applyFill="1" applyBorder="1" applyAlignment="1"/>
    <xf numFmtId="0" fontId="4" fillId="7" borderId="0" xfId="2" applyNumberFormat="1" applyFont="1" applyFill="1" applyBorder="1" applyAlignment="1">
      <alignment horizontal="center"/>
    </xf>
    <xf numFmtId="0" fontId="4" fillId="7" borderId="0" xfId="2" applyNumberFormat="1" applyFont="1" applyFill="1" applyBorder="1" applyAlignment="1">
      <alignment horizontal="left"/>
    </xf>
    <xf numFmtId="0" fontId="4" fillId="7" borderId="0" xfId="2" applyNumberFormat="1" applyFont="1" applyFill="1" applyBorder="1" applyAlignment="1">
      <alignment horizontal="right"/>
    </xf>
    <xf numFmtId="165" fontId="4" fillId="7" borderId="13" xfId="2" applyNumberFormat="1" applyFont="1" applyFill="1" applyBorder="1" applyAlignment="1">
      <alignment horizontal="center" vertical="top" wrapText="1"/>
    </xf>
    <xf numFmtId="41" fontId="4" fillId="7" borderId="13" xfId="2" applyNumberFormat="1" applyFont="1" applyFill="1" applyBorder="1" applyAlignment="1">
      <alignment horizontal="left" vertical="top" wrapText="1"/>
    </xf>
    <xf numFmtId="41" fontId="6" fillId="7" borderId="14" xfId="1" applyNumberFormat="1" applyFont="1" applyFill="1" applyBorder="1" applyAlignment="1">
      <alignment horizontal="center" vertical="top"/>
    </xf>
    <xf numFmtId="41" fontId="4" fillId="7" borderId="13" xfId="1" applyNumberFormat="1" applyFont="1" applyFill="1" applyBorder="1" applyAlignment="1">
      <alignment horizontal="left" vertical="top"/>
    </xf>
    <xf numFmtId="41" fontId="4" fillId="7" borderId="14" xfId="1" applyNumberFormat="1" applyFont="1" applyFill="1" applyBorder="1" applyAlignment="1">
      <alignment horizontal="center" vertical="top"/>
    </xf>
    <xf numFmtId="0" fontId="4" fillId="7" borderId="8" xfId="2" applyNumberFormat="1" applyFont="1" applyFill="1" applyBorder="1" applyAlignment="1">
      <alignment horizontal="left" vertical="top"/>
    </xf>
    <xf numFmtId="0" fontId="0" fillId="0" borderId="0" xfId="0" applyAlignment="1">
      <alignment horizontal="left"/>
    </xf>
    <xf numFmtId="166" fontId="0" fillId="0" borderId="0" xfId="4" applyNumberFormat="1" applyFont="1"/>
    <xf numFmtId="0" fontId="0" fillId="0" borderId="0" xfId="0" applyAlignment="1">
      <alignment horizontal="center"/>
    </xf>
    <xf numFmtId="0" fontId="0" fillId="0" borderId="16" xfId="0" applyBorder="1" applyAlignment="1"/>
    <xf numFmtId="0" fontId="0" fillId="0" borderId="20" xfId="0" applyBorder="1" applyAlignment="1"/>
    <xf numFmtId="166" fontId="0" fillId="0" borderId="22" xfId="4" applyNumberFormat="1" applyFont="1" applyBorder="1" applyAlignment="1">
      <alignment horizontal="center"/>
    </xf>
    <xf numFmtId="166" fontId="0" fillId="0" borderId="23" xfId="4" applyNumberFormat="1" applyFont="1" applyBorder="1" applyAlignment="1">
      <alignment horizontal="center"/>
    </xf>
    <xf numFmtId="166" fontId="0" fillId="0" borderId="24" xfId="4" applyNumberFormat="1" applyFont="1" applyBorder="1" applyAlignment="1">
      <alignment horizontal="center"/>
    </xf>
    <xf numFmtId="166" fontId="0" fillId="0" borderId="25" xfId="4" applyNumberFormat="1" applyFont="1" applyBorder="1" applyAlignment="1">
      <alignment horizontal="center"/>
    </xf>
    <xf numFmtId="166" fontId="0" fillId="0" borderId="27" xfId="4" applyNumberFormat="1" applyFont="1" applyBorder="1"/>
    <xf numFmtId="166" fontId="0" fillId="0" borderId="13" xfId="4" applyNumberFormat="1" applyFont="1" applyBorder="1"/>
    <xf numFmtId="166" fontId="0" fillId="0" borderId="28" xfId="4" applyNumberFormat="1" applyFont="1" applyBorder="1"/>
    <xf numFmtId="166" fontId="0" fillId="0" borderId="25" xfId="0" applyNumberFormat="1" applyBorder="1" applyAlignment="1">
      <alignment horizontal="center"/>
    </xf>
    <xf numFmtId="0" fontId="0" fillId="0" borderId="26" xfId="0" applyBorder="1"/>
    <xf numFmtId="0" fontId="0" fillId="0" borderId="25" xfId="0" applyBorder="1" applyAlignment="1">
      <alignment horizontal="center"/>
    </xf>
    <xf numFmtId="166" fontId="0" fillId="0" borderId="29" xfId="4" applyNumberFormat="1" applyFont="1" applyBorder="1"/>
    <xf numFmtId="166" fontId="0" fillId="0" borderId="4" xfId="4" applyNumberFormat="1" applyFont="1" applyBorder="1"/>
    <xf numFmtId="166" fontId="0" fillId="0" borderId="4" xfId="4" applyNumberFormat="1" applyFont="1" applyBorder="1" applyAlignment="1">
      <alignment horizontal="center"/>
    </xf>
    <xf numFmtId="166" fontId="0" fillId="0" borderId="30" xfId="4" applyNumberFormat="1" applyFont="1" applyBorder="1"/>
    <xf numFmtId="0" fontId="0" fillId="0" borderId="20" xfId="0" applyBorder="1" applyAlignment="1">
      <alignment horizontal="center"/>
    </xf>
    <xf numFmtId="0" fontId="0" fillId="0" borderId="21" xfId="0" applyBorder="1"/>
    <xf numFmtId="166" fontId="0" fillId="0" borderId="22" xfId="4" applyNumberFormat="1" applyFont="1" applyBorder="1"/>
    <xf numFmtId="166" fontId="0" fillId="0" borderId="23" xfId="4" applyNumberFormat="1" applyFont="1" applyBorder="1"/>
    <xf numFmtId="166" fontId="0" fillId="0" borderId="24" xfId="4" applyNumberFormat="1" applyFont="1" applyBorder="1"/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6" xfId="4" applyNumberFormat="1" applyFont="1" applyBorder="1" applyAlignment="1">
      <alignment horizontal="left"/>
    </xf>
    <xf numFmtId="0" fontId="0" fillId="0" borderId="26" xfId="0" applyNumberFormat="1" applyBorder="1" applyAlignment="1">
      <alignment horizontal="left"/>
    </xf>
    <xf numFmtId="0" fontId="0" fillId="0" borderId="25" xfId="4" applyNumberFormat="1" applyFont="1" applyBorder="1" applyAlignment="1">
      <alignment horizontal="left"/>
    </xf>
    <xf numFmtId="166" fontId="0" fillId="0" borderId="0" xfId="4" applyNumberFormat="1" applyFont="1" applyAlignment="1">
      <alignment horizontal="right"/>
    </xf>
    <xf numFmtId="0" fontId="12" fillId="0" borderId="0" xfId="0" applyFont="1" applyAlignment="1">
      <alignment horizontal="left"/>
    </xf>
    <xf numFmtId="166" fontId="0" fillId="0" borderId="32" xfId="4" applyNumberFormat="1" applyFont="1" applyBorder="1" applyAlignment="1">
      <alignment horizontal="center"/>
    </xf>
    <xf numFmtId="166" fontId="0" fillId="0" borderId="14" xfId="4" applyNumberFormat="1" applyFont="1" applyBorder="1"/>
    <xf numFmtId="166" fontId="0" fillId="0" borderId="11" xfId="4" applyNumberFormat="1" applyFont="1" applyBorder="1"/>
    <xf numFmtId="166" fontId="0" fillId="0" borderId="32" xfId="4" applyNumberFormat="1" applyFont="1" applyBorder="1"/>
    <xf numFmtId="41" fontId="13" fillId="0" borderId="0" xfId="1" applyFont="1"/>
    <xf numFmtId="0" fontId="12" fillId="2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0" fontId="0" fillId="2" borderId="0" xfId="0" applyFill="1"/>
    <xf numFmtId="166" fontId="0" fillId="2" borderId="0" xfId="4" applyNumberFormat="1" applyFont="1" applyFill="1"/>
    <xf numFmtId="0" fontId="0" fillId="2" borderId="0" xfId="0" applyFill="1" applyAlignment="1">
      <alignment horizontal="left"/>
    </xf>
    <xf numFmtId="0" fontId="12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166" fontId="0" fillId="0" borderId="0" xfId="4" applyNumberFormat="1" applyFont="1" applyFill="1"/>
    <xf numFmtId="0" fontId="0" fillId="0" borderId="0" xfId="0" applyFill="1"/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/>
    <xf numFmtId="166" fontId="0" fillId="0" borderId="0" xfId="4" applyNumberFormat="1" applyFont="1" applyBorder="1"/>
    <xf numFmtId="166" fontId="0" fillId="0" borderId="0" xfId="4" applyNumberFormat="1" applyFont="1" applyBorder="1" applyAlignment="1">
      <alignment horizontal="center"/>
    </xf>
    <xf numFmtId="41" fontId="4" fillId="0" borderId="13" xfId="1" applyNumberFormat="1" applyFont="1" applyFill="1" applyBorder="1" applyAlignment="1">
      <alignment horizontal="left" vertical="top"/>
    </xf>
    <xf numFmtId="0" fontId="9" fillId="0" borderId="0" xfId="0" applyFont="1" applyAlignment="1">
      <alignment vertical="top"/>
    </xf>
    <xf numFmtId="0" fontId="3" fillId="0" borderId="0" xfId="2" applyNumberFormat="1" applyFont="1" applyFill="1" applyBorder="1" applyAlignment="1">
      <alignment horizontal="center" vertical="top"/>
    </xf>
    <xf numFmtId="0" fontId="3" fillId="3" borderId="0" xfId="2" applyNumberFormat="1" applyFont="1" applyFill="1" applyBorder="1" applyAlignment="1">
      <alignment horizontal="left" vertical="top" wrapText="1"/>
    </xf>
    <xf numFmtId="41" fontId="4" fillId="0" borderId="13" xfId="1" applyNumberFormat="1" applyFont="1" applyFill="1" applyBorder="1" applyAlignment="1">
      <alignment horizontal="left" vertical="top"/>
    </xf>
    <xf numFmtId="3" fontId="14" fillId="0" borderId="0" xfId="0" applyNumberFormat="1" applyFont="1" applyAlignment="1">
      <alignment horizontal="left" vertical="center" readingOrder="1"/>
    </xf>
    <xf numFmtId="41" fontId="0" fillId="0" borderId="0" xfId="0" applyNumberFormat="1"/>
    <xf numFmtId="0" fontId="9" fillId="0" borderId="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41" fontId="9" fillId="0" borderId="1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8" xfId="0" applyFont="1" applyFill="1" applyBorder="1" applyAlignment="1">
      <alignment horizontal="center" vertical="top" wrapText="1"/>
    </xf>
    <xf numFmtId="0" fontId="3" fillId="0" borderId="14" xfId="2" applyNumberFormat="1" applyFont="1" applyFill="1" applyBorder="1" applyAlignment="1">
      <alignment vertical="top"/>
    </xf>
    <xf numFmtId="41" fontId="4" fillId="0" borderId="13" xfId="1" applyNumberFormat="1" applyFont="1" applyFill="1" applyBorder="1" applyAlignment="1">
      <alignment vertical="top" wrapText="1"/>
    </xf>
    <xf numFmtId="41" fontId="4" fillId="0" borderId="13" xfId="1" quotePrefix="1" applyNumberFormat="1" applyFont="1" applyFill="1" applyBorder="1" applyAlignment="1">
      <alignment vertical="top" wrapText="1"/>
    </xf>
    <xf numFmtId="41" fontId="4" fillId="0" borderId="13" xfId="1" applyNumberFormat="1" applyFont="1" applyFill="1" applyBorder="1" applyAlignment="1">
      <alignment vertical="top"/>
    </xf>
    <xf numFmtId="41" fontId="4" fillId="0" borderId="13" xfId="1" applyNumberFormat="1" applyFont="1" applyFill="1" applyBorder="1" applyAlignment="1">
      <alignment horizontal="right" vertical="top"/>
    </xf>
    <xf numFmtId="0" fontId="3" fillId="0" borderId="13" xfId="2" quotePrefix="1" applyNumberFormat="1" applyFont="1" applyFill="1" applyBorder="1" applyAlignment="1">
      <alignment horizontal="left" vertical="top"/>
    </xf>
    <xf numFmtId="0" fontId="4" fillId="0" borderId="0" xfId="3" applyNumberFormat="1" applyFont="1" applyFill="1" applyBorder="1" applyAlignment="1">
      <alignment horizontal="left" vertical="top"/>
    </xf>
    <xf numFmtId="166" fontId="4" fillId="0" borderId="0" xfId="3" applyNumberFormat="1" applyFont="1" applyFill="1" applyBorder="1" applyAlignment="1">
      <alignment horizontal="left" vertical="top"/>
    </xf>
    <xf numFmtId="166" fontId="4" fillId="0" borderId="0" xfId="3" applyNumberFormat="1" applyFont="1" applyFill="1" applyBorder="1" applyAlignment="1">
      <alignment horizontal="right" vertical="top" wrapText="1"/>
    </xf>
    <xf numFmtId="0" fontId="4" fillId="0" borderId="0" xfId="2" applyNumberFormat="1" applyFont="1" applyFill="1" applyBorder="1" applyAlignment="1">
      <alignment horizontal="left" vertical="top" wrapText="1"/>
    </xf>
    <xf numFmtId="0" fontId="4" fillId="0" borderId="8" xfId="2" applyNumberFormat="1" applyFont="1" applyFill="1" applyBorder="1" applyAlignment="1">
      <alignment horizontal="left" vertical="center"/>
    </xf>
    <xf numFmtId="0" fontId="3" fillId="3" borderId="8" xfId="2" applyNumberFormat="1" applyFont="1" applyFill="1" applyBorder="1" applyAlignment="1">
      <alignment horizontal="left" vertical="top"/>
    </xf>
    <xf numFmtId="41" fontId="6" fillId="3" borderId="14" xfId="1" applyNumberFormat="1" applyFont="1" applyFill="1" applyBorder="1" applyAlignment="1">
      <alignment horizontal="center" vertical="top"/>
    </xf>
    <xf numFmtId="41" fontId="4" fillId="0" borderId="0" xfId="2" applyNumberFormat="1" applyFont="1" applyFill="1" applyBorder="1" applyAlignment="1">
      <alignment horizontal="center" vertical="top"/>
    </xf>
    <xf numFmtId="41" fontId="3" fillId="0" borderId="0" xfId="1" applyNumberFormat="1" applyFont="1" applyFill="1" applyBorder="1" applyAlignment="1">
      <alignment horizontal="center" vertical="center" wrapText="1"/>
    </xf>
    <xf numFmtId="0" fontId="15" fillId="0" borderId="8" xfId="2" applyNumberFormat="1" applyFont="1" applyFill="1" applyBorder="1" applyAlignment="1">
      <alignment vertical="top" wrapText="1"/>
    </xf>
    <xf numFmtId="0" fontId="15" fillId="0" borderId="0" xfId="2" applyNumberFormat="1" applyFont="1" applyFill="1" applyBorder="1" applyAlignment="1">
      <alignment vertical="top" wrapText="1"/>
    </xf>
    <xf numFmtId="0" fontId="15" fillId="0" borderId="0" xfId="2" applyNumberFormat="1" applyFont="1" applyFill="1" applyBorder="1" applyAlignment="1">
      <alignment horizontal="right" vertical="top" wrapText="1"/>
    </xf>
    <xf numFmtId="0" fontId="15" fillId="0" borderId="0" xfId="2" applyNumberFormat="1" applyFont="1" applyFill="1" applyBorder="1" applyAlignment="1">
      <alignment horizontal="left" vertical="top" wrapText="1"/>
    </xf>
    <xf numFmtId="0" fontId="4" fillId="0" borderId="8" xfId="2" applyNumberFormat="1" applyFont="1" applyFill="1" applyBorder="1" applyAlignment="1">
      <alignment horizontal="center" vertical="top" wrapText="1"/>
    </xf>
    <xf numFmtId="41" fontId="4" fillId="0" borderId="13" xfId="3" applyNumberFormat="1" applyFont="1" applyFill="1" applyBorder="1" applyAlignment="1">
      <alignment horizontal="center" vertical="top" wrapText="1"/>
    </xf>
    <xf numFmtId="41" fontId="6" fillId="0" borderId="0" xfId="1" applyNumberFormat="1" applyFont="1" applyFill="1" applyBorder="1" applyAlignment="1">
      <alignment horizontal="center" vertical="top"/>
    </xf>
    <xf numFmtId="0" fontId="3" fillId="3" borderId="13" xfId="2" applyNumberFormat="1" applyFont="1" applyFill="1" applyBorder="1" applyAlignment="1">
      <alignment horizontal="center" vertical="top"/>
    </xf>
    <xf numFmtId="0" fontId="15" fillId="3" borderId="8" xfId="2" applyNumberFormat="1" applyFont="1" applyFill="1" applyBorder="1" applyAlignment="1">
      <alignment vertical="top"/>
    </xf>
    <xf numFmtId="0" fontId="16" fillId="3" borderId="0" xfId="2" applyNumberFormat="1" applyFont="1" applyFill="1" applyBorder="1" applyAlignment="1">
      <alignment vertical="top"/>
    </xf>
    <xf numFmtId="0" fontId="16" fillId="3" borderId="0" xfId="2" applyNumberFormat="1" applyFont="1" applyFill="1" applyBorder="1" applyAlignment="1">
      <alignment horizontal="right" vertical="top"/>
    </xf>
    <xf numFmtId="0" fontId="15" fillId="3" borderId="0" xfId="2" applyNumberFormat="1" applyFont="1" applyFill="1" applyBorder="1" applyAlignment="1">
      <alignment horizontal="left" vertical="top"/>
    </xf>
    <xf numFmtId="0" fontId="15" fillId="3" borderId="0" xfId="2" applyNumberFormat="1" applyFont="1" applyFill="1" applyBorder="1" applyAlignment="1">
      <alignment horizontal="right" vertical="top"/>
    </xf>
    <xf numFmtId="0" fontId="16" fillId="3" borderId="0" xfId="3" applyNumberFormat="1" applyFont="1" applyFill="1" applyBorder="1" applyAlignment="1">
      <alignment vertical="top" wrapText="1"/>
    </xf>
    <xf numFmtId="166" fontId="16" fillId="3" borderId="0" xfId="3" applyNumberFormat="1" applyFont="1" applyFill="1" applyBorder="1" applyAlignment="1">
      <alignment horizontal="left" vertical="top" wrapText="1"/>
    </xf>
    <xf numFmtId="166" fontId="16" fillId="3" borderId="0" xfId="3" applyNumberFormat="1" applyFont="1" applyFill="1" applyBorder="1" applyAlignment="1">
      <alignment horizontal="right" vertical="top" wrapText="1"/>
    </xf>
    <xf numFmtId="0" fontId="16" fillId="3" borderId="0" xfId="2" applyNumberFormat="1" applyFont="1" applyFill="1" applyBorder="1" applyAlignment="1">
      <alignment horizontal="left" vertical="top" wrapText="1"/>
    </xf>
    <xf numFmtId="165" fontId="16" fillId="3" borderId="13" xfId="2" applyNumberFormat="1" applyFont="1" applyFill="1" applyBorder="1" applyAlignment="1">
      <alignment horizontal="center" vertical="top" wrapText="1"/>
    </xf>
    <xf numFmtId="0" fontId="16" fillId="3" borderId="8" xfId="2" applyNumberFormat="1" applyFont="1" applyFill="1" applyBorder="1" applyAlignment="1">
      <alignment horizontal="center" vertical="top"/>
    </xf>
    <xf numFmtId="41" fontId="16" fillId="3" borderId="13" xfId="3" applyNumberFormat="1" applyFont="1" applyFill="1" applyBorder="1" applyAlignment="1">
      <alignment vertical="top"/>
    </xf>
    <xf numFmtId="41" fontId="15" fillId="0" borderId="0" xfId="1" applyNumberFormat="1" applyFont="1" applyFill="1" applyBorder="1" applyAlignment="1">
      <alignment horizontal="center" vertical="top"/>
    </xf>
    <xf numFmtId="0" fontId="4" fillId="0" borderId="8" xfId="2" applyNumberFormat="1" applyFont="1" applyFill="1" applyBorder="1" applyAlignment="1">
      <alignment horizontal="center" vertical="center"/>
    </xf>
    <xf numFmtId="0" fontId="3" fillId="0" borderId="0" xfId="2" applyNumberFormat="1" applyFont="1" applyFill="1" applyBorder="1" applyAlignment="1">
      <alignment wrapText="1"/>
    </xf>
    <xf numFmtId="0" fontId="4" fillId="0" borderId="0" xfId="2" applyNumberFormat="1" applyFont="1" applyFill="1" applyBorder="1" applyAlignment="1">
      <alignment horizontal="right" wrapText="1"/>
    </xf>
    <xf numFmtId="0" fontId="4" fillId="0" borderId="0" xfId="2" applyNumberFormat="1" applyFont="1" applyFill="1" applyBorder="1" applyAlignment="1">
      <alignment horizontal="left" wrapText="1"/>
    </xf>
    <xf numFmtId="0" fontId="4" fillId="0" borderId="0" xfId="2" applyNumberFormat="1" applyFont="1" applyFill="1" applyBorder="1" applyAlignment="1">
      <alignment wrapText="1"/>
    </xf>
    <xf numFmtId="0" fontId="4" fillId="0" borderId="8" xfId="2" applyNumberFormat="1" applyFont="1" applyFill="1" applyBorder="1" applyAlignment="1">
      <alignment horizontal="center" vertical="top"/>
    </xf>
    <xf numFmtId="0" fontId="3" fillId="3" borderId="8" xfId="2" applyNumberFormat="1" applyFont="1" applyFill="1" applyBorder="1" applyAlignment="1">
      <alignment horizontal="left" vertical="center"/>
    </xf>
    <xf numFmtId="0" fontId="3" fillId="3" borderId="0" xfId="2" applyNumberFormat="1" applyFont="1" applyFill="1" applyBorder="1" applyAlignment="1"/>
    <xf numFmtId="165" fontId="3" fillId="3" borderId="13" xfId="2" applyNumberFormat="1" applyFont="1" applyFill="1" applyBorder="1" applyAlignment="1">
      <alignment horizontal="center" vertical="top" wrapText="1"/>
    </xf>
    <xf numFmtId="0" fontId="3" fillId="3" borderId="8" xfId="2" applyNumberFormat="1" applyFont="1" applyFill="1" applyBorder="1" applyAlignment="1">
      <alignment horizontal="center" vertical="top"/>
    </xf>
    <xf numFmtId="41" fontId="3" fillId="3" borderId="13" xfId="1" applyNumberFormat="1" applyFont="1" applyFill="1" applyBorder="1" applyAlignment="1">
      <alignment vertical="top"/>
    </xf>
    <xf numFmtId="0" fontId="4" fillId="0" borderId="0" xfId="2" applyNumberFormat="1" applyFont="1" applyFill="1" applyBorder="1" applyAlignment="1">
      <alignment horizontal="right" vertical="top" wrapText="1"/>
    </xf>
    <xf numFmtId="41" fontId="4" fillId="0" borderId="13" xfId="2" applyNumberFormat="1" applyFont="1" applyFill="1" applyBorder="1" applyAlignment="1">
      <alignment vertical="top" wrapText="1"/>
    </xf>
    <xf numFmtId="0" fontId="5" fillId="0" borderId="0" xfId="2" applyNumberFormat="1" applyFont="1" applyFill="1" applyBorder="1" applyAlignment="1">
      <alignment vertical="top"/>
    </xf>
    <xf numFmtId="0" fontId="7" fillId="0" borderId="0" xfId="2" applyNumberFormat="1" applyFont="1" applyFill="1" applyBorder="1" applyAlignment="1">
      <alignment horizontal="right" vertical="top" wrapText="1"/>
    </xf>
    <xf numFmtId="0" fontId="7" fillId="0" borderId="0" xfId="2" applyNumberFormat="1" applyFont="1" applyFill="1" applyBorder="1" applyAlignment="1">
      <alignment horizontal="left" vertical="top"/>
    </xf>
    <xf numFmtId="0" fontId="7" fillId="0" borderId="0" xfId="2" applyNumberFormat="1" applyFont="1" applyFill="1" applyBorder="1" applyAlignment="1">
      <alignment horizontal="right" vertical="top"/>
    </xf>
    <xf numFmtId="0" fontId="7" fillId="0" borderId="0" xfId="2" applyNumberFormat="1" applyFont="1" applyFill="1" applyBorder="1" applyAlignment="1">
      <alignment vertical="top"/>
    </xf>
    <xf numFmtId="165" fontId="7" fillId="0" borderId="13" xfId="2" applyNumberFormat="1" applyFont="1" applyFill="1" applyBorder="1" applyAlignment="1">
      <alignment horizontal="center" vertical="top" wrapText="1"/>
    </xf>
    <xf numFmtId="0" fontId="7" fillId="0" borderId="0" xfId="2" applyNumberFormat="1" applyFont="1" applyFill="1" applyBorder="1" applyAlignment="1">
      <alignment horizontal="center" vertical="top"/>
    </xf>
    <xf numFmtId="41" fontId="7" fillId="0" borderId="13" xfId="2" applyNumberFormat="1" applyFont="1" applyFill="1" applyBorder="1" applyAlignment="1">
      <alignment vertical="top" wrapText="1"/>
    </xf>
    <xf numFmtId="0" fontId="15" fillId="0" borderId="0" xfId="2" applyNumberFormat="1" applyFont="1" applyFill="1" applyBorder="1" applyAlignment="1">
      <alignment vertical="top"/>
    </xf>
    <xf numFmtId="0" fontId="4" fillId="0" borderId="0" xfId="2" applyNumberFormat="1" applyFont="1" applyFill="1" applyBorder="1" applyAlignment="1">
      <alignment horizontal="center" vertical="top" wrapText="1"/>
    </xf>
    <xf numFmtId="0" fontId="4" fillId="0" borderId="8" xfId="2" applyNumberFormat="1" applyFont="1" applyFill="1" applyBorder="1" applyAlignment="1">
      <alignment vertical="top"/>
    </xf>
    <xf numFmtId="0" fontId="4" fillId="0" borderId="8" xfId="2" applyNumberFormat="1" applyFont="1" applyFill="1" applyBorder="1" applyAlignment="1">
      <alignment horizontal="left" vertical="top" wrapText="1"/>
    </xf>
    <xf numFmtId="41" fontId="4" fillId="0" borderId="0" xfId="2" applyNumberFormat="1" applyFont="1" applyFill="1" applyBorder="1" applyAlignment="1">
      <alignment vertical="top"/>
    </xf>
    <xf numFmtId="0" fontId="4" fillId="3" borderId="0" xfId="2" applyNumberFormat="1" applyFont="1" applyFill="1" applyBorder="1" applyAlignment="1">
      <alignment vertical="top"/>
    </xf>
    <xf numFmtId="0" fontId="4" fillId="3" borderId="0" xfId="2" applyNumberFormat="1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>
      <alignment horizontal="left" vertical="top"/>
    </xf>
    <xf numFmtId="0" fontId="3" fillId="0" borderId="8" xfId="2" applyNumberFormat="1" applyFont="1" applyFill="1" applyBorder="1" applyAlignment="1">
      <alignment horizontal="center" vertical="top"/>
    </xf>
    <xf numFmtId="41" fontId="3" fillId="0" borderId="13" xfId="1" applyNumberFormat="1" applyFont="1" applyFill="1" applyBorder="1" applyAlignment="1">
      <alignment vertical="top"/>
    </xf>
    <xf numFmtId="0" fontId="17" fillId="0" borderId="0" xfId="2" applyNumberFormat="1" applyFont="1" applyFill="1" applyBorder="1" applyAlignment="1">
      <alignment vertical="top"/>
    </xf>
    <xf numFmtId="0" fontId="17" fillId="0" borderId="0" xfId="2" applyNumberFormat="1" applyFont="1" applyFill="1" applyBorder="1" applyAlignment="1"/>
    <xf numFmtId="0" fontId="17" fillId="0" borderId="0" xfId="2" applyNumberFormat="1" applyFont="1" applyFill="1" applyBorder="1" applyAlignment="1">
      <alignment horizontal="left" vertical="top"/>
    </xf>
    <xf numFmtId="0" fontId="5" fillId="0" borderId="0" xfId="2" applyNumberFormat="1" applyFont="1" applyFill="1" applyBorder="1" applyAlignment="1"/>
    <xf numFmtId="0" fontId="18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41" fontId="3" fillId="0" borderId="13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vertical="top" wrapText="1"/>
    </xf>
    <xf numFmtId="0" fontId="19" fillId="0" borderId="0" xfId="0" applyFont="1" applyFill="1" applyBorder="1" applyAlignment="1">
      <alignment horizontal="center" vertical="top" wrapText="1"/>
    </xf>
    <xf numFmtId="0" fontId="19" fillId="0" borderId="0" xfId="0" quotePrefix="1" applyFont="1" applyFill="1" applyBorder="1" applyAlignment="1">
      <alignment vertical="top" wrapText="1"/>
    </xf>
    <xf numFmtId="0" fontId="19" fillId="0" borderId="14" xfId="0" applyFont="1" applyFill="1" applyBorder="1" applyAlignment="1">
      <alignment horizontal="center" vertical="top" wrapText="1"/>
    </xf>
    <xf numFmtId="41" fontId="19" fillId="0" borderId="13" xfId="1" applyFont="1" applyFill="1" applyBorder="1" applyAlignment="1">
      <alignment horizontal="center" vertical="top" wrapText="1"/>
    </xf>
    <xf numFmtId="41" fontId="4" fillId="0" borderId="13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vertical="top" wrapText="1"/>
    </xf>
    <xf numFmtId="41" fontId="6" fillId="0" borderId="13" xfId="0" applyNumberFormat="1" applyFont="1" applyFill="1" applyBorder="1" applyAlignment="1">
      <alignment horizontal="center" vertical="top" wrapText="1"/>
    </xf>
    <xf numFmtId="0" fontId="19" fillId="0" borderId="13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21" fillId="0" borderId="0" xfId="0" applyFont="1" applyFill="1" applyBorder="1" applyAlignment="1">
      <alignment vertical="top" wrapText="1"/>
    </xf>
    <xf numFmtId="0" fontId="19" fillId="0" borderId="0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top" wrapText="1"/>
    </xf>
    <xf numFmtId="41" fontId="4" fillId="0" borderId="14" xfId="0" applyNumberFormat="1" applyFont="1" applyFill="1" applyBorder="1" applyAlignment="1">
      <alignment horizontal="center" vertical="top" wrapText="1"/>
    </xf>
    <xf numFmtId="0" fontId="4" fillId="0" borderId="14" xfId="2" applyNumberFormat="1" applyFont="1" applyFill="1" applyBorder="1" applyAlignment="1">
      <alignment horizontal="left" vertical="top"/>
    </xf>
    <xf numFmtId="165" fontId="4" fillId="0" borderId="14" xfId="2" applyNumberFormat="1" applyFont="1" applyFill="1" applyBorder="1" applyAlignment="1">
      <alignment horizontal="center" vertical="top" wrapText="1"/>
    </xf>
    <xf numFmtId="0" fontId="4" fillId="0" borderId="14" xfId="2" applyNumberFormat="1" applyFont="1" applyFill="1" applyBorder="1" applyAlignment="1">
      <alignment horizontal="left"/>
    </xf>
    <xf numFmtId="0" fontId="4" fillId="0" borderId="0" xfId="2" applyNumberFormat="1" applyFont="1" applyFill="1" applyBorder="1" applyAlignment="1">
      <alignment vertical="top" wrapText="1"/>
    </xf>
    <xf numFmtId="0" fontId="4" fillId="0" borderId="14" xfId="2" applyNumberFormat="1" applyFont="1" applyFill="1" applyBorder="1" applyAlignment="1">
      <alignment horizontal="center"/>
    </xf>
    <xf numFmtId="0" fontId="4" fillId="0" borderId="8" xfId="2" applyNumberFormat="1" applyFont="1" applyFill="1" applyBorder="1" applyAlignment="1">
      <alignment horizontal="center"/>
    </xf>
    <xf numFmtId="0" fontId="3" fillId="0" borderId="6" xfId="2" applyNumberFormat="1" applyFont="1" applyFill="1" applyBorder="1" applyAlignment="1">
      <alignment vertical="top"/>
    </xf>
    <xf numFmtId="0" fontId="4" fillId="0" borderId="15" xfId="2" applyNumberFormat="1" applyFont="1" applyFill="1" applyBorder="1" applyAlignment="1">
      <alignment vertical="top" wrapText="1"/>
    </xf>
    <xf numFmtId="0" fontId="4" fillId="0" borderId="15" xfId="2" applyNumberFormat="1" applyFont="1" applyFill="1" applyBorder="1" applyAlignment="1">
      <alignment horizontal="center" vertical="top"/>
    </xf>
    <xf numFmtId="0" fontId="4" fillId="0" borderId="7" xfId="2" applyNumberFormat="1" applyFont="1" applyFill="1" applyBorder="1" applyAlignment="1">
      <alignment horizontal="left" vertical="top"/>
    </xf>
    <xf numFmtId="165" fontId="4" fillId="0" borderId="7" xfId="2" applyNumberFormat="1" applyFont="1" applyFill="1" applyBorder="1" applyAlignment="1">
      <alignment horizontal="center" vertical="top" wrapText="1"/>
    </xf>
    <xf numFmtId="0" fontId="4" fillId="0" borderId="6" xfId="2" applyNumberFormat="1" applyFont="1" applyFill="1" applyBorder="1" applyAlignment="1">
      <alignment horizontal="center" vertical="top" wrapText="1"/>
    </xf>
    <xf numFmtId="41" fontId="4" fillId="0" borderId="5" xfId="3" applyNumberFormat="1" applyFont="1" applyFill="1" applyBorder="1" applyAlignment="1">
      <alignment horizontal="center" vertical="top" wrapText="1"/>
    </xf>
    <xf numFmtId="41" fontId="3" fillId="0" borderId="7" xfId="1" applyNumberFormat="1" applyFont="1" applyFill="1" applyBorder="1" applyAlignment="1">
      <alignment horizontal="center" vertical="top"/>
    </xf>
    <xf numFmtId="165" fontId="4" fillId="0" borderId="0" xfId="2" applyNumberFormat="1" applyFont="1" applyFill="1" applyBorder="1" applyAlignment="1">
      <alignment horizontal="center" vertical="top" wrapText="1"/>
    </xf>
    <xf numFmtId="41" fontId="4" fillId="0" borderId="0" xfId="3" applyNumberFormat="1" applyFont="1" applyFill="1" applyBorder="1" applyAlignment="1">
      <alignment horizontal="center" vertical="top" wrapText="1"/>
    </xf>
    <xf numFmtId="41" fontId="4" fillId="0" borderId="0" xfId="2" applyNumberFormat="1" applyFont="1" applyFill="1" applyBorder="1" applyAlignment="1">
      <alignment horizontal="right" vertical="top"/>
    </xf>
    <xf numFmtId="41" fontId="3" fillId="0" borderId="0" xfId="2" applyNumberFormat="1" applyFont="1" applyFill="1" applyBorder="1" applyAlignment="1">
      <alignment vertical="top"/>
    </xf>
    <xf numFmtId="166" fontId="4" fillId="0" borderId="0" xfId="3" applyNumberFormat="1" applyFont="1" applyFill="1" applyBorder="1" applyAlignment="1">
      <alignment vertical="top"/>
    </xf>
    <xf numFmtId="41" fontId="3" fillId="0" borderId="0" xfId="2" applyNumberFormat="1" applyFont="1" applyFill="1" applyBorder="1" applyAlignment="1">
      <alignment horizontal="center" vertical="top"/>
    </xf>
    <xf numFmtId="0" fontId="3" fillId="3" borderId="1" xfId="2" applyNumberFormat="1" applyFont="1" applyFill="1" applyBorder="1" applyAlignment="1">
      <alignment horizontal="center" vertical="center" wrapText="1"/>
    </xf>
    <xf numFmtId="0" fontId="3" fillId="3" borderId="5" xfId="2" applyNumberFormat="1" applyFont="1" applyFill="1" applyBorder="1" applyAlignment="1">
      <alignment horizontal="center" vertical="center" wrapText="1"/>
    </xf>
    <xf numFmtId="41" fontId="4" fillId="0" borderId="14" xfId="3" applyNumberFormat="1" applyFont="1" applyFill="1" applyBorder="1" applyAlignment="1">
      <alignment horizontal="center" vertical="top" wrapText="1"/>
    </xf>
    <xf numFmtId="41" fontId="16" fillId="3" borderId="14" xfId="3" applyNumberFormat="1" applyFont="1" applyFill="1" applyBorder="1" applyAlignment="1">
      <alignment vertical="top"/>
    </xf>
    <xf numFmtId="41" fontId="4" fillId="0" borderId="14" xfId="1" applyNumberFormat="1" applyFont="1" applyFill="1" applyBorder="1" applyAlignment="1">
      <alignment vertical="top"/>
    </xf>
    <xf numFmtId="41" fontId="3" fillId="3" borderId="14" xfId="1" applyNumberFormat="1" applyFont="1" applyFill="1" applyBorder="1" applyAlignment="1">
      <alignment vertical="top"/>
    </xf>
    <xf numFmtId="41" fontId="3" fillId="0" borderId="14" xfId="1" applyNumberFormat="1" applyFont="1" applyFill="1" applyBorder="1" applyAlignment="1">
      <alignment vertical="top"/>
    </xf>
    <xf numFmtId="41" fontId="7" fillId="0" borderId="14" xfId="2" applyNumberFormat="1" applyFont="1" applyFill="1" applyBorder="1" applyAlignment="1">
      <alignment vertical="top" wrapText="1"/>
    </xf>
    <xf numFmtId="41" fontId="4" fillId="0" borderId="14" xfId="2" applyNumberFormat="1" applyFont="1" applyFill="1" applyBorder="1" applyAlignment="1">
      <alignment vertical="top" wrapText="1"/>
    </xf>
    <xf numFmtId="41" fontId="4" fillId="0" borderId="14" xfId="3" applyNumberFormat="1" applyFont="1" applyFill="1" applyBorder="1" applyAlignment="1">
      <alignment vertical="top" wrapText="1"/>
    </xf>
    <xf numFmtId="41" fontId="19" fillId="0" borderId="14" xfId="1" applyFont="1" applyFill="1" applyBorder="1" applyAlignment="1">
      <alignment horizontal="center" vertical="top" wrapText="1"/>
    </xf>
    <xf numFmtId="41" fontId="4" fillId="0" borderId="7" xfId="3" applyNumberFormat="1" applyFont="1" applyFill="1" applyBorder="1" applyAlignment="1">
      <alignment horizontal="center" vertical="top" wrapText="1"/>
    </xf>
    <xf numFmtId="0" fontId="17" fillId="0" borderId="13" xfId="2" applyNumberFormat="1" applyFont="1" applyFill="1" applyBorder="1" applyAlignment="1">
      <alignment vertical="top"/>
    </xf>
    <xf numFmtId="0" fontId="17" fillId="0" borderId="8" xfId="2" applyNumberFormat="1" applyFont="1" applyFill="1" applyBorder="1" applyAlignment="1">
      <alignment vertical="top"/>
    </xf>
    <xf numFmtId="0" fontId="17" fillId="0" borderId="0" xfId="2" applyNumberFormat="1" applyFont="1" applyFill="1" applyBorder="1" applyAlignment="1">
      <alignment vertical="top" wrapText="1"/>
    </xf>
    <xf numFmtId="0" fontId="17" fillId="0" borderId="0" xfId="2" applyNumberFormat="1" applyFont="1" applyFill="1" applyBorder="1" applyAlignment="1">
      <alignment horizontal="center" vertical="top"/>
    </xf>
    <xf numFmtId="0" fontId="17" fillId="0" borderId="0" xfId="2" applyNumberFormat="1" applyFont="1" applyFill="1" applyBorder="1" applyAlignment="1">
      <alignment horizontal="right" vertical="top"/>
    </xf>
    <xf numFmtId="0" fontId="17" fillId="0" borderId="14" xfId="2" applyNumberFormat="1" applyFont="1" applyFill="1" applyBorder="1" applyAlignment="1">
      <alignment horizontal="left" vertical="top"/>
    </xf>
    <xf numFmtId="165" fontId="17" fillId="0" borderId="14" xfId="2" applyNumberFormat="1" applyFont="1" applyFill="1" applyBorder="1" applyAlignment="1">
      <alignment horizontal="center" vertical="top" wrapText="1"/>
    </xf>
    <xf numFmtId="0" fontId="17" fillId="0" borderId="8" xfId="2" applyNumberFormat="1" applyFont="1" applyFill="1" applyBorder="1" applyAlignment="1">
      <alignment horizontal="center" vertical="top" wrapText="1"/>
    </xf>
    <xf numFmtId="41" fontId="17" fillId="0" borderId="13" xfId="3" applyNumberFormat="1" applyFont="1" applyFill="1" applyBorder="1" applyAlignment="1">
      <alignment horizontal="center" vertical="top" wrapText="1"/>
    </xf>
    <xf numFmtId="41" fontId="17" fillId="0" borderId="14" xfId="3" applyNumberFormat="1" applyFont="1" applyFill="1" applyBorder="1" applyAlignment="1">
      <alignment horizontal="center" vertical="top" wrapText="1"/>
    </xf>
    <xf numFmtId="41" fontId="17" fillId="0" borderId="14" xfId="1" applyNumberFormat="1" applyFont="1" applyFill="1" applyBorder="1" applyAlignment="1">
      <alignment horizontal="center" vertical="top"/>
    </xf>
    <xf numFmtId="41" fontId="17" fillId="0" borderId="0" xfId="1" applyNumberFormat="1" applyFont="1" applyFill="1" applyBorder="1" applyAlignment="1">
      <alignment horizontal="center" vertical="top"/>
    </xf>
    <xf numFmtId="41" fontId="4" fillId="0" borderId="13" xfId="1" quotePrefix="1" applyNumberFormat="1" applyFont="1" applyFill="1" applyBorder="1" applyAlignment="1">
      <alignment horizontal="left" vertical="center" wrapText="1"/>
    </xf>
    <xf numFmtId="0" fontId="4" fillId="0" borderId="13" xfId="1" quotePrefix="1" applyNumberFormat="1" applyFont="1" applyFill="1" applyBorder="1" applyAlignment="1">
      <alignment horizontal="left" vertical="top" wrapText="1"/>
    </xf>
    <xf numFmtId="41" fontId="4" fillId="0" borderId="13" xfId="1" applyNumberFormat="1" applyFont="1" applyFill="1" applyBorder="1" applyAlignment="1">
      <alignment horizontal="left" vertical="top" wrapText="1"/>
    </xf>
    <xf numFmtId="41" fontId="4" fillId="0" borderId="13" xfId="1" quotePrefix="1" applyNumberFormat="1" applyFont="1" applyFill="1" applyBorder="1" applyAlignment="1">
      <alignment horizontal="right" vertical="top" wrapText="1"/>
    </xf>
    <xf numFmtId="41" fontId="4" fillId="0" borderId="13" xfId="1" applyNumberFormat="1" applyFont="1" applyFill="1" applyBorder="1" applyAlignment="1">
      <alignment horizontal="left" vertical="top"/>
    </xf>
    <xf numFmtId="0" fontId="3" fillId="0" borderId="0" xfId="2" applyNumberFormat="1" applyFont="1" applyFill="1" applyBorder="1" applyAlignment="1">
      <alignment horizontal="center" vertical="top"/>
    </xf>
    <xf numFmtId="164" fontId="3" fillId="0" borderId="0" xfId="2" applyNumberFormat="1" applyFont="1" applyFill="1" applyBorder="1" applyAlignment="1">
      <alignment horizontal="center" vertical="top" wrapText="1"/>
    </xf>
    <xf numFmtId="0" fontId="3" fillId="3" borderId="8" xfId="2" applyNumberFormat="1" applyFont="1" applyFill="1" applyBorder="1" applyAlignment="1">
      <alignment horizontal="left" vertical="top" wrapText="1"/>
    </xf>
    <xf numFmtId="0" fontId="3" fillId="3" borderId="0" xfId="2" applyNumberFormat="1" applyFont="1" applyFill="1" applyBorder="1" applyAlignment="1">
      <alignment horizontal="left" vertical="top" wrapText="1"/>
    </xf>
    <xf numFmtId="0" fontId="5" fillId="6" borderId="8" xfId="2" applyNumberFormat="1" applyFont="1" applyFill="1" applyBorder="1" applyAlignment="1">
      <alignment horizontal="left" vertical="top" wrapText="1"/>
    </xf>
    <xf numFmtId="0" fontId="5" fillId="6" borderId="0" xfId="2" applyNumberFormat="1" applyFont="1" applyFill="1" applyBorder="1" applyAlignment="1">
      <alignment horizontal="left" vertical="top" wrapText="1"/>
    </xf>
    <xf numFmtId="0" fontId="3" fillId="0" borderId="1" xfId="2" applyNumberFormat="1" applyFont="1" applyFill="1" applyBorder="1" applyAlignment="1">
      <alignment horizontal="center" vertical="center" wrapText="1"/>
    </xf>
    <xf numFmtId="0" fontId="3" fillId="0" borderId="5" xfId="2" applyNumberFormat="1" applyFont="1" applyFill="1" applyBorder="1" applyAlignment="1">
      <alignment horizontal="center" vertical="center" wrapText="1"/>
    </xf>
    <xf numFmtId="41" fontId="3" fillId="0" borderId="1" xfId="1" applyNumberFormat="1" applyFont="1" applyFill="1" applyBorder="1" applyAlignment="1">
      <alignment horizontal="center" vertical="center" wrapText="1"/>
    </xf>
    <xf numFmtId="0" fontId="4" fillId="0" borderId="5" xfId="2" applyNumberFormat="1" applyFont="1" applyFill="1" applyBorder="1" applyAlignment="1"/>
    <xf numFmtId="41" fontId="4" fillId="0" borderId="13" xfId="1" applyNumberFormat="1" applyFont="1" applyFill="1" applyBorder="1" applyAlignment="1">
      <alignment horizontal="right" vertical="top" wrapText="1"/>
    </xf>
    <xf numFmtId="41" fontId="3" fillId="0" borderId="13" xfId="1" applyNumberFormat="1" applyFont="1" applyFill="1" applyBorder="1" applyAlignment="1">
      <alignment horizontal="center" vertical="center" wrapText="1"/>
    </xf>
    <xf numFmtId="0" fontId="3" fillId="0" borderId="9" xfId="2" applyNumberFormat="1" applyFont="1" applyFill="1" applyBorder="1" applyAlignment="1">
      <alignment horizontal="center" vertical="center" wrapText="1"/>
    </xf>
    <xf numFmtId="0" fontId="3" fillId="0" borderId="10" xfId="2" applyNumberFormat="1" applyFont="1" applyFill="1" applyBorder="1" applyAlignment="1">
      <alignment horizontal="center" vertical="center" wrapText="1"/>
    </xf>
    <xf numFmtId="0" fontId="3" fillId="0" borderId="11" xfId="2" applyNumberFormat="1" applyFont="1" applyFill="1" applyBorder="1" applyAlignment="1">
      <alignment horizontal="center" vertical="center" wrapText="1"/>
    </xf>
    <xf numFmtId="0" fontId="5" fillId="6" borderId="2" xfId="2" applyNumberFormat="1" applyFont="1" applyFill="1" applyBorder="1" applyAlignment="1">
      <alignment horizontal="left" vertical="top" wrapText="1"/>
    </xf>
    <xf numFmtId="0" fontId="5" fillId="6" borderId="12" xfId="2" applyNumberFormat="1" applyFont="1" applyFill="1" applyBorder="1" applyAlignment="1">
      <alignment horizontal="left" vertical="top" wrapText="1"/>
    </xf>
    <xf numFmtId="0" fontId="3" fillId="3" borderId="14" xfId="2" applyNumberFormat="1" applyFont="1" applyFill="1" applyBorder="1" applyAlignment="1">
      <alignment horizontal="left" vertical="top" wrapText="1"/>
    </xf>
    <xf numFmtId="0" fontId="3" fillId="0" borderId="2" xfId="2" applyNumberFormat="1" applyFont="1" applyFill="1" applyBorder="1" applyAlignment="1">
      <alignment horizontal="center" vertical="center" wrapText="1"/>
    </xf>
    <xf numFmtId="0" fontId="3" fillId="0" borderId="3" xfId="2" applyNumberFormat="1" applyFont="1" applyFill="1" applyBorder="1" applyAlignment="1">
      <alignment horizontal="center" vertical="center" wrapText="1"/>
    </xf>
    <xf numFmtId="0" fontId="3" fillId="0" borderId="6" xfId="2" applyNumberFormat="1" applyFont="1" applyFill="1" applyBorder="1" applyAlignment="1">
      <alignment horizontal="center" vertical="center" wrapText="1"/>
    </xf>
    <xf numFmtId="0" fontId="3" fillId="0" borderId="7" xfId="2" applyNumberFormat="1" applyFont="1" applyFill="1" applyBorder="1" applyAlignment="1">
      <alignment horizontal="center" vertical="center" wrapText="1"/>
    </xf>
    <xf numFmtId="0" fontId="3" fillId="0" borderId="4" xfId="2" applyNumberFormat="1" applyFont="1" applyFill="1" applyBorder="1" applyAlignment="1">
      <alignment horizontal="center" vertical="center" wrapText="1"/>
    </xf>
    <xf numFmtId="0" fontId="4" fillId="0" borderId="2" xfId="2" applyNumberFormat="1" applyFont="1" applyFill="1" applyBorder="1" applyAlignment="1">
      <alignment horizontal="center"/>
    </xf>
    <xf numFmtId="0" fontId="4" fillId="0" borderId="12" xfId="2" applyNumberFormat="1" applyFont="1" applyFill="1" applyBorder="1" applyAlignment="1">
      <alignment horizontal="center"/>
    </xf>
    <xf numFmtId="1" fontId="4" fillId="0" borderId="13" xfId="1" applyNumberFormat="1" applyFont="1" applyFill="1" applyBorder="1" applyAlignment="1">
      <alignment horizontal="left" vertical="top" wrapText="1"/>
    </xf>
    <xf numFmtId="41" fontId="4" fillId="0" borderId="13" xfId="1" applyNumberFormat="1" applyFont="1" applyFill="1" applyBorder="1" applyAlignment="1">
      <alignment horizontal="center" vertical="center"/>
    </xf>
    <xf numFmtId="41" fontId="9" fillId="0" borderId="1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5" borderId="3" xfId="0" applyFont="1" applyFill="1" applyBorder="1" applyAlignment="1">
      <alignment horizontal="left" vertical="top" wrapText="1"/>
    </xf>
    <xf numFmtId="0" fontId="9" fillId="5" borderId="14" xfId="0" applyFont="1" applyFill="1" applyBorder="1" applyAlignment="1">
      <alignment horizontal="left" vertical="top" wrapText="1"/>
    </xf>
    <xf numFmtId="0" fontId="9" fillId="5" borderId="7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top" wrapText="1"/>
    </xf>
    <xf numFmtId="0" fontId="9" fillId="0" borderId="14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/>
    </xf>
    <xf numFmtId="0" fontId="9" fillId="0" borderId="13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/>
    </xf>
    <xf numFmtId="0" fontId="10" fillId="0" borderId="11" xfId="0" applyFont="1" applyBorder="1" applyAlignment="1">
      <alignment horizontal="center" vertical="top"/>
    </xf>
    <xf numFmtId="166" fontId="0" fillId="0" borderId="17" xfId="4" applyNumberFormat="1" applyFont="1" applyBorder="1" applyAlignment="1">
      <alignment horizontal="center"/>
    </xf>
    <xf numFmtId="166" fontId="0" fillId="0" borderId="18" xfId="4" applyNumberFormat="1" applyFont="1" applyBorder="1" applyAlignment="1">
      <alignment horizontal="center"/>
    </xf>
    <xf numFmtId="166" fontId="0" fillId="0" borderId="19" xfId="4" applyNumberFormat="1" applyFont="1" applyBorder="1" applyAlignment="1">
      <alignment horizontal="center"/>
    </xf>
    <xf numFmtId="0" fontId="3" fillId="3" borderId="1" xfId="2" applyNumberFormat="1" applyFont="1" applyFill="1" applyBorder="1" applyAlignment="1">
      <alignment horizontal="center" vertical="center" wrapText="1"/>
    </xf>
    <xf numFmtId="0" fontId="3" fillId="3" borderId="5" xfId="2" applyNumberFormat="1" applyFont="1" applyFill="1" applyBorder="1" applyAlignment="1">
      <alignment horizontal="center" vertical="center" wrapText="1"/>
    </xf>
    <xf numFmtId="0" fontId="3" fillId="3" borderId="2" xfId="2" applyNumberFormat="1" applyFont="1" applyFill="1" applyBorder="1" applyAlignment="1">
      <alignment horizontal="center" vertical="center" wrapText="1"/>
    </xf>
    <xf numFmtId="0" fontId="3" fillId="3" borderId="12" xfId="2" applyNumberFormat="1" applyFont="1" applyFill="1" applyBorder="1" applyAlignment="1">
      <alignment horizontal="center" vertical="center" wrapText="1"/>
    </xf>
    <xf numFmtId="0" fontId="3" fillId="3" borderId="3" xfId="2" applyNumberFormat="1" applyFont="1" applyFill="1" applyBorder="1" applyAlignment="1">
      <alignment horizontal="center" vertical="center" wrapText="1"/>
    </xf>
    <xf numFmtId="0" fontId="3" fillId="3" borderId="6" xfId="2" applyNumberFormat="1" applyFont="1" applyFill="1" applyBorder="1" applyAlignment="1">
      <alignment horizontal="center" vertical="center" wrapText="1"/>
    </xf>
    <xf numFmtId="0" fontId="3" fillId="3" borderId="15" xfId="2" applyNumberFormat="1" applyFont="1" applyFill="1" applyBorder="1" applyAlignment="1">
      <alignment horizontal="center" vertical="center" wrapText="1"/>
    </xf>
    <xf numFmtId="0" fontId="3" fillId="3" borderId="7" xfId="2" applyNumberFormat="1" applyFont="1" applyFill="1" applyBorder="1" applyAlignment="1">
      <alignment horizontal="center" vertical="center" wrapText="1"/>
    </xf>
    <xf numFmtId="41" fontId="3" fillId="3" borderId="1" xfId="1" applyNumberFormat="1" applyFont="1" applyFill="1" applyBorder="1" applyAlignment="1">
      <alignment horizontal="center" vertical="center" wrapText="1"/>
    </xf>
    <xf numFmtId="0" fontId="4" fillId="3" borderId="5" xfId="2" applyNumberFormat="1" applyFont="1" applyFill="1" applyBorder="1" applyAlignment="1"/>
  </cellXfs>
  <cellStyles count="5">
    <cellStyle name="Comma" xfId="4" builtinId="3"/>
    <cellStyle name="Comma [0]" xfId="1" builtinId="6"/>
    <cellStyle name="Comma_Sheet1" xfId="3"/>
    <cellStyle name="Normal" xfId="0" builtinId="0"/>
    <cellStyle name="Normal_Sheet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3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84</xdr:row>
      <xdr:rowOff>0</xdr:rowOff>
    </xdr:from>
    <xdr:to>
      <xdr:col>0</xdr:col>
      <xdr:colOff>447675</xdr:colOff>
      <xdr:row>85</xdr:row>
      <xdr:rowOff>0</xdr:rowOff>
    </xdr:to>
    <xdr:sp macro="" textlink="">
      <xdr:nvSpPr>
        <xdr:cNvPr id="4" name="Text Box 1"/>
        <xdr:cNvSpPr>
          <a:spLocks noChangeArrowheads="1"/>
        </xdr:cNvSpPr>
      </xdr:nvSpPr>
      <xdr:spPr bwMode="auto">
        <a:xfrm>
          <a:off x="17592675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84</xdr:row>
      <xdr:rowOff>0</xdr:rowOff>
    </xdr:from>
    <xdr:to>
      <xdr:col>0</xdr:col>
      <xdr:colOff>390525</xdr:colOff>
      <xdr:row>85</xdr:row>
      <xdr:rowOff>0</xdr:rowOff>
    </xdr:to>
    <xdr:sp macro="" textlink="">
      <xdr:nvSpPr>
        <xdr:cNvPr id="5" name="Text Box 2"/>
        <xdr:cNvSpPr>
          <a:spLocks noChangeArrowheads="1"/>
        </xdr:cNvSpPr>
      </xdr:nvSpPr>
      <xdr:spPr bwMode="auto">
        <a:xfrm>
          <a:off x="17297400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6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7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84</xdr:row>
      <xdr:rowOff>0</xdr:rowOff>
    </xdr:from>
    <xdr:to>
      <xdr:col>0</xdr:col>
      <xdr:colOff>104775</xdr:colOff>
      <xdr:row>85</xdr:row>
      <xdr:rowOff>0</xdr:rowOff>
    </xdr:to>
    <xdr:sp macro="" textlink="">
      <xdr:nvSpPr>
        <xdr:cNvPr id="8" name="Text Box 1"/>
        <xdr:cNvSpPr>
          <a:spLocks noChangeArrowheads="1"/>
        </xdr:cNvSpPr>
      </xdr:nvSpPr>
      <xdr:spPr bwMode="auto">
        <a:xfrm>
          <a:off x="11239500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548</xdr:row>
      <xdr:rowOff>95250</xdr:rowOff>
    </xdr:from>
    <xdr:to>
      <xdr:col>0</xdr:col>
      <xdr:colOff>504825</xdr:colOff>
      <xdr:row>548</xdr:row>
      <xdr:rowOff>190500</xdr:rowOff>
    </xdr:to>
    <xdr:sp macro="" textlink="">
      <xdr:nvSpPr>
        <xdr:cNvPr id="9" name="Text Box 2"/>
        <xdr:cNvSpPr>
          <a:spLocks noChangeArrowheads="1"/>
        </xdr:cNvSpPr>
      </xdr:nvSpPr>
      <xdr:spPr bwMode="auto">
        <a:xfrm>
          <a:off x="17726025" y="40938450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0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547</xdr:row>
      <xdr:rowOff>0</xdr:rowOff>
    </xdr:from>
    <xdr:to>
      <xdr:col>0</xdr:col>
      <xdr:colOff>104775</xdr:colOff>
      <xdr:row>547</xdr:row>
      <xdr:rowOff>190500</xdr:rowOff>
    </xdr:to>
    <xdr:sp macro="" textlink="">
      <xdr:nvSpPr>
        <xdr:cNvPr id="12" name="Text Box 1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547</xdr:row>
      <xdr:rowOff>0</xdr:rowOff>
    </xdr:from>
    <xdr:to>
      <xdr:col>0</xdr:col>
      <xdr:colOff>104775</xdr:colOff>
      <xdr:row>547</xdr:row>
      <xdr:rowOff>190500</xdr:rowOff>
    </xdr:to>
    <xdr:sp macro="" textlink="">
      <xdr:nvSpPr>
        <xdr:cNvPr id="13" name="Text Box 2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4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547</xdr:row>
      <xdr:rowOff>0</xdr:rowOff>
    </xdr:from>
    <xdr:to>
      <xdr:col>0</xdr:col>
      <xdr:colOff>104775</xdr:colOff>
      <xdr:row>547</xdr:row>
      <xdr:rowOff>190500</xdr:rowOff>
    </xdr:to>
    <xdr:sp macro="" textlink="">
      <xdr:nvSpPr>
        <xdr:cNvPr id="16" name="Text Box 1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547</xdr:row>
      <xdr:rowOff>0</xdr:rowOff>
    </xdr:from>
    <xdr:to>
      <xdr:col>0</xdr:col>
      <xdr:colOff>104775</xdr:colOff>
      <xdr:row>547</xdr:row>
      <xdr:rowOff>190500</xdr:rowOff>
    </xdr:to>
    <xdr:sp macro="" textlink="">
      <xdr:nvSpPr>
        <xdr:cNvPr id="17" name="Text Box 2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447675</xdr:colOff>
      <xdr:row>642</xdr:row>
      <xdr:rowOff>190500</xdr:rowOff>
    </xdr:to>
    <xdr:sp macro="" textlink="">
      <xdr:nvSpPr>
        <xdr:cNvPr id="18" name="Text Box 1"/>
        <xdr:cNvSpPr>
          <a:spLocks noChangeArrowheads="1"/>
        </xdr:cNvSpPr>
      </xdr:nvSpPr>
      <xdr:spPr bwMode="auto">
        <a:xfrm>
          <a:off x="17592675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390525</xdr:colOff>
      <xdr:row>642</xdr:row>
      <xdr:rowOff>190500</xdr:rowOff>
    </xdr:to>
    <xdr:sp macro="" textlink="">
      <xdr:nvSpPr>
        <xdr:cNvPr id="19" name="Text Box 2"/>
        <xdr:cNvSpPr>
          <a:spLocks noChangeArrowheads="1"/>
        </xdr:cNvSpPr>
      </xdr:nvSpPr>
      <xdr:spPr bwMode="auto">
        <a:xfrm>
          <a:off x="172974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20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504825</xdr:colOff>
      <xdr:row>642</xdr:row>
      <xdr:rowOff>114300</xdr:rowOff>
    </xdr:to>
    <xdr:sp macro="" textlink="">
      <xdr:nvSpPr>
        <xdr:cNvPr id="21" name="Text Box 2"/>
        <xdr:cNvSpPr>
          <a:spLocks noChangeArrowheads="1"/>
        </xdr:cNvSpPr>
      </xdr:nvSpPr>
      <xdr:spPr bwMode="auto">
        <a:xfrm>
          <a:off x="17726025" y="589502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190500</xdr:rowOff>
    </xdr:to>
    <xdr:sp macro="" textlink="">
      <xdr:nvSpPr>
        <xdr:cNvPr id="22" name="Text Box 1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190500</xdr:rowOff>
    </xdr:to>
    <xdr:sp macro="" textlink="">
      <xdr:nvSpPr>
        <xdr:cNvPr id="23" name="Text Box 2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190500</xdr:rowOff>
    </xdr:to>
    <xdr:sp macro="" textlink="">
      <xdr:nvSpPr>
        <xdr:cNvPr id="24" name="Text Box 1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190500</xdr:rowOff>
    </xdr:to>
    <xdr:sp macro="" textlink="">
      <xdr:nvSpPr>
        <xdr:cNvPr id="25" name="Text Box 2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2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2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447675</xdr:colOff>
      <xdr:row>643</xdr:row>
      <xdr:rowOff>0</xdr:rowOff>
    </xdr:to>
    <xdr:sp macro="" textlink="">
      <xdr:nvSpPr>
        <xdr:cNvPr id="28" name="Text Box 1"/>
        <xdr:cNvSpPr>
          <a:spLocks noChangeArrowheads="1"/>
        </xdr:cNvSpPr>
      </xdr:nvSpPr>
      <xdr:spPr bwMode="auto">
        <a:xfrm>
          <a:off x="17592675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390525</xdr:colOff>
      <xdr:row>643</xdr:row>
      <xdr:rowOff>0</xdr:rowOff>
    </xdr:to>
    <xdr:sp macro="" textlink="">
      <xdr:nvSpPr>
        <xdr:cNvPr id="29" name="Text Box 2"/>
        <xdr:cNvSpPr>
          <a:spLocks noChangeArrowheads="1"/>
        </xdr:cNvSpPr>
      </xdr:nvSpPr>
      <xdr:spPr bwMode="auto">
        <a:xfrm>
          <a:off x="17297400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30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31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643</xdr:row>
      <xdr:rowOff>0</xdr:rowOff>
    </xdr:to>
    <xdr:sp macro="" textlink="">
      <xdr:nvSpPr>
        <xdr:cNvPr id="32" name="Text Box 1"/>
        <xdr:cNvSpPr>
          <a:spLocks noChangeArrowheads="1"/>
        </xdr:cNvSpPr>
      </xdr:nvSpPr>
      <xdr:spPr bwMode="auto">
        <a:xfrm>
          <a:off x="11239500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504825</xdr:colOff>
      <xdr:row>642</xdr:row>
      <xdr:rowOff>190500</xdr:rowOff>
    </xdr:to>
    <xdr:sp macro="" textlink="">
      <xdr:nvSpPr>
        <xdr:cNvPr id="33" name="Text Box 2"/>
        <xdr:cNvSpPr>
          <a:spLocks noChangeArrowheads="1"/>
        </xdr:cNvSpPr>
      </xdr:nvSpPr>
      <xdr:spPr bwMode="auto">
        <a:xfrm>
          <a:off x="17726025" y="58950225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34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35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3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3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38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39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40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41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447675</xdr:colOff>
      <xdr:row>642</xdr:row>
      <xdr:rowOff>190500</xdr:rowOff>
    </xdr:to>
    <xdr:sp macro="" textlink="">
      <xdr:nvSpPr>
        <xdr:cNvPr id="42" name="Text Box 1"/>
        <xdr:cNvSpPr>
          <a:spLocks noChangeArrowheads="1"/>
        </xdr:cNvSpPr>
      </xdr:nvSpPr>
      <xdr:spPr bwMode="auto">
        <a:xfrm>
          <a:off x="17592675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390525</xdr:colOff>
      <xdr:row>642</xdr:row>
      <xdr:rowOff>190500</xdr:rowOff>
    </xdr:to>
    <xdr:sp macro="" textlink="">
      <xdr:nvSpPr>
        <xdr:cNvPr id="43" name="Text Box 2"/>
        <xdr:cNvSpPr>
          <a:spLocks noChangeArrowheads="1"/>
        </xdr:cNvSpPr>
      </xdr:nvSpPr>
      <xdr:spPr bwMode="auto">
        <a:xfrm>
          <a:off x="17297400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44" name="Text Box 1"/>
        <xdr:cNvSpPr>
          <a:spLocks noChangeArrowheads="1"/>
        </xdr:cNvSpPr>
      </xdr:nvSpPr>
      <xdr:spPr bwMode="auto">
        <a:xfrm>
          <a:off x="11239500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504825</xdr:colOff>
      <xdr:row>642</xdr:row>
      <xdr:rowOff>114300</xdr:rowOff>
    </xdr:to>
    <xdr:sp macro="" textlink="">
      <xdr:nvSpPr>
        <xdr:cNvPr id="45" name="Text Box 2"/>
        <xdr:cNvSpPr>
          <a:spLocks noChangeArrowheads="1"/>
        </xdr:cNvSpPr>
      </xdr:nvSpPr>
      <xdr:spPr bwMode="auto">
        <a:xfrm>
          <a:off x="17726025" y="591597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4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4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48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49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190500</xdr:rowOff>
    </xdr:to>
    <xdr:sp macro="" textlink="">
      <xdr:nvSpPr>
        <xdr:cNvPr id="50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190500</xdr:rowOff>
    </xdr:to>
    <xdr:sp macro="" textlink="">
      <xdr:nvSpPr>
        <xdr:cNvPr id="51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190500</xdr:rowOff>
    </xdr:to>
    <xdr:sp macro="" textlink="">
      <xdr:nvSpPr>
        <xdr:cNvPr id="52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190500</xdr:rowOff>
    </xdr:to>
    <xdr:sp macro="" textlink="">
      <xdr:nvSpPr>
        <xdr:cNvPr id="53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190500</xdr:rowOff>
    </xdr:to>
    <xdr:sp macro="" textlink="">
      <xdr:nvSpPr>
        <xdr:cNvPr id="54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190500</xdr:rowOff>
    </xdr:to>
    <xdr:sp macro="" textlink="">
      <xdr:nvSpPr>
        <xdr:cNvPr id="55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190500</xdr:rowOff>
    </xdr:to>
    <xdr:sp macro="" textlink="">
      <xdr:nvSpPr>
        <xdr:cNvPr id="56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190500</xdr:rowOff>
    </xdr:to>
    <xdr:sp macro="" textlink="">
      <xdr:nvSpPr>
        <xdr:cNvPr id="57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471</xdr:row>
      <xdr:rowOff>0</xdr:rowOff>
    </xdr:from>
    <xdr:to>
      <xdr:col>0</xdr:col>
      <xdr:colOff>104775</xdr:colOff>
      <xdr:row>471</xdr:row>
      <xdr:rowOff>190500</xdr:rowOff>
    </xdr:to>
    <xdr:sp macro="" textlink="">
      <xdr:nvSpPr>
        <xdr:cNvPr id="58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471</xdr:row>
      <xdr:rowOff>0</xdr:rowOff>
    </xdr:from>
    <xdr:to>
      <xdr:col>0</xdr:col>
      <xdr:colOff>104775</xdr:colOff>
      <xdr:row>471</xdr:row>
      <xdr:rowOff>190500</xdr:rowOff>
    </xdr:to>
    <xdr:sp macro="" textlink="">
      <xdr:nvSpPr>
        <xdr:cNvPr id="59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471</xdr:row>
      <xdr:rowOff>0</xdr:rowOff>
    </xdr:from>
    <xdr:to>
      <xdr:col>0</xdr:col>
      <xdr:colOff>104775</xdr:colOff>
      <xdr:row>471</xdr:row>
      <xdr:rowOff>190500</xdr:rowOff>
    </xdr:to>
    <xdr:sp macro="" textlink="">
      <xdr:nvSpPr>
        <xdr:cNvPr id="60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471</xdr:row>
      <xdr:rowOff>0</xdr:rowOff>
    </xdr:from>
    <xdr:to>
      <xdr:col>0</xdr:col>
      <xdr:colOff>104775</xdr:colOff>
      <xdr:row>471</xdr:row>
      <xdr:rowOff>190500</xdr:rowOff>
    </xdr:to>
    <xdr:sp macro="" textlink="">
      <xdr:nvSpPr>
        <xdr:cNvPr id="61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471</xdr:row>
      <xdr:rowOff>0</xdr:rowOff>
    </xdr:from>
    <xdr:to>
      <xdr:col>0</xdr:col>
      <xdr:colOff>104775</xdr:colOff>
      <xdr:row>471</xdr:row>
      <xdr:rowOff>190500</xdr:rowOff>
    </xdr:to>
    <xdr:sp macro="" textlink="">
      <xdr:nvSpPr>
        <xdr:cNvPr id="62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471</xdr:row>
      <xdr:rowOff>0</xdr:rowOff>
    </xdr:from>
    <xdr:to>
      <xdr:col>0</xdr:col>
      <xdr:colOff>104775</xdr:colOff>
      <xdr:row>471</xdr:row>
      <xdr:rowOff>190500</xdr:rowOff>
    </xdr:to>
    <xdr:sp macro="" textlink="">
      <xdr:nvSpPr>
        <xdr:cNvPr id="63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471</xdr:row>
      <xdr:rowOff>0</xdr:rowOff>
    </xdr:from>
    <xdr:to>
      <xdr:col>0</xdr:col>
      <xdr:colOff>104775</xdr:colOff>
      <xdr:row>471</xdr:row>
      <xdr:rowOff>190500</xdr:rowOff>
    </xdr:to>
    <xdr:sp macro="" textlink="">
      <xdr:nvSpPr>
        <xdr:cNvPr id="64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471</xdr:row>
      <xdr:rowOff>0</xdr:rowOff>
    </xdr:from>
    <xdr:to>
      <xdr:col>0</xdr:col>
      <xdr:colOff>104775</xdr:colOff>
      <xdr:row>471</xdr:row>
      <xdr:rowOff>190500</xdr:rowOff>
    </xdr:to>
    <xdr:sp macro="" textlink="">
      <xdr:nvSpPr>
        <xdr:cNvPr id="65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471</xdr:row>
      <xdr:rowOff>0</xdr:rowOff>
    </xdr:from>
    <xdr:to>
      <xdr:col>0</xdr:col>
      <xdr:colOff>104775</xdr:colOff>
      <xdr:row>471</xdr:row>
      <xdr:rowOff>190500</xdr:rowOff>
    </xdr:to>
    <xdr:sp macro="" textlink="">
      <xdr:nvSpPr>
        <xdr:cNvPr id="66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471</xdr:row>
      <xdr:rowOff>0</xdr:rowOff>
    </xdr:from>
    <xdr:to>
      <xdr:col>0</xdr:col>
      <xdr:colOff>104775</xdr:colOff>
      <xdr:row>471</xdr:row>
      <xdr:rowOff>190500</xdr:rowOff>
    </xdr:to>
    <xdr:sp macro="" textlink="">
      <xdr:nvSpPr>
        <xdr:cNvPr id="67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471</xdr:row>
      <xdr:rowOff>0</xdr:rowOff>
    </xdr:from>
    <xdr:to>
      <xdr:col>0</xdr:col>
      <xdr:colOff>104775</xdr:colOff>
      <xdr:row>471</xdr:row>
      <xdr:rowOff>190500</xdr:rowOff>
    </xdr:to>
    <xdr:sp macro="" textlink="">
      <xdr:nvSpPr>
        <xdr:cNvPr id="68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471</xdr:row>
      <xdr:rowOff>0</xdr:rowOff>
    </xdr:from>
    <xdr:to>
      <xdr:col>0</xdr:col>
      <xdr:colOff>104775</xdr:colOff>
      <xdr:row>471</xdr:row>
      <xdr:rowOff>190500</xdr:rowOff>
    </xdr:to>
    <xdr:sp macro="" textlink="">
      <xdr:nvSpPr>
        <xdr:cNvPr id="69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471</xdr:row>
      <xdr:rowOff>0</xdr:rowOff>
    </xdr:from>
    <xdr:to>
      <xdr:col>0</xdr:col>
      <xdr:colOff>104775</xdr:colOff>
      <xdr:row>471</xdr:row>
      <xdr:rowOff>190500</xdr:rowOff>
    </xdr:to>
    <xdr:sp macro="" textlink="">
      <xdr:nvSpPr>
        <xdr:cNvPr id="70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471</xdr:row>
      <xdr:rowOff>0</xdr:rowOff>
    </xdr:from>
    <xdr:to>
      <xdr:col>0</xdr:col>
      <xdr:colOff>104775</xdr:colOff>
      <xdr:row>471</xdr:row>
      <xdr:rowOff>190500</xdr:rowOff>
    </xdr:to>
    <xdr:sp macro="" textlink="">
      <xdr:nvSpPr>
        <xdr:cNvPr id="71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471</xdr:row>
      <xdr:rowOff>0</xdr:rowOff>
    </xdr:from>
    <xdr:to>
      <xdr:col>0</xdr:col>
      <xdr:colOff>104775</xdr:colOff>
      <xdr:row>471</xdr:row>
      <xdr:rowOff>190500</xdr:rowOff>
    </xdr:to>
    <xdr:sp macro="" textlink="">
      <xdr:nvSpPr>
        <xdr:cNvPr id="72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471</xdr:row>
      <xdr:rowOff>0</xdr:rowOff>
    </xdr:from>
    <xdr:to>
      <xdr:col>0</xdr:col>
      <xdr:colOff>104775</xdr:colOff>
      <xdr:row>471</xdr:row>
      <xdr:rowOff>190500</xdr:rowOff>
    </xdr:to>
    <xdr:sp macro="" textlink="">
      <xdr:nvSpPr>
        <xdr:cNvPr id="73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74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75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76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77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78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79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80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81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547</xdr:row>
      <xdr:rowOff>0</xdr:rowOff>
    </xdr:from>
    <xdr:to>
      <xdr:col>0</xdr:col>
      <xdr:colOff>104775</xdr:colOff>
      <xdr:row>547</xdr:row>
      <xdr:rowOff>190500</xdr:rowOff>
    </xdr:to>
    <xdr:sp macro="" textlink="">
      <xdr:nvSpPr>
        <xdr:cNvPr id="82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547</xdr:row>
      <xdr:rowOff>0</xdr:rowOff>
    </xdr:from>
    <xdr:to>
      <xdr:col>0</xdr:col>
      <xdr:colOff>104775</xdr:colOff>
      <xdr:row>547</xdr:row>
      <xdr:rowOff>190500</xdr:rowOff>
    </xdr:to>
    <xdr:sp macro="" textlink="">
      <xdr:nvSpPr>
        <xdr:cNvPr id="83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547</xdr:row>
      <xdr:rowOff>0</xdr:rowOff>
    </xdr:from>
    <xdr:to>
      <xdr:col>0</xdr:col>
      <xdr:colOff>104775</xdr:colOff>
      <xdr:row>547</xdr:row>
      <xdr:rowOff>190500</xdr:rowOff>
    </xdr:to>
    <xdr:sp macro="" textlink="">
      <xdr:nvSpPr>
        <xdr:cNvPr id="84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547</xdr:row>
      <xdr:rowOff>0</xdr:rowOff>
    </xdr:from>
    <xdr:to>
      <xdr:col>0</xdr:col>
      <xdr:colOff>104775</xdr:colOff>
      <xdr:row>547</xdr:row>
      <xdr:rowOff>190500</xdr:rowOff>
    </xdr:to>
    <xdr:sp macro="" textlink="">
      <xdr:nvSpPr>
        <xdr:cNvPr id="85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547</xdr:row>
      <xdr:rowOff>0</xdr:rowOff>
    </xdr:from>
    <xdr:to>
      <xdr:col>0</xdr:col>
      <xdr:colOff>104775</xdr:colOff>
      <xdr:row>547</xdr:row>
      <xdr:rowOff>190500</xdr:rowOff>
    </xdr:to>
    <xdr:sp macro="" textlink="">
      <xdr:nvSpPr>
        <xdr:cNvPr id="86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547</xdr:row>
      <xdr:rowOff>0</xdr:rowOff>
    </xdr:from>
    <xdr:to>
      <xdr:col>0</xdr:col>
      <xdr:colOff>104775</xdr:colOff>
      <xdr:row>547</xdr:row>
      <xdr:rowOff>190500</xdr:rowOff>
    </xdr:to>
    <xdr:sp macro="" textlink="">
      <xdr:nvSpPr>
        <xdr:cNvPr id="87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547</xdr:row>
      <xdr:rowOff>0</xdr:rowOff>
    </xdr:from>
    <xdr:to>
      <xdr:col>0</xdr:col>
      <xdr:colOff>104775</xdr:colOff>
      <xdr:row>547</xdr:row>
      <xdr:rowOff>190500</xdr:rowOff>
    </xdr:to>
    <xdr:sp macro="" textlink="">
      <xdr:nvSpPr>
        <xdr:cNvPr id="88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547</xdr:row>
      <xdr:rowOff>0</xdr:rowOff>
    </xdr:from>
    <xdr:to>
      <xdr:col>0</xdr:col>
      <xdr:colOff>104775</xdr:colOff>
      <xdr:row>547</xdr:row>
      <xdr:rowOff>190500</xdr:rowOff>
    </xdr:to>
    <xdr:sp macro="" textlink="">
      <xdr:nvSpPr>
        <xdr:cNvPr id="89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90" name="Text Box 1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91" name="Text Box 2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92" name="Text Box 1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93" name="Text Box 2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4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5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6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7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8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9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0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1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102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103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104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105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10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10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108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642</xdr:row>
      <xdr:rowOff>0</xdr:rowOff>
    </xdr:from>
    <xdr:to>
      <xdr:col>0</xdr:col>
      <xdr:colOff>104775</xdr:colOff>
      <xdr:row>642</xdr:row>
      <xdr:rowOff>190500</xdr:rowOff>
    </xdr:to>
    <xdr:sp macro="" textlink="">
      <xdr:nvSpPr>
        <xdr:cNvPr id="109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371475</xdr:colOff>
      <xdr:row>17</xdr:row>
      <xdr:rowOff>219075</xdr:rowOff>
    </xdr:to>
    <xdr:sp macro="" textlink="">
      <xdr:nvSpPr>
        <xdr:cNvPr id="112" name="Text Box 1"/>
        <xdr:cNvSpPr>
          <a:spLocks noChangeArrowheads="1"/>
        </xdr:cNvSpPr>
      </xdr:nvSpPr>
      <xdr:spPr bwMode="auto">
        <a:xfrm>
          <a:off x="11239500" y="10668000"/>
          <a:ext cx="3714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342900</xdr:colOff>
      <xdr:row>17</xdr:row>
      <xdr:rowOff>219075</xdr:rowOff>
    </xdr:to>
    <xdr:sp macro="" textlink="">
      <xdr:nvSpPr>
        <xdr:cNvPr id="113" name="Text Box 2"/>
        <xdr:cNvSpPr>
          <a:spLocks noChangeArrowheads="1"/>
        </xdr:cNvSpPr>
      </xdr:nvSpPr>
      <xdr:spPr bwMode="auto">
        <a:xfrm>
          <a:off x="11239500" y="10668000"/>
          <a:ext cx="3429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4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5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219075</xdr:rowOff>
    </xdr:to>
    <xdr:sp macro="" textlink="">
      <xdr:nvSpPr>
        <xdr:cNvPr id="116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428625</xdr:colOff>
      <xdr:row>25</xdr:row>
      <xdr:rowOff>171450</xdr:rowOff>
    </xdr:to>
    <xdr:sp macro="" textlink="">
      <xdr:nvSpPr>
        <xdr:cNvPr id="117" name="Text Box 2"/>
        <xdr:cNvSpPr>
          <a:spLocks noChangeArrowheads="1"/>
        </xdr:cNvSpPr>
      </xdr:nvSpPr>
      <xdr:spPr bwMode="auto">
        <a:xfrm>
          <a:off x="11239500" y="12439650"/>
          <a:ext cx="4286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8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9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2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3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4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5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460</xdr:row>
      <xdr:rowOff>0</xdr:rowOff>
    </xdr:from>
    <xdr:to>
      <xdr:col>0</xdr:col>
      <xdr:colOff>371475</xdr:colOff>
      <xdr:row>460</xdr:row>
      <xdr:rowOff>190500</xdr:rowOff>
    </xdr:to>
    <xdr:sp macro="" textlink="">
      <xdr:nvSpPr>
        <xdr:cNvPr id="126" name="Text Box 1"/>
        <xdr:cNvSpPr>
          <a:spLocks noChangeArrowheads="1"/>
        </xdr:cNvSpPr>
      </xdr:nvSpPr>
      <xdr:spPr bwMode="auto">
        <a:xfrm>
          <a:off x="11239500" y="332613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460</xdr:row>
      <xdr:rowOff>0</xdr:rowOff>
    </xdr:from>
    <xdr:to>
      <xdr:col>0</xdr:col>
      <xdr:colOff>342900</xdr:colOff>
      <xdr:row>460</xdr:row>
      <xdr:rowOff>190500</xdr:rowOff>
    </xdr:to>
    <xdr:sp macro="" textlink="">
      <xdr:nvSpPr>
        <xdr:cNvPr id="127" name="Text Box 2"/>
        <xdr:cNvSpPr>
          <a:spLocks noChangeArrowheads="1"/>
        </xdr:cNvSpPr>
      </xdr:nvSpPr>
      <xdr:spPr bwMode="auto">
        <a:xfrm>
          <a:off x="11239500" y="332613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460</xdr:row>
      <xdr:rowOff>0</xdr:rowOff>
    </xdr:from>
    <xdr:to>
      <xdr:col>0</xdr:col>
      <xdr:colOff>104775</xdr:colOff>
      <xdr:row>460</xdr:row>
      <xdr:rowOff>190500</xdr:rowOff>
    </xdr:to>
    <xdr:sp macro="" textlink="">
      <xdr:nvSpPr>
        <xdr:cNvPr id="128" name="Text Box 1"/>
        <xdr:cNvSpPr>
          <a:spLocks noChangeArrowheads="1"/>
        </xdr:cNvSpPr>
      </xdr:nvSpPr>
      <xdr:spPr bwMode="auto">
        <a:xfrm>
          <a:off x="11239500" y="33261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460</xdr:row>
      <xdr:rowOff>0</xdr:rowOff>
    </xdr:from>
    <xdr:to>
      <xdr:col>0</xdr:col>
      <xdr:colOff>428625</xdr:colOff>
      <xdr:row>460</xdr:row>
      <xdr:rowOff>114300</xdr:rowOff>
    </xdr:to>
    <xdr:sp macro="" textlink="">
      <xdr:nvSpPr>
        <xdr:cNvPr id="129" name="Text Box 2"/>
        <xdr:cNvSpPr>
          <a:spLocks noChangeArrowheads="1"/>
        </xdr:cNvSpPr>
      </xdr:nvSpPr>
      <xdr:spPr bwMode="auto">
        <a:xfrm>
          <a:off x="11239500" y="332613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130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131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132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133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34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35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36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37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38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39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40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41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42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43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44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45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4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4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219075</xdr:rowOff>
    </xdr:to>
    <xdr:sp macro="" textlink="">
      <xdr:nvSpPr>
        <xdr:cNvPr id="148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219075</xdr:rowOff>
    </xdr:to>
    <xdr:sp macro="" textlink="">
      <xdr:nvSpPr>
        <xdr:cNvPr id="149" name="Text Box 2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219075</xdr:rowOff>
    </xdr:to>
    <xdr:sp macro="" textlink="">
      <xdr:nvSpPr>
        <xdr:cNvPr id="152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28575</xdr:colOff>
      <xdr:row>25</xdr:row>
      <xdr:rowOff>171450</xdr:rowOff>
    </xdr:to>
    <xdr:sp macro="" textlink="">
      <xdr:nvSpPr>
        <xdr:cNvPr id="153" name="Text Box 2"/>
        <xdr:cNvSpPr>
          <a:spLocks noChangeArrowheads="1"/>
        </xdr:cNvSpPr>
      </xdr:nvSpPr>
      <xdr:spPr bwMode="auto">
        <a:xfrm>
          <a:off x="11239500" y="12439650"/>
          <a:ext cx="28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4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5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8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9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6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6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62" name="Text Box 1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63" name="Text Box 2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64" name="Text Box 1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28575</xdr:colOff>
      <xdr:row>518</xdr:row>
      <xdr:rowOff>114300</xdr:rowOff>
    </xdr:to>
    <xdr:sp macro="" textlink="">
      <xdr:nvSpPr>
        <xdr:cNvPr id="165" name="Text Box 2"/>
        <xdr:cNvSpPr>
          <a:spLocks noChangeArrowheads="1"/>
        </xdr:cNvSpPr>
      </xdr:nvSpPr>
      <xdr:spPr bwMode="auto">
        <a:xfrm>
          <a:off x="11239500" y="395859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166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167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168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169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0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1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2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3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4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5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6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7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104775</xdr:colOff>
      <xdr:row>98</xdr:row>
      <xdr:rowOff>190500</xdr:rowOff>
    </xdr:to>
    <xdr:sp macro="" textlink="">
      <xdr:nvSpPr>
        <xdr:cNvPr id="178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104775</xdr:colOff>
      <xdr:row>98</xdr:row>
      <xdr:rowOff>190500</xdr:rowOff>
    </xdr:to>
    <xdr:sp macro="" textlink="">
      <xdr:nvSpPr>
        <xdr:cNvPr id="179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104775</xdr:colOff>
      <xdr:row>98</xdr:row>
      <xdr:rowOff>190500</xdr:rowOff>
    </xdr:to>
    <xdr:sp macro="" textlink="">
      <xdr:nvSpPr>
        <xdr:cNvPr id="180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104775</xdr:colOff>
      <xdr:row>98</xdr:row>
      <xdr:rowOff>190500</xdr:rowOff>
    </xdr:to>
    <xdr:sp macro="" textlink="">
      <xdr:nvSpPr>
        <xdr:cNvPr id="181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104775</xdr:colOff>
      <xdr:row>98</xdr:row>
      <xdr:rowOff>190500</xdr:rowOff>
    </xdr:to>
    <xdr:sp macro="" textlink="">
      <xdr:nvSpPr>
        <xdr:cNvPr id="182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104775</xdr:colOff>
      <xdr:row>98</xdr:row>
      <xdr:rowOff>190500</xdr:rowOff>
    </xdr:to>
    <xdr:sp macro="" textlink="">
      <xdr:nvSpPr>
        <xdr:cNvPr id="183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104775</xdr:colOff>
      <xdr:row>98</xdr:row>
      <xdr:rowOff>190500</xdr:rowOff>
    </xdr:to>
    <xdr:sp macro="" textlink="">
      <xdr:nvSpPr>
        <xdr:cNvPr id="184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104775</xdr:colOff>
      <xdr:row>98</xdr:row>
      <xdr:rowOff>190500</xdr:rowOff>
    </xdr:to>
    <xdr:sp macro="" textlink="">
      <xdr:nvSpPr>
        <xdr:cNvPr id="185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505</xdr:row>
      <xdr:rowOff>0</xdr:rowOff>
    </xdr:from>
    <xdr:to>
      <xdr:col>0</xdr:col>
      <xdr:colOff>104775</xdr:colOff>
      <xdr:row>505</xdr:row>
      <xdr:rowOff>190500</xdr:rowOff>
    </xdr:to>
    <xdr:sp macro="" textlink="">
      <xdr:nvSpPr>
        <xdr:cNvPr id="186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505</xdr:row>
      <xdr:rowOff>0</xdr:rowOff>
    </xdr:from>
    <xdr:to>
      <xdr:col>0</xdr:col>
      <xdr:colOff>104775</xdr:colOff>
      <xdr:row>505</xdr:row>
      <xdr:rowOff>190500</xdr:rowOff>
    </xdr:to>
    <xdr:sp macro="" textlink="">
      <xdr:nvSpPr>
        <xdr:cNvPr id="187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505</xdr:row>
      <xdr:rowOff>0</xdr:rowOff>
    </xdr:from>
    <xdr:to>
      <xdr:col>0</xdr:col>
      <xdr:colOff>104775</xdr:colOff>
      <xdr:row>505</xdr:row>
      <xdr:rowOff>190500</xdr:rowOff>
    </xdr:to>
    <xdr:sp macro="" textlink="">
      <xdr:nvSpPr>
        <xdr:cNvPr id="188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505</xdr:row>
      <xdr:rowOff>0</xdr:rowOff>
    </xdr:from>
    <xdr:to>
      <xdr:col>0</xdr:col>
      <xdr:colOff>104775</xdr:colOff>
      <xdr:row>505</xdr:row>
      <xdr:rowOff>190500</xdr:rowOff>
    </xdr:to>
    <xdr:sp macro="" textlink="">
      <xdr:nvSpPr>
        <xdr:cNvPr id="189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505</xdr:row>
      <xdr:rowOff>0</xdr:rowOff>
    </xdr:from>
    <xdr:to>
      <xdr:col>0</xdr:col>
      <xdr:colOff>104775</xdr:colOff>
      <xdr:row>505</xdr:row>
      <xdr:rowOff>190500</xdr:rowOff>
    </xdr:to>
    <xdr:sp macro="" textlink="">
      <xdr:nvSpPr>
        <xdr:cNvPr id="190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505</xdr:row>
      <xdr:rowOff>0</xdr:rowOff>
    </xdr:from>
    <xdr:to>
      <xdr:col>0</xdr:col>
      <xdr:colOff>104775</xdr:colOff>
      <xdr:row>505</xdr:row>
      <xdr:rowOff>190500</xdr:rowOff>
    </xdr:to>
    <xdr:sp macro="" textlink="">
      <xdr:nvSpPr>
        <xdr:cNvPr id="191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505</xdr:row>
      <xdr:rowOff>0</xdr:rowOff>
    </xdr:from>
    <xdr:to>
      <xdr:col>0</xdr:col>
      <xdr:colOff>104775</xdr:colOff>
      <xdr:row>505</xdr:row>
      <xdr:rowOff>190500</xdr:rowOff>
    </xdr:to>
    <xdr:sp macro="" textlink="">
      <xdr:nvSpPr>
        <xdr:cNvPr id="192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505</xdr:row>
      <xdr:rowOff>0</xdr:rowOff>
    </xdr:from>
    <xdr:to>
      <xdr:col>0</xdr:col>
      <xdr:colOff>104775</xdr:colOff>
      <xdr:row>505</xdr:row>
      <xdr:rowOff>190500</xdr:rowOff>
    </xdr:to>
    <xdr:sp macro="" textlink="">
      <xdr:nvSpPr>
        <xdr:cNvPr id="193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505</xdr:row>
      <xdr:rowOff>0</xdr:rowOff>
    </xdr:from>
    <xdr:to>
      <xdr:col>0</xdr:col>
      <xdr:colOff>104775</xdr:colOff>
      <xdr:row>505</xdr:row>
      <xdr:rowOff>190500</xdr:rowOff>
    </xdr:to>
    <xdr:sp macro="" textlink="">
      <xdr:nvSpPr>
        <xdr:cNvPr id="194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505</xdr:row>
      <xdr:rowOff>0</xdr:rowOff>
    </xdr:from>
    <xdr:to>
      <xdr:col>0</xdr:col>
      <xdr:colOff>104775</xdr:colOff>
      <xdr:row>505</xdr:row>
      <xdr:rowOff>190500</xdr:rowOff>
    </xdr:to>
    <xdr:sp macro="" textlink="">
      <xdr:nvSpPr>
        <xdr:cNvPr id="195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505</xdr:row>
      <xdr:rowOff>0</xdr:rowOff>
    </xdr:from>
    <xdr:to>
      <xdr:col>0</xdr:col>
      <xdr:colOff>104775</xdr:colOff>
      <xdr:row>505</xdr:row>
      <xdr:rowOff>190500</xdr:rowOff>
    </xdr:to>
    <xdr:sp macro="" textlink="">
      <xdr:nvSpPr>
        <xdr:cNvPr id="196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505</xdr:row>
      <xdr:rowOff>0</xdr:rowOff>
    </xdr:from>
    <xdr:to>
      <xdr:col>0</xdr:col>
      <xdr:colOff>104775</xdr:colOff>
      <xdr:row>505</xdr:row>
      <xdr:rowOff>190500</xdr:rowOff>
    </xdr:to>
    <xdr:sp macro="" textlink="">
      <xdr:nvSpPr>
        <xdr:cNvPr id="197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505</xdr:row>
      <xdr:rowOff>0</xdr:rowOff>
    </xdr:from>
    <xdr:to>
      <xdr:col>0</xdr:col>
      <xdr:colOff>104775</xdr:colOff>
      <xdr:row>505</xdr:row>
      <xdr:rowOff>190500</xdr:rowOff>
    </xdr:to>
    <xdr:sp macro="" textlink="">
      <xdr:nvSpPr>
        <xdr:cNvPr id="198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505</xdr:row>
      <xdr:rowOff>0</xdr:rowOff>
    </xdr:from>
    <xdr:to>
      <xdr:col>0</xdr:col>
      <xdr:colOff>104775</xdr:colOff>
      <xdr:row>505</xdr:row>
      <xdr:rowOff>190500</xdr:rowOff>
    </xdr:to>
    <xdr:sp macro="" textlink="">
      <xdr:nvSpPr>
        <xdr:cNvPr id="199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505</xdr:row>
      <xdr:rowOff>0</xdr:rowOff>
    </xdr:from>
    <xdr:to>
      <xdr:col>0</xdr:col>
      <xdr:colOff>104775</xdr:colOff>
      <xdr:row>505</xdr:row>
      <xdr:rowOff>190500</xdr:rowOff>
    </xdr:to>
    <xdr:sp macro="" textlink="">
      <xdr:nvSpPr>
        <xdr:cNvPr id="200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505</xdr:row>
      <xdr:rowOff>0</xdr:rowOff>
    </xdr:from>
    <xdr:to>
      <xdr:col>0</xdr:col>
      <xdr:colOff>104775</xdr:colOff>
      <xdr:row>505</xdr:row>
      <xdr:rowOff>190500</xdr:rowOff>
    </xdr:to>
    <xdr:sp macro="" textlink="">
      <xdr:nvSpPr>
        <xdr:cNvPr id="201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553</xdr:row>
      <xdr:rowOff>0</xdr:rowOff>
    </xdr:from>
    <xdr:to>
      <xdr:col>0</xdr:col>
      <xdr:colOff>447675</xdr:colOff>
      <xdr:row>554</xdr:row>
      <xdr:rowOff>0</xdr:rowOff>
    </xdr:to>
    <xdr:sp macro="" textlink="">
      <xdr:nvSpPr>
        <xdr:cNvPr id="202" name="Text Box 1"/>
        <xdr:cNvSpPr>
          <a:spLocks noChangeArrowheads="1"/>
        </xdr:cNvSpPr>
      </xdr:nvSpPr>
      <xdr:spPr bwMode="auto">
        <a:xfrm>
          <a:off x="17592675" y="54549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553</xdr:row>
      <xdr:rowOff>0</xdr:rowOff>
    </xdr:from>
    <xdr:to>
      <xdr:col>0</xdr:col>
      <xdr:colOff>390525</xdr:colOff>
      <xdr:row>554</xdr:row>
      <xdr:rowOff>0</xdr:rowOff>
    </xdr:to>
    <xdr:sp macro="" textlink="">
      <xdr:nvSpPr>
        <xdr:cNvPr id="203" name="Text Box 2"/>
        <xdr:cNvSpPr>
          <a:spLocks noChangeArrowheads="1"/>
        </xdr:cNvSpPr>
      </xdr:nvSpPr>
      <xdr:spPr bwMode="auto">
        <a:xfrm>
          <a:off x="17297400" y="54549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553</xdr:row>
      <xdr:rowOff>0</xdr:rowOff>
    </xdr:from>
    <xdr:to>
      <xdr:col>0</xdr:col>
      <xdr:colOff>104775</xdr:colOff>
      <xdr:row>554</xdr:row>
      <xdr:rowOff>0</xdr:rowOff>
    </xdr:to>
    <xdr:sp macro="" textlink="">
      <xdr:nvSpPr>
        <xdr:cNvPr id="204" name="Text Box 1"/>
        <xdr:cNvSpPr>
          <a:spLocks noChangeArrowheads="1"/>
        </xdr:cNvSpPr>
      </xdr:nvSpPr>
      <xdr:spPr bwMode="auto">
        <a:xfrm>
          <a:off x="11239500" y="54549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559</xdr:row>
      <xdr:rowOff>0</xdr:rowOff>
    </xdr:from>
    <xdr:to>
      <xdr:col>0</xdr:col>
      <xdr:colOff>104775</xdr:colOff>
      <xdr:row>559</xdr:row>
      <xdr:rowOff>190500</xdr:rowOff>
    </xdr:to>
    <xdr:sp macro="" textlink="">
      <xdr:nvSpPr>
        <xdr:cNvPr id="205" name="Text Box 1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559</xdr:row>
      <xdr:rowOff>0</xdr:rowOff>
    </xdr:from>
    <xdr:to>
      <xdr:col>0</xdr:col>
      <xdr:colOff>104775</xdr:colOff>
      <xdr:row>559</xdr:row>
      <xdr:rowOff>190500</xdr:rowOff>
    </xdr:to>
    <xdr:sp macro="" textlink="">
      <xdr:nvSpPr>
        <xdr:cNvPr id="206" name="Text Box 2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559</xdr:row>
      <xdr:rowOff>0</xdr:rowOff>
    </xdr:from>
    <xdr:to>
      <xdr:col>0</xdr:col>
      <xdr:colOff>104775</xdr:colOff>
      <xdr:row>559</xdr:row>
      <xdr:rowOff>190500</xdr:rowOff>
    </xdr:to>
    <xdr:sp macro="" textlink="">
      <xdr:nvSpPr>
        <xdr:cNvPr id="207" name="Text Box 1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559</xdr:row>
      <xdr:rowOff>0</xdr:rowOff>
    </xdr:from>
    <xdr:to>
      <xdr:col>0</xdr:col>
      <xdr:colOff>104775</xdr:colOff>
      <xdr:row>559</xdr:row>
      <xdr:rowOff>190500</xdr:rowOff>
    </xdr:to>
    <xdr:sp macro="" textlink="">
      <xdr:nvSpPr>
        <xdr:cNvPr id="208" name="Text Box 2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209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210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211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212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213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214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215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216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217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218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219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220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221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222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223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224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87</xdr:row>
      <xdr:rowOff>0</xdr:rowOff>
    </xdr:to>
    <xdr:sp macro="" textlink="">
      <xdr:nvSpPr>
        <xdr:cNvPr id="225" name="Text Box 1"/>
        <xdr:cNvSpPr>
          <a:spLocks noChangeArrowheads="1"/>
        </xdr:cNvSpPr>
      </xdr:nvSpPr>
      <xdr:spPr bwMode="auto">
        <a:xfrm>
          <a:off x="11239500" y="50339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26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27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28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29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0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1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2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3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4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5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6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7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8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9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0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1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2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3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4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5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6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7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8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9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0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1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2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3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4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5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6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7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8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9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62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63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78</xdr:row>
      <xdr:rowOff>9525</xdr:rowOff>
    </xdr:to>
    <xdr:sp macro="" textlink="">
      <xdr:nvSpPr>
        <xdr:cNvPr id="264" name="Text Box 1"/>
        <xdr:cNvSpPr>
          <a:spLocks noChangeArrowheads="1"/>
        </xdr:cNvSpPr>
      </xdr:nvSpPr>
      <xdr:spPr bwMode="auto">
        <a:xfrm>
          <a:off x="11239500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518</xdr:row>
      <xdr:rowOff>95250</xdr:rowOff>
    </xdr:from>
    <xdr:to>
      <xdr:col>9</xdr:col>
      <xdr:colOff>161925</xdr:colOff>
      <xdr:row>518</xdr:row>
      <xdr:rowOff>200025</xdr:rowOff>
    </xdr:to>
    <xdr:sp macro="" textlink="">
      <xdr:nvSpPr>
        <xdr:cNvPr id="265" name="Text Box 2"/>
        <xdr:cNvSpPr>
          <a:spLocks noChangeArrowheads="1"/>
        </xdr:cNvSpPr>
      </xdr:nvSpPr>
      <xdr:spPr bwMode="auto">
        <a:xfrm>
          <a:off x="17726025" y="40938450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66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67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268" name="Text Box 1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269" name="Text Box 2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70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71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272" name="Text Box 1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273" name="Text Box 2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266700</xdr:colOff>
      <xdr:row>638</xdr:row>
      <xdr:rowOff>0</xdr:rowOff>
    </xdr:from>
    <xdr:to>
      <xdr:col>8</xdr:col>
      <xdr:colOff>314325</xdr:colOff>
      <xdr:row>638</xdr:row>
      <xdr:rowOff>190500</xdr:rowOff>
    </xdr:to>
    <xdr:sp macro="" textlink="">
      <xdr:nvSpPr>
        <xdr:cNvPr id="274" name="Text Box 1"/>
        <xdr:cNvSpPr>
          <a:spLocks noChangeArrowheads="1"/>
        </xdr:cNvSpPr>
      </xdr:nvSpPr>
      <xdr:spPr bwMode="auto">
        <a:xfrm>
          <a:off x="17592675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295275</xdr:colOff>
      <xdr:row>638</xdr:row>
      <xdr:rowOff>0</xdr:rowOff>
    </xdr:from>
    <xdr:to>
      <xdr:col>7</xdr:col>
      <xdr:colOff>95250</xdr:colOff>
      <xdr:row>638</xdr:row>
      <xdr:rowOff>190500</xdr:rowOff>
    </xdr:to>
    <xdr:sp macro="" textlink="">
      <xdr:nvSpPr>
        <xdr:cNvPr id="275" name="Text Box 2"/>
        <xdr:cNvSpPr>
          <a:spLocks noChangeArrowheads="1"/>
        </xdr:cNvSpPr>
      </xdr:nvSpPr>
      <xdr:spPr bwMode="auto">
        <a:xfrm>
          <a:off x="172974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27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638</xdr:row>
      <xdr:rowOff>0</xdr:rowOff>
    </xdr:from>
    <xdr:to>
      <xdr:col>9</xdr:col>
      <xdr:colOff>161925</xdr:colOff>
      <xdr:row>638</xdr:row>
      <xdr:rowOff>114300</xdr:rowOff>
    </xdr:to>
    <xdr:sp macro="" textlink="">
      <xdr:nvSpPr>
        <xdr:cNvPr id="277" name="Text Box 2"/>
        <xdr:cNvSpPr>
          <a:spLocks noChangeArrowheads="1"/>
        </xdr:cNvSpPr>
      </xdr:nvSpPr>
      <xdr:spPr bwMode="auto">
        <a:xfrm>
          <a:off x="17726025" y="589502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83</xdr:row>
      <xdr:rowOff>0</xdr:rowOff>
    </xdr:from>
    <xdr:to>
      <xdr:col>0</xdr:col>
      <xdr:colOff>104775</xdr:colOff>
      <xdr:row>83</xdr:row>
      <xdr:rowOff>190500</xdr:rowOff>
    </xdr:to>
    <xdr:sp macro="" textlink="">
      <xdr:nvSpPr>
        <xdr:cNvPr id="278" name="Text Box 1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83</xdr:row>
      <xdr:rowOff>0</xdr:rowOff>
    </xdr:from>
    <xdr:to>
      <xdr:col>0</xdr:col>
      <xdr:colOff>104775</xdr:colOff>
      <xdr:row>83</xdr:row>
      <xdr:rowOff>190500</xdr:rowOff>
    </xdr:to>
    <xdr:sp macro="" textlink="">
      <xdr:nvSpPr>
        <xdr:cNvPr id="279" name="Text Box 2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83</xdr:row>
      <xdr:rowOff>0</xdr:rowOff>
    </xdr:from>
    <xdr:to>
      <xdr:col>0</xdr:col>
      <xdr:colOff>104775</xdr:colOff>
      <xdr:row>83</xdr:row>
      <xdr:rowOff>190500</xdr:rowOff>
    </xdr:to>
    <xdr:sp macro="" textlink="">
      <xdr:nvSpPr>
        <xdr:cNvPr id="280" name="Text Box 1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83</xdr:row>
      <xdr:rowOff>0</xdr:rowOff>
    </xdr:from>
    <xdr:to>
      <xdr:col>0</xdr:col>
      <xdr:colOff>104775</xdr:colOff>
      <xdr:row>83</xdr:row>
      <xdr:rowOff>190500</xdr:rowOff>
    </xdr:to>
    <xdr:sp macro="" textlink="">
      <xdr:nvSpPr>
        <xdr:cNvPr id="281" name="Text Box 2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282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283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266700</xdr:colOff>
      <xdr:row>638</xdr:row>
      <xdr:rowOff>0</xdr:rowOff>
    </xdr:from>
    <xdr:to>
      <xdr:col>8</xdr:col>
      <xdr:colOff>314325</xdr:colOff>
      <xdr:row>639</xdr:row>
      <xdr:rowOff>9525</xdr:rowOff>
    </xdr:to>
    <xdr:sp macro="" textlink="">
      <xdr:nvSpPr>
        <xdr:cNvPr id="284" name="Text Box 1"/>
        <xdr:cNvSpPr>
          <a:spLocks noChangeArrowheads="1"/>
        </xdr:cNvSpPr>
      </xdr:nvSpPr>
      <xdr:spPr bwMode="auto">
        <a:xfrm>
          <a:off x="17592675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295275</xdr:colOff>
      <xdr:row>638</xdr:row>
      <xdr:rowOff>0</xdr:rowOff>
    </xdr:from>
    <xdr:to>
      <xdr:col>7</xdr:col>
      <xdr:colOff>95250</xdr:colOff>
      <xdr:row>639</xdr:row>
      <xdr:rowOff>9525</xdr:rowOff>
    </xdr:to>
    <xdr:sp macro="" textlink="">
      <xdr:nvSpPr>
        <xdr:cNvPr id="285" name="Text Box 2"/>
        <xdr:cNvSpPr>
          <a:spLocks noChangeArrowheads="1"/>
        </xdr:cNvSpPr>
      </xdr:nvSpPr>
      <xdr:spPr bwMode="auto">
        <a:xfrm>
          <a:off x="17297400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28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28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639</xdr:row>
      <xdr:rowOff>9525</xdr:rowOff>
    </xdr:to>
    <xdr:sp macro="" textlink="">
      <xdr:nvSpPr>
        <xdr:cNvPr id="288" name="Text Box 1"/>
        <xdr:cNvSpPr>
          <a:spLocks noChangeArrowheads="1"/>
        </xdr:cNvSpPr>
      </xdr:nvSpPr>
      <xdr:spPr bwMode="auto">
        <a:xfrm>
          <a:off x="11239500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638</xdr:row>
      <xdr:rowOff>0</xdr:rowOff>
    </xdr:from>
    <xdr:to>
      <xdr:col>9</xdr:col>
      <xdr:colOff>161925</xdr:colOff>
      <xdr:row>639</xdr:row>
      <xdr:rowOff>0</xdr:rowOff>
    </xdr:to>
    <xdr:sp macro="" textlink="">
      <xdr:nvSpPr>
        <xdr:cNvPr id="289" name="Text Box 2"/>
        <xdr:cNvSpPr>
          <a:spLocks noChangeArrowheads="1"/>
        </xdr:cNvSpPr>
      </xdr:nvSpPr>
      <xdr:spPr bwMode="auto">
        <a:xfrm>
          <a:off x="17726025" y="58950225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290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291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292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293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294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295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29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29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266700</xdr:colOff>
      <xdr:row>639</xdr:row>
      <xdr:rowOff>0</xdr:rowOff>
    </xdr:from>
    <xdr:to>
      <xdr:col>8</xdr:col>
      <xdr:colOff>314325</xdr:colOff>
      <xdr:row>639</xdr:row>
      <xdr:rowOff>190500</xdr:rowOff>
    </xdr:to>
    <xdr:sp macro="" textlink="">
      <xdr:nvSpPr>
        <xdr:cNvPr id="298" name="Text Box 1"/>
        <xdr:cNvSpPr>
          <a:spLocks noChangeArrowheads="1"/>
        </xdr:cNvSpPr>
      </xdr:nvSpPr>
      <xdr:spPr bwMode="auto">
        <a:xfrm>
          <a:off x="17592675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295275</xdr:colOff>
      <xdr:row>639</xdr:row>
      <xdr:rowOff>0</xdr:rowOff>
    </xdr:from>
    <xdr:to>
      <xdr:col>7</xdr:col>
      <xdr:colOff>95250</xdr:colOff>
      <xdr:row>639</xdr:row>
      <xdr:rowOff>190500</xdr:rowOff>
    </xdr:to>
    <xdr:sp macro="" textlink="">
      <xdr:nvSpPr>
        <xdr:cNvPr id="299" name="Text Box 2"/>
        <xdr:cNvSpPr>
          <a:spLocks noChangeArrowheads="1"/>
        </xdr:cNvSpPr>
      </xdr:nvSpPr>
      <xdr:spPr bwMode="auto">
        <a:xfrm>
          <a:off x="17297400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639</xdr:row>
      <xdr:rowOff>0</xdr:rowOff>
    </xdr:from>
    <xdr:to>
      <xdr:col>0</xdr:col>
      <xdr:colOff>104775</xdr:colOff>
      <xdr:row>639</xdr:row>
      <xdr:rowOff>190500</xdr:rowOff>
    </xdr:to>
    <xdr:sp macro="" textlink="">
      <xdr:nvSpPr>
        <xdr:cNvPr id="300" name="Text Box 1"/>
        <xdr:cNvSpPr>
          <a:spLocks noChangeArrowheads="1"/>
        </xdr:cNvSpPr>
      </xdr:nvSpPr>
      <xdr:spPr bwMode="auto">
        <a:xfrm>
          <a:off x="11239500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639</xdr:row>
      <xdr:rowOff>0</xdr:rowOff>
    </xdr:from>
    <xdr:to>
      <xdr:col>9</xdr:col>
      <xdr:colOff>161925</xdr:colOff>
      <xdr:row>639</xdr:row>
      <xdr:rowOff>114300</xdr:rowOff>
    </xdr:to>
    <xdr:sp macro="" textlink="">
      <xdr:nvSpPr>
        <xdr:cNvPr id="301" name="Text Box 2"/>
        <xdr:cNvSpPr>
          <a:spLocks noChangeArrowheads="1"/>
        </xdr:cNvSpPr>
      </xdr:nvSpPr>
      <xdr:spPr bwMode="auto">
        <a:xfrm>
          <a:off x="17726025" y="591597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302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303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304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305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104775</xdr:colOff>
      <xdr:row>28</xdr:row>
      <xdr:rowOff>190500</xdr:rowOff>
    </xdr:to>
    <xdr:sp macro="" textlink="">
      <xdr:nvSpPr>
        <xdr:cNvPr id="306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104775</xdr:colOff>
      <xdr:row>28</xdr:row>
      <xdr:rowOff>190500</xdr:rowOff>
    </xdr:to>
    <xdr:sp macro="" textlink="">
      <xdr:nvSpPr>
        <xdr:cNvPr id="307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104775</xdr:colOff>
      <xdr:row>28</xdr:row>
      <xdr:rowOff>190500</xdr:rowOff>
    </xdr:to>
    <xdr:sp macro="" textlink="">
      <xdr:nvSpPr>
        <xdr:cNvPr id="308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104775</xdr:colOff>
      <xdr:row>28</xdr:row>
      <xdr:rowOff>190500</xdr:rowOff>
    </xdr:to>
    <xdr:sp macro="" textlink="">
      <xdr:nvSpPr>
        <xdr:cNvPr id="309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104775</xdr:colOff>
      <xdr:row>28</xdr:row>
      <xdr:rowOff>190500</xdr:rowOff>
    </xdr:to>
    <xdr:sp macro="" textlink="">
      <xdr:nvSpPr>
        <xdr:cNvPr id="310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104775</xdr:colOff>
      <xdr:row>28</xdr:row>
      <xdr:rowOff>190500</xdr:rowOff>
    </xdr:to>
    <xdr:sp macro="" textlink="">
      <xdr:nvSpPr>
        <xdr:cNvPr id="311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104775</xdr:colOff>
      <xdr:row>28</xdr:row>
      <xdr:rowOff>190500</xdr:rowOff>
    </xdr:to>
    <xdr:sp macro="" textlink="">
      <xdr:nvSpPr>
        <xdr:cNvPr id="312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104775</xdr:colOff>
      <xdr:row>28</xdr:row>
      <xdr:rowOff>190500</xdr:rowOff>
    </xdr:to>
    <xdr:sp macro="" textlink="">
      <xdr:nvSpPr>
        <xdr:cNvPr id="313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466</xdr:row>
      <xdr:rowOff>0</xdr:rowOff>
    </xdr:from>
    <xdr:to>
      <xdr:col>0</xdr:col>
      <xdr:colOff>104775</xdr:colOff>
      <xdr:row>466</xdr:row>
      <xdr:rowOff>190500</xdr:rowOff>
    </xdr:to>
    <xdr:sp macro="" textlink="">
      <xdr:nvSpPr>
        <xdr:cNvPr id="314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466</xdr:row>
      <xdr:rowOff>0</xdr:rowOff>
    </xdr:from>
    <xdr:to>
      <xdr:col>0</xdr:col>
      <xdr:colOff>104775</xdr:colOff>
      <xdr:row>466</xdr:row>
      <xdr:rowOff>190500</xdr:rowOff>
    </xdr:to>
    <xdr:sp macro="" textlink="">
      <xdr:nvSpPr>
        <xdr:cNvPr id="315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466</xdr:row>
      <xdr:rowOff>0</xdr:rowOff>
    </xdr:from>
    <xdr:to>
      <xdr:col>0</xdr:col>
      <xdr:colOff>104775</xdr:colOff>
      <xdr:row>466</xdr:row>
      <xdr:rowOff>190500</xdr:rowOff>
    </xdr:to>
    <xdr:sp macro="" textlink="">
      <xdr:nvSpPr>
        <xdr:cNvPr id="316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466</xdr:row>
      <xdr:rowOff>0</xdr:rowOff>
    </xdr:from>
    <xdr:to>
      <xdr:col>0</xdr:col>
      <xdr:colOff>104775</xdr:colOff>
      <xdr:row>466</xdr:row>
      <xdr:rowOff>190500</xdr:rowOff>
    </xdr:to>
    <xdr:sp macro="" textlink="">
      <xdr:nvSpPr>
        <xdr:cNvPr id="317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466</xdr:row>
      <xdr:rowOff>0</xdr:rowOff>
    </xdr:from>
    <xdr:to>
      <xdr:col>0</xdr:col>
      <xdr:colOff>104775</xdr:colOff>
      <xdr:row>466</xdr:row>
      <xdr:rowOff>190500</xdr:rowOff>
    </xdr:to>
    <xdr:sp macro="" textlink="">
      <xdr:nvSpPr>
        <xdr:cNvPr id="318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466</xdr:row>
      <xdr:rowOff>0</xdr:rowOff>
    </xdr:from>
    <xdr:to>
      <xdr:col>0</xdr:col>
      <xdr:colOff>104775</xdr:colOff>
      <xdr:row>466</xdr:row>
      <xdr:rowOff>190500</xdr:rowOff>
    </xdr:to>
    <xdr:sp macro="" textlink="">
      <xdr:nvSpPr>
        <xdr:cNvPr id="319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466</xdr:row>
      <xdr:rowOff>0</xdr:rowOff>
    </xdr:from>
    <xdr:to>
      <xdr:col>0</xdr:col>
      <xdr:colOff>104775</xdr:colOff>
      <xdr:row>466</xdr:row>
      <xdr:rowOff>190500</xdr:rowOff>
    </xdr:to>
    <xdr:sp macro="" textlink="">
      <xdr:nvSpPr>
        <xdr:cNvPr id="320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466</xdr:row>
      <xdr:rowOff>0</xdr:rowOff>
    </xdr:from>
    <xdr:to>
      <xdr:col>0</xdr:col>
      <xdr:colOff>104775</xdr:colOff>
      <xdr:row>466</xdr:row>
      <xdr:rowOff>190500</xdr:rowOff>
    </xdr:to>
    <xdr:sp macro="" textlink="">
      <xdr:nvSpPr>
        <xdr:cNvPr id="321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466</xdr:row>
      <xdr:rowOff>0</xdr:rowOff>
    </xdr:from>
    <xdr:to>
      <xdr:col>0</xdr:col>
      <xdr:colOff>104775</xdr:colOff>
      <xdr:row>466</xdr:row>
      <xdr:rowOff>190500</xdr:rowOff>
    </xdr:to>
    <xdr:sp macro="" textlink="">
      <xdr:nvSpPr>
        <xdr:cNvPr id="322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466</xdr:row>
      <xdr:rowOff>0</xdr:rowOff>
    </xdr:from>
    <xdr:to>
      <xdr:col>0</xdr:col>
      <xdr:colOff>104775</xdr:colOff>
      <xdr:row>466</xdr:row>
      <xdr:rowOff>190500</xdr:rowOff>
    </xdr:to>
    <xdr:sp macro="" textlink="">
      <xdr:nvSpPr>
        <xdr:cNvPr id="323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466</xdr:row>
      <xdr:rowOff>0</xdr:rowOff>
    </xdr:from>
    <xdr:to>
      <xdr:col>0</xdr:col>
      <xdr:colOff>104775</xdr:colOff>
      <xdr:row>466</xdr:row>
      <xdr:rowOff>190500</xdr:rowOff>
    </xdr:to>
    <xdr:sp macro="" textlink="">
      <xdr:nvSpPr>
        <xdr:cNvPr id="324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466</xdr:row>
      <xdr:rowOff>0</xdr:rowOff>
    </xdr:from>
    <xdr:to>
      <xdr:col>0</xdr:col>
      <xdr:colOff>104775</xdr:colOff>
      <xdr:row>466</xdr:row>
      <xdr:rowOff>190500</xdr:rowOff>
    </xdr:to>
    <xdr:sp macro="" textlink="">
      <xdr:nvSpPr>
        <xdr:cNvPr id="325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466</xdr:row>
      <xdr:rowOff>0</xdr:rowOff>
    </xdr:from>
    <xdr:to>
      <xdr:col>0</xdr:col>
      <xdr:colOff>104775</xdr:colOff>
      <xdr:row>466</xdr:row>
      <xdr:rowOff>190500</xdr:rowOff>
    </xdr:to>
    <xdr:sp macro="" textlink="">
      <xdr:nvSpPr>
        <xdr:cNvPr id="326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466</xdr:row>
      <xdr:rowOff>0</xdr:rowOff>
    </xdr:from>
    <xdr:to>
      <xdr:col>0</xdr:col>
      <xdr:colOff>104775</xdr:colOff>
      <xdr:row>466</xdr:row>
      <xdr:rowOff>190500</xdr:rowOff>
    </xdr:to>
    <xdr:sp macro="" textlink="">
      <xdr:nvSpPr>
        <xdr:cNvPr id="327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466</xdr:row>
      <xdr:rowOff>0</xdr:rowOff>
    </xdr:from>
    <xdr:to>
      <xdr:col>0</xdr:col>
      <xdr:colOff>104775</xdr:colOff>
      <xdr:row>466</xdr:row>
      <xdr:rowOff>190500</xdr:rowOff>
    </xdr:to>
    <xdr:sp macro="" textlink="">
      <xdr:nvSpPr>
        <xdr:cNvPr id="328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466</xdr:row>
      <xdr:rowOff>0</xdr:rowOff>
    </xdr:from>
    <xdr:to>
      <xdr:col>0</xdr:col>
      <xdr:colOff>104775</xdr:colOff>
      <xdr:row>466</xdr:row>
      <xdr:rowOff>190500</xdr:rowOff>
    </xdr:to>
    <xdr:sp macro="" textlink="">
      <xdr:nvSpPr>
        <xdr:cNvPr id="329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190500</xdr:rowOff>
    </xdr:to>
    <xdr:sp macro="" textlink="">
      <xdr:nvSpPr>
        <xdr:cNvPr id="330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190500</xdr:rowOff>
    </xdr:to>
    <xdr:sp macro="" textlink="">
      <xdr:nvSpPr>
        <xdr:cNvPr id="331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190500</xdr:rowOff>
    </xdr:to>
    <xdr:sp macro="" textlink="">
      <xdr:nvSpPr>
        <xdr:cNvPr id="332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190500</xdr:rowOff>
    </xdr:to>
    <xdr:sp macro="" textlink="">
      <xdr:nvSpPr>
        <xdr:cNvPr id="333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190500</xdr:rowOff>
    </xdr:to>
    <xdr:sp macro="" textlink="">
      <xdr:nvSpPr>
        <xdr:cNvPr id="334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190500</xdr:rowOff>
    </xdr:to>
    <xdr:sp macro="" textlink="">
      <xdr:nvSpPr>
        <xdr:cNvPr id="335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190500</xdr:rowOff>
    </xdr:to>
    <xdr:sp macro="" textlink="">
      <xdr:nvSpPr>
        <xdr:cNvPr id="336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190500</xdr:rowOff>
    </xdr:to>
    <xdr:sp macro="" textlink="">
      <xdr:nvSpPr>
        <xdr:cNvPr id="337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104775</xdr:colOff>
      <xdr:row>95</xdr:row>
      <xdr:rowOff>190500</xdr:rowOff>
    </xdr:to>
    <xdr:sp macro="" textlink="">
      <xdr:nvSpPr>
        <xdr:cNvPr id="338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104775</xdr:colOff>
      <xdr:row>95</xdr:row>
      <xdr:rowOff>190500</xdr:rowOff>
    </xdr:to>
    <xdr:sp macro="" textlink="">
      <xdr:nvSpPr>
        <xdr:cNvPr id="339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104775</xdr:colOff>
      <xdr:row>95</xdr:row>
      <xdr:rowOff>190500</xdr:rowOff>
    </xdr:to>
    <xdr:sp macro="" textlink="">
      <xdr:nvSpPr>
        <xdr:cNvPr id="340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104775</xdr:colOff>
      <xdr:row>95</xdr:row>
      <xdr:rowOff>190500</xdr:rowOff>
    </xdr:to>
    <xdr:sp macro="" textlink="">
      <xdr:nvSpPr>
        <xdr:cNvPr id="341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104775</xdr:colOff>
      <xdr:row>95</xdr:row>
      <xdr:rowOff>190500</xdr:rowOff>
    </xdr:to>
    <xdr:sp macro="" textlink="">
      <xdr:nvSpPr>
        <xdr:cNvPr id="342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104775</xdr:colOff>
      <xdr:row>95</xdr:row>
      <xdr:rowOff>190500</xdr:rowOff>
    </xdr:to>
    <xdr:sp macro="" textlink="">
      <xdr:nvSpPr>
        <xdr:cNvPr id="343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104775</xdr:colOff>
      <xdr:row>95</xdr:row>
      <xdr:rowOff>190500</xdr:rowOff>
    </xdr:to>
    <xdr:sp macro="" textlink="">
      <xdr:nvSpPr>
        <xdr:cNvPr id="344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104775</xdr:colOff>
      <xdr:row>95</xdr:row>
      <xdr:rowOff>190500</xdr:rowOff>
    </xdr:to>
    <xdr:sp macro="" textlink="">
      <xdr:nvSpPr>
        <xdr:cNvPr id="345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346" name="Text Box 1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347" name="Text Box 2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348" name="Text Box 1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349" name="Text Box 2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350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351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352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353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354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355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356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357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358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359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360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361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362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363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364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365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6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6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371475</xdr:colOff>
      <xdr:row>17</xdr:row>
      <xdr:rowOff>228600</xdr:rowOff>
    </xdr:to>
    <xdr:sp macro="" textlink="">
      <xdr:nvSpPr>
        <xdr:cNvPr id="368" name="Text Box 1"/>
        <xdr:cNvSpPr>
          <a:spLocks noChangeArrowheads="1"/>
        </xdr:cNvSpPr>
      </xdr:nvSpPr>
      <xdr:spPr bwMode="auto">
        <a:xfrm>
          <a:off x="11239500" y="10668000"/>
          <a:ext cx="3714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342900</xdr:colOff>
      <xdr:row>17</xdr:row>
      <xdr:rowOff>228600</xdr:rowOff>
    </xdr:to>
    <xdr:sp macro="" textlink="">
      <xdr:nvSpPr>
        <xdr:cNvPr id="369" name="Text Box 2"/>
        <xdr:cNvSpPr>
          <a:spLocks noChangeArrowheads="1"/>
        </xdr:cNvSpPr>
      </xdr:nvSpPr>
      <xdr:spPr bwMode="auto">
        <a:xfrm>
          <a:off x="11239500" y="10668000"/>
          <a:ext cx="3429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228600</xdr:rowOff>
    </xdr:to>
    <xdr:sp macro="" textlink="">
      <xdr:nvSpPr>
        <xdr:cNvPr id="372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428625</xdr:colOff>
      <xdr:row>17</xdr:row>
      <xdr:rowOff>180975</xdr:rowOff>
    </xdr:to>
    <xdr:sp macro="" textlink="">
      <xdr:nvSpPr>
        <xdr:cNvPr id="373" name="Text Box 2"/>
        <xdr:cNvSpPr>
          <a:spLocks noChangeArrowheads="1"/>
        </xdr:cNvSpPr>
      </xdr:nvSpPr>
      <xdr:spPr bwMode="auto">
        <a:xfrm>
          <a:off x="11239500" y="12439650"/>
          <a:ext cx="4286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4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5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8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9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8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8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371475</xdr:colOff>
      <xdr:row>454</xdr:row>
      <xdr:rowOff>190500</xdr:rowOff>
    </xdr:to>
    <xdr:sp macro="" textlink="">
      <xdr:nvSpPr>
        <xdr:cNvPr id="382" name="Text Box 1"/>
        <xdr:cNvSpPr>
          <a:spLocks noChangeArrowheads="1"/>
        </xdr:cNvSpPr>
      </xdr:nvSpPr>
      <xdr:spPr bwMode="auto">
        <a:xfrm>
          <a:off x="11239500" y="332613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342900</xdr:colOff>
      <xdr:row>454</xdr:row>
      <xdr:rowOff>190500</xdr:rowOff>
    </xdr:to>
    <xdr:sp macro="" textlink="">
      <xdr:nvSpPr>
        <xdr:cNvPr id="383" name="Text Box 2"/>
        <xdr:cNvSpPr>
          <a:spLocks noChangeArrowheads="1"/>
        </xdr:cNvSpPr>
      </xdr:nvSpPr>
      <xdr:spPr bwMode="auto">
        <a:xfrm>
          <a:off x="11239500" y="332613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104775</xdr:colOff>
      <xdr:row>454</xdr:row>
      <xdr:rowOff>190500</xdr:rowOff>
    </xdr:to>
    <xdr:sp macro="" textlink="">
      <xdr:nvSpPr>
        <xdr:cNvPr id="384" name="Text Box 1"/>
        <xdr:cNvSpPr>
          <a:spLocks noChangeArrowheads="1"/>
        </xdr:cNvSpPr>
      </xdr:nvSpPr>
      <xdr:spPr bwMode="auto">
        <a:xfrm>
          <a:off x="11239500" y="33261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428625</xdr:colOff>
      <xdr:row>454</xdr:row>
      <xdr:rowOff>114300</xdr:rowOff>
    </xdr:to>
    <xdr:sp macro="" textlink="">
      <xdr:nvSpPr>
        <xdr:cNvPr id="385" name="Text Box 2"/>
        <xdr:cNvSpPr>
          <a:spLocks noChangeArrowheads="1"/>
        </xdr:cNvSpPr>
      </xdr:nvSpPr>
      <xdr:spPr bwMode="auto">
        <a:xfrm>
          <a:off x="11239500" y="332613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386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387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388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389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172</xdr:row>
      <xdr:rowOff>0</xdr:rowOff>
    </xdr:to>
    <xdr:sp macro="" textlink="">
      <xdr:nvSpPr>
        <xdr:cNvPr id="390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172</xdr:row>
      <xdr:rowOff>0</xdr:rowOff>
    </xdr:to>
    <xdr:sp macro="" textlink="">
      <xdr:nvSpPr>
        <xdr:cNvPr id="391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172</xdr:row>
      <xdr:rowOff>0</xdr:rowOff>
    </xdr:to>
    <xdr:sp macro="" textlink="">
      <xdr:nvSpPr>
        <xdr:cNvPr id="392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172</xdr:row>
      <xdr:rowOff>0</xdr:rowOff>
    </xdr:to>
    <xdr:sp macro="" textlink="">
      <xdr:nvSpPr>
        <xdr:cNvPr id="393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172</xdr:row>
      <xdr:rowOff>0</xdr:rowOff>
    </xdr:to>
    <xdr:sp macro="" textlink="">
      <xdr:nvSpPr>
        <xdr:cNvPr id="394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172</xdr:row>
      <xdr:rowOff>0</xdr:rowOff>
    </xdr:to>
    <xdr:sp macro="" textlink="">
      <xdr:nvSpPr>
        <xdr:cNvPr id="395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172</xdr:row>
      <xdr:rowOff>0</xdr:rowOff>
    </xdr:to>
    <xdr:sp macro="" textlink="">
      <xdr:nvSpPr>
        <xdr:cNvPr id="396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172</xdr:row>
      <xdr:rowOff>0</xdr:rowOff>
    </xdr:to>
    <xdr:sp macro="" textlink="">
      <xdr:nvSpPr>
        <xdr:cNvPr id="397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172</xdr:row>
      <xdr:rowOff>0</xdr:rowOff>
    </xdr:to>
    <xdr:sp macro="" textlink="">
      <xdr:nvSpPr>
        <xdr:cNvPr id="398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172</xdr:row>
      <xdr:rowOff>0</xdr:rowOff>
    </xdr:to>
    <xdr:sp macro="" textlink="">
      <xdr:nvSpPr>
        <xdr:cNvPr id="399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172</xdr:row>
      <xdr:rowOff>0</xdr:rowOff>
    </xdr:to>
    <xdr:sp macro="" textlink="">
      <xdr:nvSpPr>
        <xdr:cNvPr id="400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172</xdr:row>
      <xdr:rowOff>0</xdr:rowOff>
    </xdr:to>
    <xdr:sp macro="" textlink="">
      <xdr:nvSpPr>
        <xdr:cNvPr id="401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02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03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228600</xdr:rowOff>
    </xdr:to>
    <xdr:sp macro="" textlink="">
      <xdr:nvSpPr>
        <xdr:cNvPr id="404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228600</xdr:rowOff>
    </xdr:to>
    <xdr:sp macro="" textlink="">
      <xdr:nvSpPr>
        <xdr:cNvPr id="405" name="Text Box 2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0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0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228600</xdr:rowOff>
    </xdr:to>
    <xdr:sp macro="" textlink="">
      <xdr:nvSpPr>
        <xdr:cNvPr id="408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28575</xdr:colOff>
      <xdr:row>17</xdr:row>
      <xdr:rowOff>180975</xdr:rowOff>
    </xdr:to>
    <xdr:sp macro="" textlink="">
      <xdr:nvSpPr>
        <xdr:cNvPr id="409" name="Text Box 2"/>
        <xdr:cNvSpPr>
          <a:spLocks noChangeArrowheads="1"/>
        </xdr:cNvSpPr>
      </xdr:nvSpPr>
      <xdr:spPr bwMode="auto">
        <a:xfrm>
          <a:off x="11239500" y="12439650"/>
          <a:ext cx="28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2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3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4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5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18" name="Text Box 1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19" name="Text Box 2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20" name="Text Box 1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28575</xdr:colOff>
      <xdr:row>506</xdr:row>
      <xdr:rowOff>114300</xdr:rowOff>
    </xdr:to>
    <xdr:sp macro="" textlink="">
      <xdr:nvSpPr>
        <xdr:cNvPr id="421" name="Text Box 2"/>
        <xdr:cNvSpPr>
          <a:spLocks noChangeArrowheads="1"/>
        </xdr:cNvSpPr>
      </xdr:nvSpPr>
      <xdr:spPr bwMode="auto">
        <a:xfrm>
          <a:off x="11239500" y="395859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422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423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424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425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26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27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28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29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30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31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32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33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104775</xdr:colOff>
      <xdr:row>67</xdr:row>
      <xdr:rowOff>190500</xdr:rowOff>
    </xdr:to>
    <xdr:sp macro="" textlink="">
      <xdr:nvSpPr>
        <xdr:cNvPr id="434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104775</xdr:colOff>
      <xdr:row>67</xdr:row>
      <xdr:rowOff>190500</xdr:rowOff>
    </xdr:to>
    <xdr:sp macro="" textlink="">
      <xdr:nvSpPr>
        <xdr:cNvPr id="435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104775</xdr:colOff>
      <xdr:row>67</xdr:row>
      <xdr:rowOff>190500</xdr:rowOff>
    </xdr:to>
    <xdr:sp macro="" textlink="">
      <xdr:nvSpPr>
        <xdr:cNvPr id="436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104775</xdr:colOff>
      <xdr:row>67</xdr:row>
      <xdr:rowOff>190500</xdr:rowOff>
    </xdr:to>
    <xdr:sp macro="" textlink="">
      <xdr:nvSpPr>
        <xdr:cNvPr id="437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104775</xdr:colOff>
      <xdr:row>67</xdr:row>
      <xdr:rowOff>190500</xdr:rowOff>
    </xdr:to>
    <xdr:sp macro="" textlink="">
      <xdr:nvSpPr>
        <xdr:cNvPr id="438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104775</xdr:colOff>
      <xdr:row>67</xdr:row>
      <xdr:rowOff>190500</xdr:rowOff>
    </xdr:to>
    <xdr:sp macro="" textlink="">
      <xdr:nvSpPr>
        <xdr:cNvPr id="439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104775</xdr:colOff>
      <xdr:row>67</xdr:row>
      <xdr:rowOff>190500</xdr:rowOff>
    </xdr:to>
    <xdr:sp macro="" textlink="">
      <xdr:nvSpPr>
        <xdr:cNvPr id="440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104775</xdr:colOff>
      <xdr:row>67</xdr:row>
      <xdr:rowOff>190500</xdr:rowOff>
    </xdr:to>
    <xdr:sp macro="" textlink="">
      <xdr:nvSpPr>
        <xdr:cNvPr id="441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442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443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444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445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446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447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448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449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450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451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452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453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454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455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456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457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548</xdr:row>
      <xdr:rowOff>0</xdr:rowOff>
    </xdr:from>
    <xdr:to>
      <xdr:col>0</xdr:col>
      <xdr:colOff>104775</xdr:colOff>
      <xdr:row>549</xdr:row>
      <xdr:rowOff>9525</xdr:rowOff>
    </xdr:to>
    <xdr:sp macro="" textlink="">
      <xdr:nvSpPr>
        <xdr:cNvPr id="460" name="Text Box 1"/>
        <xdr:cNvSpPr>
          <a:spLocks noChangeArrowheads="1"/>
        </xdr:cNvSpPr>
      </xdr:nvSpPr>
      <xdr:spPr bwMode="auto">
        <a:xfrm>
          <a:off x="11239500" y="54549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553</xdr:row>
      <xdr:rowOff>0</xdr:rowOff>
    </xdr:from>
    <xdr:to>
      <xdr:col>0</xdr:col>
      <xdr:colOff>104775</xdr:colOff>
      <xdr:row>553</xdr:row>
      <xdr:rowOff>190500</xdr:rowOff>
    </xdr:to>
    <xdr:sp macro="" textlink="">
      <xdr:nvSpPr>
        <xdr:cNvPr id="461" name="Text Box 1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553</xdr:row>
      <xdr:rowOff>0</xdr:rowOff>
    </xdr:from>
    <xdr:to>
      <xdr:col>0</xdr:col>
      <xdr:colOff>104775</xdr:colOff>
      <xdr:row>553</xdr:row>
      <xdr:rowOff>190500</xdr:rowOff>
    </xdr:to>
    <xdr:sp macro="" textlink="">
      <xdr:nvSpPr>
        <xdr:cNvPr id="462" name="Text Box 2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553</xdr:row>
      <xdr:rowOff>0</xdr:rowOff>
    </xdr:from>
    <xdr:to>
      <xdr:col>0</xdr:col>
      <xdr:colOff>104775</xdr:colOff>
      <xdr:row>553</xdr:row>
      <xdr:rowOff>190500</xdr:rowOff>
    </xdr:to>
    <xdr:sp macro="" textlink="">
      <xdr:nvSpPr>
        <xdr:cNvPr id="463" name="Text Box 1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553</xdr:row>
      <xdr:rowOff>0</xdr:rowOff>
    </xdr:from>
    <xdr:to>
      <xdr:col>0</xdr:col>
      <xdr:colOff>104775</xdr:colOff>
      <xdr:row>553</xdr:row>
      <xdr:rowOff>190500</xdr:rowOff>
    </xdr:to>
    <xdr:sp macro="" textlink="">
      <xdr:nvSpPr>
        <xdr:cNvPr id="464" name="Text Box 2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465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466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467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468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469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470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471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472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473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474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475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476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477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478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479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480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83</xdr:row>
      <xdr:rowOff>0</xdr:rowOff>
    </xdr:from>
    <xdr:to>
      <xdr:col>0</xdr:col>
      <xdr:colOff>104775</xdr:colOff>
      <xdr:row>84</xdr:row>
      <xdr:rowOff>38100</xdr:rowOff>
    </xdr:to>
    <xdr:sp macro="" textlink="">
      <xdr:nvSpPr>
        <xdr:cNvPr id="481" name="Text Box 1"/>
        <xdr:cNvSpPr>
          <a:spLocks noChangeArrowheads="1"/>
        </xdr:cNvSpPr>
      </xdr:nvSpPr>
      <xdr:spPr bwMode="auto">
        <a:xfrm>
          <a:off x="11239500" y="50339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2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3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4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5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6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7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8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9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0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1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2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3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4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5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6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7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8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9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0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1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2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3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4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5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6" name="Text Box 1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7" name="Text Box 2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8" name="Text Box 1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9" name="Text Box 2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0" name="Text Box 1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1" name="Text Box 2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2" name="Text Box 1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3" name="Text Box 2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4" name="Text Box 1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5" name="Text Box 2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6" name="Text Box 1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7" name="Text Box 2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8" name="Text Box 1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9" name="Text Box 2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20" name="Text Box 1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21" name="Text Box 2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4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5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6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7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8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9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0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1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4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5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6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7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8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9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0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1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4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5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546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547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548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549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550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551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552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553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104775</xdr:colOff>
      <xdr:row>47</xdr:row>
      <xdr:rowOff>190500</xdr:rowOff>
    </xdr:to>
    <xdr:sp macro="" textlink="">
      <xdr:nvSpPr>
        <xdr:cNvPr id="554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104775</xdr:colOff>
      <xdr:row>47</xdr:row>
      <xdr:rowOff>190500</xdr:rowOff>
    </xdr:to>
    <xdr:sp macro="" textlink="">
      <xdr:nvSpPr>
        <xdr:cNvPr id="555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104775</xdr:colOff>
      <xdr:row>47</xdr:row>
      <xdr:rowOff>190500</xdr:rowOff>
    </xdr:to>
    <xdr:sp macro="" textlink="">
      <xdr:nvSpPr>
        <xdr:cNvPr id="556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104775</xdr:colOff>
      <xdr:row>47</xdr:row>
      <xdr:rowOff>190500</xdr:rowOff>
    </xdr:to>
    <xdr:sp macro="" textlink="">
      <xdr:nvSpPr>
        <xdr:cNvPr id="557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104775</xdr:colOff>
      <xdr:row>47</xdr:row>
      <xdr:rowOff>190500</xdr:rowOff>
    </xdr:to>
    <xdr:sp macro="" textlink="">
      <xdr:nvSpPr>
        <xdr:cNvPr id="558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104775</xdr:colOff>
      <xdr:row>47</xdr:row>
      <xdr:rowOff>190500</xdr:rowOff>
    </xdr:to>
    <xdr:sp macro="" textlink="">
      <xdr:nvSpPr>
        <xdr:cNvPr id="559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104775</xdr:colOff>
      <xdr:row>47</xdr:row>
      <xdr:rowOff>190500</xdr:rowOff>
    </xdr:to>
    <xdr:sp macro="" textlink="">
      <xdr:nvSpPr>
        <xdr:cNvPr id="560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104775</xdr:colOff>
      <xdr:row>47</xdr:row>
      <xdr:rowOff>190500</xdr:rowOff>
    </xdr:to>
    <xdr:sp macro="" textlink="">
      <xdr:nvSpPr>
        <xdr:cNvPr id="561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371475</xdr:colOff>
      <xdr:row>56</xdr:row>
      <xdr:rowOff>28575</xdr:rowOff>
    </xdr:to>
    <xdr:sp macro="" textlink="">
      <xdr:nvSpPr>
        <xdr:cNvPr id="562" name="Text Box 1"/>
        <xdr:cNvSpPr>
          <a:spLocks noChangeArrowheads="1"/>
        </xdr:cNvSpPr>
      </xdr:nvSpPr>
      <xdr:spPr bwMode="auto">
        <a:xfrm>
          <a:off x="0" y="13277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342900</xdr:colOff>
      <xdr:row>56</xdr:row>
      <xdr:rowOff>28575</xdr:rowOff>
    </xdr:to>
    <xdr:sp macro="" textlink="">
      <xdr:nvSpPr>
        <xdr:cNvPr id="563" name="Text Box 2"/>
        <xdr:cNvSpPr>
          <a:spLocks noChangeArrowheads="1"/>
        </xdr:cNvSpPr>
      </xdr:nvSpPr>
      <xdr:spPr bwMode="auto">
        <a:xfrm>
          <a:off x="0" y="13277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56</xdr:row>
      <xdr:rowOff>28575</xdr:rowOff>
    </xdr:to>
    <xdr:sp macro="" textlink="">
      <xdr:nvSpPr>
        <xdr:cNvPr id="564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56</xdr:row>
      <xdr:rowOff>28575</xdr:rowOff>
    </xdr:to>
    <xdr:sp macro="" textlink="">
      <xdr:nvSpPr>
        <xdr:cNvPr id="565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56</xdr:row>
      <xdr:rowOff>28575</xdr:rowOff>
    </xdr:to>
    <xdr:sp macro="" textlink="">
      <xdr:nvSpPr>
        <xdr:cNvPr id="566" name="Text Box 2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56</xdr:row>
      <xdr:rowOff>28575</xdr:rowOff>
    </xdr:to>
    <xdr:sp macro="" textlink="">
      <xdr:nvSpPr>
        <xdr:cNvPr id="567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104775</xdr:colOff>
      <xdr:row>48</xdr:row>
      <xdr:rowOff>190500</xdr:rowOff>
    </xdr:to>
    <xdr:sp macro="" textlink="">
      <xdr:nvSpPr>
        <xdr:cNvPr id="568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104775</xdr:colOff>
      <xdr:row>48</xdr:row>
      <xdr:rowOff>190500</xdr:rowOff>
    </xdr:to>
    <xdr:sp macro="" textlink="">
      <xdr:nvSpPr>
        <xdr:cNvPr id="569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104775</xdr:colOff>
      <xdr:row>48</xdr:row>
      <xdr:rowOff>190500</xdr:rowOff>
    </xdr:to>
    <xdr:sp macro="" textlink="">
      <xdr:nvSpPr>
        <xdr:cNvPr id="570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104775</xdr:colOff>
      <xdr:row>48</xdr:row>
      <xdr:rowOff>190500</xdr:rowOff>
    </xdr:to>
    <xdr:sp macro="" textlink="">
      <xdr:nvSpPr>
        <xdr:cNvPr id="571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104775</xdr:colOff>
      <xdr:row>48</xdr:row>
      <xdr:rowOff>190500</xdr:rowOff>
    </xdr:to>
    <xdr:sp macro="" textlink="">
      <xdr:nvSpPr>
        <xdr:cNvPr id="572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104775</xdr:colOff>
      <xdr:row>48</xdr:row>
      <xdr:rowOff>190500</xdr:rowOff>
    </xdr:to>
    <xdr:sp macro="" textlink="">
      <xdr:nvSpPr>
        <xdr:cNvPr id="573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104775</xdr:colOff>
      <xdr:row>48</xdr:row>
      <xdr:rowOff>190500</xdr:rowOff>
    </xdr:to>
    <xdr:sp macro="" textlink="">
      <xdr:nvSpPr>
        <xdr:cNvPr id="574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104775</xdr:colOff>
      <xdr:row>48</xdr:row>
      <xdr:rowOff>190500</xdr:rowOff>
    </xdr:to>
    <xdr:sp macro="" textlink="">
      <xdr:nvSpPr>
        <xdr:cNvPr id="575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436</xdr:row>
      <xdr:rowOff>0</xdr:rowOff>
    </xdr:from>
    <xdr:to>
      <xdr:col>0</xdr:col>
      <xdr:colOff>104775</xdr:colOff>
      <xdr:row>436</xdr:row>
      <xdr:rowOff>190500</xdr:rowOff>
    </xdr:to>
    <xdr:sp macro="" textlink="">
      <xdr:nvSpPr>
        <xdr:cNvPr id="57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436</xdr:row>
      <xdr:rowOff>0</xdr:rowOff>
    </xdr:from>
    <xdr:to>
      <xdr:col>0</xdr:col>
      <xdr:colOff>104775</xdr:colOff>
      <xdr:row>436</xdr:row>
      <xdr:rowOff>190500</xdr:rowOff>
    </xdr:to>
    <xdr:sp macro="" textlink="">
      <xdr:nvSpPr>
        <xdr:cNvPr id="57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436</xdr:row>
      <xdr:rowOff>0</xdr:rowOff>
    </xdr:from>
    <xdr:to>
      <xdr:col>0</xdr:col>
      <xdr:colOff>104775</xdr:colOff>
      <xdr:row>436</xdr:row>
      <xdr:rowOff>190500</xdr:rowOff>
    </xdr:to>
    <xdr:sp macro="" textlink="">
      <xdr:nvSpPr>
        <xdr:cNvPr id="57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436</xdr:row>
      <xdr:rowOff>0</xdr:rowOff>
    </xdr:from>
    <xdr:to>
      <xdr:col>0</xdr:col>
      <xdr:colOff>104775</xdr:colOff>
      <xdr:row>436</xdr:row>
      <xdr:rowOff>190500</xdr:rowOff>
    </xdr:to>
    <xdr:sp macro="" textlink="">
      <xdr:nvSpPr>
        <xdr:cNvPr id="57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436</xdr:row>
      <xdr:rowOff>0</xdr:rowOff>
    </xdr:from>
    <xdr:to>
      <xdr:col>0</xdr:col>
      <xdr:colOff>104775</xdr:colOff>
      <xdr:row>436</xdr:row>
      <xdr:rowOff>190500</xdr:rowOff>
    </xdr:to>
    <xdr:sp macro="" textlink="">
      <xdr:nvSpPr>
        <xdr:cNvPr id="58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436</xdr:row>
      <xdr:rowOff>0</xdr:rowOff>
    </xdr:from>
    <xdr:to>
      <xdr:col>0</xdr:col>
      <xdr:colOff>104775</xdr:colOff>
      <xdr:row>436</xdr:row>
      <xdr:rowOff>190500</xdr:rowOff>
    </xdr:to>
    <xdr:sp macro="" textlink="">
      <xdr:nvSpPr>
        <xdr:cNvPr id="58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436</xdr:row>
      <xdr:rowOff>0</xdr:rowOff>
    </xdr:from>
    <xdr:to>
      <xdr:col>0</xdr:col>
      <xdr:colOff>104775</xdr:colOff>
      <xdr:row>436</xdr:row>
      <xdr:rowOff>190500</xdr:rowOff>
    </xdr:to>
    <xdr:sp macro="" textlink="">
      <xdr:nvSpPr>
        <xdr:cNvPr id="58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436</xdr:row>
      <xdr:rowOff>0</xdr:rowOff>
    </xdr:from>
    <xdr:to>
      <xdr:col>0</xdr:col>
      <xdr:colOff>104775</xdr:colOff>
      <xdr:row>436</xdr:row>
      <xdr:rowOff>190500</xdr:rowOff>
    </xdr:to>
    <xdr:sp macro="" textlink="">
      <xdr:nvSpPr>
        <xdr:cNvPr id="58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436</xdr:row>
      <xdr:rowOff>0</xdr:rowOff>
    </xdr:from>
    <xdr:to>
      <xdr:col>0</xdr:col>
      <xdr:colOff>104775</xdr:colOff>
      <xdr:row>436</xdr:row>
      <xdr:rowOff>190500</xdr:rowOff>
    </xdr:to>
    <xdr:sp macro="" textlink="">
      <xdr:nvSpPr>
        <xdr:cNvPr id="58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436</xdr:row>
      <xdr:rowOff>0</xdr:rowOff>
    </xdr:from>
    <xdr:to>
      <xdr:col>0</xdr:col>
      <xdr:colOff>104775</xdr:colOff>
      <xdr:row>436</xdr:row>
      <xdr:rowOff>190500</xdr:rowOff>
    </xdr:to>
    <xdr:sp macro="" textlink="">
      <xdr:nvSpPr>
        <xdr:cNvPr id="58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436</xdr:row>
      <xdr:rowOff>0</xdr:rowOff>
    </xdr:from>
    <xdr:to>
      <xdr:col>0</xdr:col>
      <xdr:colOff>104775</xdr:colOff>
      <xdr:row>436</xdr:row>
      <xdr:rowOff>190500</xdr:rowOff>
    </xdr:to>
    <xdr:sp macro="" textlink="">
      <xdr:nvSpPr>
        <xdr:cNvPr id="58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436</xdr:row>
      <xdr:rowOff>0</xdr:rowOff>
    </xdr:from>
    <xdr:to>
      <xdr:col>0</xdr:col>
      <xdr:colOff>104775</xdr:colOff>
      <xdr:row>436</xdr:row>
      <xdr:rowOff>190500</xdr:rowOff>
    </xdr:to>
    <xdr:sp macro="" textlink="">
      <xdr:nvSpPr>
        <xdr:cNvPr id="58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436</xdr:row>
      <xdr:rowOff>0</xdr:rowOff>
    </xdr:from>
    <xdr:to>
      <xdr:col>0</xdr:col>
      <xdr:colOff>104775</xdr:colOff>
      <xdr:row>436</xdr:row>
      <xdr:rowOff>190500</xdr:rowOff>
    </xdr:to>
    <xdr:sp macro="" textlink="">
      <xdr:nvSpPr>
        <xdr:cNvPr id="58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436</xdr:row>
      <xdr:rowOff>0</xdr:rowOff>
    </xdr:from>
    <xdr:to>
      <xdr:col>0</xdr:col>
      <xdr:colOff>104775</xdr:colOff>
      <xdr:row>436</xdr:row>
      <xdr:rowOff>190500</xdr:rowOff>
    </xdr:to>
    <xdr:sp macro="" textlink="">
      <xdr:nvSpPr>
        <xdr:cNvPr id="58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436</xdr:row>
      <xdr:rowOff>0</xdr:rowOff>
    </xdr:from>
    <xdr:to>
      <xdr:col>0</xdr:col>
      <xdr:colOff>104775</xdr:colOff>
      <xdr:row>436</xdr:row>
      <xdr:rowOff>190500</xdr:rowOff>
    </xdr:to>
    <xdr:sp macro="" textlink="">
      <xdr:nvSpPr>
        <xdr:cNvPr id="59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436</xdr:row>
      <xdr:rowOff>0</xdr:rowOff>
    </xdr:from>
    <xdr:to>
      <xdr:col>0</xdr:col>
      <xdr:colOff>104775</xdr:colOff>
      <xdr:row>436</xdr:row>
      <xdr:rowOff>190500</xdr:rowOff>
    </xdr:to>
    <xdr:sp macro="" textlink="">
      <xdr:nvSpPr>
        <xdr:cNvPr id="59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436</xdr:row>
      <xdr:rowOff>0</xdr:rowOff>
    </xdr:from>
    <xdr:to>
      <xdr:col>0</xdr:col>
      <xdr:colOff>104775</xdr:colOff>
      <xdr:row>436</xdr:row>
      <xdr:rowOff>190500</xdr:rowOff>
    </xdr:to>
    <xdr:sp macro="" textlink="">
      <xdr:nvSpPr>
        <xdr:cNvPr id="59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436</xdr:row>
      <xdr:rowOff>0</xdr:rowOff>
    </xdr:from>
    <xdr:to>
      <xdr:col>0</xdr:col>
      <xdr:colOff>104775</xdr:colOff>
      <xdr:row>436</xdr:row>
      <xdr:rowOff>190500</xdr:rowOff>
    </xdr:to>
    <xdr:sp macro="" textlink="">
      <xdr:nvSpPr>
        <xdr:cNvPr id="59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436</xdr:row>
      <xdr:rowOff>0</xdr:rowOff>
    </xdr:from>
    <xdr:to>
      <xdr:col>0</xdr:col>
      <xdr:colOff>104775</xdr:colOff>
      <xdr:row>436</xdr:row>
      <xdr:rowOff>190500</xdr:rowOff>
    </xdr:to>
    <xdr:sp macro="" textlink="">
      <xdr:nvSpPr>
        <xdr:cNvPr id="59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436</xdr:row>
      <xdr:rowOff>0</xdr:rowOff>
    </xdr:from>
    <xdr:to>
      <xdr:col>0</xdr:col>
      <xdr:colOff>104775</xdr:colOff>
      <xdr:row>436</xdr:row>
      <xdr:rowOff>190500</xdr:rowOff>
    </xdr:to>
    <xdr:sp macro="" textlink="">
      <xdr:nvSpPr>
        <xdr:cNvPr id="59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436</xdr:row>
      <xdr:rowOff>0</xdr:rowOff>
    </xdr:from>
    <xdr:to>
      <xdr:col>0</xdr:col>
      <xdr:colOff>104775</xdr:colOff>
      <xdr:row>436</xdr:row>
      <xdr:rowOff>190500</xdr:rowOff>
    </xdr:to>
    <xdr:sp macro="" textlink="">
      <xdr:nvSpPr>
        <xdr:cNvPr id="59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436</xdr:row>
      <xdr:rowOff>0</xdr:rowOff>
    </xdr:from>
    <xdr:to>
      <xdr:col>0</xdr:col>
      <xdr:colOff>104775</xdr:colOff>
      <xdr:row>436</xdr:row>
      <xdr:rowOff>190500</xdr:rowOff>
    </xdr:to>
    <xdr:sp macro="" textlink="">
      <xdr:nvSpPr>
        <xdr:cNvPr id="59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436</xdr:row>
      <xdr:rowOff>0</xdr:rowOff>
    </xdr:from>
    <xdr:to>
      <xdr:col>0</xdr:col>
      <xdr:colOff>104775</xdr:colOff>
      <xdr:row>436</xdr:row>
      <xdr:rowOff>190500</xdr:rowOff>
    </xdr:to>
    <xdr:sp macro="" textlink="">
      <xdr:nvSpPr>
        <xdr:cNvPr id="59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436</xdr:row>
      <xdr:rowOff>0</xdr:rowOff>
    </xdr:from>
    <xdr:to>
      <xdr:col>0</xdr:col>
      <xdr:colOff>104775</xdr:colOff>
      <xdr:row>436</xdr:row>
      <xdr:rowOff>190500</xdr:rowOff>
    </xdr:to>
    <xdr:sp macro="" textlink="">
      <xdr:nvSpPr>
        <xdr:cNvPr id="59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446</xdr:row>
      <xdr:rowOff>0</xdr:rowOff>
    </xdr:from>
    <xdr:to>
      <xdr:col>0</xdr:col>
      <xdr:colOff>371475</xdr:colOff>
      <xdr:row>446</xdr:row>
      <xdr:rowOff>190500</xdr:rowOff>
    </xdr:to>
    <xdr:sp macro="" textlink="">
      <xdr:nvSpPr>
        <xdr:cNvPr id="600" name="Text Box 1"/>
        <xdr:cNvSpPr>
          <a:spLocks noChangeArrowheads="1"/>
        </xdr:cNvSpPr>
      </xdr:nvSpPr>
      <xdr:spPr bwMode="auto">
        <a:xfrm>
          <a:off x="0" y="479964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446</xdr:row>
      <xdr:rowOff>0</xdr:rowOff>
    </xdr:from>
    <xdr:to>
      <xdr:col>0</xdr:col>
      <xdr:colOff>342900</xdr:colOff>
      <xdr:row>446</xdr:row>
      <xdr:rowOff>190500</xdr:rowOff>
    </xdr:to>
    <xdr:sp macro="" textlink="">
      <xdr:nvSpPr>
        <xdr:cNvPr id="601" name="Text Box 2"/>
        <xdr:cNvSpPr>
          <a:spLocks noChangeArrowheads="1"/>
        </xdr:cNvSpPr>
      </xdr:nvSpPr>
      <xdr:spPr bwMode="auto">
        <a:xfrm>
          <a:off x="0" y="479964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446</xdr:row>
      <xdr:rowOff>0</xdr:rowOff>
    </xdr:from>
    <xdr:to>
      <xdr:col>0</xdr:col>
      <xdr:colOff>104775</xdr:colOff>
      <xdr:row>446</xdr:row>
      <xdr:rowOff>190500</xdr:rowOff>
    </xdr:to>
    <xdr:sp macro="" textlink="">
      <xdr:nvSpPr>
        <xdr:cNvPr id="602" name="Text Box 1"/>
        <xdr:cNvSpPr>
          <a:spLocks noChangeArrowheads="1"/>
        </xdr:cNvSpPr>
      </xdr:nvSpPr>
      <xdr:spPr bwMode="auto">
        <a:xfrm>
          <a:off x="0" y="47996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446</xdr:row>
      <xdr:rowOff>0</xdr:rowOff>
    </xdr:from>
    <xdr:to>
      <xdr:col>0</xdr:col>
      <xdr:colOff>428625</xdr:colOff>
      <xdr:row>446</xdr:row>
      <xdr:rowOff>114300</xdr:rowOff>
    </xdr:to>
    <xdr:sp macro="" textlink="">
      <xdr:nvSpPr>
        <xdr:cNvPr id="603" name="Text Box 2"/>
        <xdr:cNvSpPr>
          <a:spLocks noChangeArrowheads="1"/>
        </xdr:cNvSpPr>
      </xdr:nvSpPr>
      <xdr:spPr bwMode="auto">
        <a:xfrm>
          <a:off x="0" y="479964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451</xdr:row>
      <xdr:rowOff>0</xdr:rowOff>
    </xdr:from>
    <xdr:to>
      <xdr:col>0</xdr:col>
      <xdr:colOff>104775</xdr:colOff>
      <xdr:row>451</xdr:row>
      <xdr:rowOff>190500</xdr:rowOff>
    </xdr:to>
    <xdr:sp macro="" textlink="">
      <xdr:nvSpPr>
        <xdr:cNvPr id="604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451</xdr:row>
      <xdr:rowOff>0</xdr:rowOff>
    </xdr:from>
    <xdr:to>
      <xdr:col>0</xdr:col>
      <xdr:colOff>104775</xdr:colOff>
      <xdr:row>451</xdr:row>
      <xdr:rowOff>190500</xdr:rowOff>
    </xdr:to>
    <xdr:sp macro="" textlink="">
      <xdr:nvSpPr>
        <xdr:cNvPr id="605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451</xdr:row>
      <xdr:rowOff>0</xdr:rowOff>
    </xdr:from>
    <xdr:to>
      <xdr:col>0</xdr:col>
      <xdr:colOff>104775</xdr:colOff>
      <xdr:row>451</xdr:row>
      <xdr:rowOff>190500</xdr:rowOff>
    </xdr:to>
    <xdr:sp macro="" textlink="">
      <xdr:nvSpPr>
        <xdr:cNvPr id="606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451</xdr:row>
      <xdr:rowOff>0</xdr:rowOff>
    </xdr:from>
    <xdr:to>
      <xdr:col>0</xdr:col>
      <xdr:colOff>104775</xdr:colOff>
      <xdr:row>451</xdr:row>
      <xdr:rowOff>190500</xdr:rowOff>
    </xdr:to>
    <xdr:sp macro="" textlink="">
      <xdr:nvSpPr>
        <xdr:cNvPr id="607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451</xdr:row>
      <xdr:rowOff>0</xdr:rowOff>
    </xdr:from>
    <xdr:to>
      <xdr:col>0</xdr:col>
      <xdr:colOff>104775</xdr:colOff>
      <xdr:row>451</xdr:row>
      <xdr:rowOff>190500</xdr:rowOff>
    </xdr:to>
    <xdr:sp macro="" textlink="">
      <xdr:nvSpPr>
        <xdr:cNvPr id="608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451</xdr:row>
      <xdr:rowOff>0</xdr:rowOff>
    </xdr:from>
    <xdr:to>
      <xdr:col>0</xdr:col>
      <xdr:colOff>104775</xdr:colOff>
      <xdr:row>451</xdr:row>
      <xdr:rowOff>190500</xdr:rowOff>
    </xdr:to>
    <xdr:sp macro="" textlink="">
      <xdr:nvSpPr>
        <xdr:cNvPr id="609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451</xdr:row>
      <xdr:rowOff>0</xdr:rowOff>
    </xdr:from>
    <xdr:to>
      <xdr:col>0</xdr:col>
      <xdr:colOff>104775</xdr:colOff>
      <xdr:row>451</xdr:row>
      <xdr:rowOff>190500</xdr:rowOff>
    </xdr:to>
    <xdr:sp macro="" textlink="">
      <xdr:nvSpPr>
        <xdr:cNvPr id="610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451</xdr:row>
      <xdr:rowOff>0</xdr:rowOff>
    </xdr:from>
    <xdr:to>
      <xdr:col>0</xdr:col>
      <xdr:colOff>104775</xdr:colOff>
      <xdr:row>451</xdr:row>
      <xdr:rowOff>190500</xdr:rowOff>
    </xdr:to>
    <xdr:sp macro="" textlink="">
      <xdr:nvSpPr>
        <xdr:cNvPr id="611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451</xdr:row>
      <xdr:rowOff>0</xdr:rowOff>
    </xdr:from>
    <xdr:to>
      <xdr:col>0</xdr:col>
      <xdr:colOff>104775</xdr:colOff>
      <xdr:row>451</xdr:row>
      <xdr:rowOff>190500</xdr:rowOff>
    </xdr:to>
    <xdr:sp macro="" textlink="">
      <xdr:nvSpPr>
        <xdr:cNvPr id="612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451</xdr:row>
      <xdr:rowOff>0</xdr:rowOff>
    </xdr:from>
    <xdr:to>
      <xdr:col>0</xdr:col>
      <xdr:colOff>104775</xdr:colOff>
      <xdr:row>451</xdr:row>
      <xdr:rowOff>190500</xdr:rowOff>
    </xdr:to>
    <xdr:sp macro="" textlink="">
      <xdr:nvSpPr>
        <xdr:cNvPr id="613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451</xdr:row>
      <xdr:rowOff>0</xdr:rowOff>
    </xdr:from>
    <xdr:to>
      <xdr:col>0</xdr:col>
      <xdr:colOff>104775</xdr:colOff>
      <xdr:row>451</xdr:row>
      <xdr:rowOff>190500</xdr:rowOff>
    </xdr:to>
    <xdr:sp macro="" textlink="">
      <xdr:nvSpPr>
        <xdr:cNvPr id="614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451</xdr:row>
      <xdr:rowOff>0</xdr:rowOff>
    </xdr:from>
    <xdr:to>
      <xdr:col>0</xdr:col>
      <xdr:colOff>104775</xdr:colOff>
      <xdr:row>451</xdr:row>
      <xdr:rowOff>190500</xdr:rowOff>
    </xdr:to>
    <xdr:sp macro="" textlink="">
      <xdr:nvSpPr>
        <xdr:cNvPr id="615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451</xdr:row>
      <xdr:rowOff>0</xdr:rowOff>
    </xdr:from>
    <xdr:to>
      <xdr:col>0</xdr:col>
      <xdr:colOff>104775</xdr:colOff>
      <xdr:row>451</xdr:row>
      <xdr:rowOff>190500</xdr:rowOff>
    </xdr:to>
    <xdr:sp macro="" textlink="">
      <xdr:nvSpPr>
        <xdr:cNvPr id="616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451</xdr:row>
      <xdr:rowOff>0</xdr:rowOff>
    </xdr:from>
    <xdr:to>
      <xdr:col>0</xdr:col>
      <xdr:colOff>104775</xdr:colOff>
      <xdr:row>451</xdr:row>
      <xdr:rowOff>190500</xdr:rowOff>
    </xdr:to>
    <xdr:sp macro="" textlink="">
      <xdr:nvSpPr>
        <xdr:cNvPr id="617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451</xdr:row>
      <xdr:rowOff>0</xdr:rowOff>
    </xdr:from>
    <xdr:to>
      <xdr:col>0</xdr:col>
      <xdr:colOff>104775</xdr:colOff>
      <xdr:row>451</xdr:row>
      <xdr:rowOff>190500</xdr:rowOff>
    </xdr:to>
    <xdr:sp macro="" textlink="">
      <xdr:nvSpPr>
        <xdr:cNvPr id="618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451</xdr:row>
      <xdr:rowOff>0</xdr:rowOff>
    </xdr:from>
    <xdr:to>
      <xdr:col>0</xdr:col>
      <xdr:colOff>104775</xdr:colOff>
      <xdr:row>451</xdr:row>
      <xdr:rowOff>190500</xdr:rowOff>
    </xdr:to>
    <xdr:sp macro="" textlink="">
      <xdr:nvSpPr>
        <xdr:cNvPr id="619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441</xdr:row>
      <xdr:rowOff>0</xdr:rowOff>
    </xdr:from>
    <xdr:to>
      <xdr:col>0</xdr:col>
      <xdr:colOff>371475</xdr:colOff>
      <xdr:row>441</xdr:row>
      <xdr:rowOff>190500</xdr:rowOff>
    </xdr:to>
    <xdr:sp macro="" textlink="">
      <xdr:nvSpPr>
        <xdr:cNvPr id="620" name="Text Box 1"/>
        <xdr:cNvSpPr>
          <a:spLocks noChangeArrowheads="1"/>
        </xdr:cNvSpPr>
      </xdr:nvSpPr>
      <xdr:spPr bwMode="auto">
        <a:xfrm>
          <a:off x="0" y="469677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441</xdr:row>
      <xdr:rowOff>0</xdr:rowOff>
    </xdr:from>
    <xdr:to>
      <xdr:col>0</xdr:col>
      <xdr:colOff>342900</xdr:colOff>
      <xdr:row>441</xdr:row>
      <xdr:rowOff>190500</xdr:rowOff>
    </xdr:to>
    <xdr:sp macro="" textlink="">
      <xdr:nvSpPr>
        <xdr:cNvPr id="621" name="Text Box 2"/>
        <xdr:cNvSpPr>
          <a:spLocks noChangeArrowheads="1"/>
        </xdr:cNvSpPr>
      </xdr:nvSpPr>
      <xdr:spPr bwMode="auto">
        <a:xfrm>
          <a:off x="0" y="469677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441</xdr:row>
      <xdr:rowOff>0</xdr:rowOff>
    </xdr:from>
    <xdr:to>
      <xdr:col>0</xdr:col>
      <xdr:colOff>104775</xdr:colOff>
      <xdr:row>441</xdr:row>
      <xdr:rowOff>190500</xdr:rowOff>
    </xdr:to>
    <xdr:sp macro="" textlink="">
      <xdr:nvSpPr>
        <xdr:cNvPr id="622" name="Text Box 1"/>
        <xdr:cNvSpPr>
          <a:spLocks noChangeArrowheads="1"/>
        </xdr:cNvSpPr>
      </xdr:nvSpPr>
      <xdr:spPr bwMode="auto">
        <a:xfrm>
          <a:off x="0" y="46967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441</xdr:row>
      <xdr:rowOff>0</xdr:rowOff>
    </xdr:from>
    <xdr:to>
      <xdr:col>0</xdr:col>
      <xdr:colOff>428625</xdr:colOff>
      <xdr:row>441</xdr:row>
      <xdr:rowOff>114300</xdr:rowOff>
    </xdr:to>
    <xdr:sp macro="" textlink="">
      <xdr:nvSpPr>
        <xdr:cNvPr id="623" name="Text Box 2"/>
        <xdr:cNvSpPr>
          <a:spLocks noChangeArrowheads="1"/>
        </xdr:cNvSpPr>
      </xdr:nvSpPr>
      <xdr:spPr bwMode="auto">
        <a:xfrm>
          <a:off x="0" y="469677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487</xdr:row>
      <xdr:rowOff>0</xdr:rowOff>
    </xdr:from>
    <xdr:to>
      <xdr:col>0</xdr:col>
      <xdr:colOff>104775</xdr:colOff>
      <xdr:row>487</xdr:row>
      <xdr:rowOff>190500</xdr:rowOff>
    </xdr:to>
    <xdr:sp macro="" textlink="">
      <xdr:nvSpPr>
        <xdr:cNvPr id="624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487</xdr:row>
      <xdr:rowOff>0</xdr:rowOff>
    </xdr:from>
    <xdr:to>
      <xdr:col>0</xdr:col>
      <xdr:colOff>104775</xdr:colOff>
      <xdr:row>487</xdr:row>
      <xdr:rowOff>190500</xdr:rowOff>
    </xdr:to>
    <xdr:sp macro="" textlink="">
      <xdr:nvSpPr>
        <xdr:cNvPr id="625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487</xdr:row>
      <xdr:rowOff>0</xdr:rowOff>
    </xdr:from>
    <xdr:to>
      <xdr:col>0</xdr:col>
      <xdr:colOff>104775</xdr:colOff>
      <xdr:row>487</xdr:row>
      <xdr:rowOff>190500</xdr:rowOff>
    </xdr:to>
    <xdr:sp macro="" textlink="">
      <xdr:nvSpPr>
        <xdr:cNvPr id="626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487</xdr:row>
      <xdr:rowOff>0</xdr:rowOff>
    </xdr:from>
    <xdr:to>
      <xdr:col>0</xdr:col>
      <xdr:colOff>104775</xdr:colOff>
      <xdr:row>487</xdr:row>
      <xdr:rowOff>190500</xdr:rowOff>
    </xdr:to>
    <xdr:sp macro="" textlink="">
      <xdr:nvSpPr>
        <xdr:cNvPr id="627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487</xdr:row>
      <xdr:rowOff>0</xdr:rowOff>
    </xdr:from>
    <xdr:to>
      <xdr:col>0</xdr:col>
      <xdr:colOff>104775</xdr:colOff>
      <xdr:row>487</xdr:row>
      <xdr:rowOff>190500</xdr:rowOff>
    </xdr:to>
    <xdr:sp macro="" textlink="">
      <xdr:nvSpPr>
        <xdr:cNvPr id="628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487</xdr:row>
      <xdr:rowOff>0</xdr:rowOff>
    </xdr:from>
    <xdr:to>
      <xdr:col>0</xdr:col>
      <xdr:colOff>104775</xdr:colOff>
      <xdr:row>487</xdr:row>
      <xdr:rowOff>190500</xdr:rowOff>
    </xdr:to>
    <xdr:sp macro="" textlink="">
      <xdr:nvSpPr>
        <xdr:cNvPr id="629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487</xdr:row>
      <xdr:rowOff>0</xdr:rowOff>
    </xdr:from>
    <xdr:to>
      <xdr:col>0</xdr:col>
      <xdr:colOff>104775</xdr:colOff>
      <xdr:row>487</xdr:row>
      <xdr:rowOff>190500</xdr:rowOff>
    </xdr:to>
    <xdr:sp macro="" textlink="">
      <xdr:nvSpPr>
        <xdr:cNvPr id="630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487</xdr:row>
      <xdr:rowOff>0</xdr:rowOff>
    </xdr:from>
    <xdr:to>
      <xdr:col>0</xdr:col>
      <xdr:colOff>104775</xdr:colOff>
      <xdr:row>487</xdr:row>
      <xdr:rowOff>190500</xdr:rowOff>
    </xdr:to>
    <xdr:sp macro="" textlink="">
      <xdr:nvSpPr>
        <xdr:cNvPr id="631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495</xdr:row>
      <xdr:rowOff>0</xdr:rowOff>
    </xdr:from>
    <xdr:to>
      <xdr:col>0</xdr:col>
      <xdr:colOff>104775</xdr:colOff>
      <xdr:row>495</xdr:row>
      <xdr:rowOff>190500</xdr:rowOff>
    </xdr:to>
    <xdr:sp macro="" textlink="">
      <xdr:nvSpPr>
        <xdr:cNvPr id="632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495</xdr:row>
      <xdr:rowOff>0</xdr:rowOff>
    </xdr:from>
    <xdr:to>
      <xdr:col>0</xdr:col>
      <xdr:colOff>104775</xdr:colOff>
      <xdr:row>495</xdr:row>
      <xdr:rowOff>190500</xdr:rowOff>
    </xdr:to>
    <xdr:sp macro="" textlink="">
      <xdr:nvSpPr>
        <xdr:cNvPr id="633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495</xdr:row>
      <xdr:rowOff>0</xdr:rowOff>
    </xdr:from>
    <xdr:to>
      <xdr:col>0</xdr:col>
      <xdr:colOff>104775</xdr:colOff>
      <xdr:row>495</xdr:row>
      <xdr:rowOff>190500</xdr:rowOff>
    </xdr:to>
    <xdr:sp macro="" textlink="">
      <xdr:nvSpPr>
        <xdr:cNvPr id="634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495</xdr:row>
      <xdr:rowOff>0</xdr:rowOff>
    </xdr:from>
    <xdr:to>
      <xdr:col>0</xdr:col>
      <xdr:colOff>104775</xdr:colOff>
      <xdr:row>495</xdr:row>
      <xdr:rowOff>190500</xdr:rowOff>
    </xdr:to>
    <xdr:sp macro="" textlink="">
      <xdr:nvSpPr>
        <xdr:cNvPr id="635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495</xdr:row>
      <xdr:rowOff>0</xdr:rowOff>
    </xdr:from>
    <xdr:to>
      <xdr:col>0</xdr:col>
      <xdr:colOff>104775</xdr:colOff>
      <xdr:row>495</xdr:row>
      <xdr:rowOff>190500</xdr:rowOff>
    </xdr:to>
    <xdr:sp macro="" textlink="">
      <xdr:nvSpPr>
        <xdr:cNvPr id="636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495</xdr:row>
      <xdr:rowOff>0</xdr:rowOff>
    </xdr:from>
    <xdr:to>
      <xdr:col>0</xdr:col>
      <xdr:colOff>104775</xdr:colOff>
      <xdr:row>495</xdr:row>
      <xdr:rowOff>190500</xdr:rowOff>
    </xdr:to>
    <xdr:sp macro="" textlink="">
      <xdr:nvSpPr>
        <xdr:cNvPr id="637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495</xdr:row>
      <xdr:rowOff>0</xdr:rowOff>
    </xdr:from>
    <xdr:to>
      <xdr:col>0</xdr:col>
      <xdr:colOff>104775</xdr:colOff>
      <xdr:row>495</xdr:row>
      <xdr:rowOff>190500</xdr:rowOff>
    </xdr:to>
    <xdr:sp macro="" textlink="">
      <xdr:nvSpPr>
        <xdr:cNvPr id="638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495</xdr:row>
      <xdr:rowOff>0</xdr:rowOff>
    </xdr:from>
    <xdr:to>
      <xdr:col>0</xdr:col>
      <xdr:colOff>104775</xdr:colOff>
      <xdr:row>495</xdr:row>
      <xdr:rowOff>190500</xdr:rowOff>
    </xdr:to>
    <xdr:sp macro="" textlink="">
      <xdr:nvSpPr>
        <xdr:cNvPr id="639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504</xdr:row>
      <xdr:rowOff>0</xdr:rowOff>
    </xdr:from>
    <xdr:to>
      <xdr:col>0</xdr:col>
      <xdr:colOff>371475</xdr:colOff>
      <xdr:row>505</xdr:row>
      <xdr:rowOff>28575</xdr:rowOff>
    </xdr:to>
    <xdr:sp macro="" textlink="">
      <xdr:nvSpPr>
        <xdr:cNvPr id="640" name="Text Box 1"/>
        <xdr:cNvSpPr>
          <a:spLocks noChangeArrowheads="1"/>
        </xdr:cNvSpPr>
      </xdr:nvSpPr>
      <xdr:spPr bwMode="auto">
        <a:xfrm>
          <a:off x="0" y="310324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504</xdr:row>
      <xdr:rowOff>0</xdr:rowOff>
    </xdr:from>
    <xdr:to>
      <xdr:col>0</xdr:col>
      <xdr:colOff>342900</xdr:colOff>
      <xdr:row>505</xdr:row>
      <xdr:rowOff>28575</xdr:rowOff>
    </xdr:to>
    <xdr:sp macro="" textlink="">
      <xdr:nvSpPr>
        <xdr:cNvPr id="641" name="Text Box 2"/>
        <xdr:cNvSpPr>
          <a:spLocks noChangeArrowheads="1"/>
        </xdr:cNvSpPr>
      </xdr:nvSpPr>
      <xdr:spPr bwMode="auto">
        <a:xfrm>
          <a:off x="0" y="310324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504</xdr:row>
      <xdr:rowOff>0</xdr:rowOff>
    </xdr:from>
    <xdr:to>
      <xdr:col>0</xdr:col>
      <xdr:colOff>104775</xdr:colOff>
      <xdr:row>505</xdr:row>
      <xdr:rowOff>28575</xdr:rowOff>
    </xdr:to>
    <xdr:sp macro="" textlink="">
      <xdr:nvSpPr>
        <xdr:cNvPr id="642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504</xdr:row>
      <xdr:rowOff>0</xdr:rowOff>
    </xdr:from>
    <xdr:to>
      <xdr:col>0</xdr:col>
      <xdr:colOff>104775</xdr:colOff>
      <xdr:row>505</xdr:row>
      <xdr:rowOff>28575</xdr:rowOff>
    </xdr:to>
    <xdr:sp macro="" textlink="">
      <xdr:nvSpPr>
        <xdr:cNvPr id="643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504</xdr:row>
      <xdr:rowOff>0</xdr:rowOff>
    </xdr:from>
    <xdr:to>
      <xdr:col>0</xdr:col>
      <xdr:colOff>104775</xdr:colOff>
      <xdr:row>505</xdr:row>
      <xdr:rowOff>28575</xdr:rowOff>
    </xdr:to>
    <xdr:sp macro="" textlink="">
      <xdr:nvSpPr>
        <xdr:cNvPr id="644" name="Text Box 2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504</xdr:row>
      <xdr:rowOff>0</xdr:rowOff>
    </xdr:from>
    <xdr:to>
      <xdr:col>0</xdr:col>
      <xdr:colOff>104775</xdr:colOff>
      <xdr:row>505</xdr:row>
      <xdr:rowOff>28575</xdr:rowOff>
    </xdr:to>
    <xdr:sp macro="" textlink="">
      <xdr:nvSpPr>
        <xdr:cNvPr id="645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499</xdr:row>
      <xdr:rowOff>0</xdr:rowOff>
    </xdr:from>
    <xdr:to>
      <xdr:col>0</xdr:col>
      <xdr:colOff>104775</xdr:colOff>
      <xdr:row>499</xdr:row>
      <xdr:rowOff>190500</xdr:rowOff>
    </xdr:to>
    <xdr:sp macro="" textlink="">
      <xdr:nvSpPr>
        <xdr:cNvPr id="646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499</xdr:row>
      <xdr:rowOff>0</xdr:rowOff>
    </xdr:from>
    <xdr:to>
      <xdr:col>0</xdr:col>
      <xdr:colOff>104775</xdr:colOff>
      <xdr:row>499</xdr:row>
      <xdr:rowOff>190500</xdr:rowOff>
    </xdr:to>
    <xdr:sp macro="" textlink="">
      <xdr:nvSpPr>
        <xdr:cNvPr id="647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499</xdr:row>
      <xdr:rowOff>0</xdr:rowOff>
    </xdr:from>
    <xdr:to>
      <xdr:col>0</xdr:col>
      <xdr:colOff>104775</xdr:colOff>
      <xdr:row>499</xdr:row>
      <xdr:rowOff>190500</xdr:rowOff>
    </xdr:to>
    <xdr:sp macro="" textlink="">
      <xdr:nvSpPr>
        <xdr:cNvPr id="648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499</xdr:row>
      <xdr:rowOff>0</xdr:rowOff>
    </xdr:from>
    <xdr:to>
      <xdr:col>0</xdr:col>
      <xdr:colOff>104775</xdr:colOff>
      <xdr:row>499</xdr:row>
      <xdr:rowOff>190500</xdr:rowOff>
    </xdr:to>
    <xdr:sp macro="" textlink="">
      <xdr:nvSpPr>
        <xdr:cNvPr id="649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499</xdr:row>
      <xdr:rowOff>0</xdr:rowOff>
    </xdr:from>
    <xdr:to>
      <xdr:col>0</xdr:col>
      <xdr:colOff>104775</xdr:colOff>
      <xdr:row>499</xdr:row>
      <xdr:rowOff>190500</xdr:rowOff>
    </xdr:to>
    <xdr:sp macro="" textlink="">
      <xdr:nvSpPr>
        <xdr:cNvPr id="650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499</xdr:row>
      <xdr:rowOff>0</xdr:rowOff>
    </xdr:from>
    <xdr:to>
      <xdr:col>0</xdr:col>
      <xdr:colOff>104775</xdr:colOff>
      <xdr:row>499</xdr:row>
      <xdr:rowOff>190500</xdr:rowOff>
    </xdr:to>
    <xdr:sp macro="" textlink="">
      <xdr:nvSpPr>
        <xdr:cNvPr id="651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499</xdr:row>
      <xdr:rowOff>0</xdr:rowOff>
    </xdr:from>
    <xdr:to>
      <xdr:col>0</xdr:col>
      <xdr:colOff>104775</xdr:colOff>
      <xdr:row>499</xdr:row>
      <xdr:rowOff>190500</xdr:rowOff>
    </xdr:to>
    <xdr:sp macro="" textlink="">
      <xdr:nvSpPr>
        <xdr:cNvPr id="652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499</xdr:row>
      <xdr:rowOff>0</xdr:rowOff>
    </xdr:from>
    <xdr:to>
      <xdr:col>0</xdr:col>
      <xdr:colOff>104775</xdr:colOff>
      <xdr:row>499</xdr:row>
      <xdr:rowOff>190500</xdr:rowOff>
    </xdr:to>
    <xdr:sp macro="" textlink="">
      <xdr:nvSpPr>
        <xdr:cNvPr id="653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535</xdr:row>
      <xdr:rowOff>0</xdr:rowOff>
    </xdr:from>
    <xdr:to>
      <xdr:col>0</xdr:col>
      <xdr:colOff>447675</xdr:colOff>
      <xdr:row>536</xdr:row>
      <xdr:rowOff>0</xdr:rowOff>
    </xdr:to>
    <xdr:sp macro="" textlink="">
      <xdr:nvSpPr>
        <xdr:cNvPr id="654" name="Text Box 1"/>
        <xdr:cNvSpPr>
          <a:spLocks noChangeArrowheads="1"/>
        </xdr:cNvSpPr>
      </xdr:nvSpPr>
      <xdr:spPr bwMode="auto">
        <a:xfrm>
          <a:off x="0" y="18745200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535</xdr:row>
      <xdr:rowOff>0</xdr:rowOff>
    </xdr:from>
    <xdr:to>
      <xdr:col>0</xdr:col>
      <xdr:colOff>390525</xdr:colOff>
      <xdr:row>536</xdr:row>
      <xdr:rowOff>0</xdr:rowOff>
    </xdr:to>
    <xdr:sp macro="" textlink="">
      <xdr:nvSpPr>
        <xdr:cNvPr id="655" name="Text Box 2"/>
        <xdr:cNvSpPr>
          <a:spLocks noChangeArrowheads="1"/>
        </xdr:cNvSpPr>
      </xdr:nvSpPr>
      <xdr:spPr bwMode="auto">
        <a:xfrm>
          <a:off x="0" y="18745200"/>
          <a:ext cx="390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535</xdr:row>
      <xdr:rowOff>0</xdr:rowOff>
    </xdr:from>
    <xdr:to>
      <xdr:col>0</xdr:col>
      <xdr:colOff>104775</xdr:colOff>
      <xdr:row>536</xdr:row>
      <xdr:rowOff>0</xdr:rowOff>
    </xdr:to>
    <xdr:sp macro="" textlink="">
      <xdr:nvSpPr>
        <xdr:cNvPr id="656" name="Text Box 1"/>
        <xdr:cNvSpPr>
          <a:spLocks noChangeArrowheads="1"/>
        </xdr:cNvSpPr>
      </xdr:nvSpPr>
      <xdr:spPr bwMode="auto">
        <a:xfrm>
          <a:off x="0" y="187452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657" name="Text Box 1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658" name="Text Box 2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659" name="Text Box 1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660" name="Text Box 2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542</xdr:row>
      <xdr:rowOff>0</xdr:rowOff>
    </xdr:from>
    <xdr:to>
      <xdr:col>0</xdr:col>
      <xdr:colOff>104775</xdr:colOff>
      <xdr:row>542</xdr:row>
      <xdr:rowOff>190500</xdr:rowOff>
    </xdr:to>
    <xdr:sp macro="" textlink="">
      <xdr:nvSpPr>
        <xdr:cNvPr id="661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542</xdr:row>
      <xdr:rowOff>0</xdr:rowOff>
    </xdr:from>
    <xdr:to>
      <xdr:col>0</xdr:col>
      <xdr:colOff>104775</xdr:colOff>
      <xdr:row>542</xdr:row>
      <xdr:rowOff>190500</xdr:rowOff>
    </xdr:to>
    <xdr:sp macro="" textlink="">
      <xdr:nvSpPr>
        <xdr:cNvPr id="662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542</xdr:row>
      <xdr:rowOff>0</xdr:rowOff>
    </xdr:from>
    <xdr:to>
      <xdr:col>0</xdr:col>
      <xdr:colOff>104775</xdr:colOff>
      <xdr:row>542</xdr:row>
      <xdr:rowOff>190500</xdr:rowOff>
    </xdr:to>
    <xdr:sp macro="" textlink="">
      <xdr:nvSpPr>
        <xdr:cNvPr id="663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542</xdr:row>
      <xdr:rowOff>0</xdr:rowOff>
    </xdr:from>
    <xdr:to>
      <xdr:col>0</xdr:col>
      <xdr:colOff>104775</xdr:colOff>
      <xdr:row>542</xdr:row>
      <xdr:rowOff>190500</xdr:rowOff>
    </xdr:to>
    <xdr:sp macro="" textlink="">
      <xdr:nvSpPr>
        <xdr:cNvPr id="664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542</xdr:row>
      <xdr:rowOff>0</xdr:rowOff>
    </xdr:from>
    <xdr:to>
      <xdr:col>0</xdr:col>
      <xdr:colOff>104775</xdr:colOff>
      <xdr:row>542</xdr:row>
      <xdr:rowOff>190500</xdr:rowOff>
    </xdr:to>
    <xdr:sp macro="" textlink="">
      <xdr:nvSpPr>
        <xdr:cNvPr id="665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542</xdr:row>
      <xdr:rowOff>0</xdr:rowOff>
    </xdr:from>
    <xdr:to>
      <xdr:col>0</xdr:col>
      <xdr:colOff>104775</xdr:colOff>
      <xdr:row>542</xdr:row>
      <xdr:rowOff>190500</xdr:rowOff>
    </xdr:to>
    <xdr:sp macro="" textlink="">
      <xdr:nvSpPr>
        <xdr:cNvPr id="666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542</xdr:row>
      <xdr:rowOff>0</xdr:rowOff>
    </xdr:from>
    <xdr:to>
      <xdr:col>0</xdr:col>
      <xdr:colOff>104775</xdr:colOff>
      <xdr:row>542</xdr:row>
      <xdr:rowOff>190500</xdr:rowOff>
    </xdr:to>
    <xdr:sp macro="" textlink="">
      <xdr:nvSpPr>
        <xdr:cNvPr id="667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542</xdr:row>
      <xdr:rowOff>0</xdr:rowOff>
    </xdr:from>
    <xdr:to>
      <xdr:col>0</xdr:col>
      <xdr:colOff>104775</xdr:colOff>
      <xdr:row>542</xdr:row>
      <xdr:rowOff>190500</xdr:rowOff>
    </xdr:to>
    <xdr:sp macro="" textlink="">
      <xdr:nvSpPr>
        <xdr:cNvPr id="668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525</xdr:row>
      <xdr:rowOff>95250</xdr:rowOff>
    </xdr:from>
    <xdr:to>
      <xdr:col>0</xdr:col>
      <xdr:colOff>428625</xdr:colOff>
      <xdr:row>526</xdr:row>
      <xdr:rowOff>66675</xdr:rowOff>
    </xdr:to>
    <xdr:sp macro="" textlink="">
      <xdr:nvSpPr>
        <xdr:cNvPr id="669" name="Text Box 2"/>
        <xdr:cNvSpPr>
          <a:spLocks noChangeArrowheads="1"/>
        </xdr:cNvSpPr>
      </xdr:nvSpPr>
      <xdr:spPr bwMode="auto">
        <a:xfrm>
          <a:off x="0" y="168116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525</xdr:row>
      <xdr:rowOff>95250</xdr:rowOff>
    </xdr:from>
    <xdr:to>
      <xdr:col>0</xdr:col>
      <xdr:colOff>28575</xdr:colOff>
      <xdr:row>526</xdr:row>
      <xdr:rowOff>66675</xdr:rowOff>
    </xdr:to>
    <xdr:sp macro="" textlink="">
      <xdr:nvSpPr>
        <xdr:cNvPr id="670" name="Text Box 2"/>
        <xdr:cNvSpPr>
          <a:spLocks noChangeArrowheads="1"/>
        </xdr:cNvSpPr>
      </xdr:nvSpPr>
      <xdr:spPr bwMode="auto">
        <a:xfrm>
          <a:off x="0" y="168116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538</xdr:row>
      <xdr:rowOff>0</xdr:rowOff>
    </xdr:to>
    <xdr:sp macro="" textlink="">
      <xdr:nvSpPr>
        <xdr:cNvPr id="671" name="Text Box 1"/>
        <xdr:cNvSpPr>
          <a:spLocks noChangeArrowheads="1"/>
        </xdr:cNvSpPr>
      </xdr:nvSpPr>
      <xdr:spPr bwMode="auto">
        <a:xfrm>
          <a:off x="0" y="19145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531</xdr:row>
      <xdr:rowOff>9525</xdr:rowOff>
    </xdr:to>
    <xdr:sp macro="" textlink="">
      <xdr:nvSpPr>
        <xdr:cNvPr id="672" name="Text Box 1"/>
        <xdr:cNvSpPr>
          <a:spLocks noChangeArrowheads="1"/>
        </xdr:cNvSpPr>
      </xdr:nvSpPr>
      <xdr:spPr bwMode="auto">
        <a:xfrm>
          <a:off x="0" y="17745075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673" name="Text Box 1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674" name="Text Box 2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675" name="Text Box 1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676" name="Text Box 2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677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678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679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680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681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682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683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684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542</xdr:row>
      <xdr:rowOff>0</xdr:rowOff>
    </xdr:from>
    <xdr:to>
      <xdr:col>0</xdr:col>
      <xdr:colOff>104775</xdr:colOff>
      <xdr:row>542</xdr:row>
      <xdr:rowOff>190500</xdr:rowOff>
    </xdr:to>
    <xdr:sp macro="" textlink="">
      <xdr:nvSpPr>
        <xdr:cNvPr id="685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542</xdr:row>
      <xdr:rowOff>0</xdr:rowOff>
    </xdr:from>
    <xdr:to>
      <xdr:col>0</xdr:col>
      <xdr:colOff>104775</xdr:colOff>
      <xdr:row>542</xdr:row>
      <xdr:rowOff>190500</xdr:rowOff>
    </xdr:to>
    <xdr:sp macro="" textlink="">
      <xdr:nvSpPr>
        <xdr:cNvPr id="686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542</xdr:row>
      <xdr:rowOff>0</xdr:rowOff>
    </xdr:from>
    <xdr:to>
      <xdr:col>0</xdr:col>
      <xdr:colOff>104775</xdr:colOff>
      <xdr:row>542</xdr:row>
      <xdr:rowOff>190500</xdr:rowOff>
    </xdr:to>
    <xdr:sp macro="" textlink="">
      <xdr:nvSpPr>
        <xdr:cNvPr id="687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542</xdr:row>
      <xdr:rowOff>0</xdr:rowOff>
    </xdr:from>
    <xdr:to>
      <xdr:col>0</xdr:col>
      <xdr:colOff>104775</xdr:colOff>
      <xdr:row>542</xdr:row>
      <xdr:rowOff>190500</xdr:rowOff>
    </xdr:to>
    <xdr:sp macro="" textlink="">
      <xdr:nvSpPr>
        <xdr:cNvPr id="688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542</xdr:row>
      <xdr:rowOff>0</xdr:rowOff>
    </xdr:from>
    <xdr:to>
      <xdr:col>0</xdr:col>
      <xdr:colOff>104775</xdr:colOff>
      <xdr:row>542</xdr:row>
      <xdr:rowOff>190500</xdr:rowOff>
    </xdr:to>
    <xdr:sp macro="" textlink="">
      <xdr:nvSpPr>
        <xdr:cNvPr id="689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542</xdr:row>
      <xdr:rowOff>0</xdr:rowOff>
    </xdr:from>
    <xdr:to>
      <xdr:col>0</xdr:col>
      <xdr:colOff>104775</xdr:colOff>
      <xdr:row>542</xdr:row>
      <xdr:rowOff>190500</xdr:rowOff>
    </xdr:to>
    <xdr:sp macro="" textlink="">
      <xdr:nvSpPr>
        <xdr:cNvPr id="690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542</xdr:row>
      <xdr:rowOff>0</xdr:rowOff>
    </xdr:from>
    <xdr:to>
      <xdr:col>0</xdr:col>
      <xdr:colOff>104775</xdr:colOff>
      <xdr:row>542</xdr:row>
      <xdr:rowOff>190500</xdr:rowOff>
    </xdr:to>
    <xdr:sp macro="" textlink="">
      <xdr:nvSpPr>
        <xdr:cNvPr id="691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542</xdr:row>
      <xdr:rowOff>0</xdr:rowOff>
    </xdr:from>
    <xdr:to>
      <xdr:col>0</xdr:col>
      <xdr:colOff>104775</xdr:colOff>
      <xdr:row>542</xdr:row>
      <xdr:rowOff>190500</xdr:rowOff>
    </xdr:to>
    <xdr:sp macro="" textlink="">
      <xdr:nvSpPr>
        <xdr:cNvPr id="692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525</xdr:row>
      <xdr:rowOff>0</xdr:rowOff>
    </xdr:from>
    <xdr:to>
      <xdr:col>0</xdr:col>
      <xdr:colOff>104775</xdr:colOff>
      <xdr:row>525</xdr:row>
      <xdr:rowOff>190500</xdr:rowOff>
    </xdr:to>
    <xdr:sp macro="" textlink="">
      <xdr:nvSpPr>
        <xdr:cNvPr id="693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525</xdr:row>
      <xdr:rowOff>0</xdr:rowOff>
    </xdr:from>
    <xdr:to>
      <xdr:col>0</xdr:col>
      <xdr:colOff>104775</xdr:colOff>
      <xdr:row>525</xdr:row>
      <xdr:rowOff>190500</xdr:rowOff>
    </xdr:to>
    <xdr:sp macro="" textlink="">
      <xdr:nvSpPr>
        <xdr:cNvPr id="694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525</xdr:row>
      <xdr:rowOff>0</xdr:rowOff>
    </xdr:from>
    <xdr:to>
      <xdr:col>0</xdr:col>
      <xdr:colOff>104775</xdr:colOff>
      <xdr:row>525</xdr:row>
      <xdr:rowOff>190500</xdr:rowOff>
    </xdr:to>
    <xdr:sp macro="" textlink="">
      <xdr:nvSpPr>
        <xdr:cNvPr id="695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525</xdr:row>
      <xdr:rowOff>0</xdr:rowOff>
    </xdr:from>
    <xdr:to>
      <xdr:col>0</xdr:col>
      <xdr:colOff>104775</xdr:colOff>
      <xdr:row>525</xdr:row>
      <xdr:rowOff>190500</xdr:rowOff>
    </xdr:to>
    <xdr:sp macro="" textlink="">
      <xdr:nvSpPr>
        <xdr:cNvPr id="696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525</xdr:row>
      <xdr:rowOff>0</xdr:rowOff>
    </xdr:from>
    <xdr:to>
      <xdr:col>0</xdr:col>
      <xdr:colOff>104775</xdr:colOff>
      <xdr:row>525</xdr:row>
      <xdr:rowOff>190500</xdr:rowOff>
    </xdr:to>
    <xdr:sp macro="" textlink="">
      <xdr:nvSpPr>
        <xdr:cNvPr id="697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525</xdr:row>
      <xdr:rowOff>0</xdr:rowOff>
    </xdr:from>
    <xdr:to>
      <xdr:col>0</xdr:col>
      <xdr:colOff>104775</xdr:colOff>
      <xdr:row>525</xdr:row>
      <xdr:rowOff>190500</xdr:rowOff>
    </xdr:to>
    <xdr:sp macro="" textlink="">
      <xdr:nvSpPr>
        <xdr:cNvPr id="698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525</xdr:row>
      <xdr:rowOff>0</xdr:rowOff>
    </xdr:from>
    <xdr:to>
      <xdr:col>0</xdr:col>
      <xdr:colOff>104775</xdr:colOff>
      <xdr:row>525</xdr:row>
      <xdr:rowOff>190500</xdr:rowOff>
    </xdr:to>
    <xdr:sp macro="" textlink="">
      <xdr:nvSpPr>
        <xdr:cNvPr id="699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525</xdr:row>
      <xdr:rowOff>0</xdr:rowOff>
    </xdr:from>
    <xdr:to>
      <xdr:col>0</xdr:col>
      <xdr:colOff>104775</xdr:colOff>
      <xdr:row>525</xdr:row>
      <xdr:rowOff>190500</xdr:rowOff>
    </xdr:to>
    <xdr:sp macro="" textlink="">
      <xdr:nvSpPr>
        <xdr:cNvPr id="700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532</xdr:row>
      <xdr:rowOff>0</xdr:rowOff>
    </xdr:from>
    <xdr:to>
      <xdr:col>0</xdr:col>
      <xdr:colOff>104775</xdr:colOff>
      <xdr:row>533</xdr:row>
      <xdr:rowOff>38100</xdr:rowOff>
    </xdr:to>
    <xdr:sp macro="" textlink="">
      <xdr:nvSpPr>
        <xdr:cNvPr id="701" name="Text Box 1"/>
        <xdr:cNvSpPr>
          <a:spLocks noChangeArrowheads="1"/>
        </xdr:cNvSpPr>
      </xdr:nvSpPr>
      <xdr:spPr bwMode="auto">
        <a:xfrm>
          <a:off x="0" y="1814512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70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70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70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70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70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70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70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70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71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71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71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71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71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71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71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71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71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71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72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72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72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72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72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72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26" name="Text Box 1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27" name="Text Box 2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28" name="Text Box 1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29" name="Text Box 2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30" name="Text Box 1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31" name="Text Box 2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32" name="Text Box 1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33" name="Text Box 2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104775</xdr:colOff>
      <xdr:row>576</xdr:row>
      <xdr:rowOff>190500</xdr:rowOff>
    </xdr:to>
    <xdr:sp macro="" textlink="">
      <xdr:nvSpPr>
        <xdr:cNvPr id="734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104775</xdr:colOff>
      <xdr:row>576</xdr:row>
      <xdr:rowOff>190500</xdr:rowOff>
    </xdr:to>
    <xdr:sp macro="" textlink="">
      <xdr:nvSpPr>
        <xdr:cNvPr id="735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104775</xdr:colOff>
      <xdr:row>576</xdr:row>
      <xdr:rowOff>190500</xdr:rowOff>
    </xdr:to>
    <xdr:sp macro="" textlink="">
      <xdr:nvSpPr>
        <xdr:cNvPr id="736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104775</xdr:colOff>
      <xdr:row>576</xdr:row>
      <xdr:rowOff>190500</xdr:rowOff>
    </xdr:to>
    <xdr:sp macro="" textlink="">
      <xdr:nvSpPr>
        <xdr:cNvPr id="737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104775</xdr:colOff>
      <xdr:row>576</xdr:row>
      <xdr:rowOff>190500</xdr:rowOff>
    </xdr:to>
    <xdr:sp macro="" textlink="">
      <xdr:nvSpPr>
        <xdr:cNvPr id="738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104775</xdr:colOff>
      <xdr:row>576</xdr:row>
      <xdr:rowOff>190500</xdr:rowOff>
    </xdr:to>
    <xdr:sp macro="" textlink="">
      <xdr:nvSpPr>
        <xdr:cNvPr id="739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104775</xdr:colOff>
      <xdr:row>576</xdr:row>
      <xdr:rowOff>190500</xdr:rowOff>
    </xdr:to>
    <xdr:sp macro="" textlink="">
      <xdr:nvSpPr>
        <xdr:cNvPr id="740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104775</xdr:colOff>
      <xdr:row>576</xdr:row>
      <xdr:rowOff>190500</xdr:rowOff>
    </xdr:to>
    <xdr:sp macro="" textlink="">
      <xdr:nvSpPr>
        <xdr:cNvPr id="741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42" name="Text Box 1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43" name="Text Box 2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44" name="Text Box 1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45" name="Text Box 2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46" name="Text Box 1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47" name="Text Box 2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48" name="Text Box 1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49" name="Text Box 2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50" name="Text Box 1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51" name="Text Box 2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52" name="Text Box 1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53" name="Text Box 2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54" name="Text Box 1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55" name="Text Box 2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56" name="Text Box 1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57" name="Text Box 2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58" name="Text Box 1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59" name="Text Box 2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60" name="Text Box 1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61" name="Text Box 2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62" name="Text Box 1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63" name="Text Box 2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64" name="Text Box 1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638</xdr:row>
      <xdr:rowOff>0</xdr:rowOff>
    </xdr:from>
    <xdr:to>
      <xdr:col>0</xdr:col>
      <xdr:colOff>104775</xdr:colOff>
      <xdr:row>638</xdr:row>
      <xdr:rowOff>190500</xdr:rowOff>
    </xdr:to>
    <xdr:sp macro="" textlink="">
      <xdr:nvSpPr>
        <xdr:cNvPr id="765" name="Text Box 2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575</xdr:row>
      <xdr:rowOff>0</xdr:rowOff>
    </xdr:from>
    <xdr:to>
      <xdr:col>0</xdr:col>
      <xdr:colOff>371475</xdr:colOff>
      <xdr:row>576</xdr:row>
      <xdr:rowOff>28575</xdr:rowOff>
    </xdr:to>
    <xdr:sp macro="" textlink="">
      <xdr:nvSpPr>
        <xdr:cNvPr id="766" name="Text Box 1"/>
        <xdr:cNvSpPr>
          <a:spLocks noChangeArrowheads="1"/>
        </xdr:cNvSpPr>
      </xdr:nvSpPr>
      <xdr:spPr bwMode="auto">
        <a:xfrm>
          <a:off x="0" y="310324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575</xdr:row>
      <xdr:rowOff>0</xdr:rowOff>
    </xdr:from>
    <xdr:to>
      <xdr:col>0</xdr:col>
      <xdr:colOff>342900</xdr:colOff>
      <xdr:row>576</xdr:row>
      <xdr:rowOff>28575</xdr:rowOff>
    </xdr:to>
    <xdr:sp macro="" textlink="">
      <xdr:nvSpPr>
        <xdr:cNvPr id="767" name="Text Box 2"/>
        <xdr:cNvSpPr>
          <a:spLocks noChangeArrowheads="1"/>
        </xdr:cNvSpPr>
      </xdr:nvSpPr>
      <xdr:spPr bwMode="auto">
        <a:xfrm>
          <a:off x="0" y="310324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575</xdr:row>
      <xdr:rowOff>0</xdr:rowOff>
    </xdr:from>
    <xdr:to>
      <xdr:col>0</xdr:col>
      <xdr:colOff>104775</xdr:colOff>
      <xdr:row>576</xdr:row>
      <xdr:rowOff>28575</xdr:rowOff>
    </xdr:to>
    <xdr:sp macro="" textlink="">
      <xdr:nvSpPr>
        <xdr:cNvPr id="768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575</xdr:row>
      <xdr:rowOff>0</xdr:rowOff>
    </xdr:from>
    <xdr:to>
      <xdr:col>0</xdr:col>
      <xdr:colOff>104775</xdr:colOff>
      <xdr:row>576</xdr:row>
      <xdr:rowOff>28575</xdr:rowOff>
    </xdr:to>
    <xdr:sp macro="" textlink="">
      <xdr:nvSpPr>
        <xdr:cNvPr id="769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575</xdr:row>
      <xdr:rowOff>0</xdr:rowOff>
    </xdr:from>
    <xdr:to>
      <xdr:col>0</xdr:col>
      <xdr:colOff>104775</xdr:colOff>
      <xdr:row>576</xdr:row>
      <xdr:rowOff>28575</xdr:rowOff>
    </xdr:to>
    <xdr:sp macro="" textlink="">
      <xdr:nvSpPr>
        <xdr:cNvPr id="770" name="Text Box 2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575</xdr:row>
      <xdr:rowOff>0</xdr:rowOff>
    </xdr:from>
    <xdr:to>
      <xdr:col>0</xdr:col>
      <xdr:colOff>104775</xdr:colOff>
      <xdr:row>576</xdr:row>
      <xdr:rowOff>28575</xdr:rowOff>
    </xdr:to>
    <xdr:sp macro="" textlink="">
      <xdr:nvSpPr>
        <xdr:cNvPr id="771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190500</xdr:rowOff>
    </xdr:to>
    <xdr:sp macro="" textlink="">
      <xdr:nvSpPr>
        <xdr:cNvPr id="772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190500</xdr:rowOff>
    </xdr:to>
    <xdr:sp macro="" textlink="">
      <xdr:nvSpPr>
        <xdr:cNvPr id="773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190500</xdr:rowOff>
    </xdr:to>
    <xdr:sp macro="" textlink="">
      <xdr:nvSpPr>
        <xdr:cNvPr id="774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190500</xdr:rowOff>
    </xdr:to>
    <xdr:sp macro="" textlink="">
      <xdr:nvSpPr>
        <xdr:cNvPr id="775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190500</xdr:rowOff>
    </xdr:to>
    <xdr:sp macro="" textlink="">
      <xdr:nvSpPr>
        <xdr:cNvPr id="776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190500</xdr:rowOff>
    </xdr:to>
    <xdr:sp macro="" textlink="">
      <xdr:nvSpPr>
        <xdr:cNvPr id="777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190500</xdr:rowOff>
    </xdr:to>
    <xdr:sp macro="" textlink="">
      <xdr:nvSpPr>
        <xdr:cNvPr id="778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190500</xdr:rowOff>
    </xdr:to>
    <xdr:sp macro="" textlink="">
      <xdr:nvSpPr>
        <xdr:cNvPr id="779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190500</xdr:rowOff>
    </xdr:to>
    <xdr:sp macro="" textlink="">
      <xdr:nvSpPr>
        <xdr:cNvPr id="780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190500</xdr:rowOff>
    </xdr:to>
    <xdr:sp macro="" textlink="">
      <xdr:nvSpPr>
        <xdr:cNvPr id="781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190500</xdr:rowOff>
    </xdr:to>
    <xdr:sp macro="" textlink="">
      <xdr:nvSpPr>
        <xdr:cNvPr id="782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190500</xdr:rowOff>
    </xdr:to>
    <xdr:sp macro="" textlink="">
      <xdr:nvSpPr>
        <xdr:cNvPr id="783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190500</xdr:rowOff>
    </xdr:to>
    <xdr:sp macro="" textlink="">
      <xdr:nvSpPr>
        <xdr:cNvPr id="784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190500</xdr:rowOff>
    </xdr:to>
    <xdr:sp macro="" textlink="">
      <xdr:nvSpPr>
        <xdr:cNvPr id="785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190500</xdr:rowOff>
    </xdr:to>
    <xdr:sp macro="" textlink="">
      <xdr:nvSpPr>
        <xdr:cNvPr id="786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190500</xdr:rowOff>
    </xdr:to>
    <xdr:sp macro="" textlink="">
      <xdr:nvSpPr>
        <xdr:cNvPr id="787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371475</xdr:colOff>
      <xdr:row>156</xdr:row>
      <xdr:rowOff>190500</xdr:rowOff>
    </xdr:to>
    <xdr:sp macro="" textlink="">
      <xdr:nvSpPr>
        <xdr:cNvPr id="788" name="Text Box 1"/>
        <xdr:cNvSpPr>
          <a:spLocks noChangeArrowheads="1"/>
        </xdr:cNvSpPr>
      </xdr:nvSpPr>
      <xdr:spPr bwMode="auto">
        <a:xfrm>
          <a:off x="0" y="636270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342900</xdr:colOff>
      <xdr:row>156</xdr:row>
      <xdr:rowOff>190500</xdr:rowOff>
    </xdr:to>
    <xdr:sp macro="" textlink="">
      <xdr:nvSpPr>
        <xdr:cNvPr id="789" name="Text Box 2"/>
        <xdr:cNvSpPr>
          <a:spLocks noChangeArrowheads="1"/>
        </xdr:cNvSpPr>
      </xdr:nvSpPr>
      <xdr:spPr bwMode="auto">
        <a:xfrm>
          <a:off x="0" y="636270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790" name="Text Box 1"/>
        <xdr:cNvSpPr>
          <a:spLocks noChangeArrowheads="1"/>
        </xdr:cNvSpPr>
      </xdr:nvSpPr>
      <xdr:spPr bwMode="auto">
        <a:xfrm>
          <a:off x="0" y="6362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428625</xdr:colOff>
      <xdr:row>156</xdr:row>
      <xdr:rowOff>114300</xdr:rowOff>
    </xdr:to>
    <xdr:sp macro="" textlink="">
      <xdr:nvSpPr>
        <xdr:cNvPr id="791" name="Text Box 2"/>
        <xdr:cNvSpPr>
          <a:spLocks noChangeArrowheads="1"/>
        </xdr:cNvSpPr>
      </xdr:nvSpPr>
      <xdr:spPr bwMode="auto">
        <a:xfrm>
          <a:off x="0" y="636270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792" name="Text Box 1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793" name="Text Box 2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794" name="Text Box 1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28575</xdr:colOff>
      <xdr:row>171</xdr:row>
      <xdr:rowOff>114300</xdr:rowOff>
    </xdr:to>
    <xdr:sp macro="" textlink="">
      <xdr:nvSpPr>
        <xdr:cNvPr id="795" name="Text Box 2"/>
        <xdr:cNvSpPr>
          <a:spLocks noChangeArrowheads="1"/>
        </xdr:cNvSpPr>
      </xdr:nvSpPr>
      <xdr:spPr bwMode="auto">
        <a:xfrm>
          <a:off x="0" y="735139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796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797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798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799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00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01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02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03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04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05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06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07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08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09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10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11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12" name="Text Box 1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13" name="Text Box 2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14" name="Text Box 1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15" name="Text Box 2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162</xdr:row>
      <xdr:rowOff>0</xdr:rowOff>
    </xdr:from>
    <xdr:to>
      <xdr:col>0</xdr:col>
      <xdr:colOff>104775</xdr:colOff>
      <xdr:row>162</xdr:row>
      <xdr:rowOff>190500</xdr:rowOff>
    </xdr:to>
    <xdr:sp macro="" textlink="">
      <xdr:nvSpPr>
        <xdr:cNvPr id="816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162</xdr:row>
      <xdr:rowOff>0</xdr:rowOff>
    </xdr:from>
    <xdr:to>
      <xdr:col>0</xdr:col>
      <xdr:colOff>104775</xdr:colOff>
      <xdr:row>162</xdr:row>
      <xdr:rowOff>190500</xdr:rowOff>
    </xdr:to>
    <xdr:sp macro="" textlink="">
      <xdr:nvSpPr>
        <xdr:cNvPr id="817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162</xdr:row>
      <xdr:rowOff>0</xdr:rowOff>
    </xdr:from>
    <xdr:to>
      <xdr:col>0</xdr:col>
      <xdr:colOff>104775</xdr:colOff>
      <xdr:row>162</xdr:row>
      <xdr:rowOff>190500</xdr:rowOff>
    </xdr:to>
    <xdr:sp macro="" textlink="">
      <xdr:nvSpPr>
        <xdr:cNvPr id="818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162</xdr:row>
      <xdr:rowOff>0</xdr:rowOff>
    </xdr:from>
    <xdr:to>
      <xdr:col>0</xdr:col>
      <xdr:colOff>104775</xdr:colOff>
      <xdr:row>162</xdr:row>
      <xdr:rowOff>190500</xdr:rowOff>
    </xdr:to>
    <xdr:sp macro="" textlink="">
      <xdr:nvSpPr>
        <xdr:cNvPr id="819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162</xdr:row>
      <xdr:rowOff>0</xdr:rowOff>
    </xdr:from>
    <xdr:to>
      <xdr:col>0</xdr:col>
      <xdr:colOff>104775</xdr:colOff>
      <xdr:row>162</xdr:row>
      <xdr:rowOff>190500</xdr:rowOff>
    </xdr:to>
    <xdr:sp macro="" textlink="">
      <xdr:nvSpPr>
        <xdr:cNvPr id="820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162</xdr:row>
      <xdr:rowOff>0</xdr:rowOff>
    </xdr:from>
    <xdr:to>
      <xdr:col>0</xdr:col>
      <xdr:colOff>104775</xdr:colOff>
      <xdr:row>162</xdr:row>
      <xdr:rowOff>190500</xdr:rowOff>
    </xdr:to>
    <xdr:sp macro="" textlink="">
      <xdr:nvSpPr>
        <xdr:cNvPr id="821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162</xdr:row>
      <xdr:rowOff>0</xdr:rowOff>
    </xdr:from>
    <xdr:to>
      <xdr:col>0</xdr:col>
      <xdr:colOff>104775</xdr:colOff>
      <xdr:row>162</xdr:row>
      <xdr:rowOff>190500</xdr:rowOff>
    </xdr:to>
    <xdr:sp macro="" textlink="">
      <xdr:nvSpPr>
        <xdr:cNvPr id="822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162</xdr:row>
      <xdr:rowOff>0</xdr:rowOff>
    </xdr:from>
    <xdr:to>
      <xdr:col>0</xdr:col>
      <xdr:colOff>104775</xdr:colOff>
      <xdr:row>162</xdr:row>
      <xdr:rowOff>190500</xdr:rowOff>
    </xdr:to>
    <xdr:sp macro="" textlink="">
      <xdr:nvSpPr>
        <xdr:cNvPr id="823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162</xdr:row>
      <xdr:rowOff>0</xdr:rowOff>
    </xdr:from>
    <xdr:to>
      <xdr:col>0</xdr:col>
      <xdr:colOff>104775</xdr:colOff>
      <xdr:row>162</xdr:row>
      <xdr:rowOff>190500</xdr:rowOff>
    </xdr:to>
    <xdr:sp macro="" textlink="">
      <xdr:nvSpPr>
        <xdr:cNvPr id="824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162</xdr:row>
      <xdr:rowOff>0</xdr:rowOff>
    </xdr:from>
    <xdr:to>
      <xdr:col>0</xdr:col>
      <xdr:colOff>104775</xdr:colOff>
      <xdr:row>162</xdr:row>
      <xdr:rowOff>190500</xdr:rowOff>
    </xdr:to>
    <xdr:sp macro="" textlink="">
      <xdr:nvSpPr>
        <xdr:cNvPr id="825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162</xdr:row>
      <xdr:rowOff>0</xdr:rowOff>
    </xdr:from>
    <xdr:to>
      <xdr:col>0</xdr:col>
      <xdr:colOff>104775</xdr:colOff>
      <xdr:row>162</xdr:row>
      <xdr:rowOff>190500</xdr:rowOff>
    </xdr:to>
    <xdr:sp macro="" textlink="">
      <xdr:nvSpPr>
        <xdr:cNvPr id="826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162</xdr:row>
      <xdr:rowOff>0</xdr:rowOff>
    </xdr:from>
    <xdr:to>
      <xdr:col>0</xdr:col>
      <xdr:colOff>104775</xdr:colOff>
      <xdr:row>162</xdr:row>
      <xdr:rowOff>190500</xdr:rowOff>
    </xdr:to>
    <xdr:sp macro="" textlink="">
      <xdr:nvSpPr>
        <xdr:cNvPr id="827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162</xdr:row>
      <xdr:rowOff>0</xdr:rowOff>
    </xdr:from>
    <xdr:to>
      <xdr:col>0</xdr:col>
      <xdr:colOff>104775</xdr:colOff>
      <xdr:row>162</xdr:row>
      <xdr:rowOff>190500</xdr:rowOff>
    </xdr:to>
    <xdr:sp macro="" textlink="">
      <xdr:nvSpPr>
        <xdr:cNvPr id="828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162</xdr:row>
      <xdr:rowOff>0</xdr:rowOff>
    </xdr:from>
    <xdr:to>
      <xdr:col>0</xdr:col>
      <xdr:colOff>104775</xdr:colOff>
      <xdr:row>162</xdr:row>
      <xdr:rowOff>190500</xdr:rowOff>
    </xdr:to>
    <xdr:sp macro="" textlink="">
      <xdr:nvSpPr>
        <xdr:cNvPr id="829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162</xdr:row>
      <xdr:rowOff>0</xdr:rowOff>
    </xdr:from>
    <xdr:to>
      <xdr:col>0</xdr:col>
      <xdr:colOff>104775</xdr:colOff>
      <xdr:row>162</xdr:row>
      <xdr:rowOff>190500</xdr:rowOff>
    </xdr:to>
    <xdr:sp macro="" textlink="">
      <xdr:nvSpPr>
        <xdr:cNvPr id="830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162</xdr:row>
      <xdr:rowOff>0</xdr:rowOff>
    </xdr:from>
    <xdr:to>
      <xdr:col>0</xdr:col>
      <xdr:colOff>104775</xdr:colOff>
      <xdr:row>162</xdr:row>
      <xdr:rowOff>190500</xdr:rowOff>
    </xdr:to>
    <xdr:sp macro="" textlink="">
      <xdr:nvSpPr>
        <xdr:cNvPr id="831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143</xdr:row>
      <xdr:rowOff>0</xdr:rowOff>
    </xdr:from>
    <xdr:to>
      <xdr:col>0</xdr:col>
      <xdr:colOff>371475</xdr:colOff>
      <xdr:row>143</xdr:row>
      <xdr:rowOff>190500</xdr:rowOff>
    </xdr:to>
    <xdr:sp macro="" textlink="">
      <xdr:nvSpPr>
        <xdr:cNvPr id="832" name="Text Box 1"/>
        <xdr:cNvSpPr>
          <a:spLocks noChangeArrowheads="1"/>
        </xdr:cNvSpPr>
      </xdr:nvSpPr>
      <xdr:spPr bwMode="auto">
        <a:xfrm>
          <a:off x="0" y="625983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143</xdr:row>
      <xdr:rowOff>0</xdr:rowOff>
    </xdr:from>
    <xdr:to>
      <xdr:col>0</xdr:col>
      <xdr:colOff>342900</xdr:colOff>
      <xdr:row>143</xdr:row>
      <xdr:rowOff>190500</xdr:rowOff>
    </xdr:to>
    <xdr:sp macro="" textlink="">
      <xdr:nvSpPr>
        <xdr:cNvPr id="833" name="Text Box 2"/>
        <xdr:cNvSpPr>
          <a:spLocks noChangeArrowheads="1"/>
        </xdr:cNvSpPr>
      </xdr:nvSpPr>
      <xdr:spPr bwMode="auto">
        <a:xfrm>
          <a:off x="0" y="625983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143</xdr:row>
      <xdr:rowOff>0</xdr:rowOff>
    </xdr:from>
    <xdr:to>
      <xdr:col>0</xdr:col>
      <xdr:colOff>104775</xdr:colOff>
      <xdr:row>143</xdr:row>
      <xdr:rowOff>190500</xdr:rowOff>
    </xdr:to>
    <xdr:sp macro="" textlink="">
      <xdr:nvSpPr>
        <xdr:cNvPr id="834" name="Text Box 1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143</xdr:row>
      <xdr:rowOff>0</xdr:rowOff>
    </xdr:from>
    <xdr:to>
      <xdr:col>0</xdr:col>
      <xdr:colOff>428625</xdr:colOff>
      <xdr:row>143</xdr:row>
      <xdr:rowOff>114300</xdr:rowOff>
    </xdr:to>
    <xdr:sp macro="" textlink="">
      <xdr:nvSpPr>
        <xdr:cNvPr id="835" name="Text Box 2"/>
        <xdr:cNvSpPr>
          <a:spLocks noChangeArrowheads="1"/>
        </xdr:cNvSpPr>
      </xdr:nvSpPr>
      <xdr:spPr bwMode="auto">
        <a:xfrm>
          <a:off x="0" y="625983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36" name="Text Box 1"/>
        <xdr:cNvSpPr>
          <a:spLocks noChangeArrowheads="1"/>
        </xdr:cNvSpPr>
      </xdr:nvSpPr>
      <xdr:spPr bwMode="auto">
        <a:xfrm>
          <a:off x="0" y="7251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37" name="Text Box 2"/>
        <xdr:cNvSpPr>
          <a:spLocks noChangeArrowheads="1"/>
        </xdr:cNvSpPr>
      </xdr:nvSpPr>
      <xdr:spPr bwMode="auto">
        <a:xfrm>
          <a:off x="0" y="7251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38" name="Text Box 1"/>
        <xdr:cNvSpPr>
          <a:spLocks noChangeArrowheads="1"/>
        </xdr:cNvSpPr>
      </xdr:nvSpPr>
      <xdr:spPr bwMode="auto">
        <a:xfrm>
          <a:off x="0" y="7251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28575</xdr:colOff>
      <xdr:row>171</xdr:row>
      <xdr:rowOff>114300</xdr:rowOff>
    </xdr:to>
    <xdr:sp macro="" textlink="">
      <xdr:nvSpPr>
        <xdr:cNvPr id="839" name="Text Box 2"/>
        <xdr:cNvSpPr>
          <a:spLocks noChangeArrowheads="1"/>
        </xdr:cNvSpPr>
      </xdr:nvSpPr>
      <xdr:spPr bwMode="auto">
        <a:xfrm>
          <a:off x="0" y="72513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40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41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42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43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44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45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46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47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48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49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50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51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52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53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54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855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856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857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858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859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860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861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862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863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864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865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866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867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868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869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870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871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872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873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874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875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876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877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878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879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118</xdr:row>
      <xdr:rowOff>0</xdr:rowOff>
    </xdr:from>
    <xdr:to>
      <xdr:col>0</xdr:col>
      <xdr:colOff>371475</xdr:colOff>
      <xdr:row>118</xdr:row>
      <xdr:rowOff>190500</xdr:rowOff>
    </xdr:to>
    <xdr:sp macro="" textlink="">
      <xdr:nvSpPr>
        <xdr:cNvPr id="880" name="Text Box 1"/>
        <xdr:cNvSpPr>
          <a:spLocks noChangeArrowheads="1"/>
        </xdr:cNvSpPr>
      </xdr:nvSpPr>
      <xdr:spPr bwMode="auto">
        <a:xfrm>
          <a:off x="0" y="607980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118</xdr:row>
      <xdr:rowOff>0</xdr:rowOff>
    </xdr:from>
    <xdr:to>
      <xdr:col>0</xdr:col>
      <xdr:colOff>342900</xdr:colOff>
      <xdr:row>118</xdr:row>
      <xdr:rowOff>190500</xdr:rowOff>
    </xdr:to>
    <xdr:sp macro="" textlink="">
      <xdr:nvSpPr>
        <xdr:cNvPr id="881" name="Text Box 2"/>
        <xdr:cNvSpPr>
          <a:spLocks noChangeArrowheads="1"/>
        </xdr:cNvSpPr>
      </xdr:nvSpPr>
      <xdr:spPr bwMode="auto">
        <a:xfrm>
          <a:off x="0" y="607980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118</xdr:row>
      <xdr:rowOff>0</xdr:rowOff>
    </xdr:from>
    <xdr:to>
      <xdr:col>0</xdr:col>
      <xdr:colOff>104775</xdr:colOff>
      <xdr:row>118</xdr:row>
      <xdr:rowOff>190500</xdr:rowOff>
    </xdr:to>
    <xdr:sp macro="" textlink="">
      <xdr:nvSpPr>
        <xdr:cNvPr id="882" name="Text Box 1"/>
        <xdr:cNvSpPr>
          <a:spLocks noChangeArrowheads="1"/>
        </xdr:cNvSpPr>
      </xdr:nvSpPr>
      <xdr:spPr bwMode="auto">
        <a:xfrm>
          <a:off x="0" y="60798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118</xdr:row>
      <xdr:rowOff>0</xdr:rowOff>
    </xdr:from>
    <xdr:to>
      <xdr:col>0</xdr:col>
      <xdr:colOff>428625</xdr:colOff>
      <xdr:row>118</xdr:row>
      <xdr:rowOff>114300</xdr:rowOff>
    </xdr:to>
    <xdr:sp macro="" textlink="">
      <xdr:nvSpPr>
        <xdr:cNvPr id="883" name="Text Box 2"/>
        <xdr:cNvSpPr>
          <a:spLocks noChangeArrowheads="1"/>
        </xdr:cNvSpPr>
      </xdr:nvSpPr>
      <xdr:spPr bwMode="auto">
        <a:xfrm>
          <a:off x="0" y="607980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884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885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886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887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888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889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890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891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892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893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894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895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896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897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898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899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113</xdr:row>
      <xdr:rowOff>0</xdr:rowOff>
    </xdr:from>
    <xdr:to>
      <xdr:col>0</xdr:col>
      <xdr:colOff>371475</xdr:colOff>
      <xdr:row>113</xdr:row>
      <xdr:rowOff>190500</xdr:rowOff>
    </xdr:to>
    <xdr:sp macro="" textlink="">
      <xdr:nvSpPr>
        <xdr:cNvPr id="900" name="Text Box 1"/>
        <xdr:cNvSpPr>
          <a:spLocks noChangeArrowheads="1"/>
        </xdr:cNvSpPr>
      </xdr:nvSpPr>
      <xdr:spPr bwMode="auto">
        <a:xfrm>
          <a:off x="0" y="597693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113</xdr:row>
      <xdr:rowOff>0</xdr:rowOff>
    </xdr:from>
    <xdr:to>
      <xdr:col>0</xdr:col>
      <xdr:colOff>342900</xdr:colOff>
      <xdr:row>113</xdr:row>
      <xdr:rowOff>190500</xdr:rowOff>
    </xdr:to>
    <xdr:sp macro="" textlink="">
      <xdr:nvSpPr>
        <xdr:cNvPr id="901" name="Text Box 2"/>
        <xdr:cNvSpPr>
          <a:spLocks noChangeArrowheads="1"/>
        </xdr:cNvSpPr>
      </xdr:nvSpPr>
      <xdr:spPr bwMode="auto">
        <a:xfrm>
          <a:off x="0" y="597693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113</xdr:row>
      <xdr:rowOff>0</xdr:rowOff>
    </xdr:from>
    <xdr:to>
      <xdr:col>0</xdr:col>
      <xdr:colOff>104775</xdr:colOff>
      <xdr:row>113</xdr:row>
      <xdr:rowOff>190500</xdr:rowOff>
    </xdr:to>
    <xdr:sp macro="" textlink="">
      <xdr:nvSpPr>
        <xdr:cNvPr id="902" name="Text Box 1"/>
        <xdr:cNvSpPr>
          <a:spLocks noChangeArrowheads="1"/>
        </xdr:cNvSpPr>
      </xdr:nvSpPr>
      <xdr:spPr bwMode="auto">
        <a:xfrm>
          <a:off x="0" y="59769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113</xdr:row>
      <xdr:rowOff>0</xdr:rowOff>
    </xdr:from>
    <xdr:to>
      <xdr:col>0</xdr:col>
      <xdr:colOff>428625</xdr:colOff>
      <xdr:row>113</xdr:row>
      <xdr:rowOff>114300</xdr:rowOff>
    </xdr:to>
    <xdr:sp macro="" textlink="">
      <xdr:nvSpPr>
        <xdr:cNvPr id="903" name="Text Box 2"/>
        <xdr:cNvSpPr>
          <a:spLocks noChangeArrowheads="1"/>
        </xdr:cNvSpPr>
      </xdr:nvSpPr>
      <xdr:spPr bwMode="auto">
        <a:xfrm>
          <a:off x="0" y="597693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04" name="Text Box 1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05" name="Text Box 2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06" name="Text Box 1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07" name="Text Box 2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08" name="Text Box 1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09" name="Text Box 2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10" name="Text Box 1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11" name="Text Box 2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12" name="Text Box 1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13" name="Text Box 2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14" name="Text Box 1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15" name="Text Box 2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16" name="Text Box 1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17" name="Text Box 2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18" name="Text Box 1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19" name="Text Box 2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371475</xdr:colOff>
      <xdr:row>172</xdr:row>
      <xdr:rowOff>28575</xdr:rowOff>
    </xdr:to>
    <xdr:sp macro="" textlink="">
      <xdr:nvSpPr>
        <xdr:cNvPr id="920" name="Text Box 1"/>
        <xdr:cNvSpPr>
          <a:spLocks noChangeArrowheads="1"/>
        </xdr:cNvSpPr>
      </xdr:nvSpPr>
      <xdr:spPr bwMode="auto">
        <a:xfrm>
          <a:off x="0" y="720852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342900</xdr:colOff>
      <xdr:row>172</xdr:row>
      <xdr:rowOff>28575</xdr:rowOff>
    </xdr:to>
    <xdr:sp macro="" textlink="">
      <xdr:nvSpPr>
        <xdr:cNvPr id="921" name="Text Box 2"/>
        <xdr:cNvSpPr>
          <a:spLocks noChangeArrowheads="1"/>
        </xdr:cNvSpPr>
      </xdr:nvSpPr>
      <xdr:spPr bwMode="auto">
        <a:xfrm>
          <a:off x="0" y="720852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172</xdr:row>
      <xdr:rowOff>28575</xdr:rowOff>
    </xdr:to>
    <xdr:sp macro="" textlink="">
      <xdr:nvSpPr>
        <xdr:cNvPr id="922" name="Text Box 1"/>
        <xdr:cNvSpPr>
          <a:spLocks noChangeArrowheads="1"/>
        </xdr:cNvSpPr>
      </xdr:nvSpPr>
      <xdr:spPr bwMode="auto">
        <a:xfrm>
          <a:off x="0" y="72085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172</xdr:row>
      <xdr:rowOff>28575</xdr:rowOff>
    </xdr:to>
    <xdr:sp macro="" textlink="">
      <xdr:nvSpPr>
        <xdr:cNvPr id="923" name="Text Box 1"/>
        <xdr:cNvSpPr>
          <a:spLocks noChangeArrowheads="1"/>
        </xdr:cNvSpPr>
      </xdr:nvSpPr>
      <xdr:spPr bwMode="auto">
        <a:xfrm>
          <a:off x="0" y="72085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172</xdr:row>
      <xdr:rowOff>28575</xdr:rowOff>
    </xdr:to>
    <xdr:sp macro="" textlink="">
      <xdr:nvSpPr>
        <xdr:cNvPr id="924" name="Text Box 2"/>
        <xdr:cNvSpPr>
          <a:spLocks noChangeArrowheads="1"/>
        </xdr:cNvSpPr>
      </xdr:nvSpPr>
      <xdr:spPr bwMode="auto">
        <a:xfrm>
          <a:off x="0" y="72085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172</xdr:row>
      <xdr:rowOff>28575</xdr:rowOff>
    </xdr:to>
    <xdr:sp macro="" textlink="">
      <xdr:nvSpPr>
        <xdr:cNvPr id="925" name="Text Box 1"/>
        <xdr:cNvSpPr>
          <a:spLocks noChangeArrowheads="1"/>
        </xdr:cNvSpPr>
      </xdr:nvSpPr>
      <xdr:spPr bwMode="auto">
        <a:xfrm>
          <a:off x="0" y="72085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26" name="Text Box 1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27" name="Text Box 2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28" name="Text Box 1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29" name="Text Box 2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30" name="Text Box 1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31" name="Text Box 2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32" name="Text Box 1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933" name="Text Box 2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428625</xdr:colOff>
      <xdr:row>518</xdr:row>
      <xdr:rowOff>171450</xdr:rowOff>
    </xdr:to>
    <xdr:sp macro="" textlink="">
      <xdr:nvSpPr>
        <xdr:cNvPr id="934" name="Text Box 2"/>
        <xdr:cNvSpPr>
          <a:spLocks noChangeArrowheads="1"/>
        </xdr:cNvSpPr>
      </xdr:nvSpPr>
      <xdr:spPr bwMode="auto">
        <a:xfrm>
          <a:off x="0" y="806386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28575</xdr:colOff>
      <xdr:row>518</xdr:row>
      <xdr:rowOff>171450</xdr:rowOff>
    </xdr:to>
    <xdr:sp macro="" textlink="">
      <xdr:nvSpPr>
        <xdr:cNvPr id="935" name="Text Box 2"/>
        <xdr:cNvSpPr>
          <a:spLocks noChangeArrowheads="1"/>
        </xdr:cNvSpPr>
      </xdr:nvSpPr>
      <xdr:spPr bwMode="auto">
        <a:xfrm>
          <a:off x="0" y="806386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36" name="Text Box 1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37" name="Text Box 2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38" name="Text Box 1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39" name="Text Box 2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40" name="Text Box 1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41" name="Text Box 2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42" name="Text Box 1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43" name="Text Box 2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44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45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46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47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48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49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50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51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52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53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54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55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56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57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58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59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60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61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62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63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64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65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66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67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371475</xdr:colOff>
      <xdr:row>518</xdr:row>
      <xdr:rowOff>190500</xdr:rowOff>
    </xdr:to>
    <xdr:sp macro="" textlink="">
      <xdr:nvSpPr>
        <xdr:cNvPr id="968" name="Text Box 1"/>
        <xdr:cNvSpPr>
          <a:spLocks noChangeArrowheads="1"/>
        </xdr:cNvSpPr>
      </xdr:nvSpPr>
      <xdr:spPr bwMode="auto">
        <a:xfrm>
          <a:off x="0" y="615791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342900</xdr:colOff>
      <xdr:row>518</xdr:row>
      <xdr:rowOff>190500</xdr:rowOff>
    </xdr:to>
    <xdr:sp macro="" textlink="">
      <xdr:nvSpPr>
        <xdr:cNvPr id="969" name="Text Box 2"/>
        <xdr:cNvSpPr>
          <a:spLocks noChangeArrowheads="1"/>
        </xdr:cNvSpPr>
      </xdr:nvSpPr>
      <xdr:spPr bwMode="auto">
        <a:xfrm>
          <a:off x="0" y="615791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70" name="Text Box 1"/>
        <xdr:cNvSpPr>
          <a:spLocks noChangeArrowheads="1"/>
        </xdr:cNvSpPr>
      </xdr:nvSpPr>
      <xdr:spPr bwMode="auto">
        <a:xfrm>
          <a:off x="0" y="6157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428625</xdr:colOff>
      <xdr:row>518</xdr:row>
      <xdr:rowOff>114300</xdr:rowOff>
    </xdr:to>
    <xdr:sp macro="" textlink="">
      <xdr:nvSpPr>
        <xdr:cNvPr id="971" name="Text Box 2"/>
        <xdr:cNvSpPr>
          <a:spLocks noChangeArrowheads="1"/>
        </xdr:cNvSpPr>
      </xdr:nvSpPr>
      <xdr:spPr bwMode="auto">
        <a:xfrm>
          <a:off x="0" y="615791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72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73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74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75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76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77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78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79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80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81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82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83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84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85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86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87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371475</xdr:colOff>
      <xdr:row>518</xdr:row>
      <xdr:rowOff>190500</xdr:rowOff>
    </xdr:to>
    <xdr:sp macro="" textlink="">
      <xdr:nvSpPr>
        <xdr:cNvPr id="988" name="Text Box 1"/>
        <xdr:cNvSpPr>
          <a:spLocks noChangeArrowheads="1"/>
        </xdr:cNvSpPr>
      </xdr:nvSpPr>
      <xdr:spPr bwMode="auto">
        <a:xfrm>
          <a:off x="0" y="605504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342900</xdr:colOff>
      <xdr:row>518</xdr:row>
      <xdr:rowOff>190500</xdr:rowOff>
    </xdr:to>
    <xdr:sp macro="" textlink="">
      <xdr:nvSpPr>
        <xdr:cNvPr id="989" name="Text Box 2"/>
        <xdr:cNvSpPr>
          <a:spLocks noChangeArrowheads="1"/>
        </xdr:cNvSpPr>
      </xdr:nvSpPr>
      <xdr:spPr bwMode="auto">
        <a:xfrm>
          <a:off x="0" y="605504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90" name="Text Box 1"/>
        <xdr:cNvSpPr>
          <a:spLocks noChangeArrowheads="1"/>
        </xdr:cNvSpPr>
      </xdr:nvSpPr>
      <xdr:spPr bwMode="auto">
        <a:xfrm>
          <a:off x="0" y="60550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428625</xdr:colOff>
      <xdr:row>518</xdr:row>
      <xdr:rowOff>114300</xdr:rowOff>
    </xdr:to>
    <xdr:sp macro="" textlink="">
      <xdr:nvSpPr>
        <xdr:cNvPr id="991" name="Text Box 2"/>
        <xdr:cNvSpPr>
          <a:spLocks noChangeArrowheads="1"/>
        </xdr:cNvSpPr>
      </xdr:nvSpPr>
      <xdr:spPr bwMode="auto">
        <a:xfrm>
          <a:off x="0" y="605504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371475</xdr:colOff>
      <xdr:row>518</xdr:row>
      <xdr:rowOff>190500</xdr:rowOff>
    </xdr:to>
    <xdr:sp macro="" textlink="">
      <xdr:nvSpPr>
        <xdr:cNvPr id="992" name="Text Box 1"/>
        <xdr:cNvSpPr>
          <a:spLocks noChangeArrowheads="1"/>
        </xdr:cNvSpPr>
      </xdr:nvSpPr>
      <xdr:spPr bwMode="auto">
        <a:xfrm>
          <a:off x="0" y="773525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342900</xdr:colOff>
      <xdr:row>518</xdr:row>
      <xdr:rowOff>190500</xdr:rowOff>
    </xdr:to>
    <xdr:sp macro="" textlink="">
      <xdr:nvSpPr>
        <xdr:cNvPr id="993" name="Text Box 2"/>
        <xdr:cNvSpPr>
          <a:spLocks noChangeArrowheads="1"/>
        </xdr:cNvSpPr>
      </xdr:nvSpPr>
      <xdr:spPr bwMode="auto">
        <a:xfrm>
          <a:off x="0" y="773525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94" name="Text Box 1"/>
        <xdr:cNvSpPr>
          <a:spLocks noChangeArrowheads="1"/>
        </xdr:cNvSpPr>
      </xdr:nvSpPr>
      <xdr:spPr bwMode="auto">
        <a:xfrm>
          <a:off x="0" y="77352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428625</xdr:colOff>
      <xdr:row>518</xdr:row>
      <xdr:rowOff>114300</xdr:rowOff>
    </xdr:to>
    <xdr:sp macro="" textlink="">
      <xdr:nvSpPr>
        <xdr:cNvPr id="995" name="Text Box 2"/>
        <xdr:cNvSpPr>
          <a:spLocks noChangeArrowheads="1"/>
        </xdr:cNvSpPr>
      </xdr:nvSpPr>
      <xdr:spPr bwMode="auto">
        <a:xfrm>
          <a:off x="0" y="773525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96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97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98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999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00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01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02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03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04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05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06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07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08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09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10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11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12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13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14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15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16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17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18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19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20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21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22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23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24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25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26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27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28" name="Text Box 1"/>
        <xdr:cNvSpPr>
          <a:spLocks noChangeArrowheads="1"/>
        </xdr:cNvSpPr>
      </xdr:nvSpPr>
      <xdr:spPr bwMode="auto">
        <a:xfrm>
          <a:off x="0" y="73294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29" name="Text Box 2"/>
        <xdr:cNvSpPr>
          <a:spLocks noChangeArrowheads="1"/>
        </xdr:cNvSpPr>
      </xdr:nvSpPr>
      <xdr:spPr bwMode="auto">
        <a:xfrm>
          <a:off x="0" y="73294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1030" name="Text Box 1"/>
        <xdr:cNvSpPr>
          <a:spLocks noChangeArrowheads="1"/>
        </xdr:cNvSpPr>
      </xdr:nvSpPr>
      <xdr:spPr bwMode="auto">
        <a:xfrm>
          <a:off x="0" y="73294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28575</xdr:colOff>
      <xdr:row>518</xdr:row>
      <xdr:rowOff>114300</xdr:rowOff>
    </xdr:to>
    <xdr:sp macro="" textlink="">
      <xdr:nvSpPr>
        <xdr:cNvPr id="1031" name="Text Box 2"/>
        <xdr:cNvSpPr>
          <a:spLocks noChangeArrowheads="1"/>
        </xdr:cNvSpPr>
      </xdr:nvSpPr>
      <xdr:spPr bwMode="auto">
        <a:xfrm>
          <a:off x="0" y="732948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371475</xdr:colOff>
      <xdr:row>518</xdr:row>
      <xdr:rowOff>228600</xdr:rowOff>
    </xdr:to>
    <xdr:sp macro="" textlink="">
      <xdr:nvSpPr>
        <xdr:cNvPr id="1032" name="Text Box 1"/>
        <xdr:cNvSpPr>
          <a:spLocks noChangeArrowheads="1"/>
        </xdr:cNvSpPr>
      </xdr:nvSpPr>
      <xdr:spPr bwMode="auto">
        <a:xfrm>
          <a:off x="0" y="728662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342900</xdr:colOff>
      <xdr:row>518</xdr:row>
      <xdr:rowOff>228600</xdr:rowOff>
    </xdr:to>
    <xdr:sp macro="" textlink="">
      <xdr:nvSpPr>
        <xdr:cNvPr id="1033" name="Text Box 2"/>
        <xdr:cNvSpPr>
          <a:spLocks noChangeArrowheads="1"/>
        </xdr:cNvSpPr>
      </xdr:nvSpPr>
      <xdr:spPr bwMode="auto">
        <a:xfrm>
          <a:off x="0" y="728662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228600</xdr:rowOff>
    </xdr:to>
    <xdr:sp macro="" textlink="">
      <xdr:nvSpPr>
        <xdr:cNvPr id="1034" name="Text Box 1"/>
        <xdr:cNvSpPr>
          <a:spLocks noChangeArrowheads="1"/>
        </xdr:cNvSpPr>
      </xdr:nvSpPr>
      <xdr:spPr bwMode="auto">
        <a:xfrm>
          <a:off x="0" y="72866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228600</xdr:rowOff>
    </xdr:to>
    <xdr:sp macro="" textlink="">
      <xdr:nvSpPr>
        <xdr:cNvPr id="1035" name="Text Box 1"/>
        <xdr:cNvSpPr>
          <a:spLocks noChangeArrowheads="1"/>
        </xdr:cNvSpPr>
      </xdr:nvSpPr>
      <xdr:spPr bwMode="auto">
        <a:xfrm>
          <a:off x="0" y="72866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228600</xdr:rowOff>
    </xdr:to>
    <xdr:sp macro="" textlink="">
      <xdr:nvSpPr>
        <xdr:cNvPr id="1036" name="Text Box 2"/>
        <xdr:cNvSpPr>
          <a:spLocks noChangeArrowheads="1"/>
        </xdr:cNvSpPr>
      </xdr:nvSpPr>
      <xdr:spPr bwMode="auto">
        <a:xfrm>
          <a:off x="0" y="72866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228600</xdr:rowOff>
    </xdr:to>
    <xdr:sp macro="" textlink="">
      <xdr:nvSpPr>
        <xdr:cNvPr id="1037" name="Text Box 1"/>
        <xdr:cNvSpPr>
          <a:spLocks noChangeArrowheads="1"/>
        </xdr:cNvSpPr>
      </xdr:nvSpPr>
      <xdr:spPr bwMode="auto">
        <a:xfrm>
          <a:off x="0" y="72866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38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39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40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41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42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43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44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45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46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47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48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49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50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51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52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53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371475</xdr:colOff>
      <xdr:row>171</xdr:row>
      <xdr:rowOff>190500</xdr:rowOff>
    </xdr:to>
    <xdr:sp macro="" textlink="">
      <xdr:nvSpPr>
        <xdr:cNvPr id="1054" name="Text Box 1"/>
        <xdr:cNvSpPr>
          <a:spLocks noChangeArrowheads="1"/>
        </xdr:cNvSpPr>
      </xdr:nvSpPr>
      <xdr:spPr bwMode="auto">
        <a:xfrm>
          <a:off x="0" y="385572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342900</xdr:colOff>
      <xdr:row>171</xdr:row>
      <xdr:rowOff>190500</xdr:rowOff>
    </xdr:to>
    <xdr:sp macro="" textlink="">
      <xdr:nvSpPr>
        <xdr:cNvPr id="1055" name="Text Box 2"/>
        <xdr:cNvSpPr>
          <a:spLocks noChangeArrowheads="1"/>
        </xdr:cNvSpPr>
      </xdr:nvSpPr>
      <xdr:spPr bwMode="auto">
        <a:xfrm>
          <a:off x="0" y="385572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56" name="Text Box 1"/>
        <xdr:cNvSpPr>
          <a:spLocks noChangeArrowheads="1"/>
        </xdr:cNvSpPr>
      </xdr:nvSpPr>
      <xdr:spPr bwMode="auto">
        <a:xfrm>
          <a:off x="0" y="38557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428625</xdr:colOff>
      <xdr:row>171</xdr:row>
      <xdr:rowOff>114300</xdr:rowOff>
    </xdr:to>
    <xdr:sp macro="" textlink="">
      <xdr:nvSpPr>
        <xdr:cNvPr id="1057" name="Text Box 2"/>
        <xdr:cNvSpPr>
          <a:spLocks noChangeArrowheads="1"/>
        </xdr:cNvSpPr>
      </xdr:nvSpPr>
      <xdr:spPr bwMode="auto">
        <a:xfrm>
          <a:off x="0" y="385572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58" name="Text Box 1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59" name="Text Box 2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60" name="Text Box 1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28575</xdr:colOff>
      <xdr:row>171</xdr:row>
      <xdr:rowOff>114300</xdr:rowOff>
    </xdr:to>
    <xdr:sp macro="" textlink="">
      <xdr:nvSpPr>
        <xdr:cNvPr id="1061" name="Text Box 2"/>
        <xdr:cNvSpPr>
          <a:spLocks noChangeArrowheads="1"/>
        </xdr:cNvSpPr>
      </xdr:nvSpPr>
      <xdr:spPr bwMode="auto">
        <a:xfrm>
          <a:off x="0" y="484441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62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63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64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65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66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67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68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69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70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71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72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73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74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75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76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77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78" name="Text Box 1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79" name="Text Box 2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80" name="Text Box 1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81" name="Text Box 2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82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83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84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85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86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87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88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89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90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91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92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93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94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95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96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097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371475</xdr:colOff>
      <xdr:row>171</xdr:row>
      <xdr:rowOff>190500</xdr:rowOff>
    </xdr:to>
    <xdr:sp macro="" textlink="">
      <xdr:nvSpPr>
        <xdr:cNvPr id="1098" name="Text Box 1"/>
        <xdr:cNvSpPr>
          <a:spLocks noChangeArrowheads="1"/>
        </xdr:cNvSpPr>
      </xdr:nvSpPr>
      <xdr:spPr bwMode="auto">
        <a:xfrm>
          <a:off x="0" y="375285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342900</xdr:colOff>
      <xdr:row>171</xdr:row>
      <xdr:rowOff>190500</xdr:rowOff>
    </xdr:to>
    <xdr:sp macro="" textlink="">
      <xdr:nvSpPr>
        <xdr:cNvPr id="1099" name="Text Box 2"/>
        <xdr:cNvSpPr>
          <a:spLocks noChangeArrowheads="1"/>
        </xdr:cNvSpPr>
      </xdr:nvSpPr>
      <xdr:spPr bwMode="auto">
        <a:xfrm>
          <a:off x="0" y="375285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00" name="Text Box 1"/>
        <xdr:cNvSpPr>
          <a:spLocks noChangeArrowheads="1"/>
        </xdr:cNvSpPr>
      </xdr:nvSpPr>
      <xdr:spPr bwMode="auto">
        <a:xfrm>
          <a:off x="0" y="3752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428625</xdr:colOff>
      <xdr:row>171</xdr:row>
      <xdr:rowOff>114300</xdr:rowOff>
    </xdr:to>
    <xdr:sp macro="" textlink="">
      <xdr:nvSpPr>
        <xdr:cNvPr id="1101" name="Text Box 2"/>
        <xdr:cNvSpPr>
          <a:spLocks noChangeArrowheads="1"/>
        </xdr:cNvSpPr>
      </xdr:nvSpPr>
      <xdr:spPr bwMode="auto">
        <a:xfrm>
          <a:off x="0" y="375285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02" name="Text Box 1"/>
        <xdr:cNvSpPr>
          <a:spLocks noChangeArrowheads="1"/>
        </xdr:cNvSpPr>
      </xdr:nvSpPr>
      <xdr:spPr bwMode="auto">
        <a:xfrm>
          <a:off x="0" y="47444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03" name="Text Box 2"/>
        <xdr:cNvSpPr>
          <a:spLocks noChangeArrowheads="1"/>
        </xdr:cNvSpPr>
      </xdr:nvSpPr>
      <xdr:spPr bwMode="auto">
        <a:xfrm>
          <a:off x="0" y="47444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04" name="Text Box 1"/>
        <xdr:cNvSpPr>
          <a:spLocks noChangeArrowheads="1"/>
        </xdr:cNvSpPr>
      </xdr:nvSpPr>
      <xdr:spPr bwMode="auto">
        <a:xfrm>
          <a:off x="0" y="47444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28575</xdr:colOff>
      <xdr:row>171</xdr:row>
      <xdr:rowOff>114300</xdr:rowOff>
    </xdr:to>
    <xdr:sp macro="" textlink="">
      <xdr:nvSpPr>
        <xdr:cNvPr id="1105" name="Text Box 2"/>
        <xdr:cNvSpPr>
          <a:spLocks noChangeArrowheads="1"/>
        </xdr:cNvSpPr>
      </xdr:nvSpPr>
      <xdr:spPr bwMode="auto">
        <a:xfrm>
          <a:off x="0" y="474440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06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07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08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09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10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11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12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13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14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15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16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17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18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19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20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21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22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23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24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25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26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27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28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29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30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31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32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33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34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35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36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37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38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39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40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41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42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43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44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45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371475</xdr:colOff>
      <xdr:row>171</xdr:row>
      <xdr:rowOff>190500</xdr:rowOff>
    </xdr:to>
    <xdr:sp macro="" textlink="">
      <xdr:nvSpPr>
        <xdr:cNvPr id="1146" name="Text Box 1"/>
        <xdr:cNvSpPr>
          <a:spLocks noChangeArrowheads="1"/>
        </xdr:cNvSpPr>
      </xdr:nvSpPr>
      <xdr:spPr bwMode="auto">
        <a:xfrm>
          <a:off x="0" y="357282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342900</xdr:colOff>
      <xdr:row>171</xdr:row>
      <xdr:rowOff>190500</xdr:rowOff>
    </xdr:to>
    <xdr:sp macro="" textlink="">
      <xdr:nvSpPr>
        <xdr:cNvPr id="1147" name="Text Box 2"/>
        <xdr:cNvSpPr>
          <a:spLocks noChangeArrowheads="1"/>
        </xdr:cNvSpPr>
      </xdr:nvSpPr>
      <xdr:spPr bwMode="auto">
        <a:xfrm>
          <a:off x="0" y="357282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48" name="Text Box 1"/>
        <xdr:cNvSpPr>
          <a:spLocks noChangeArrowheads="1"/>
        </xdr:cNvSpPr>
      </xdr:nvSpPr>
      <xdr:spPr bwMode="auto">
        <a:xfrm>
          <a:off x="0" y="35728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428625</xdr:colOff>
      <xdr:row>171</xdr:row>
      <xdr:rowOff>114300</xdr:rowOff>
    </xdr:to>
    <xdr:sp macro="" textlink="">
      <xdr:nvSpPr>
        <xdr:cNvPr id="1149" name="Text Box 2"/>
        <xdr:cNvSpPr>
          <a:spLocks noChangeArrowheads="1"/>
        </xdr:cNvSpPr>
      </xdr:nvSpPr>
      <xdr:spPr bwMode="auto">
        <a:xfrm>
          <a:off x="0" y="357282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50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51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52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53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54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55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56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57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58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59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60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61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62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63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64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65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371475</xdr:colOff>
      <xdr:row>171</xdr:row>
      <xdr:rowOff>190500</xdr:rowOff>
    </xdr:to>
    <xdr:sp macro="" textlink="">
      <xdr:nvSpPr>
        <xdr:cNvPr id="1166" name="Text Box 1"/>
        <xdr:cNvSpPr>
          <a:spLocks noChangeArrowheads="1"/>
        </xdr:cNvSpPr>
      </xdr:nvSpPr>
      <xdr:spPr bwMode="auto">
        <a:xfrm>
          <a:off x="0" y="346995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342900</xdr:colOff>
      <xdr:row>171</xdr:row>
      <xdr:rowOff>190500</xdr:rowOff>
    </xdr:to>
    <xdr:sp macro="" textlink="">
      <xdr:nvSpPr>
        <xdr:cNvPr id="1167" name="Text Box 2"/>
        <xdr:cNvSpPr>
          <a:spLocks noChangeArrowheads="1"/>
        </xdr:cNvSpPr>
      </xdr:nvSpPr>
      <xdr:spPr bwMode="auto">
        <a:xfrm>
          <a:off x="0" y="346995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68" name="Text Box 1"/>
        <xdr:cNvSpPr>
          <a:spLocks noChangeArrowheads="1"/>
        </xdr:cNvSpPr>
      </xdr:nvSpPr>
      <xdr:spPr bwMode="auto">
        <a:xfrm>
          <a:off x="0" y="3469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428625</xdr:colOff>
      <xdr:row>171</xdr:row>
      <xdr:rowOff>114300</xdr:rowOff>
    </xdr:to>
    <xdr:sp macro="" textlink="">
      <xdr:nvSpPr>
        <xdr:cNvPr id="1169" name="Text Box 2"/>
        <xdr:cNvSpPr>
          <a:spLocks noChangeArrowheads="1"/>
        </xdr:cNvSpPr>
      </xdr:nvSpPr>
      <xdr:spPr bwMode="auto">
        <a:xfrm>
          <a:off x="0" y="346995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70" name="Text Box 1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71" name="Text Box 2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72" name="Text Box 1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73" name="Text Box 2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74" name="Text Box 1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75" name="Text Box 2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76" name="Text Box 1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77" name="Text Box 2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78" name="Text Box 1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79" name="Text Box 2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80" name="Text Box 1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81" name="Text Box 2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82" name="Text Box 1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83" name="Text Box 2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84" name="Text Box 1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85" name="Text Box 2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371475</xdr:colOff>
      <xdr:row>172</xdr:row>
      <xdr:rowOff>28575</xdr:rowOff>
    </xdr:to>
    <xdr:sp macro="" textlink="">
      <xdr:nvSpPr>
        <xdr:cNvPr id="1186" name="Text Box 1"/>
        <xdr:cNvSpPr>
          <a:spLocks noChangeArrowheads="1"/>
        </xdr:cNvSpPr>
      </xdr:nvSpPr>
      <xdr:spPr bwMode="auto">
        <a:xfrm>
          <a:off x="0" y="470154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342900</xdr:colOff>
      <xdr:row>172</xdr:row>
      <xdr:rowOff>28575</xdr:rowOff>
    </xdr:to>
    <xdr:sp macro="" textlink="">
      <xdr:nvSpPr>
        <xdr:cNvPr id="1187" name="Text Box 2"/>
        <xdr:cNvSpPr>
          <a:spLocks noChangeArrowheads="1"/>
        </xdr:cNvSpPr>
      </xdr:nvSpPr>
      <xdr:spPr bwMode="auto">
        <a:xfrm>
          <a:off x="0" y="470154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172</xdr:row>
      <xdr:rowOff>28575</xdr:rowOff>
    </xdr:to>
    <xdr:sp macro="" textlink="">
      <xdr:nvSpPr>
        <xdr:cNvPr id="1188" name="Text Box 1"/>
        <xdr:cNvSpPr>
          <a:spLocks noChangeArrowheads="1"/>
        </xdr:cNvSpPr>
      </xdr:nvSpPr>
      <xdr:spPr bwMode="auto">
        <a:xfrm>
          <a:off x="0" y="47015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172</xdr:row>
      <xdr:rowOff>28575</xdr:rowOff>
    </xdr:to>
    <xdr:sp macro="" textlink="">
      <xdr:nvSpPr>
        <xdr:cNvPr id="1189" name="Text Box 1"/>
        <xdr:cNvSpPr>
          <a:spLocks noChangeArrowheads="1"/>
        </xdr:cNvSpPr>
      </xdr:nvSpPr>
      <xdr:spPr bwMode="auto">
        <a:xfrm>
          <a:off x="0" y="47015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172</xdr:row>
      <xdr:rowOff>28575</xdr:rowOff>
    </xdr:to>
    <xdr:sp macro="" textlink="">
      <xdr:nvSpPr>
        <xdr:cNvPr id="1190" name="Text Box 2"/>
        <xdr:cNvSpPr>
          <a:spLocks noChangeArrowheads="1"/>
        </xdr:cNvSpPr>
      </xdr:nvSpPr>
      <xdr:spPr bwMode="auto">
        <a:xfrm>
          <a:off x="0" y="47015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172</xdr:row>
      <xdr:rowOff>28575</xdr:rowOff>
    </xdr:to>
    <xdr:sp macro="" textlink="">
      <xdr:nvSpPr>
        <xdr:cNvPr id="1191" name="Text Box 1"/>
        <xdr:cNvSpPr>
          <a:spLocks noChangeArrowheads="1"/>
        </xdr:cNvSpPr>
      </xdr:nvSpPr>
      <xdr:spPr bwMode="auto">
        <a:xfrm>
          <a:off x="0" y="47015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92" name="Text Box 1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93" name="Text Box 2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94" name="Text Box 1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95" name="Text Box 2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96" name="Text Box 1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97" name="Text Box 2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98" name="Text Box 1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199" name="Text Box 2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200" name="Text Box 1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201" name="Text Box 2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447675</xdr:colOff>
      <xdr:row>247</xdr:row>
      <xdr:rowOff>200025</xdr:rowOff>
    </xdr:to>
    <xdr:sp macro="" textlink="">
      <xdr:nvSpPr>
        <xdr:cNvPr id="1202" name="Text Box 1"/>
        <xdr:cNvSpPr>
          <a:spLocks noChangeArrowheads="1"/>
        </xdr:cNvSpPr>
      </xdr:nvSpPr>
      <xdr:spPr bwMode="auto">
        <a:xfrm>
          <a:off x="0" y="18745200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390525</xdr:colOff>
      <xdr:row>247</xdr:row>
      <xdr:rowOff>200025</xdr:rowOff>
    </xdr:to>
    <xdr:sp macro="" textlink="">
      <xdr:nvSpPr>
        <xdr:cNvPr id="1203" name="Text Box 2"/>
        <xdr:cNvSpPr>
          <a:spLocks noChangeArrowheads="1"/>
        </xdr:cNvSpPr>
      </xdr:nvSpPr>
      <xdr:spPr bwMode="auto">
        <a:xfrm>
          <a:off x="0" y="18745200"/>
          <a:ext cx="390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204" name="Text Box 1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205" name="Text Box 2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200025</xdr:rowOff>
    </xdr:to>
    <xdr:sp macro="" textlink="">
      <xdr:nvSpPr>
        <xdr:cNvPr id="1206" name="Text Box 1"/>
        <xdr:cNvSpPr>
          <a:spLocks noChangeArrowheads="1"/>
        </xdr:cNvSpPr>
      </xdr:nvSpPr>
      <xdr:spPr bwMode="auto">
        <a:xfrm>
          <a:off x="0" y="187452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207" name="Text Box 1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208" name="Text Box 2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209" name="Text Box 1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210" name="Text Box 2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11" name="Text Box 1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12" name="Text Box 2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13" name="Text Box 1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14" name="Text Box 2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15" name="Text Box 1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16" name="Text Box 2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17" name="Text Box 1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18" name="Text Box 2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19" name="Text Box 1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20" name="Text Box 2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21" name="Text Box 1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22" name="Text Box 2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23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24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25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26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27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28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29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30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231" name="Text Box 1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232" name="Text Box 2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233" name="Text Box 1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234" name="Text Box 2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235" name="Text Box 1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236" name="Text Box 2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237" name="Text Box 1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238" name="Text Box 2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239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240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371475</xdr:colOff>
      <xdr:row>244</xdr:row>
      <xdr:rowOff>19050</xdr:rowOff>
    </xdr:to>
    <xdr:sp macro="" textlink="">
      <xdr:nvSpPr>
        <xdr:cNvPr id="1241" name="Text Box 1"/>
        <xdr:cNvSpPr>
          <a:spLocks noChangeArrowheads="1"/>
        </xdr:cNvSpPr>
      </xdr:nvSpPr>
      <xdr:spPr bwMode="auto">
        <a:xfrm>
          <a:off x="0" y="14106525"/>
          <a:ext cx="3714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342900</xdr:colOff>
      <xdr:row>244</xdr:row>
      <xdr:rowOff>19050</xdr:rowOff>
    </xdr:to>
    <xdr:sp macro="" textlink="">
      <xdr:nvSpPr>
        <xdr:cNvPr id="1242" name="Text Box 2"/>
        <xdr:cNvSpPr>
          <a:spLocks noChangeArrowheads="1"/>
        </xdr:cNvSpPr>
      </xdr:nvSpPr>
      <xdr:spPr bwMode="auto">
        <a:xfrm>
          <a:off x="0" y="14106525"/>
          <a:ext cx="3429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243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244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19050</xdr:rowOff>
    </xdr:to>
    <xdr:sp macro="" textlink="">
      <xdr:nvSpPr>
        <xdr:cNvPr id="1245" name="Text Box 1"/>
        <xdr:cNvSpPr>
          <a:spLocks noChangeArrowheads="1"/>
        </xdr:cNvSpPr>
      </xdr:nvSpPr>
      <xdr:spPr bwMode="auto">
        <a:xfrm>
          <a:off x="0" y="14106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428625</xdr:colOff>
      <xdr:row>247</xdr:row>
      <xdr:rowOff>171450</xdr:rowOff>
    </xdr:to>
    <xdr:sp macro="" textlink="">
      <xdr:nvSpPr>
        <xdr:cNvPr id="1246" name="Text Box 2"/>
        <xdr:cNvSpPr>
          <a:spLocks noChangeArrowheads="1"/>
        </xdr:cNvSpPr>
      </xdr:nvSpPr>
      <xdr:spPr bwMode="auto">
        <a:xfrm>
          <a:off x="0" y="168116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247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248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249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250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251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252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253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254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55" name="Text Box 1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56" name="Text Box 2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57" name="Text Box 1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58" name="Text Box 2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259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260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261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262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263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264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265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266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267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268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269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270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271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272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19050</xdr:rowOff>
    </xdr:to>
    <xdr:sp macro="" textlink="">
      <xdr:nvSpPr>
        <xdr:cNvPr id="1273" name="Text Box 1"/>
        <xdr:cNvSpPr>
          <a:spLocks noChangeArrowheads="1"/>
        </xdr:cNvSpPr>
      </xdr:nvSpPr>
      <xdr:spPr bwMode="auto">
        <a:xfrm>
          <a:off x="0" y="14106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19050</xdr:rowOff>
    </xdr:to>
    <xdr:sp macro="" textlink="">
      <xdr:nvSpPr>
        <xdr:cNvPr id="1274" name="Text Box 2"/>
        <xdr:cNvSpPr>
          <a:spLocks noChangeArrowheads="1"/>
        </xdr:cNvSpPr>
      </xdr:nvSpPr>
      <xdr:spPr bwMode="auto">
        <a:xfrm>
          <a:off x="0" y="14106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275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276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19050</xdr:rowOff>
    </xdr:to>
    <xdr:sp macro="" textlink="">
      <xdr:nvSpPr>
        <xdr:cNvPr id="1277" name="Text Box 1"/>
        <xdr:cNvSpPr>
          <a:spLocks noChangeArrowheads="1"/>
        </xdr:cNvSpPr>
      </xdr:nvSpPr>
      <xdr:spPr bwMode="auto">
        <a:xfrm>
          <a:off x="0" y="14106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28575</xdr:colOff>
      <xdr:row>247</xdr:row>
      <xdr:rowOff>171450</xdr:rowOff>
    </xdr:to>
    <xdr:sp macro="" textlink="">
      <xdr:nvSpPr>
        <xdr:cNvPr id="1278" name="Text Box 2"/>
        <xdr:cNvSpPr>
          <a:spLocks noChangeArrowheads="1"/>
        </xdr:cNvSpPr>
      </xdr:nvSpPr>
      <xdr:spPr bwMode="auto">
        <a:xfrm>
          <a:off x="0" y="168116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279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280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281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282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283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284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285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286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87" name="Text Box 1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88" name="Text Box 2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89" name="Text Box 1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90" name="Text Box 2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91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92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93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94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95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96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97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98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299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00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01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02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03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04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05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06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07" name="Text Box 1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08" name="Text Box 2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09" name="Text Box 1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10" name="Text Box 2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11" name="Text Box 1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12" name="Text Box 2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13" name="Text Box 1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14" name="Text Box 2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200025</xdr:rowOff>
    </xdr:to>
    <xdr:sp macro="" textlink="">
      <xdr:nvSpPr>
        <xdr:cNvPr id="1315" name="Text Box 1"/>
        <xdr:cNvSpPr>
          <a:spLocks noChangeArrowheads="1"/>
        </xdr:cNvSpPr>
      </xdr:nvSpPr>
      <xdr:spPr bwMode="auto">
        <a:xfrm>
          <a:off x="0" y="19145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1316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1317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1318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1319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1320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1321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1322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1323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1324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1325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1326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1327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1328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1329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1330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1331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1332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1333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1334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1335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1336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1337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1338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1339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185</xdr:row>
      <xdr:rowOff>0</xdr:rowOff>
    </xdr:from>
    <xdr:to>
      <xdr:col>0</xdr:col>
      <xdr:colOff>104775</xdr:colOff>
      <xdr:row>185</xdr:row>
      <xdr:rowOff>190500</xdr:rowOff>
    </xdr:to>
    <xdr:sp macro="" textlink="">
      <xdr:nvSpPr>
        <xdr:cNvPr id="1340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185</xdr:row>
      <xdr:rowOff>0</xdr:rowOff>
    </xdr:from>
    <xdr:to>
      <xdr:col>0</xdr:col>
      <xdr:colOff>104775</xdr:colOff>
      <xdr:row>185</xdr:row>
      <xdr:rowOff>190500</xdr:rowOff>
    </xdr:to>
    <xdr:sp macro="" textlink="">
      <xdr:nvSpPr>
        <xdr:cNvPr id="1341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185</xdr:row>
      <xdr:rowOff>0</xdr:rowOff>
    </xdr:from>
    <xdr:to>
      <xdr:col>0</xdr:col>
      <xdr:colOff>104775</xdr:colOff>
      <xdr:row>185</xdr:row>
      <xdr:rowOff>190500</xdr:rowOff>
    </xdr:to>
    <xdr:sp macro="" textlink="">
      <xdr:nvSpPr>
        <xdr:cNvPr id="1342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185</xdr:row>
      <xdr:rowOff>0</xdr:rowOff>
    </xdr:from>
    <xdr:to>
      <xdr:col>0</xdr:col>
      <xdr:colOff>104775</xdr:colOff>
      <xdr:row>185</xdr:row>
      <xdr:rowOff>190500</xdr:rowOff>
    </xdr:to>
    <xdr:sp macro="" textlink="">
      <xdr:nvSpPr>
        <xdr:cNvPr id="1343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185</xdr:row>
      <xdr:rowOff>0</xdr:rowOff>
    </xdr:from>
    <xdr:to>
      <xdr:col>0</xdr:col>
      <xdr:colOff>104775</xdr:colOff>
      <xdr:row>185</xdr:row>
      <xdr:rowOff>190500</xdr:rowOff>
    </xdr:to>
    <xdr:sp macro="" textlink="">
      <xdr:nvSpPr>
        <xdr:cNvPr id="1344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185</xdr:row>
      <xdr:rowOff>0</xdr:rowOff>
    </xdr:from>
    <xdr:to>
      <xdr:col>0</xdr:col>
      <xdr:colOff>104775</xdr:colOff>
      <xdr:row>185</xdr:row>
      <xdr:rowOff>190500</xdr:rowOff>
    </xdr:to>
    <xdr:sp macro="" textlink="">
      <xdr:nvSpPr>
        <xdr:cNvPr id="1345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185</xdr:row>
      <xdr:rowOff>0</xdr:rowOff>
    </xdr:from>
    <xdr:to>
      <xdr:col>0</xdr:col>
      <xdr:colOff>104775</xdr:colOff>
      <xdr:row>185</xdr:row>
      <xdr:rowOff>190500</xdr:rowOff>
    </xdr:to>
    <xdr:sp macro="" textlink="">
      <xdr:nvSpPr>
        <xdr:cNvPr id="1346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185</xdr:row>
      <xdr:rowOff>0</xdr:rowOff>
    </xdr:from>
    <xdr:to>
      <xdr:col>0</xdr:col>
      <xdr:colOff>104775</xdr:colOff>
      <xdr:row>185</xdr:row>
      <xdr:rowOff>190500</xdr:rowOff>
    </xdr:to>
    <xdr:sp macro="" textlink="">
      <xdr:nvSpPr>
        <xdr:cNvPr id="1347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232</xdr:row>
      <xdr:rowOff>0</xdr:rowOff>
    </xdr:from>
    <xdr:to>
      <xdr:col>0</xdr:col>
      <xdr:colOff>104775</xdr:colOff>
      <xdr:row>232</xdr:row>
      <xdr:rowOff>190500</xdr:rowOff>
    </xdr:to>
    <xdr:sp macro="" textlink="">
      <xdr:nvSpPr>
        <xdr:cNvPr id="1348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232</xdr:row>
      <xdr:rowOff>0</xdr:rowOff>
    </xdr:from>
    <xdr:to>
      <xdr:col>0</xdr:col>
      <xdr:colOff>104775</xdr:colOff>
      <xdr:row>232</xdr:row>
      <xdr:rowOff>190500</xdr:rowOff>
    </xdr:to>
    <xdr:sp macro="" textlink="">
      <xdr:nvSpPr>
        <xdr:cNvPr id="1349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232</xdr:row>
      <xdr:rowOff>0</xdr:rowOff>
    </xdr:from>
    <xdr:to>
      <xdr:col>0</xdr:col>
      <xdr:colOff>104775</xdr:colOff>
      <xdr:row>232</xdr:row>
      <xdr:rowOff>190500</xdr:rowOff>
    </xdr:to>
    <xdr:sp macro="" textlink="">
      <xdr:nvSpPr>
        <xdr:cNvPr id="1350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232</xdr:row>
      <xdr:rowOff>0</xdr:rowOff>
    </xdr:from>
    <xdr:to>
      <xdr:col>0</xdr:col>
      <xdr:colOff>104775</xdr:colOff>
      <xdr:row>232</xdr:row>
      <xdr:rowOff>190500</xdr:rowOff>
    </xdr:to>
    <xdr:sp macro="" textlink="">
      <xdr:nvSpPr>
        <xdr:cNvPr id="1351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209550</xdr:rowOff>
    </xdr:to>
    <xdr:sp macro="" textlink="">
      <xdr:nvSpPr>
        <xdr:cNvPr id="1352" name="Text Box 1"/>
        <xdr:cNvSpPr>
          <a:spLocks noChangeArrowheads="1"/>
        </xdr:cNvSpPr>
      </xdr:nvSpPr>
      <xdr:spPr bwMode="auto">
        <a:xfrm>
          <a:off x="0" y="17745075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232</xdr:row>
      <xdr:rowOff>0</xdr:rowOff>
    </xdr:from>
    <xdr:to>
      <xdr:col>0</xdr:col>
      <xdr:colOff>104775</xdr:colOff>
      <xdr:row>232</xdr:row>
      <xdr:rowOff>190500</xdr:rowOff>
    </xdr:to>
    <xdr:sp macro="" textlink="">
      <xdr:nvSpPr>
        <xdr:cNvPr id="1353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232</xdr:row>
      <xdr:rowOff>0</xdr:rowOff>
    </xdr:from>
    <xdr:to>
      <xdr:col>0</xdr:col>
      <xdr:colOff>104775</xdr:colOff>
      <xdr:row>232</xdr:row>
      <xdr:rowOff>190500</xdr:rowOff>
    </xdr:to>
    <xdr:sp macro="" textlink="">
      <xdr:nvSpPr>
        <xdr:cNvPr id="1354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232</xdr:row>
      <xdr:rowOff>0</xdr:rowOff>
    </xdr:from>
    <xdr:to>
      <xdr:col>0</xdr:col>
      <xdr:colOff>104775</xdr:colOff>
      <xdr:row>232</xdr:row>
      <xdr:rowOff>190500</xdr:rowOff>
    </xdr:to>
    <xdr:sp macro="" textlink="">
      <xdr:nvSpPr>
        <xdr:cNvPr id="1355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232</xdr:row>
      <xdr:rowOff>0</xdr:rowOff>
    </xdr:from>
    <xdr:to>
      <xdr:col>0</xdr:col>
      <xdr:colOff>104775</xdr:colOff>
      <xdr:row>232</xdr:row>
      <xdr:rowOff>190500</xdr:rowOff>
    </xdr:to>
    <xdr:sp macro="" textlink="">
      <xdr:nvSpPr>
        <xdr:cNvPr id="1356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57" name="Text Box 1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58" name="Text Box 2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59" name="Text Box 1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60" name="Text Box 2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61" name="Text Box 1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62" name="Text Box 2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63" name="Text Box 1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64" name="Text Box 2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65" name="Text Box 1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66" name="Text Box 2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67" name="Text Box 1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68" name="Text Box 2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69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70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71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72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73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74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75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76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77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78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79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80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81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82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83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384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85" name="Text Box 1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86" name="Text Box 2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87" name="Text Box 1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88" name="Text Box 2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89" name="Text Box 1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90" name="Text Box 2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91" name="Text Box 1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92" name="Text Box 2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188</xdr:row>
      <xdr:rowOff>0</xdr:rowOff>
    </xdr:to>
    <xdr:sp macro="" textlink="">
      <xdr:nvSpPr>
        <xdr:cNvPr id="1393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188</xdr:row>
      <xdr:rowOff>0</xdr:rowOff>
    </xdr:to>
    <xdr:sp macro="" textlink="">
      <xdr:nvSpPr>
        <xdr:cNvPr id="1394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371475</xdr:colOff>
      <xdr:row>240</xdr:row>
      <xdr:rowOff>28575</xdr:rowOff>
    </xdr:to>
    <xdr:sp macro="" textlink="">
      <xdr:nvSpPr>
        <xdr:cNvPr id="1395" name="Text Box 1"/>
        <xdr:cNvSpPr>
          <a:spLocks noChangeArrowheads="1"/>
        </xdr:cNvSpPr>
      </xdr:nvSpPr>
      <xdr:spPr bwMode="auto">
        <a:xfrm>
          <a:off x="0" y="13277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342900</xdr:colOff>
      <xdr:row>240</xdr:row>
      <xdr:rowOff>28575</xdr:rowOff>
    </xdr:to>
    <xdr:sp macro="" textlink="">
      <xdr:nvSpPr>
        <xdr:cNvPr id="1396" name="Text Box 2"/>
        <xdr:cNvSpPr>
          <a:spLocks noChangeArrowheads="1"/>
        </xdr:cNvSpPr>
      </xdr:nvSpPr>
      <xdr:spPr bwMode="auto">
        <a:xfrm>
          <a:off x="0" y="13277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188</xdr:row>
      <xdr:rowOff>0</xdr:rowOff>
    </xdr:to>
    <xdr:sp macro="" textlink="">
      <xdr:nvSpPr>
        <xdr:cNvPr id="1397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188</xdr:row>
      <xdr:rowOff>0</xdr:rowOff>
    </xdr:to>
    <xdr:sp macro="" textlink="">
      <xdr:nvSpPr>
        <xdr:cNvPr id="1398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104775</xdr:colOff>
      <xdr:row>240</xdr:row>
      <xdr:rowOff>28575</xdr:rowOff>
    </xdr:to>
    <xdr:sp macro="" textlink="">
      <xdr:nvSpPr>
        <xdr:cNvPr id="1399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428625</xdr:colOff>
      <xdr:row>332</xdr:row>
      <xdr:rowOff>180975</xdr:rowOff>
    </xdr:to>
    <xdr:sp macro="" textlink="">
      <xdr:nvSpPr>
        <xdr:cNvPr id="1400" name="Text Box 2"/>
        <xdr:cNvSpPr>
          <a:spLocks noChangeArrowheads="1"/>
        </xdr:cNvSpPr>
      </xdr:nvSpPr>
      <xdr:spPr bwMode="auto">
        <a:xfrm>
          <a:off x="0" y="14801850"/>
          <a:ext cx="4286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188</xdr:row>
      <xdr:rowOff>0</xdr:rowOff>
    </xdr:to>
    <xdr:sp macro="" textlink="">
      <xdr:nvSpPr>
        <xdr:cNvPr id="1401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188</xdr:row>
      <xdr:rowOff>0</xdr:rowOff>
    </xdr:to>
    <xdr:sp macro="" textlink="">
      <xdr:nvSpPr>
        <xdr:cNvPr id="1402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188</xdr:row>
      <xdr:rowOff>0</xdr:rowOff>
    </xdr:to>
    <xdr:sp macro="" textlink="">
      <xdr:nvSpPr>
        <xdr:cNvPr id="1403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188</xdr:row>
      <xdr:rowOff>0</xdr:rowOff>
    </xdr:to>
    <xdr:sp macro="" textlink="">
      <xdr:nvSpPr>
        <xdr:cNvPr id="1404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188</xdr:row>
      <xdr:rowOff>0</xdr:rowOff>
    </xdr:to>
    <xdr:sp macro="" textlink="">
      <xdr:nvSpPr>
        <xdr:cNvPr id="1405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188</xdr:row>
      <xdr:rowOff>0</xdr:rowOff>
    </xdr:to>
    <xdr:sp macro="" textlink="">
      <xdr:nvSpPr>
        <xdr:cNvPr id="1406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188</xdr:row>
      <xdr:rowOff>0</xdr:rowOff>
    </xdr:to>
    <xdr:sp macro="" textlink="">
      <xdr:nvSpPr>
        <xdr:cNvPr id="1407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188</xdr:row>
      <xdr:rowOff>0</xdr:rowOff>
    </xdr:to>
    <xdr:sp macro="" textlink="">
      <xdr:nvSpPr>
        <xdr:cNvPr id="1408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409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410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411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412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200025</xdr:rowOff>
    </xdr:to>
    <xdr:sp macro="" textlink="">
      <xdr:nvSpPr>
        <xdr:cNvPr id="1413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200025</xdr:rowOff>
    </xdr:to>
    <xdr:sp macro="" textlink="">
      <xdr:nvSpPr>
        <xdr:cNvPr id="1414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200025</xdr:rowOff>
    </xdr:to>
    <xdr:sp macro="" textlink="">
      <xdr:nvSpPr>
        <xdr:cNvPr id="1415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200025</xdr:rowOff>
    </xdr:to>
    <xdr:sp macro="" textlink="">
      <xdr:nvSpPr>
        <xdr:cNvPr id="1416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200025</xdr:rowOff>
    </xdr:to>
    <xdr:sp macro="" textlink="">
      <xdr:nvSpPr>
        <xdr:cNvPr id="1417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200025</xdr:rowOff>
    </xdr:to>
    <xdr:sp macro="" textlink="">
      <xdr:nvSpPr>
        <xdr:cNvPr id="1418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200025</xdr:rowOff>
    </xdr:to>
    <xdr:sp macro="" textlink="">
      <xdr:nvSpPr>
        <xdr:cNvPr id="1419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200025</xdr:rowOff>
    </xdr:to>
    <xdr:sp macro="" textlink="">
      <xdr:nvSpPr>
        <xdr:cNvPr id="1420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200025</xdr:rowOff>
    </xdr:to>
    <xdr:sp macro="" textlink="">
      <xdr:nvSpPr>
        <xdr:cNvPr id="1421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200025</xdr:rowOff>
    </xdr:to>
    <xdr:sp macro="" textlink="">
      <xdr:nvSpPr>
        <xdr:cNvPr id="1422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200025</xdr:rowOff>
    </xdr:to>
    <xdr:sp macro="" textlink="">
      <xdr:nvSpPr>
        <xdr:cNvPr id="1423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200025</xdr:rowOff>
    </xdr:to>
    <xdr:sp macro="" textlink="">
      <xdr:nvSpPr>
        <xdr:cNvPr id="1424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188</xdr:row>
      <xdr:rowOff>0</xdr:rowOff>
    </xdr:to>
    <xdr:sp macro="" textlink="">
      <xdr:nvSpPr>
        <xdr:cNvPr id="1425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188</xdr:row>
      <xdr:rowOff>0</xdr:rowOff>
    </xdr:to>
    <xdr:sp macro="" textlink="">
      <xdr:nvSpPr>
        <xdr:cNvPr id="1426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104775</xdr:colOff>
      <xdr:row>240</xdr:row>
      <xdr:rowOff>28575</xdr:rowOff>
    </xdr:to>
    <xdr:sp macro="" textlink="">
      <xdr:nvSpPr>
        <xdr:cNvPr id="1427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104775</xdr:colOff>
      <xdr:row>240</xdr:row>
      <xdr:rowOff>28575</xdr:rowOff>
    </xdr:to>
    <xdr:sp macro="" textlink="">
      <xdr:nvSpPr>
        <xdr:cNvPr id="1428" name="Text Box 2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188</xdr:row>
      <xdr:rowOff>0</xdr:rowOff>
    </xdr:to>
    <xdr:sp macro="" textlink="">
      <xdr:nvSpPr>
        <xdr:cNvPr id="1429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188</xdr:row>
      <xdr:rowOff>0</xdr:rowOff>
    </xdr:to>
    <xdr:sp macro="" textlink="">
      <xdr:nvSpPr>
        <xdr:cNvPr id="1430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104775</xdr:colOff>
      <xdr:row>240</xdr:row>
      <xdr:rowOff>28575</xdr:rowOff>
    </xdr:to>
    <xdr:sp macro="" textlink="">
      <xdr:nvSpPr>
        <xdr:cNvPr id="1431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28575</xdr:colOff>
      <xdr:row>332</xdr:row>
      <xdr:rowOff>180975</xdr:rowOff>
    </xdr:to>
    <xdr:sp macro="" textlink="">
      <xdr:nvSpPr>
        <xdr:cNvPr id="1432" name="Text Box 2"/>
        <xdr:cNvSpPr>
          <a:spLocks noChangeArrowheads="1"/>
        </xdr:cNvSpPr>
      </xdr:nvSpPr>
      <xdr:spPr bwMode="auto">
        <a:xfrm>
          <a:off x="0" y="14801850"/>
          <a:ext cx="285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188</xdr:row>
      <xdr:rowOff>0</xdr:rowOff>
    </xdr:to>
    <xdr:sp macro="" textlink="">
      <xdr:nvSpPr>
        <xdr:cNvPr id="1433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188</xdr:row>
      <xdr:rowOff>0</xdr:rowOff>
    </xdr:to>
    <xdr:sp macro="" textlink="">
      <xdr:nvSpPr>
        <xdr:cNvPr id="1434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188</xdr:row>
      <xdr:rowOff>0</xdr:rowOff>
    </xdr:to>
    <xdr:sp macro="" textlink="">
      <xdr:nvSpPr>
        <xdr:cNvPr id="1435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188</xdr:row>
      <xdr:rowOff>0</xdr:rowOff>
    </xdr:to>
    <xdr:sp macro="" textlink="">
      <xdr:nvSpPr>
        <xdr:cNvPr id="1436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188</xdr:row>
      <xdr:rowOff>0</xdr:rowOff>
    </xdr:to>
    <xdr:sp macro="" textlink="">
      <xdr:nvSpPr>
        <xdr:cNvPr id="1437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188</xdr:row>
      <xdr:rowOff>0</xdr:rowOff>
    </xdr:to>
    <xdr:sp macro="" textlink="">
      <xdr:nvSpPr>
        <xdr:cNvPr id="1438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188</xdr:row>
      <xdr:rowOff>0</xdr:rowOff>
    </xdr:to>
    <xdr:sp macro="" textlink="">
      <xdr:nvSpPr>
        <xdr:cNvPr id="1439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188</xdr:row>
      <xdr:rowOff>0</xdr:rowOff>
    </xdr:to>
    <xdr:sp macro="" textlink="">
      <xdr:nvSpPr>
        <xdr:cNvPr id="1440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441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442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443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444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199</xdr:row>
      <xdr:rowOff>0</xdr:rowOff>
    </xdr:from>
    <xdr:to>
      <xdr:col>0</xdr:col>
      <xdr:colOff>104775</xdr:colOff>
      <xdr:row>199</xdr:row>
      <xdr:rowOff>190500</xdr:rowOff>
    </xdr:to>
    <xdr:sp macro="" textlink="">
      <xdr:nvSpPr>
        <xdr:cNvPr id="1445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199</xdr:row>
      <xdr:rowOff>0</xdr:rowOff>
    </xdr:from>
    <xdr:to>
      <xdr:col>0</xdr:col>
      <xdr:colOff>104775</xdr:colOff>
      <xdr:row>199</xdr:row>
      <xdr:rowOff>190500</xdr:rowOff>
    </xdr:to>
    <xdr:sp macro="" textlink="">
      <xdr:nvSpPr>
        <xdr:cNvPr id="1446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199</xdr:row>
      <xdr:rowOff>0</xdr:rowOff>
    </xdr:from>
    <xdr:to>
      <xdr:col>0</xdr:col>
      <xdr:colOff>104775</xdr:colOff>
      <xdr:row>199</xdr:row>
      <xdr:rowOff>190500</xdr:rowOff>
    </xdr:to>
    <xdr:sp macro="" textlink="">
      <xdr:nvSpPr>
        <xdr:cNvPr id="1447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199</xdr:row>
      <xdr:rowOff>0</xdr:rowOff>
    </xdr:from>
    <xdr:to>
      <xdr:col>0</xdr:col>
      <xdr:colOff>104775</xdr:colOff>
      <xdr:row>199</xdr:row>
      <xdr:rowOff>190500</xdr:rowOff>
    </xdr:to>
    <xdr:sp macro="" textlink="">
      <xdr:nvSpPr>
        <xdr:cNvPr id="1448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199</xdr:row>
      <xdr:rowOff>0</xdr:rowOff>
    </xdr:from>
    <xdr:to>
      <xdr:col>0</xdr:col>
      <xdr:colOff>104775</xdr:colOff>
      <xdr:row>199</xdr:row>
      <xdr:rowOff>190500</xdr:rowOff>
    </xdr:to>
    <xdr:sp macro="" textlink="">
      <xdr:nvSpPr>
        <xdr:cNvPr id="1449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199</xdr:row>
      <xdr:rowOff>0</xdr:rowOff>
    </xdr:from>
    <xdr:to>
      <xdr:col>0</xdr:col>
      <xdr:colOff>104775</xdr:colOff>
      <xdr:row>199</xdr:row>
      <xdr:rowOff>190500</xdr:rowOff>
    </xdr:to>
    <xdr:sp macro="" textlink="">
      <xdr:nvSpPr>
        <xdr:cNvPr id="1450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199</xdr:row>
      <xdr:rowOff>0</xdr:rowOff>
    </xdr:from>
    <xdr:to>
      <xdr:col>0</xdr:col>
      <xdr:colOff>104775</xdr:colOff>
      <xdr:row>199</xdr:row>
      <xdr:rowOff>190500</xdr:rowOff>
    </xdr:to>
    <xdr:sp macro="" textlink="">
      <xdr:nvSpPr>
        <xdr:cNvPr id="1451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199</xdr:row>
      <xdr:rowOff>0</xdr:rowOff>
    </xdr:from>
    <xdr:to>
      <xdr:col>0</xdr:col>
      <xdr:colOff>104775</xdr:colOff>
      <xdr:row>199</xdr:row>
      <xdr:rowOff>190500</xdr:rowOff>
    </xdr:to>
    <xdr:sp macro="" textlink="">
      <xdr:nvSpPr>
        <xdr:cNvPr id="1452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453" name="Text Box 1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454" name="Text Box 2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455" name="Text Box 1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456" name="Text Box 2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457" name="Text Box 1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458" name="Text Box 2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459" name="Text Box 1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460" name="Text Box 2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461" name="Text Box 1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462" name="Text Box 2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463" name="Text Box 1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464" name="Text Box 2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465" name="Text Box 1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466" name="Text Box 2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467" name="Text Box 1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468" name="Text Box 2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238125</xdr:rowOff>
    </xdr:to>
    <xdr:sp macro="" textlink="">
      <xdr:nvSpPr>
        <xdr:cNvPr id="1469" name="Text Box 1"/>
        <xdr:cNvSpPr>
          <a:spLocks noChangeArrowheads="1"/>
        </xdr:cNvSpPr>
      </xdr:nvSpPr>
      <xdr:spPr bwMode="auto">
        <a:xfrm>
          <a:off x="0" y="1814512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470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471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47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47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474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475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476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477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478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479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480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481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48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48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484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485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486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487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488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489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490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491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49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49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104775</xdr:colOff>
      <xdr:row>182</xdr:row>
      <xdr:rowOff>190500</xdr:rowOff>
    </xdr:to>
    <xdr:sp macro="" textlink="">
      <xdr:nvSpPr>
        <xdr:cNvPr id="1494" name="Text Box 1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104775</xdr:colOff>
      <xdr:row>182</xdr:row>
      <xdr:rowOff>190500</xdr:rowOff>
    </xdr:to>
    <xdr:sp macro="" textlink="">
      <xdr:nvSpPr>
        <xdr:cNvPr id="1495" name="Text Box 2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104775</xdr:colOff>
      <xdr:row>182</xdr:row>
      <xdr:rowOff>190500</xdr:rowOff>
    </xdr:to>
    <xdr:sp macro="" textlink="">
      <xdr:nvSpPr>
        <xdr:cNvPr id="1496" name="Text Box 1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104775</xdr:colOff>
      <xdr:row>182</xdr:row>
      <xdr:rowOff>190500</xdr:rowOff>
    </xdr:to>
    <xdr:sp macro="" textlink="">
      <xdr:nvSpPr>
        <xdr:cNvPr id="1497" name="Text Box 2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104775</xdr:colOff>
      <xdr:row>182</xdr:row>
      <xdr:rowOff>190500</xdr:rowOff>
    </xdr:to>
    <xdr:sp macro="" textlink="">
      <xdr:nvSpPr>
        <xdr:cNvPr id="1498" name="Text Box 1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104775</xdr:colOff>
      <xdr:row>182</xdr:row>
      <xdr:rowOff>190500</xdr:rowOff>
    </xdr:to>
    <xdr:sp macro="" textlink="">
      <xdr:nvSpPr>
        <xdr:cNvPr id="1499" name="Text Box 2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104775</xdr:colOff>
      <xdr:row>182</xdr:row>
      <xdr:rowOff>190500</xdr:rowOff>
    </xdr:to>
    <xdr:sp macro="" textlink="">
      <xdr:nvSpPr>
        <xdr:cNvPr id="1500" name="Text Box 1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104775</xdr:colOff>
      <xdr:row>182</xdr:row>
      <xdr:rowOff>190500</xdr:rowOff>
    </xdr:to>
    <xdr:sp macro="" textlink="">
      <xdr:nvSpPr>
        <xdr:cNvPr id="1501" name="Text Box 2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236</xdr:row>
      <xdr:rowOff>0</xdr:rowOff>
    </xdr:from>
    <xdr:to>
      <xdr:col>0</xdr:col>
      <xdr:colOff>104775</xdr:colOff>
      <xdr:row>236</xdr:row>
      <xdr:rowOff>190500</xdr:rowOff>
    </xdr:to>
    <xdr:sp macro="" textlink="">
      <xdr:nvSpPr>
        <xdr:cNvPr id="1502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236</xdr:row>
      <xdr:rowOff>0</xdr:rowOff>
    </xdr:from>
    <xdr:to>
      <xdr:col>0</xdr:col>
      <xdr:colOff>104775</xdr:colOff>
      <xdr:row>236</xdr:row>
      <xdr:rowOff>190500</xdr:rowOff>
    </xdr:to>
    <xdr:sp macro="" textlink="">
      <xdr:nvSpPr>
        <xdr:cNvPr id="1503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236</xdr:row>
      <xdr:rowOff>0</xdr:rowOff>
    </xdr:from>
    <xdr:to>
      <xdr:col>0</xdr:col>
      <xdr:colOff>104775</xdr:colOff>
      <xdr:row>236</xdr:row>
      <xdr:rowOff>190500</xdr:rowOff>
    </xdr:to>
    <xdr:sp macro="" textlink="">
      <xdr:nvSpPr>
        <xdr:cNvPr id="1504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236</xdr:row>
      <xdr:rowOff>0</xdr:rowOff>
    </xdr:from>
    <xdr:to>
      <xdr:col>0</xdr:col>
      <xdr:colOff>104775</xdr:colOff>
      <xdr:row>236</xdr:row>
      <xdr:rowOff>190500</xdr:rowOff>
    </xdr:to>
    <xdr:sp macro="" textlink="">
      <xdr:nvSpPr>
        <xdr:cNvPr id="1505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236</xdr:row>
      <xdr:rowOff>0</xdr:rowOff>
    </xdr:from>
    <xdr:to>
      <xdr:col>0</xdr:col>
      <xdr:colOff>104775</xdr:colOff>
      <xdr:row>236</xdr:row>
      <xdr:rowOff>190500</xdr:rowOff>
    </xdr:to>
    <xdr:sp macro="" textlink="">
      <xdr:nvSpPr>
        <xdr:cNvPr id="1506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236</xdr:row>
      <xdr:rowOff>0</xdr:rowOff>
    </xdr:from>
    <xdr:to>
      <xdr:col>0</xdr:col>
      <xdr:colOff>104775</xdr:colOff>
      <xdr:row>236</xdr:row>
      <xdr:rowOff>190500</xdr:rowOff>
    </xdr:to>
    <xdr:sp macro="" textlink="">
      <xdr:nvSpPr>
        <xdr:cNvPr id="1507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236</xdr:row>
      <xdr:rowOff>0</xdr:rowOff>
    </xdr:from>
    <xdr:to>
      <xdr:col>0</xdr:col>
      <xdr:colOff>104775</xdr:colOff>
      <xdr:row>236</xdr:row>
      <xdr:rowOff>190500</xdr:rowOff>
    </xdr:to>
    <xdr:sp macro="" textlink="">
      <xdr:nvSpPr>
        <xdr:cNvPr id="1508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236</xdr:row>
      <xdr:rowOff>0</xdr:rowOff>
    </xdr:from>
    <xdr:to>
      <xdr:col>0</xdr:col>
      <xdr:colOff>104775</xdr:colOff>
      <xdr:row>236</xdr:row>
      <xdr:rowOff>190500</xdr:rowOff>
    </xdr:to>
    <xdr:sp macro="" textlink="">
      <xdr:nvSpPr>
        <xdr:cNvPr id="1509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1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1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1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1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1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1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1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1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1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1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2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2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2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2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2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2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2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2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2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2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3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3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3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3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34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35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36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37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38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39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40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41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42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43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44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45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46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47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48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49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371475</xdr:colOff>
      <xdr:row>247</xdr:row>
      <xdr:rowOff>228600</xdr:rowOff>
    </xdr:to>
    <xdr:sp macro="" textlink="">
      <xdr:nvSpPr>
        <xdr:cNvPr id="1550" name="Text Box 1"/>
        <xdr:cNvSpPr>
          <a:spLocks noChangeArrowheads="1"/>
        </xdr:cNvSpPr>
      </xdr:nvSpPr>
      <xdr:spPr bwMode="auto">
        <a:xfrm>
          <a:off x="0" y="310324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342900</xdr:colOff>
      <xdr:row>247</xdr:row>
      <xdr:rowOff>228600</xdr:rowOff>
    </xdr:to>
    <xdr:sp macro="" textlink="">
      <xdr:nvSpPr>
        <xdr:cNvPr id="1551" name="Text Box 2"/>
        <xdr:cNvSpPr>
          <a:spLocks noChangeArrowheads="1"/>
        </xdr:cNvSpPr>
      </xdr:nvSpPr>
      <xdr:spPr bwMode="auto">
        <a:xfrm>
          <a:off x="0" y="310324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228600</xdr:rowOff>
    </xdr:to>
    <xdr:sp macro="" textlink="">
      <xdr:nvSpPr>
        <xdr:cNvPr id="1552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228600</xdr:rowOff>
    </xdr:to>
    <xdr:sp macro="" textlink="">
      <xdr:nvSpPr>
        <xdr:cNvPr id="1553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228600</xdr:rowOff>
    </xdr:to>
    <xdr:sp macro="" textlink="">
      <xdr:nvSpPr>
        <xdr:cNvPr id="1554" name="Text Box 2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228600</xdr:rowOff>
    </xdr:to>
    <xdr:sp macro="" textlink="">
      <xdr:nvSpPr>
        <xdr:cNvPr id="1555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56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57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58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59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60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61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62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1563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287</xdr:row>
      <xdr:rowOff>0</xdr:rowOff>
    </xdr:from>
    <xdr:to>
      <xdr:col>0</xdr:col>
      <xdr:colOff>104775</xdr:colOff>
      <xdr:row>287</xdr:row>
      <xdr:rowOff>190500</xdr:rowOff>
    </xdr:to>
    <xdr:sp macro="" textlink="">
      <xdr:nvSpPr>
        <xdr:cNvPr id="1564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287</xdr:row>
      <xdr:rowOff>0</xdr:rowOff>
    </xdr:from>
    <xdr:to>
      <xdr:col>0</xdr:col>
      <xdr:colOff>104775</xdr:colOff>
      <xdr:row>287</xdr:row>
      <xdr:rowOff>190500</xdr:rowOff>
    </xdr:to>
    <xdr:sp macro="" textlink="">
      <xdr:nvSpPr>
        <xdr:cNvPr id="1565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287</xdr:row>
      <xdr:rowOff>0</xdr:rowOff>
    </xdr:from>
    <xdr:to>
      <xdr:col>0</xdr:col>
      <xdr:colOff>104775</xdr:colOff>
      <xdr:row>287</xdr:row>
      <xdr:rowOff>190500</xdr:rowOff>
    </xdr:to>
    <xdr:sp macro="" textlink="">
      <xdr:nvSpPr>
        <xdr:cNvPr id="1566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287</xdr:row>
      <xdr:rowOff>0</xdr:rowOff>
    </xdr:from>
    <xdr:to>
      <xdr:col>0</xdr:col>
      <xdr:colOff>104775</xdr:colOff>
      <xdr:row>287</xdr:row>
      <xdr:rowOff>190500</xdr:rowOff>
    </xdr:to>
    <xdr:sp macro="" textlink="">
      <xdr:nvSpPr>
        <xdr:cNvPr id="1567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287</xdr:row>
      <xdr:rowOff>0</xdr:rowOff>
    </xdr:from>
    <xdr:to>
      <xdr:col>0</xdr:col>
      <xdr:colOff>104775</xdr:colOff>
      <xdr:row>287</xdr:row>
      <xdr:rowOff>190500</xdr:rowOff>
    </xdr:to>
    <xdr:sp macro="" textlink="">
      <xdr:nvSpPr>
        <xdr:cNvPr id="1568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287</xdr:row>
      <xdr:rowOff>0</xdr:rowOff>
    </xdr:from>
    <xdr:to>
      <xdr:col>0</xdr:col>
      <xdr:colOff>104775</xdr:colOff>
      <xdr:row>287</xdr:row>
      <xdr:rowOff>190500</xdr:rowOff>
    </xdr:to>
    <xdr:sp macro="" textlink="">
      <xdr:nvSpPr>
        <xdr:cNvPr id="1569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287</xdr:row>
      <xdr:rowOff>0</xdr:rowOff>
    </xdr:from>
    <xdr:to>
      <xdr:col>0</xdr:col>
      <xdr:colOff>104775</xdr:colOff>
      <xdr:row>287</xdr:row>
      <xdr:rowOff>190500</xdr:rowOff>
    </xdr:to>
    <xdr:sp macro="" textlink="">
      <xdr:nvSpPr>
        <xdr:cNvPr id="1570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287</xdr:row>
      <xdr:rowOff>0</xdr:rowOff>
    </xdr:from>
    <xdr:to>
      <xdr:col>0</xdr:col>
      <xdr:colOff>104775</xdr:colOff>
      <xdr:row>287</xdr:row>
      <xdr:rowOff>190500</xdr:rowOff>
    </xdr:to>
    <xdr:sp macro="" textlink="">
      <xdr:nvSpPr>
        <xdr:cNvPr id="1571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287</xdr:row>
      <xdr:rowOff>0</xdr:rowOff>
    </xdr:from>
    <xdr:to>
      <xdr:col>0</xdr:col>
      <xdr:colOff>104775</xdr:colOff>
      <xdr:row>287</xdr:row>
      <xdr:rowOff>190500</xdr:rowOff>
    </xdr:to>
    <xdr:sp macro="" textlink="">
      <xdr:nvSpPr>
        <xdr:cNvPr id="1572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287</xdr:row>
      <xdr:rowOff>0</xdr:rowOff>
    </xdr:from>
    <xdr:to>
      <xdr:col>0</xdr:col>
      <xdr:colOff>104775</xdr:colOff>
      <xdr:row>287</xdr:row>
      <xdr:rowOff>190500</xdr:rowOff>
    </xdr:to>
    <xdr:sp macro="" textlink="">
      <xdr:nvSpPr>
        <xdr:cNvPr id="1573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287</xdr:row>
      <xdr:rowOff>0</xdr:rowOff>
    </xdr:from>
    <xdr:to>
      <xdr:col>0</xdr:col>
      <xdr:colOff>104775</xdr:colOff>
      <xdr:row>287</xdr:row>
      <xdr:rowOff>190500</xdr:rowOff>
    </xdr:to>
    <xdr:sp macro="" textlink="">
      <xdr:nvSpPr>
        <xdr:cNvPr id="1574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287</xdr:row>
      <xdr:rowOff>0</xdr:rowOff>
    </xdr:from>
    <xdr:to>
      <xdr:col>0</xdr:col>
      <xdr:colOff>104775</xdr:colOff>
      <xdr:row>287</xdr:row>
      <xdr:rowOff>190500</xdr:rowOff>
    </xdr:to>
    <xdr:sp macro="" textlink="">
      <xdr:nvSpPr>
        <xdr:cNvPr id="1575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287</xdr:row>
      <xdr:rowOff>0</xdr:rowOff>
    </xdr:from>
    <xdr:to>
      <xdr:col>0</xdr:col>
      <xdr:colOff>104775</xdr:colOff>
      <xdr:row>287</xdr:row>
      <xdr:rowOff>190500</xdr:rowOff>
    </xdr:to>
    <xdr:sp macro="" textlink="">
      <xdr:nvSpPr>
        <xdr:cNvPr id="1576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287</xdr:row>
      <xdr:rowOff>0</xdr:rowOff>
    </xdr:from>
    <xdr:to>
      <xdr:col>0</xdr:col>
      <xdr:colOff>104775</xdr:colOff>
      <xdr:row>287</xdr:row>
      <xdr:rowOff>190500</xdr:rowOff>
    </xdr:to>
    <xdr:sp macro="" textlink="">
      <xdr:nvSpPr>
        <xdr:cNvPr id="1577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287</xdr:row>
      <xdr:rowOff>0</xdr:rowOff>
    </xdr:from>
    <xdr:to>
      <xdr:col>0</xdr:col>
      <xdr:colOff>104775</xdr:colOff>
      <xdr:row>287</xdr:row>
      <xdr:rowOff>190500</xdr:rowOff>
    </xdr:to>
    <xdr:sp macro="" textlink="">
      <xdr:nvSpPr>
        <xdr:cNvPr id="1578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287</xdr:row>
      <xdr:rowOff>0</xdr:rowOff>
    </xdr:from>
    <xdr:to>
      <xdr:col>0</xdr:col>
      <xdr:colOff>104775</xdr:colOff>
      <xdr:row>287</xdr:row>
      <xdr:rowOff>190500</xdr:rowOff>
    </xdr:to>
    <xdr:sp macro="" textlink="">
      <xdr:nvSpPr>
        <xdr:cNvPr id="1579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272</xdr:row>
      <xdr:rowOff>0</xdr:rowOff>
    </xdr:from>
    <xdr:to>
      <xdr:col>0</xdr:col>
      <xdr:colOff>371475</xdr:colOff>
      <xdr:row>272</xdr:row>
      <xdr:rowOff>190500</xdr:rowOff>
    </xdr:to>
    <xdr:sp macro="" textlink="">
      <xdr:nvSpPr>
        <xdr:cNvPr id="1580" name="Text Box 1"/>
        <xdr:cNvSpPr>
          <a:spLocks noChangeArrowheads="1"/>
        </xdr:cNvSpPr>
      </xdr:nvSpPr>
      <xdr:spPr bwMode="auto">
        <a:xfrm>
          <a:off x="0" y="385572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272</xdr:row>
      <xdr:rowOff>0</xdr:rowOff>
    </xdr:from>
    <xdr:to>
      <xdr:col>0</xdr:col>
      <xdr:colOff>342900</xdr:colOff>
      <xdr:row>272</xdr:row>
      <xdr:rowOff>190500</xdr:rowOff>
    </xdr:to>
    <xdr:sp macro="" textlink="">
      <xdr:nvSpPr>
        <xdr:cNvPr id="1581" name="Text Box 2"/>
        <xdr:cNvSpPr>
          <a:spLocks noChangeArrowheads="1"/>
        </xdr:cNvSpPr>
      </xdr:nvSpPr>
      <xdr:spPr bwMode="auto">
        <a:xfrm>
          <a:off x="0" y="385572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272</xdr:row>
      <xdr:rowOff>0</xdr:rowOff>
    </xdr:from>
    <xdr:to>
      <xdr:col>0</xdr:col>
      <xdr:colOff>104775</xdr:colOff>
      <xdr:row>272</xdr:row>
      <xdr:rowOff>190500</xdr:rowOff>
    </xdr:to>
    <xdr:sp macro="" textlink="">
      <xdr:nvSpPr>
        <xdr:cNvPr id="1582" name="Text Box 1"/>
        <xdr:cNvSpPr>
          <a:spLocks noChangeArrowheads="1"/>
        </xdr:cNvSpPr>
      </xdr:nvSpPr>
      <xdr:spPr bwMode="auto">
        <a:xfrm>
          <a:off x="0" y="38557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272</xdr:row>
      <xdr:rowOff>0</xdr:rowOff>
    </xdr:from>
    <xdr:to>
      <xdr:col>0</xdr:col>
      <xdr:colOff>428625</xdr:colOff>
      <xdr:row>272</xdr:row>
      <xdr:rowOff>114300</xdr:rowOff>
    </xdr:to>
    <xdr:sp macro="" textlink="">
      <xdr:nvSpPr>
        <xdr:cNvPr id="1583" name="Text Box 2"/>
        <xdr:cNvSpPr>
          <a:spLocks noChangeArrowheads="1"/>
        </xdr:cNvSpPr>
      </xdr:nvSpPr>
      <xdr:spPr bwMode="auto">
        <a:xfrm>
          <a:off x="0" y="385572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332</xdr:row>
      <xdr:rowOff>190500</xdr:rowOff>
    </xdr:to>
    <xdr:sp macro="" textlink="">
      <xdr:nvSpPr>
        <xdr:cNvPr id="1584" name="Text Box 1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332</xdr:row>
      <xdr:rowOff>190500</xdr:rowOff>
    </xdr:to>
    <xdr:sp macro="" textlink="">
      <xdr:nvSpPr>
        <xdr:cNvPr id="1585" name="Text Box 2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332</xdr:row>
      <xdr:rowOff>190500</xdr:rowOff>
    </xdr:to>
    <xdr:sp macro="" textlink="">
      <xdr:nvSpPr>
        <xdr:cNvPr id="1586" name="Text Box 1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28575</xdr:colOff>
      <xdr:row>332</xdr:row>
      <xdr:rowOff>114300</xdr:rowOff>
    </xdr:to>
    <xdr:sp macro="" textlink="">
      <xdr:nvSpPr>
        <xdr:cNvPr id="1587" name="Text Box 2"/>
        <xdr:cNvSpPr>
          <a:spLocks noChangeArrowheads="1"/>
        </xdr:cNvSpPr>
      </xdr:nvSpPr>
      <xdr:spPr bwMode="auto">
        <a:xfrm>
          <a:off x="0" y="486441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332</xdr:row>
      <xdr:rowOff>190500</xdr:rowOff>
    </xdr:to>
    <xdr:sp macro="" textlink="">
      <xdr:nvSpPr>
        <xdr:cNvPr id="1588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332</xdr:row>
      <xdr:rowOff>190500</xdr:rowOff>
    </xdr:to>
    <xdr:sp macro="" textlink="">
      <xdr:nvSpPr>
        <xdr:cNvPr id="1589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332</xdr:row>
      <xdr:rowOff>190500</xdr:rowOff>
    </xdr:to>
    <xdr:sp macro="" textlink="">
      <xdr:nvSpPr>
        <xdr:cNvPr id="1590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332</xdr:row>
      <xdr:rowOff>190500</xdr:rowOff>
    </xdr:to>
    <xdr:sp macro="" textlink="">
      <xdr:nvSpPr>
        <xdr:cNvPr id="1591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332</xdr:row>
      <xdr:rowOff>190500</xdr:rowOff>
    </xdr:to>
    <xdr:sp macro="" textlink="">
      <xdr:nvSpPr>
        <xdr:cNvPr id="1592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332</xdr:row>
      <xdr:rowOff>190500</xdr:rowOff>
    </xdr:to>
    <xdr:sp macro="" textlink="">
      <xdr:nvSpPr>
        <xdr:cNvPr id="1593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332</xdr:row>
      <xdr:rowOff>190500</xdr:rowOff>
    </xdr:to>
    <xdr:sp macro="" textlink="">
      <xdr:nvSpPr>
        <xdr:cNvPr id="1594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332</xdr:row>
      <xdr:rowOff>190500</xdr:rowOff>
    </xdr:to>
    <xdr:sp macro="" textlink="">
      <xdr:nvSpPr>
        <xdr:cNvPr id="1595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332</xdr:row>
      <xdr:rowOff>190500</xdr:rowOff>
    </xdr:to>
    <xdr:sp macro="" textlink="">
      <xdr:nvSpPr>
        <xdr:cNvPr id="1596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332</xdr:row>
      <xdr:rowOff>190500</xdr:rowOff>
    </xdr:to>
    <xdr:sp macro="" textlink="">
      <xdr:nvSpPr>
        <xdr:cNvPr id="1597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332</xdr:row>
      <xdr:rowOff>190500</xdr:rowOff>
    </xdr:to>
    <xdr:sp macro="" textlink="">
      <xdr:nvSpPr>
        <xdr:cNvPr id="1598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332</xdr:row>
      <xdr:rowOff>190500</xdr:rowOff>
    </xdr:to>
    <xdr:sp macro="" textlink="">
      <xdr:nvSpPr>
        <xdr:cNvPr id="1599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332</xdr:row>
      <xdr:rowOff>190500</xdr:rowOff>
    </xdr:to>
    <xdr:sp macro="" textlink="">
      <xdr:nvSpPr>
        <xdr:cNvPr id="1600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332</xdr:row>
      <xdr:rowOff>190500</xdr:rowOff>
    </xdr:to>
    <xdr:sp macro="" textlink="">
      <xdr:nvSpPr>
        <xdr:cNvPr id="1601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332</xdr:row>
      <xdr:rowOff>190500</xdr:rowOff>
    </xdr:to>
    <xdr:sp macro="" textlink="">
      <xdr:nvSpPr>
        <xdr:cNvPr id="1602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332</xdr:row>
      <xdr:rowOff>190500</xdr:rowOff>
    </xdr:to>
    <xdr:sp macro="" textlink="">
      <xdr:nvSpPr>
        <xdr:cNvPr id="1603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332</xdr:row>
      <xdr:rowOff>190500</xdr:rowOff>
    </xdr:to>
    <xdr:sp macro="" textlink="">
      <xdr:nvSpPr>
        <xdr:cNvPr id="1604" name="Text Box 1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332</xdr:row>
      <xdr:rowOff>190500</xdr:rowOff>
    </xdr:to>
    <xdr:sp macro="" textlink="">
      <xdr:nvSpPr>
        <xdr:cNvPr id="1605" name="Text Box 2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332</xdr:row>
      <xdr:rowOff>190500</xdr:rowOff>
    </xdr:to>
    <xdr:sp macro="" textlink="">
      <xdr:nvSpPr>
        <xdr:cNvPr id="1606" name="Text Box 1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332</xdr:row>
      <xdr:rowOff>190500</xdr:rowOff>
    </xdr:to>
    <xdr:sp macro="" textlink="">
      <xdr:nvSpPr>
        <xdr:cNvPr id="1607" name="Text Box 2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279</xdr:row>
      <xdr:rowOff>190500</xdr:rowOff>
    </xdr:to>
    <xdr:sp macro="" textlink="">
      <xdr:nvSpPr>
        <xdr:cNvPr id="1608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279</xdr:row>
      <xdr:rowOff>190500</xdr:rowOff>
    </xdr:to>
    <xdr:sp macro="" textlink="">
      <xdr:nvSpPr>
        <xdr:cNvPr id="1609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279</xdr:row>
      <xdr:rowOff>190500</xdr:rowOff>
    </xdr:to>
    <xdr:sp macro="" textlink="">
      <xdr:nvSpPr>
        <xdr:cNvPr id="1610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279</xdr:row>
      <xdr:rowOff>190500</xdr:rowOff>
    </xdr:to>
    <xdr:sp macro="" textlink="">
      <xdr:nvSpPr>
        <xdr:cNvPr id="1611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279</xdr:row>
      <xdr:rowOff>190500</xdr:rowOff>
    </xdr:to>
    <xdr:sp macro="" textlink="">
      <xdr:nvSpPr>
        <xdr:cNvPr id="1612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279</xdr:row>
      <xdr:rowOff>190500</xdr:rowOff>
    </xdr:to>
    <xdr:sp macro="" textlink="">
      <xdr:nvSpPr>
        <xdr:cNvPr id="1613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279</xdr:row>
      <xdr:rowOff>190500</xdr:rowOff>
    </xdr:to>
    <xdr:sp macro="" textlink="">
      <xdr:nvSpPr>
        <xdr:cNvPr id="1614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279</xdr:row>
      <xdr:rowOff>190500</xdr:rowOff>
    </xdr:to>
    <xdr:sp macro="" textlink="">
      <xdr:nvSpPr>
        <xdr:cNvPr id="1615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279</xdr:row>
      <xdr:rowOff>190500</xdr:rowOff>
    </xdr:to>
    <xdr:sp macro="" textlink="">
      <xdr:nvSpPr>
        <xdr:cNvPr id="1616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279</xdr:row>
      <xdr:rowOff>190500</xdr:rowOff>
    </xdr:to>
    <xdr:sp macro="" textlink="">
      <xdr:nvSpPr>
        <xdr:cNvPr id="1617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279</xdr:row>
      <xdr:rowOff>190500</xdr:rowOff>
    </xdr:to>
    <xdr:sp macro="" textlink="">
      <xdr:nvSpPr>
        <xdr:cNvPr id="1618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279</xdr:row>
      <xdr:rowOff>190500</xdr:rowOff>
    </xdr:to>
    <xdr:sp macro="" textlink="">
      <xdr:nvSpPr>
        <xdr:cNvPr id="1619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279</xdr:row>
      <xdr:rowOff>190500</xdr:rowOff>
    </xdr:to>
    <xdr:sp macro="" textlink="">
      <xdr:nvSpPr>
        <xdr:cNvPr id="1620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279</xdr:row>
      <xdr:rowOff>190500</xdr:rowOff>
    </xdr:to>
    <xdr:sp macro="" textlink="">
      <xdr:nvSpPr>
        <xdr:cNvPr id="1621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279</xdr:row>
      <xdr:rowOff>190500</xdr:rowOff>
    </xdr:to>
    <xdr:sp macro="" textlink="">
      <xdr:nvSpPr>
        <xdr:cNvPr id="1622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279</xdr:row>
      <xdr:rowOff>190500</xdr:rowOff>
    </xdr:to>
    <xdr:sp macro="" textlink="">
      <xdr:nvSpPr>
        <xdr:cNvPr id="1623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371475</xdr:colOff>
      <xdr:row>267</xdr:row>
      <xdr:rowOff>190500</xdr:rowOff>
    </xdr:to>
    <xdr:sp macro="" textlink="">
      <xdr:nvSpPr>
        <xdr:cNvPr id="1624" name="Text Box 1"/>
        <xdr:cNvSpPr>
          <a:spLocks noChangeArrowheads="1"/>
        </xdr:cNvSpPr>
      </xdr:nvSpPr>
      <xdr:spPr bwMode="auto">
        <a:xfrm>
          <a:off x="0" y="375285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342900</xdr:colOff>
      <xdr:row>267</xdr:row>
      <xdr:rowOff>190500</xdr:rowOff>
    </xdr:to>
    <xdr:sp macro="" textlink="">
      <xdr:nvSpPr>
        <xdr:cNvPr id="1625" name="Text Box 2"/>
        <xdr:cNvSpPr>
          <a:spLocks noChangeArrowheads="1"/>
        </xdr:cNvSpPr>
      </xdr:nvSpPr>
      <xdr:spPr bwMode="auto">
        <a:xfrm>
          <a:off x="0" y="375285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190500</xdr:rowOff>
    </xdr:to>
    <xdr:sp macro="" textlink="">
      <xdr:nvSpPr>
        <xdr:cNvPr id="1626" name="Text Box 1"/>
        <xdr:cNvSpPr>
          <a:spLocks noChangeArrowheads="1"/>
        </xdr:cNvSpPr>
      </xdr:nvSpPr>
      <xdr:spPr bwMode="auto">
        <a:xfrm>
          <a:off x="0" y="3752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428625</xdr:colOff>
      <xdr:row>267</xdr:row>
      <xdr:rowOff>114300</xdr:rowOff>
    </xdr:to>
    <xdr:sp macro="" textlink="">
      <xdr:nvSpPr>
        <xdr:cNvPr id="1627" name="Text Box 2"/>
        <xdr:cNvSpPr>
          <a:spLocks noChangeArrowheads="1"/>
        </xdr:cNvSpPr>
      </xdr:nvSpPr>
      <xdr:spPr bwMode="auto">
        <a:xfrm>
          <a:off x="0" y="375285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332</xdr:row>
      <xdr:rowOff>190500</xdr:rowOff>
    </xdr:to>
    <xdr:sp macro="" textlink="">
      <xdr:nvSpPr>
        <xdr:cNvPr id="1628" name="Text Box 1"/>
        <xdr:cNvSpPr>
          <a:spLocks noChangeArrowheads="1"/>
        </xdr:cNvSpPr>
      </xdr:nvSpPr>
      <xdr:spPr bwMode="auto">
        <a:xfrm>
          <a:off x="0" y="47644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332</xdr:row>
      <xdr:rowOff>190500</xdr:rowOff>
    </xdr:to>
    <xdr:sp macro="" textlink="">
      <xdr:nvSpPr>
        <xdr:cNvPr id="1629" name="Text Box 2"/>
        <xdr:cNvSpPr>
          <a:spLocks noChangeArrowheads="1"/>
        </xdr:cNvSpPr>
      </xdr:nvSpPr>
      <xdr:spPr bwMode="auto">
        <a:xfrm>
          <a:off x="0" y="47644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332</xdr:row>
      <xdr:rowOff>190500</xdr:rowOff>
    </xdr:to>
    <xdr:sp macro="" textlink="">
      <xdr:nvSpPr>
        <xdr:cNvPr id="1630" name="Text Box 1"/>
        <xdr:cNvSpPr>
          <a:spLocks noChangeArrowheads="1"/>
        </xdr:cNvSpPr>
      </xdr:nvSpPr>
      <xdr:spPr bwMode="auto">
        <a:xfrm>
          <a:off x="0" y="47644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28575</xdr:colOff>
      <xdr:row>332</xdr:row>
      <xdr:rowOff>114300</xdr:rowOff>
    </xdr:to>
    <xdr:sp macro="" textlink="">
      <xdr:nvSpPr>
        <xdr:cNvPr id="1631" name="Text Box 2"/>
        <xdr:cNvSpPr>
          <a:spLocks noChangeArrowheads="1"/>
        </xdr:cNvSpPr>
      </xdr:nvSpPr>
      <xdr:spPr bwMode="auto">
        <a:xfrm>
          <a:off x="0" y="476440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292</xdr:row>
      <xdr:rowOff>0</xdr:rowOff>
    </xdr:from>
    <xdr:to>
      <xdr:col>0</xdr:col>
      <xdr:colOff>104775</xdr:colOff>
      <xdr:row>292</xdr:row>
      <xdr:rowOff>190500</xdr:rowOff>
    </xdr:to>
    <xdr:sp macro="" textlink="">
      <xdr:nvSpPr>
        <xdr:cNvPr id="1632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292</xdr:row>
      <xdr:rowOff>0</xdr:rowOff>
    </xdr:from>
    <xdr:to>
      <xdr:col>0</xdr:col>
      <xdr:colOff>104775</xdr:colOff>
      <xdr:row>292</xdr:row>
      <xdr:rowOff>190500</xdr:rowOff>
    </xdr:to>
    <xdr:sp macro="" textlink="">
      <xdr:nvSpPr>
        <xdr:cNvPr id="1633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292</xdr:row>
      <xdr:rowOff>0</xdr:rowOff>
    </xdr:from>
    <xdr:to>
      <xdr:col>0</xdr:col>
      <xdr:colOff>104775</xdr:colOff>
      <xdr:row>292</xdr:row>
      <xdr:rowOff>190500</xdr:rowOff>
    </xdr:to>
    <xdr:sp macro="" textlink="">
      <xdr:nvSpPr>
        <xdr:cNvPr id="1634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292</xdr:row>
      <xdr:rowOff>0</xdr:rowOff>
    </xdr:from>
    <xdr:to>
      <xdr:col>0</xdr:col>
      <xdr:colOff>104775</xdr:colOff>
      <xdr:row>292</xdr:row>
      <xdr:rowOff>190500</xdr:rowOff>
    </xdr:to>
    <xdr:sp macro="" textlink="">
      <xdr:nvSpPr>
        <xdr:cNvPr id="1635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292</xdr:row>
      <xdr:rowOff>0</xdr:rowOff>
    </xdr:from>
    <xdr:to>
      <xdr:col>0</xdr:col>
      <xdr:colOff>104775</xdr:colOff>
      <xdr:row>292</xdr:row>
      <xdr:rowOff>190500</xdr:rowOff>
    </xdr:to>
    <xdr:sp macro="" textlink="">
      <xdr:nvSpPr>
        <xdr:cNvPr id="1636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292</xdr:row>
      <xdr:rowOff>0</xdr:rowOff>
    </xdr:from>
    <xdr:to>
      <xdr:col>0</xdr:col>
      <xdr:colOff>104775</xdr:colOff>
      <xdr:row>292</xdr:row>
      <xdr:rowOff>190500</xdr:rowOff>
    </xdr:to>
    <xdr:sp macro="" textlink="">
      <xdr:nvSpPr>
        <xdr:cNvPr id="1637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292</xdr:row>
      <xdr:rowOff>0</xdr:rowOff>
    </xdr:from>
    <xdr:to>
      <xdr:col>0</xdr:col>
      <xdr:colOff>104775</xdr:colOff>
      <xdr:row>292</xdr:row>
      <xdr:rowOff>190500</xdr:rowOff>
    </xdr:to>
    <xdr:sp macro="" textlink="">
      <xdr:nvSpPr>
        <xdr:cNvPr id="1638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292</xdr:row>
      <xdr:rowOff>0</xdr:rowOff>
    </xdr:from>
    <xdr:to>
      <xdr:col>0</xdr:col>
      <xdr:colOff>104775</xdr:colOff>
      <xdr:row>292</xdr:row>
      <xdr:rowOff>190500</xdr:rowOff>
    </xdr:to>
    <xdr:sp macro="" textlink="">
      <xdr:nvSpPr>
        <xdr:cNvPr id="1639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292</xdr:row>
      <xdr:rowOff>0</xdr:rowOff>
    </xdr:from>
    <xdr:to>
      <xdr:col>0</xdr:col>
      <xdr:colOff>104775</xdr:colOff>
      <xdr:row>292</xdr:row>
      <xdr:rowOff>190500</xdr:rowOff>
    </xdr:to>
    <xdr:sp macro="" textlink="">
      <xdr:nvSpPr>
        <xdr:cNvPr id="1640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292</xdr:row>
      <xdr:rowOff>0</xdr:rowOff>
    </xdr:from>
    <xdr:to>
      <xdr:col>0</xdr:col>
      <xdr:colOff>104775</xdr:colOff>
      <xdr:row>292</xdr:row>
      <xdr:rowOff>190500</xdr:rowOff>
    </xdr:to>
    <xdr:sp macro="" textlink="">
      <xdr:nvSpPr>
        <xdr:cNvPr id="1641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292</xdr:row>
      <xdr:rowOff>0</xdr:rowOff>
    </xdr:from>
    <xdr:to>
      <xdr:col>0</xdr:col>
      <xdr:colOff>104775</xdr:colOff>
      <xdr:row>292</xdr:row>
      <xdr:rowOff>190500</xdr:rowOff>
    </xdr:to>
    <xdr:sp macro="" textlink="">
      <xdr:nvSpPr>
        <xdr:cNvPr id="1642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292</xdr:row>
      <xdr:rowOff>0</xdr:rowOff>
    </xdr:from>
    <xdr:to>
      <xdr:col>0</xdr:col>
      <xdr:colOff>104775</xdr:colOff>
      <xdr:row>292</xdr:row>
      <xdr:rowOff>190500</xdr:rowOff>
    </xdr:to>
    <xdr:sp macro="" textlink="">
      <xdr:nvSpPr>
        <xdr:cNvPr id="1643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292</xdr:row>
      <xdr:rowOff>0</xdr:rowOff>
    </xdr:from>
    <xdr:to>
      <xdr:col>0</xdr:col>
      <xdr:colOff>104775</xdr:colOff>
      <xdr:row>292</xdr:row>
      <xdr:rowOff>190500</xdr:rowOff>
    </xdr:to>
    <xdr:sp macro="" textlink="">
      <xdr:nvSpPr>
        <xdr:cNvPr id="1644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292</xdr:row>
      <xdr:rowOff>0</xdr:rowOff>
    </xdr:from>
    <xdr:to>
      <xdr:col>0</xdr:col>
      <xdr:colOff>104775</xdr:colOff>
      <xdr:row>292</xdr:row>
      <xdr:rowOff>190500</xdr:rowOff>
    </xdr:to>
    <xdr:sp macro="" textlink="">
      <xdr:nvSpPr>
        <xdr:cNvPr id="1645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292</xdr:row>
      <xdr:rowOff>0</xdr:rowOff>
    </xdr:from>
    <xdr:to>
      <xdr:col>0</xdr:col>
      <xdr:colOff>104775</xdr:colOff>
      <xdr:row>292</xdr:row>
      <xdr:rowOff>190500</xdr:rowOff>
    </xdr:to>
    <xdr:sp macro="" textlink="">
      <xdr:nvSpPr>
        <xdr:cNvPr id="1646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292</xdr:row>
      <xdr:rowOff>0</xdr:rowOff>
    </xdr:from>
    <xdr:to>
      <xdr:col>0</xdr:col>
      <xdr:colOff>104775</xdr:colOff>
      <xdr:row>292</xdr:row>
      <xdr:rowOff>190500</xdr:rowOff>
    </xdr:to>
    <xdr:sp macro="" textlink="">
      <xdr:nvSpPr>
        <xdr:cNvPr id="1647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266</xdr:row>
      <xdr:rowOff>0</xdr:rowOff>
    </xdr:from>
    <xdr:to>
      <xdr:col>0</xdr:col>
      <xdr:colOff>104775</xdr:colOff>
      <xdr:row>266</xdr:row>
      <xdr:rowOff>190500</xdr:rowOff>
    </xdr:to>
    <xdr:sp macro="" textlink="">
      <xdr:nvSpPr>
        <xdr:cNvPr id="1648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266</xdr:row>
      <xdr:rowOff>0</xdr:rowOff>
    </xdr:from>
    <xdr:to>
      <xdr:col>0</xdr:col>
      <xdr:colOff>104775</xdr:colOff>
      <xdr:row>266</xdr:row>
      <xdr:rowOff>190500</xdr:rowOff>
    </xdr:to>
    <xdr:sp macro="" textlink="">
      <xdr:nvSpPr>
        <xdr:cNvPr id="1649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266</xdr:row>
      <xdr:rowOff>0</xdr:rowOff>
    </xdr:from>
    <xdr:to>
      <xdr:col>0</xdr:col>
      <xdr:colOff>104775</xdr:colOff>
      <xdr:row>266</xdr:row>
      <xdr:rowOff>190500</xdr:rowOff>
    </xdr:to>
    <xdr:sp macro="" textlink="">
      <xdr:nvSpPr>
        <xdr:cNvPr id="1650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266</xdr:row>
      <xdr:rowOff>0</xdr:rowOff>
    </xdr:from>
    <xdr:to>
      <xdr:col>0</xdr:col>
      <xdr:colOff>104775</xdr:colOff>
      <xdr:row>266</xdr:row>
      <xdr:rowOff>190500</xdr:rowOff>
    </xdr:to>
    <xdr:sp macro="" textlink="">
      <xdr:nvSpPr>
        <xdr:cNvPr id="1651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266</xdr:row>
      <xdr:rowOff>0</xdr:rowOff>
    </xdr:from>
    <xdr:to>
      <xdr:col>0</xdr:col>
      <xdr:colOff>104775</xdr:colOff>
      <xdr:row>266</xdr:row>
      <xdr:rowOff>190500</xdr:rowOff>
    </xdr:to>
    <xdr:sp macro="" textlink="">
      <xdr:nvSpPr>
        <xdr:cNvPr id="1652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266</xdr:row>
      <xdr:rowOff>0</xdr:rowOff>
    </xdr:from>
    <xdr:to>
      <xdr:col>0</xdr:col>
      <xdr:colOff>104775</xdr:colOff>
      <xdr:row>266</xdr:row>
      <xdr:rowOff>190500</xdr:rowOff>
    </xdr:to>
    <xdr:sp macro="" textlink="">
      <xdr:nvSpPr>
        <xdr:cNvPr id="1653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266</xdr:row>
      <xdr:rowOff>0</xdr:rowOff>
    </xdr:from>
    <xdr:to>
      <xdr:col>0</xdr:col>
      <xdr:colOff>104775</xdr:colOff>
      <xdr:row>266</xdr:row>
      <xdr:rowOff>190500</xdr:rowOff>
    </xdr:to>
    <xdr:sp macro="" textlink="">
      <xdr:nvSpPr>
        <xdr:cNvPr id="1654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266</xdr:row>
      <xdr:rowOff>0</xdr:rowOff>
    </xdr:from>
    <xdr:to>
      <xdr:col>0</xdr:col>
      <xdr:colOff>104775</xdr:colOff>
      <xdr:row>266</xdr:row>
      <xdr:rowOff>190500</xdr:rowOff>
    </xdr:to>
    <xdr:sp macro="" textlink="">
      <xdr:nvSpPr>
        <xdr:cNvPr id="1655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266</xdr:row>
      <xdr:rowOff>0</xdr:rowOff>
    </xdr:from>
    <xdr:to>
      <xdr:col>0</xdr:col>
      <xdr:colOff>104775</xdr:colOff>
      <xdr:row>266</xdr:row>
      <xdr:rowOff>190500</xdr:rowOff>
    </xdr:to>
    <xdr:sp macro="" textlink="">
      <xdr:nvSpPr>
        <xdr:cNvPr id="1656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266</xdr:row>
      <xdr:rowOff>0</xdr:rowOff>
    </xdr:from>
    <xdr:to>
      <xdr:col>0</xdr:col>
      <xdr:colOff>104775</xdr:colOff>
      <xdr:row>266</xdr:row>
      <xdr:rowOff>190500</xdr:rowOff>
    </xdr:to>
    <xdr:sp macro="" textlink="">
      <xdr:nvSpPr>
        <xdr:cNvPr id="1657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266</xdr:row>
      <xdr:rowOff>0</xdr:rowOff>
    </xdr:from>
    <xdr:to>
      <xdr:col>0</xdr:col>
      <xdr:colOff>104775</xdr:colOff>
      <xdr:row>266</xdr:row>
      <xdr:rowOff>190500</xdr:rowOff>
    </xdr:to>
    <xdr:sp macro="" textlink="">
      <xdr:nvSpPr>
        <xdr:cNvPr id="1658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266</xdr:row>
      <xdr:rowOff>0</xdr:rowOff>
    </xdr:from>
    <xdr:to>
      <xdr:col>0</xdr:col>
      <xdr:colOff>104775</xdr:colOff>
      <xdr:row>266</xdr:row>
      <xdr:rowOff>190500</xdr:rowOff>
    </xdr:to>
    <xdr:sp macro="" textlink="">
      <xdr:nvSpPr>
        <xdr:cNvPr id="1659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266</xdr:row>
      <xdr:rowOff>0</xdr:rowOff>
    </xdr:from>
    <xdr:to>
      <xdr:col>0</xdr:col>
      <xdr:colOff>104775</xdr:colOff>
      <xdr:row>266</xdr:row>
      <xdr:rowOff>190500</xdr:rowOff>
    </xdr:to>
    <xdr:sp macro="" textlink="">
      <xdr:nvSpPr>
        <xdr:cNvPr id="1660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266</xdr:row>
      <xdr:rowOff>0</xdr:rowOff>
    </xdr:from>
    <xdr:to>
      <xdr:col>0</xdr:col>
      <xdr:colOff>104775</xdr:colOff>
      <xdr:row>266</xdr:row>
      <xdr:rowOff>190500</xdr:rowOff>
    </xdr:to>
    <xdr:sp macro="" textlink="">
      <xdr:nvSpPr>
        <xdr:cNvPr id="1661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266</xdr:row>
      <xdr:rowOff>0</xdr:rowOff>
    </xdr:from>
    <xdr:to>
      <xdr:col>0</xdr:col>
      <xdr:colOff>104775</xdr:colOff>
      <xdr:row>266</xdr:row>
      <xdr:rowOff>190500</xdr:rowOff>
    </xdr:to>
    <xdr:sp macro="" textlink="">
      <xdr:nvSpPr>
        <xdr:cNvPr id="1662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266</xdr:row>
      <xdr:rowOff>0</xdr:rowOff>
    </xdr:from>
    <xdr:to>
      <xdr:col>0</xdr:col>
      <xdr:colOff>104775</xdr:colOff>
      <xdr:row>266</xdr:row>
      <xdr:rowOff>190500</xdr:rowOff>
    </xdr:to>
    <xdr:sp macro="" textlink="">
      <xdr:nvSpPr>
        <xdr:cNvPr id="1663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266</xdr:row>
      <xdr:rowOff>0</xdr:rowOff>
    </xdr:from>
    <xdr:to>
      <xdr:col>0</xdr:col>
      <xdr:colOff>104775</xdr:colOff>
      <xdr:row>266</xdr:row>
      <xdr:rowOff>190500</xdr:rowOff>
    </xdr:to>
    <xdr:sp macro="" textlink="">
      <xdr:nvSpPr>
        <xdr:cNvPr id="1664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266</xdr:row>
      <xdr:rowOff>0</xdr:rowOff>
    </xdr:from>
    <xdr:to>
      <xdr:col>0</xdr:col>
      <xdr:colOff>104775</xdr:colOff>
      <xdr:row>266</xdr:row>
      <xdr:rowOff>190500</xdr:rowOff>
    </xdr:to>
    <xdr:sp macro="" textlink="">
      <xdr:nvSpPr>
        <xdr:cNvPr id="1665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266</xdr:row>
      <xdr:rowOff>0</xdr:rowOff>
    </xdr:from>
    <xdr:to>
      <xdr:col>0</xdr:col>
      <xdr:colOff>104775</xdr:colOff>
      <xdr:row>266</xdr:row>
      <xdr:rowOff>190500</xdr:rowOff>
    </xdr:to>
    <xdr:sp macro="" textlink="">
      <xdr:nvSpPr>
        <xdr:cNvPr id="1666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266</xdr:row>
      <xdr:rowOff>0</xdr:rowOff>
    </xdr:from>
    <xdr:to>
      <xdr:col>0</xdr:col>
      <xdr:colOff>104775</xdr:colOff>
      <xdr:row>266</xdr:row>
      <xdr:rowOff>190500</xdr:rowOff>
    </xdr:to>
    <xdr:sp macro="" textlink="">
      <xdr:nvSpPr>
        <xdr:cNvPr id="1667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266</xdr:row>
      <xdr:rowOff>0</xdr:rowOff>
    </xdr:from>
    <xdr:to>
      <xdr:col>0</xdr:col>
      <xdr:colOff>104775</xdr:colOff>
      <xdr:row>266</xdr:row>
      <xdr:rowOff>190500</xdr:rowOff>
    </xdr:to>
    <xdr:sp macro="" textlink="">
      <xdr:nvSpPr>
        <xdr:cNvPr id="1668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266</xdr:row>
      <xdr:rowOff>0</xdr:rowOff>
    </xdr:from>
    <xdr:to>
      <xdr:col>0</xdr:col>
      <xdr:colOff>104775</xdr:colOff>
      <xdr:row>266</xdr:row>
      <xdr:rowOff>190500</xdr:rowOff>
    </xdr:to>
    <xdr:sp macro="" textlink="">
      <xdr:nvSpPr>
        <xdr:cNvPr id="1669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266</xdr:row>
      <xdr:rowOff>0</xdr:rowOff>
    </xdr:from>
    <xdr:to>
      <xdr:col>0</xdr:col>
      <xdr:colOff>104775</xdr:colOff>
      <xdr:row>266</xdr:row>
      <xdr:rowOff>190500</xdr:rowOff>
    </xdr:to>
    <xdr:sp macro="" textlink="">
      <xdr:nvSpPr>
        <xdr:cNvPr id="1670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266</xdr:row>
      <xdr:rowOff>0</xdr:rowOff>
    </xdr:from>
    <xdr:to>
      <xdr:col>0</xdr:col>
      <xdr:colOff>104775</xdr:colOff>
      <xdr:row>266</xdr:row>
      <xdr:rowOff>190500</xdr:rowOff>
    </xdr:to>
    <xdr:sp macro="" textlink="">
      <xdr:nvSpPr>
        <xdr:cNvPr id="1671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371475</xdr:colOff>
      <xdr:row>267</xdr:row>
      <xdr:rowOff>190500</xdr:rowOff>
    </xdr:to>
    <xdr:sp macro="" textlink="">
      <xdr:nvSpPr>
        <xdr:cNvPr id="1672" name="Text Box 1"/>
        <xdr:cNvSpPr>
          <a:spLocks noChangeArrowheads="1"/>
        </xdr:cNvSpPr>
      </xdr:nvSpPr>
      <xdr:spPr bwMode="auto">
        <a:xfrm>
          <a:off x="0" y="357282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342900</xdr:colOff>
      <xdr:row>267</xdr:row>
      <xdr:rowOff>190500</xdr:rowOff>
    </xdr:to>
    <xdr:sp macro="" textlink="">
      <xdr:nvSpPr>
        <xdr:cNvPr id="1673" name="Text Box 2"/>
        <xdr:cNvSpPr>
          <a:spLocks noChangeArrowheads="1"/>
        </xdr:cNvSpPr>
      </xdr:nvSpPr>
      <xdr:spPr bwMode="auto">
        <a:xfrm>
          <a:off x="0" y="357282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190500</xdr:rowOff>
    </xdr:to>
    <xdr:sp macro="" textlink="">
      <xdr:nvSpPr>
        <xdr:cNvPr id="1674" name="Text Box 1"/>
        <xdr:cNvSpPr>
          <a:spLocks noChangeArrowheads="1"/>
        </xdr:cNvSpPr>
      </xdr:nvSpPr>
      <xdr:spPr bwMode="auto">
        <a:xfrm>
          <a:off x="0" y="35728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428625</xdr:colOff>
      <xdr:row>267</xdr:row>
      <xdr:rowOff>114300</xdr:rowOff>
    </xdr:to>
    <xdr:sp macro="" textlink="">
      <xdr:nvSpPr>
        <xdr:cNvPr id="1675" name="Text Box 2"/>
        <xdr:cNvSpPr>
          <a:spLocks noChangeArrowheads="1"/>
        </xdr:cNvSpPr>
      </xdr:nvSpPr>
      <xdr:spPr bwMode="auto">
        <a:xfrm>
          <a:off x="0" y="357282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190500</xdr:rowOff>
    </xdr:to>
    <xdr:sp macro="" textlink="">
      <xdr:nvSpPr>
        <xdr:cNvPr id="1676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190500</xdr:rowOff>
    </xdr:to>
    <xdr:sp macro="" textlink="">
      <xdr:nvSpPr>
        <xdr:cNvPr id="1677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190500</xdr:rowOff>
    </xdr:to>
    <xdr:sp macro="" textlink="">
      <xdr:nvSpPr>
        <xdr:cNvPr id="1678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190500</xdr:rowOff>
    </xdr:to>
    <xdr:sp macro="" textlink="">
      <xdr:nvSpPr>
        <xdr:cNvPr id="1679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190500</xdr:rowOff>
    </xdr:to>
    <xdr:sp macro="" textlink="">
      <xdr:nvSpPr>
        <xdr:cNvPr id="1680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190500</xdr:rowOff>
    </xdr:to>
    <xdr:sp macro="" textlink="">
      <xdr:nvSpPr>
        <xdr:cNvPr id="1681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190500</xdr:rowOff>
    </xdr:to>
    <xdr:sp macro="" textlink="">
      <xdr:nvSpPr>
        <xdr:cNvPr id="1682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190500</xdr:rowOff>
    </xdr:to>
    <xdr:sp macro="" textlink="">
      <xdr:nvSpPr>
        <xdr:cNvPr id="1683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190500</xdr:rowOff>
    </xdr:to>
    <xdr:sp macro="" textlink="">
      <xdr:nvSpPr>
        <xdr:cNvPr id="1684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190500</xdr:rowOff>
    </xdr:to>
    <xdr:sp macro="" textlink="">
      <xdr:nvSpPr>
        <xdr:cNvPr id="1685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190500</xdr:rowOff>
    </xdr:to>
    <xdr:sp macro="" textlink="">
      <xdr:nvSpPr>
        <xdr:cNvPr id="1686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190500</xdr:rowOff>
    </xdr:to>
    <xdr:sp macro="" textlink="">
      <xdr:nvSpPr>
        <xdr:cNvPr id="1687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190500</xdr:rowOff>
    </xdr:to>
    <xdr:sp macro="" textlink="">
      <xdr:nvSpPr>
        <xdr:cNvPr id="1688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190500</xdr:rowOff>
    </xdr:to>
    <xdr:sp macro="" textlink="">
      <xdr:nvSpPr>
        <xdr:cNvPr id="1689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190500</xdr:rowOff>
    </xdr:to>
    <xdr:sp macro="" textlink="">
      <xdr:nvSpPr>
        <xdr:cNvPr id="1690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190500</xdr:rowOff>
    </xdr:to>
    <xdr:sp macro="" textlink="">
      <xdr:nvSpPr>
        <xdr:cNvPr id="1691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371475</xdr:colOff>
      <xdr:row>267</xdr:row>
      <xdr:rowOff>190500</xdr:rowOff>
    </xdr:to>
    <xdr:sp macro="" textlink="">
      <xdr:nvSpPr>
        <xdr:cNvPr id="1692" name="Text Box 1"/>
        <xdr:cNvSpPr>
          <a:spLocks noChangeArrowheads="1"/>
        </xdr:cNvSpPr>
      </xdr:nvSpPr>
      <xdr:spPr bwMode="auto">
        <a:xfrm>
          <a:off x="0" y="346995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342900</xdr:colOff>
      <xdr:row>267</xdr:row>
      <xdr:rowOff>190500</xdr:rowOff>
    </xdr:to>
    <xdr:sp macro="" textlink="">
      <xdr:nvSpPr>
        <xdr:cNvPr id="1693" name="Text Box 2"/>
        <xdr:cNvSpPr>
          <a:spLocks noChangeArrowheads="1"/>
        </xdr:cNvSpPr>
      </xdr:nvSpPr>
      <xdr:spPr bwMode="auto">
        <a:xfrm>
          <a:off x="0" y="346995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190500</xdr:rowOff>
    </xdr:to>
    <xdr:sp macro="" textlink="">
      <xdr:nvSpPr>
        <xdr:cNvPr id="1694" name="Text Box 1"/>
        <xdr:cNvSpPr>
          <a:spLocks noChangeArrowheads="1"/>
        </xdr:cNvSpPr>
      </xdr:nvSpPr>
      <xdr:spPr bwMode="auto">
        <a:xfrm>
          <a:off x="0" y="3469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428625</xdr:colOff>
      <xdr:row>267</xdr:row>
      <xdr:rowOff>114300</xdr:rowOff>
    </xdr:to>
    <xdr:sp macro="" textlink="">
      <xdr:nvSpPr>
        <xdr:cNvPr id="1695" name="Text Box 2"/>
        <xdr:cNvSpPr>
          <a:spLocks noChangeArrowheads="1"/>
        </xdr:cNvSpPr>
      </xdr:nvSpPr>
      <xdr:spPr bwMode="auto">
        <a:xfrm>
          <a:off x="0" y="346995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300</xdr:row>
      <xdr:rowOff>0</xdr:rowOff>
    </xdr:from>
    <xdr:to>
      <xdr:col>0</xdr:col>
      <xdr:colOff>104775</xdr:colOff>
      <xdr:row>300</xdr:row>
      <xdr:rowOff>190500</xdr:rowOff>
    </xdr:to>
    <xdr:sp macro="" textlink="">
      <xdr:nvSpPr>
        <xdr:cNvPr id="1696" name="Text Box 1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300</xdr:row>
      <xdr:rowOff>0</xdr:rowOff>
    </xdr:from>
    <xdr:to>
      <xdr:col>0</xdr:col>
      <xdr:colOff>104775</xdr:colOff>
      <xdr:row>300</xdr:row>
      <xdr:rowOff>190500</xdr:rowOff>
    </xdr:to>
    <xdr:sp macro="" textlink="">
      <xdr:nvSpPr>
        <xdr:cNvPr id="1697" name="Text Box 2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300</xdr:row>
      <xdr:rowOff>0</xdr:rowOff>
    </xdr:from>
    <xdr:to>
      <xdr:col>0</xdr:col>
      <xdr:colOff>104775</xdr:colOff>
      <xdr:row>300</xdr:row>
      <xdr:rowOff>190500</xdr:rowOff>
    </xdr:to>
    <xdr:sp macro="" textlink="">
      <xdr:nvSpPr>
        <xdr:cNvPr id="1698" name="Text Box 1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300</xdr:row>
      <xdr:rowOff>0</xdr:rowOff>
    </xdr:from>
    <xdr:to>
      <xdr:col>0</xdr:col>
      <xdr:colOff>104775</xdr:colOff>
      <xdr:row>300</xdr:row>
      <xdr:rowOff>190500</xdr:rowOff>
    </xdr:to>
    <xdr:sp macro="" textlink="">
      <xdr:nvSpPr>
        <xdr:cNvPr id="1699" name="Text Box 2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300</xdr:row>
      <xdr:rowOff>0</xdr:rowOff>
    </xdr:from>
    <xdr:to>
      <xdr:col>0</xdr:col>
      <xdr:colOff>104775</xdr:colOff>
      <xdr:row>300</xdr:row>
      <xdr:rowOff>190500</xdr:rowOff>
    </xdr:to>
    <xdr:sp macro="" textlink="">
      <xdr:nvSpPr>
        <xdr:cNvPr id="1700" name="Text Box 1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300</xdr:row>
      <xdr:rowOff>0</xdr:rowOff>
    </xdr:from>
    <xdr:to>
      <xdr:col>0</xdr:col>
      <xdr:colOff>104775</xdr:colOff>
      <xdr:row>300</xdr:row>
      <xdr:rowOff>190500</xdr:rowOff>
    </xdr:to>
    <xdr:sp macro="" textlink="">
      <xdr:nvSpPr>
        <xdr:cNvPr id="1701" name="Text Box 2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300</xdr:row>
      <xdr:rowOff>0</xdr:rowOff>
    </xdr:from>
    <xdr:to>
      <xdr:col>0</xdr:col>
      <xdr:colOff>104775</xdr:colOff>
      <xdr:row>300</xdr:row>
      <xdr:rowOff>190500</xdr:rowOff>
    </xdr:to>
    <xdr:sp macro="" textlink="">
      <xdr:nvSpPr>
        <xdr:cNvPr id="1702" name="Text Box 1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300</xdr:row>
      <xdr:rowOff>0</xdr:rowOff>
    </xdr:from>
    <xdr:to>
      <xdr:col>0</xdr:col>
      <xdr:colOff>104775</xdr:colOff>
      <xdr:row>300</xdr:row>
      <xdr:rowOff>190500</xdr:rowOff>
    </xdr:to>
    <xdr:sp macro="" textlink="">
      <xdr:nvSpPr>
        <xdr:cNvPr id="1703" name="Text Box 2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308</xdr:row>
      <xdr:rowOff>0</xdr:rowOff>
    </xdr:from>
    <xdr:to>
      <xdr:col>0</xdr:col>
      <xdr:colOff>104775</xdr:colOff>
      <xdr:row>308</xdr:row>
      <xdr:rowOff>190500</xdr:rowOff>
    </xdr:to>
    <xdr:sp macro="" textlink="">
      <xdr:nvSpPr>
        <xdr:cNvPr id="1704" name="Text Box 1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308</xdr:row>
      <xdr:rowOff>0</xdr:rowOff>
    </xdr:from>
    <xdr:to>
      <xdr:col>0</xdr:col>
      <xdr:colOff>104775</xdr:colOff>
      <xdr:row>308</xdr:row>
      <xdr:rowOff>190500</xdr:rowOff>
    </xdr:to>
    <xdr:sp macro="" textlink="">
      <xdr:nvSpPr>
        <xdr:cNvPr id="1705" name="Text Box 2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308</xdr:row>
      <xdr:rowOff>0</xdr:rowOff>
    </xdr:from>
    <xdr:to>
      <xdr:col>0</xdr:col>
      <xdr:colOff>104775</xdr:colOff>
      <xdr:row>308</xdr:row>
      <xdr:rowOff>190500</xdr:rowOff>
    </xdr:to>
    <xdr:sp macro="" textlink="">
      <xdr:nvSpPr>
        <xdr:cNvPr id="1706" name="Text Box 1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308</xdr:row>
      <xdr:rowOff>0</xdr:rowOff>
    </xdr:from>
    <xdr:to>
      <xdr:col>0</xdr:col>
      <xdr:colOff>104775</xdr:colOff>
      <xdr:row>308</xdr:row>
      <xdr:rowOff>190500</xdr:rowOff>
    </xdr:to>
    <xdr:sp macro="" textlink="">
      <xdr:nvSpPr>
        <xdr:cNvPr id="1707" name="Text Box 2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308</xdr:row>
      <xdr:rowOff>0</xdr:rowOff>
    </xdr:from>
    <xdr:to>
      <xdr:col>0</xdr:col>
      <xdr:colOff>104775</xdr:colOff>
      <xdr:row>308</xdr:row>
      <xdr:rowOff>190500</xdr:rowOff>
    </xdr:to>
    <xdr:sp macro="" textlink="">
      <xdr:nvSpPr>
        <xdr:cNvPr id="1708" name="Text Box 1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308</xdr:row>
      <xdr:rowOff>0</xdr:rowOff>
    </xdr:from>
    <xdr:to>
      <xdr:col>0</xdr:col>
      <xdr:colOff>104775</xdr:colOff>
      <xdr:row>308</xdr:row>
      <xdr:rowOff>190500</xdr:rowOff>
    </xdr:to>
    <xdr:sp macro="" textlink="">
      <xdr:nvSpPr>
        <xdr:cNvPr id="1709" name="Text Box 2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308</xdr:row>
      <xdr:rowOff>0</xdr:rowOff>
    </xdr:from>
    <xdr:to>
      <xdr:col>0</xdr:col>
      <xdr:colOff>104775</xdr:colOff>
      <xdr:row>308</xdr:row>
      <xdr:rowOff>190500</xdr:rowOff>
    </xdr:to>
    <xdr:sp macro="" textlink="">
      <xdr:nvSpPr>
        <xdr:cNvPr id="1710" name="Text Box 1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308</xdr:row>
      <xdr:rowOff>0</xdr:rowOff>
    </xdr:from>
    <xdr:to>
      <xdr:col>0</xdr:col>
      <xdr:colOff>104775</xdr:colOff>
      <xdr:row>308</xdr:row>
      <xdr:rowOff>190500</xdr:rowOff>
    </xdr:to>
    <xdr:sp macro="" textlink="">
      <xdr:nvSpPr>
        <xdr:cNvPr id="1711" name="Text Box 2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315</xdr:row>
      <xdr:rowOff>0</xdr:rowOff>
    </xdr:from>
    <xdr:to>
      <xdr:col>0</xdr:col>
      <xdr:colOff>371475</xdr:colOff>
      <xdr:row>316</xdr:row>
      <xdr:rowOff>28575</xdr:rowOff>
    </xdr:to>
    <xdr:sp macro="" textlink="">
      <xdr:nvSpPr>
        <xdr:cNvPr id="1712" name="Text Box 1"/>
        <xdr:cNvSpPr>
          <a:spLocks noChangeArrowheads="1"/>
        </xdr:cNvSpPr>
      </xdr:nvSpPr>
      <xdr:spPr bwMode="auto">
        <a:xfrm>
          <a:off x="0" y="472154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315</xdr:row>
      <xdr:rowOff>0</xdr:rowOff>
    </xdr:from>
    <xdr:to>
      <xdr:col>0</xdr:col>
      <xdr:colOff>342900</xdr:colOff>
      <xdr:row>316</xdr:row>
      <xdr:rowOff>28575</xdr:rowOff>
    </xdr:to>
    <xdr:sp macro="" textlink="">
      <xdr:nvSpPr>
        <xdr:cNvPr id="1713" name="Text Box 2"/>
        <xdr:cNvSpPr>
          <a:spLocks noChangeArrowheads="1"/>
        </xdr:cNvSpPr>
      </xdr:nvSpPr>
      <xdr:spPr bwMode="auto">
        <a:xfrm>
          <a:off x="0" y="472154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315</xdr:row>
      <xdr:rowOff>0</xdr:rowOff>
    </xdr:from>
    <xdr:to>
      <xdr:col>0</xdr:col>
      <xdr:colOff>104775</xdr:colOff>
      <xdr:row>316</xdr:row>
      <xdr:rowOff>28575</xdr:rowOff>
    </xdr:to>
    <xdr:sp macro="" textlink="">
      <xdr:nvSpPr>
        <xdr:cNvPr id="1714" name="Text Box 1"/>
        <xdr:cNvSpPr>
          <a:spLocks noChangeArrowheads="1"/>
        </xdr:cNvSpPr>
      </xdr:nvSpPr>
      <xdr:spPr bwMode="auto">
        <a:xfrm>
          <a:off x="0" y="47215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315</xdr:row>
      <xdr:rowOff>0</xdr:rowOff>
    </xdr:from>
    <xdr:to>
      <xdr:col>0</xdr:col>
      <xdr:colOff>104775</xdr:colOff>
      <xdr:row>316</xdr:row>
      <xdr:rowOff>28575</xdr:rowOff>
    </xdr:to>
    <xdr:sp macro="" textlink="">
      <xdr:nvSpPr>
        <xdr:cNvPr id="1715" name="Text Box 1"/>
        <xdr:cNvSpPr>
          <a:spLocks noChangeArrowheads="1"/>
        </xdr:cNvSpPr>
      </xdr:nvSpPr>
      <xdr:spPr bwMode="auto">
        <a:xfrm>
          <a:off x="0" y="47215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315</xdr:row>
      <xdr:rowOff>0</xdr:rowOff>
    </xdr:from>
    <xdr:to>
      <xdr:col>0</xdr:col>
      <xdr:colOff>104775</xdr:colOff>
      <xdr:row>316</xdr:row>
      <xdr:rowOff>28575</xdr:rowOff>
    </xdr:to>
    <xdr:sp macro="" textlink="">
      <xdr:nvSpPr>
        <xdr:cNvPr id="1716" name="Text Box 2"/>
        <xdr:cNvSpPr>
          <a:spLocks noChangeArrowheads="1"/>
        </xdr:cNvSpPr>
      </xdr:nvSpPr>
      <xdr:spPr bwMode="auto">
        <a:xfrm>
          <a:off x="0" y="47215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315</xdr:row>
      <xdr:rowOff>0</xdr:rowOff>
    </xdr:from>
    <xdr:to>
      <xdr:col>0</xdr:col>
      <xdr:colOff>104775</xdr:colOff>
      <xdr:row>316</xdr:row>
      <xdr:rowOff>28575</xdr:rowOff>
    </xdr:to>
    <xdr:sp macro="" textlink="">
      <xdr:nvSpPr>
        <xdr:cNvPr id="1717" name="Text Box 1"/>
        <xdr:cNvSpPr>
          <a:spLocks noChangeArrowheads="1"/>
        </xdr:cNvSpPr>
      </xdr:nvSpPr>
      <xdr:spPr bwMode="auto">
        <a:xfrm>
          <a:off x="0" y="47215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312</xdr:row>
      <xdr:rowOff>0</xdr:rowOff>
    </xdr:from>
    <xdr:to>
      <xdr:col>0</xdr:col>
      <xdr:colOff>104775</xdr:colOff>
      <xdr:row>312</xdr:row>
      <xdr:rowOff>190500</xdr:rowOff>
    </xdr:to>
    <xdr:sp macro="" textlink="">
      <xdr:nvSpPr>
        <xdr:cNvPr id="1718" name="Text Box 1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312</xdr:row>
      <xdr:rowOff>0</xdr:rowOff>
    </xdr:from>
    <xdr:to>
      <xdr:col>0</xdr:col>
      <xdr:colOff>104775</xdr:colOff>
      <xdr:row>312</xdr:row>
      <xdr:rowOff>190500</xdr:rowOff>
    </xdr:to>
    <xdr:sp macro="" textlink="">
      <xdr:nvSpPr>
        <xdr:cNvPr id="1719" name="Text Box 2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312</xdr:row>
      <xdr:rowOff>0</xdr:rowOff>
    </xdr:from>
    <xdr:to>
      <xdr:col>0</xdr:col>
      <xdr:colOff>104775</xdr:colOff>
      <xdr:row>312</xdr:row>
      <xdr:rowOff>190500</xdr:rowOff>
    </xdr:to>
    <xdr:sp macro="" textlink="">
      <xdr:nvSpPr>
        <xdr:cNvPr id="1720" name="Text Box 1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312</xdr:row>
      <xdr:rowOff>0</xdr:rowOff>
    </xdr:from>
    <xdr:to>
      <xdr:col>0</xdr:col>
      <xdr:colOff>104775</xdr:colOff>
      <xdr:row>312</xdr:row>
      <xdr:rowOff>190500</xdr:rowOff>
    </xdr:to>
    <xdr:sp macro="" textlink="">
      <xdr:nvSpPr>
        <xdr:cNvPr id="1721" name="Text Box 2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312</xdr:row>
      <xdr:rowOff>0</xdr:rowOff>
    </xdr:from>
    <xdr:to>
      <xdr:col>0</xdr:col>
      <xdr:colOff>104775</xdr:colOff>
      <xdr:row>312</xdr:row>
      <xdr:rowOff>190500</xdr:rowOff>
    </xdr:to>
    <xdr:sp macro="" textlink="">
      <xdr:nvSpPr>
        <xdr:cNvPr id="1722" name="Text Box 1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312</xdr:row>
      <xdr:rowOff>0</xdr:rowOff>
    </xdr:from>
    <xdr:to>
      <xdr:col>0</xdr:col>
      <xdr:colOff>104775</xdr:colOff>
      <xdr:row>312</xdr:row>
      <xdr:rowOff>190500</xdr:rowOff>
    </xdr:to>
    <xdr:sp macro="" textlink="">
      <xdr:nvSpPr>
        <xdr:cNvPr id="1723" name="Text Box 2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312</xdr:row>
      <xdr:rowOff>0</xdr:rowOff>
    </xdr:from>
    <xdr:to>
      <xdr:col>0</xdr:col>
      <xdr:colOff>104775</xdr:colOff>
      <xdr:row>312</xdr:row>
      <xdr:rowOff>190500</xdr:rowOff>
    </xdr:to>
    <xdr:sp macro="" textlink="">
      <xdr:nvSpPr>
        <xdr:cNvPr id="1724" name="Text Box 1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312</xdr:row>
      <xdr:rowOff>0</xdr:rowOff>
    </xdr:from>
    <xdr:to>
      <xdr:col>0</xdr:col>
      <xdr:colOff>104775</xdr:colOff>
      <xdr:row>312</xdr:row>
      <xdr:rowOff>190500</xdr:rowOff>
    </xdr:to>
    <xdr:sp macro="" textlink="">
      <xdr:nvSpPr>
        <xdr:cNvPr id="1725" name="Text Box 2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377</xdr:row>
      <xdr:rowOff>0</xdr:rowOff>
    </xdr:from>
    <xdr:to>
      <xdr:col>0</xdr:col>
      <xdr:colOff>104775</xdr:colOff>
      <xdr:row>377</xdr:row>
      <xdr:rowOff>190500</xdr:rowOff>
    </xdr:to>
    <xdr:sp macro="" textlink="">
      <xdr:nvSpPr>
        <xdr:cNvPr id="1726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377</xdr:row>
      <xdr:rowOff>0</xdr:rowOff>
    </xdr:from>
    <xdr:to>
      <xdr:col>0</xdr:col>
      <xdr:colOff>104775</xdr:colOff>
      <xdr:row>377</xdr:row>
      <xdr:rowOff>190500</xdr:rowOff>
    </xdr:to>
    <xdr:sp macro="" textlink="">
      <xdr:nvSpPr>
        <xdr:cNvPr id="1727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377</xdr:row>
      <xdr:rowOff>0</xdr:rowOff>
    </xdr:from>
    <xdr:to>
      <xdr:col>0</xdr:col>
      <xdr:colOff>104775</xdr:colOff>
      <xdr:row>377</xdr:row>
      <xdr:rowOff>190500</xdr:rowOff>
    </xdr:to>
    <xdr:sp macro="" textlink="">
      <xdr:nvSpPr>
        <xdr:cNvPr id="1728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377</xdr:row>
      <xdr:rowOff>0</xdr:rowOff>
    </xdr:from>
    <xdr:to>
      <xdr:col>0</xdr:col>
      <xdr:colOff>104775</xdr:colOff>
      <xdr:row>377</xdr:row>
      <xdr:rowOff>190500</xdr:rowOff>
    </xdr:to>
    <xdr:sp macro="" textlink="">
      <xdr:nvSpPr>
        <xdr:cNvPr id="1729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377</xdr:row>
      <xdr:rowOff>0</xdr:rowOff>
    </xdr:from>
    <xdr:to>
      <xdr:col>0</xdr:col>
      <xdr:colOff>104775</xdr:colOff>
      <xdr:row>377</xdr:row>
      <xdr:rowOff>190500</xdr:rowOff>
    </xdr:to>
    <xdr:sp macro="" textlink="">
      <xdr:nvSpPr>
        <xdr:cNvPr id="1730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377</xdr:row>
      <xdr:rowOff>0</xdr:rowOff>
    </xdr:from>
    <xdr:to>
      <xdr:col>0</xdr:col>
      <xdr:colOff>104775</xdr:colOff>
      <xdr:row>377</xdr:row>
      <xdr:rowOff>190500</xdr:rowOff>
    </xdr:to>
    <xdr:sp macro="" textlink="">
      <xdr:nvSpPr>
        <xdr:cNvPr id="1731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377</xdr:row>
      <xdr:rowOff>0</xdr:rowOff>
    </xdr:from>
    <xdr:to>
      <xdr:col>0</xdr:col>
      <xdr:colOff>104775</xdr:colOff>
      <xdr:row>377</xdr:row>
      <xdr:rowOff>190500</xdr:rowOff>
    </xdr:to>
    <xdr:sp macro="" textlink="">
      <xdr:nvSpPr>
        <xdr:cNvPr id="1732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377</xdr:row>
      <xdr:rowOff>0</xdr:rowOff>
    </xdr:from>
    <xdr:to>
      <xdr:col>0</xdr:col>
      <xdr:colOff>104775</xdr:colOff>
      <xdr:row>377</xdr:row>
      <xdr:rowOff>190500</xdr:rowOff>
    </xdr:to>
    <xdr:sp macro="" textlink="">
      <xdr:nvSpPr>
        <xdr:cNvPr id="1733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377</xdr:row>
      <xdr:rowOff>0</xdr:rowOff>
    </xdr:from>
    <xdr:to>
      <xdr:col>0</xdr:col>
      <xdr:colOff>104775</xdr:colOff>
      <xdr:row>377</xdr:row>
      <xdr:rowOff>190500</xdr:rowOff>
    </xdr:to>
    <xdr:sp macro="" textlink="">
      <xdr:nvSpPr>
        <xdr:cNvPr id="1734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377</xdr:row>
      <xdr:rowOff>0</xdr:rowOff>
    </xdr:from>
    <xdr:to>
      <xdr:col>0</xdr:col>
      <xdr:colOff>104775</xdr:colOff>
      <xdr:row>377</xdr:row>
      <xdr:rowOff>190500</xdr:rowOff>
    </xdr:to>
    <xdr:sp macro="" textlink="">
      <xdr:nvSpPr>
        <xdr:cNvPr id="1735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377</xdr:row>
      <xdr:rowOff>0</xdr:rowOff>
    </xdr:from>
    <xdr:to>
      <xdr:col>0</xdr:col>
      <xdr:colOff>104775</xdr:colOff>
      <xdr:row>377</xdr:row>
      <xdr:rowOff>190500</xdr:rowOff>
    </xdr:to>
    <xdr:sp macro="" textlink="">
      <xdr:nvSpPr>
        <xdr:cNvPr id="1736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377</xdr:row>
      <xdr:rowOff>0</xdr:rowOff>
    </xdr:from>
    <xdr:to>
      <xdr:col>0</xdr:col>
      <xdr:colOff>104775</xdr:colOff>
      <xdr:row>377</xdr:row>
      <xdr:rowOff>190500</xdr:rowOff>
    </xdr:to>
    <xdr:sp macro="" textlink="">
      <xdr:nvSpPr>
        <xdr:cNvPr id="1737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377</xdr:row>
      <xdr:rowOff>0</xdr:rowOff>
    </xdr:from>
    <xdr:to>
      <xdr:col>0</xdr:col>
      <xdr:colOff>104775</xdr:colOff>
      <xdr:row>377</xdr:row>
      <xdr:rowOff>190500</xdr:rowOff>
    </xdr:to>
    <xdr:sp macro="" textlink="">
      <xdr:nvSpPr>
        <xdr:cNvPr id="1738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377</xdr:row>
      <xdr:rowOff>0</xdr:rowOff>
    </xdr:from>
    <xdr:to>
      <xdr:col>0</xdr:col>
      <xdr:colOff>104775</xdr:colOff>
      <xdr:row>377</xdr:row>
      <xdr:rowOff>190500</xdr:rowOff>
    </xdr:to>
    <xdr:sp macro="" textlink="">
      <xdr:nvSpPr>
        <xdr:cNvPr id="1739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377</xdr:row>
      <xdr:rowOff>0</xdr:rowOff>
    </xdr:from>
    <xdr:to>
      <xdr:col>0</xdr:col>
      <xdr:colOff>104775</xdr:colOff>
      <xdr:row>377</xdr:row>
      <xdr:rowOff>190500</xdr:rowOff>
    </xdr:to>
    <xdr:sp macro="" textlink="">
      <xdr:nvSpPr>
        <xdr:cNvPr id="1740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377</xdr:row>
      <xdr:rowOff>0</xdr:rowOff>
    </xdr:from>
    <xdr:to>
      <xdr:col>0</xdr:col>
      <xdr:colOff>104775</xdr:colOff>
      <xdr:row>377</xdr:row>
      <xdr:rowOff>190500</xdr:rowOff>
    </xdr:to>
    <xdr:sp macro="" textlink="">
      <xdr:nvSpPr>
        <xdr:cNvPr id="1741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366</xdr:row>
      <xdr:rowOff>0</xdr:rowOff>
    </xdr:from>
    <xdr:to>
      <xdr:col>0</xdr:col>
      <xdr:colOff>371475</xdr:colOff>
      <xdr:row>366</xdr:row>
      <xdr:rowOff>190500</xdr:rowOff>
    </xdr:to>
    <xdr:sp macro="" textlink="">
      <xdr:nvSpPr>
        <xdr:cNvPr id="1742" name="Text Box 1"/>
        <xdr:cNvSpPr>
          <a:spLocks noChangeArrowheads="1"/>
        </xdr:cNvSpPr>
      </xdr:nvSpPr>
      <xdr:spPr bwMode="auto">
        <a:xfrm>
          <a:off x="0" y="547401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366</xdr:row>
      <xdr:rowOff>0</xdr:rowOff>
    </xdr:from>
    <xdr:to>
      <xdr:col>0</xdr:col>
      <xdr:colOff>342900</xdr:colOff>
      <xdr:row>366</xdr:row>
      <xdr:rowOff>190500</xdr:rowOff>
    </xdr:to>
    <xdr:sp macro="" textlink="">
      <xdr:nvSpPr>
        <xdr:cNvPr id="1743" name="Text Box 2"/>
        <xdr:cNvSpPr>
          <a:spLocks noChangeArrowheads="1"/>
        </xdr:cNvSpPr>
      </xdr:nvSpPr>
      <xdr:spPr bwMode="auto">
        <a:xfrm>
          <a:off x="0" y="547401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366</xdr:row>
      <xdr:rowOff>0</xdr:rowOff>
    </xdr:from>
    <xdr:to>
      <xdr:col>0</xdr:col>
      <xdr:colOff>104775</xdr:colOff>
      <xdr:row>366</xdr:row>
      <xdr:rowOff>190500</xdr:rowOff>
    </xdr:to>
    <xdr:sp macro="" textlink="">
      <xdr:nvSpPr>
        <xdr:cNvPr id="1744" name="Text Box 1"/>
        <xdr:cNvSpPr>
          <a:spLocks noChangeArrowheads="1"/>
        </xdr:cNvSpPr>
      </xdr:nvSpPr>
      <xdr:spPr bwMode="auto">
        <a:xfrm>
          <a:off x="0" y="54740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366</xdr:row>
      <xdr:rowOff>0</xdr:rowOff>
    </xdr:from>
    <xdr:to>
      <xdr:col>0</xdr:col>
      <xdr:colOff>428625</xdr:colOff>
      <xdr:row>366</xdr:row>
      <xdr:rowOff>114300</xdr:rowOff>
    </xdr:to>
    <xdr:sp macro="" textlink="">
      <xdr:nvSpPr>
        <xdr:cNvPr id="1745" name="Text Box 2"/>
        <xdr:cNvSpPr>
          <a:spLocks noChangeArrowheads="1"/>
        </xdr:cNvSpPr>
      </xdr:nvSpPr>
      <xdr:spPr bwMode="auto">
        <a:xfrm>
          <a:off x="0" y="547401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417</xdr:row>
      <xdr:rowOff>0</xdr:rowOff>
    </xdr:from>
    <xdr:to>
      <xdr:col>0</xdr:col>
      <xdr:colOff>104775</xdr:colOff>
      <xdr:row>417</xdr:row>
      <xdr:rowOff>190500</xdr:rowOff>
    </xdr:to>
    <xdr:sp macro="" textlink="">
      <xdr:nvSpPr>
        <xdr:cNvPr id="1746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417</xdr:row>
      <xdr:rowOff>0</xdr:rowOff>
    </xdr:from>
    <xdr:to>
      <xdr:col>0</xdr:col>
      <xdr:colOff>104775</xdr:colOff>
      <xdr:row>417</xdr:row>
      <xdr:rowOff>190500</xdr:rowOff>
    </xdr:to>
    <xdr:sp macro="" textlink="">
      <xdr:nvSpPr>
        <xdr:cNvPr id="1747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417</xdr:row>
      <xdr:rowOff>0</xdr:rowOff>
    </xdr:from>
    <xdr:to>
      <xdr:col>0</xdr:col>
      <xdr:colOff>104775</xdr:colOff>
      <xdr:row>417</xdr:row>
      <xdr:rowOff>190500</xdr:rowOff>
    </xdr:to>
    <xdr:sp macro="" textlink="">
      <xdr:nvSpPr>
        <xdr:cNvPr id="1748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417</xdr:row>
      <xdr:rowOff>0</xdr:rowOff>
    </xdr:from>
    <xdr:to>
      <xdr:col>0</xdr:col>
      <xdr:colOff>28575</xdr:colOff>
      <xdr:row>417</xdr:row>
      <xdr:rowOff>114300</xdr:rowOff>
    </xdr:to>
    <xdr:sp macro="" textlink="">
      <xdr:nvSpPr>
        <xdr:cNvPr id="1749" name="Text Box 2"/>
        <xdr:cNvSpPr>
          <a:spLocks noChangeArrowheads="1"/>
        </xdr:cNvSpPr>
      </xdr:nvSpPr>
      <xdr:spPr bwMode="auto">
        <a:xfrm>
          <a:off x="0" y="648271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411</xdr:row>
      <xdr:rowOff>0</xdr:rowOff>
    </xdr:from>
    <xdr:to>
      <xdr:col>0</xdr:col>
      <xdr:colOff>104775</xdr:colOff>
      <xdr:row>411</xdr:row>
      <xdr:rowOff>190500</xdr:rowOff>
    </xdr:to>
    <xdr:sp macro="" textlink="">
      <xdr:nvSpPr>
        <xdr:cNvPr id="1750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411</xdr:row>
      <xdr:rowOff>0</xdr:rowOff>
    </xdr:from>
    <xdr:to>
      <xdr:col>0</xdr:col>
      <xdr:colOff>104775</xdr:colOff>
      <xdr:row>411</xdr:row>
      <xdr:rowOff>190500</xdr:rowOff>
    </xdr:to>
    <xdr:sp macro="" textlink="">
      <xdr:nvSpPr>
        <xdr:cNvPr id="1751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411</xdr:row>
      <xdr:rowOff>0</xdr:rowOff>
    </xdr:from>
    <xdr:to>
      <xdr:col>0</xdr:col>
      <xdr:colOff>104775</xdr:colOff>
      <xdr:row>411</xdr:row>
      <xdr:rowOff>190500</xdr:rowOff>
    </xdr:to>
    <xdr:sp macro="" textlink="">
      <xdr:nvSpPr>
        <xdr:cNvPr id="1752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411</xdr:row>
      <xdr:rowOff>0</xdr:rowOff>
    </xdr:from>
    <xdr:to>
      <xdr:col>0</xdr:col>
      <xdr:colOff>104775</xdr:colOff>
      <xdr:row>411</xdr:row>
      <xdr:rowOff>190500</xdr:rowOff>
    </xdr:to>
    <xdr:sp macro="" textlink="">
      <xdr:nvSpPr>
        <xdr:cNvPr id="1753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411</xdr:row>
      <xdr:rowOff>0</xdr:rowOff>
    </xdr:from>
    <xdr:to>
      <xdr:col>0</xdr:col>
      <xdr:colOff>104775</xdr:colOff>
      <xdr:row>411</xdr:row>
      <xdr:rowOff>190500</xdr:rowOff>
    </xdr:to>
    <xdr:sp macro="" textlink="">
      <xdr:nvSpPr>
        <xdr:cNvPr id="1754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411</xdr:row>
      <xdr:rowOff>0</xdr:rowOff>
    </xdr:from>
    <xdr:to>
      <xdr:col>0</xdr:col>
      <xdr:colOff>104775</xdr:colOff>
      <xdr:row>411</xdr:row>
      <xdr:rowOff>190500</xdr:rowOff>
    </xdr:to>
    <xdr:sp macro="" textlink="">
      <xdr:nvSpPr>
        <xdr:cNvPr id="1755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411</xdr:row>
      <xdr:rowOff>0</xdr:rowOff>
    </xdr:from>
    <xdr:to>
      <xdr:col>0</xdr:col>
      <xdr:colOff>104775</xdr:colOff>
      <xdr:row>411</xdr:row>
      <xdr:rowOff>190500</xdr:rowOff>
    </xdr:to>
    <xdr:sp macro="" textlink="">
      <xdr:nvSpPr>
        <xdr:cNvPr id="1756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411</xdr:row>
      <xdr:rowOff>0</xdr:rowOff>
    </xdr:from>
    <xdr:to>
      <xdr:col>0</xdr:col>
      <xdr:colOff>104775</xdr:colOff>
      <xdr:row>411</xdr:row>
      <xdr:rowOff>190500</xdr:rowOff>
    </xdr:to>
    <xdr:sp macro="" textlink="">
      <xdr:nvSpPr>
        <xdr:cNvPr id="1757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411</xdr:row>
      <xdr:rowOff>0</xdr:rowOff>
    </xdr:from>
    <xdr:to>
      <xdr:col>0</xdr:col>
      <xdr:colOff>104775</xdr:colOff>
      <xdr:row>411</xdr:row>
      <xdr:rowOff>190500</xdr:rowOff>
    </xdr:to>
    <xdr:sp macro="" textlink="">
      <xdr:nvSpPr>
        <xdr:cNvPr id="1758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411</xdr:row>
      <xdr:rowOff>0</xdr:rowOff>
    </xdr:from>
    <xdr:to>
      <xdr:col>0</xdr:col>
      <xdr:colOff>104775</xdr:colOff>
      <xdr:row>411</xdr:row>
      <xdr:rowOff>190500</xdr:rowOff>
    </xdr:to>
    <xdr:sp macro="" textlink="">
      <xdr:nvSpPr>
        <xdr:cNvPr id="1759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411</xdr:row>
      <xdr:rowOff>0</xdr:rowOff>
    </xdr:from>
    <xdr:to>
      <xdr:col>0</xdr:col>
      <xdr:colOff>104775</xdr:colOff>
      <xdr:row>411</xdr:row>
      <xdr:rowOff>190500</xdr:rowOff>
    </xdr:to>
    <xdr:sp macro="" textlink="">
      <xdr:nvSpPr>
        <xdr:cNvPr id="1760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411</xdr:row>
      <xdr:rowOff>0</xdr:rowOff>
    </xdr:from>
    <xdr:to>
      <xdr:col>0</xdr:col>
      <xdr:colOff>104775</xdr:colOff>
      <xdr:row>411</xdr:row>
      <xdr:rowOff>190500</xdr:rowOff>
    </xdr:to>
    <xdr:sp macro="" textlink="">
      <xdr:nvSpPr>
        <xdr:cNvPr id="1761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411</xdr:row>
      <xdr:rowOff>0</xdr:rowOff>
    </xdr:from>
    <xdr:to>
      <xdr:col>0</xdr:col>
      <xdr:colOff>104775</xdr:colOff>
      <xdr:row>411</xdr:row>
      <xdr:rowOff>190500</xdr:rowOff>
    </xdr:to>
    <xdr:sp macro="" textlink="">
      <xdr:nvSpPr>
        <xdr:cNvPr id="1762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411</xdr:row>
      <xdr:rowOff>0</xdr:rowOff>
    </xdr:from>
    <xdr:to>
      <xdr:col>0</xdr:col>
      <xdr:colOff>104775</xdr:colOff>
      <xdr:row>411</xdr:row>
      <xdr:rowOff>190500</xdr:rowOff>
    </xdr:to>
    <xdr:sp macro="" textlink="">
      <xdr:nvSpPr>
        <xdr:cNvPr id="1763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411</xdr:row>
      <xdr:rowOff>0</xdr:rowOff>
    </xdr:from>
    <xdr:to>
      <xdr:col>0</xdr:col>
      <xdr:colOff>104775</xdr:colOff>
      <xdr:row>411</xdr:row>
      <xdr:rowOff>190500</xdr:rowOff>
    </xdr:to>
    <xdr:sp macro="" textlink="">
      <xdr:nvSpPr>
        <xdr:cNvPr id="1764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411</xdr:row>
      <xdr:rowOff>0</xdr:rowOff>
    </xdr:from>
    <xdr:to>
      <xdr:col>0</xdr:col>
      <xdr:colOff>104775</xdr:colOff>
      <xdr:row>411</xdr:row>
      <xdr:rowOff>190500</xdr:rowOff>
    </xdr:to>
    <xdr:sp macro="" textlink="">
      <xdr:nvSpPr>
        <xdr:cNvPr id="1765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417</xdr:row>
      <xdr:rowOff>0</xdr:rowOff>
    </xdr:from>
    <xdr:to>
      <xdr:col>0</xdr:col>
      <xdr:colOff>104775</xdr:colOff>
      <xdr:row>417</xdr:row>
      <xdr:rowOff>190500</xdr:rowOff>
    </xdr:to>
    <xdr:sp macro="" textlink="">
      <xdr:nvSpPr>
        <xdr:cNvPr id="1766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417</xdr:row>
      <xdr:rowOff>0</xdr:rowOff>
    </xdr:from>
    <xdr:to>
      <xdr:col>0</xdr:col>
      <xdr:colOff>104775</xdr:colOff>
      <xdr:row>417</xdr:row>
      <xdr:rowOff>190500</xdr:rowOff>
    </xdr:to>
    <xdr:sp macro="" textlink="">
      <xdr:nvSpPr>
        <xdr:cNvPr id="1767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417</xdr:row>
      <xdr:rowOff>0</xdr:rowOff>
    </xdr:from>
    <xdr:to>
      <xdr:col>0</xdr:col>
      <xdr:colOff>104775</xdr:colOff>
      <xdr:row>417</xdr:row>
      <xdr:rowOff>190500</xdr:rowOff>
    </xdr:to>
    <xdr:sp macro="" textlink="">
      <xdr:nvSpPr>
        <xdr:cNvPr id="1768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417</xdr:row>
      <xdr:rowOff>0</xdr:rowOff>
    </xdr:from>
    <xdr:to>
      <xdr:col>0</xdr:col>
      <xdr:colOff>104775</xdr:colOff>
      <xdr:row>417</xdr:row>
      <xdr:rowOff>190500</xdr:rowOff>
    </xdr:to>
    <xdr:sp macro="" textlink="">
      <xdr:nvSpPr>
        <xdr:cNvPr id="1769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70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71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72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73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74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75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76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77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78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79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80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81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82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83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84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85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361</xdr:row>
      <xdr:rowOff>0</xdr:rowOff>
    </xdr:from>
    <xdr:to>
      <xdr:col>0</xdr:col>
      <xdr:colOff>371475</xdr:colOff>
      <xdr:row>361</xdr:row>
      <xdr:rowOff>190500</xdr:rowOff>
    </xdr:to>
    <xdr:sp macro="" textlink="">
      <xdr:nvSpPr>
        <xdr:cNvPr id="1786" name="Text Box 1"/>
        <xdr:cNvSpPr>
          <a:spLocks noChangeArrowheads="1"/>
        </xdr:cNvSpPr>
      </xdr:nvSpPr>
      <xdr:spPr bwMode="auto">
        <a:xfrm>
          <a:off x="0" y="537114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361</xdr:row>
      <xdr:rowOff>0</xdr:rowOff>
    </xdr:from>
    <xdr:to>
      <xdr:col>0</xdr:col>
      <xdr:colOff>342900</xdr:colOff>
      <xdr:row>361</xdr:row>
      <xdr:rowOff>190500</xdr:rowOff>
    </xdr:to>
    <xdr:sp macro="" textlink="">
      <xdr:nvSpPr>
        <xdr:cNvPr id="1787" name="Text Box 2"/>
        <xdr:cNvSpPr>
          <a:spLocks noChangeArrowheads="1"/>
        </xdr:cNvSpPr>
      </xdr:nvSpPr>
      <xdr:spPr bwMode="auto">
        <a:xfrm>
          <a:off x="0" y="537114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361</xdr:row>
      <xdr:rowOff>0</xdr:rowOff>
    </xdr:from>
    <xdr:to>
      <xdr:col>0</xdr:col>
      <xdr:colOff>104775</xdr:colOff>
      <xdr:row>361</xdr:row>
      <xdr:rowOff>190500</xdr:rowOff>
    </xdr:to>
    <xdr:sp macro="" textlink="">
      <xdr:nvSpPr>
        <xdr:cNvPr id="1788" name="Text Box 1"/>
        <xdr:cNvSpPr>
          <a:spLocks noChangeArrowheads="1"/>
        </xdr:cNvSpPr>
      </xdr:nvSpPr>
      <xdr:spPr bwMode="auto">
        <a:xfrm>
          <a:off x="0" y="53711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361</xdr:row>
      <xdr:rowOff>0</xdr:rowOff>
    </xdr:from>
    <xdr:to>
      <xdr:col>0</xdr:col>
      <xdr:colOff>428625</xdr:colOff>
      <xdr:row>361</xdr:row>
      <xdr:rowOff>114300</xdr:rowOff>
    </xdr:to>
    <xdr:sp macro="" textlink="">
      <xdr:nvSpPr>
        <xdr:cNvPr id="1789" name="Text Box 2"/>
        <xdr:cNvSpPr>
          <a:spLocks noChangeArrowheads="1"/>
        </xdr:cNvSpPr>
      </xdr:nvSpPr>
      <xdr:spPr bwMode="auto">
        <a:xfrm>
          <a:off x="0" y="537114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412</xdr:row>
      <xdr:rowOff>0</xdr:rowOff>
    </xdr:from>
    <xdr:to>
      <xdr:col>0</xdr:col>
      <xdr:colOff>104775</xdr:colOff>
      <xdr:row>412</xdr:row>
      <xdr:rowOff>190500</xdr:rowOff>
    </xdr:to>
    <xdr:sp macro="" textlink="">
      <xdr:nvSpPr>
        <xdr:cNvPr id="1790" name="Text Box 1"/>
        <xdr:cNvSpPr>
          <a:spLocks noChangeArrowheads="1"/>
        </xdr:cNvSpPr>
      </xdr:nvSpPr>
      <xdr:spPr bwMode="auto">
        <a:xfrm>
          <a:off x="0" y="6382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412</xdr:row>
      <xdr:rowOff>0</xdr:rowOff>
    </xdr:from>
    <xdr:to>
      <xdr:col>0</xdr:col>
      <xdr:colOff>104775</xdr:colOff>
      <xdr:row>412</xdr:row>
      <xdr:rowOff>190500</xdr:rowOff>
    </xdr:to>
    <xdr:sp macro="" textlink="">
      <xdr:nvSpPr>
        <xdr:cNvPr id="1791" name="Text Box 2"/>
        <xdr:cNvSpPr>
          <a:spLocks noChangeArrowheads="1"/>
        </xdr:cNvSpPr>
      </xdr:nvSpPr>
      <xdr:spPr bwMode="auto">
        <a:xfrm>
          <a:off x="0" y="6382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412</xdr:row>
      <xdr:rowOff>0</xdr:rowOff>
    </xdr:from>
    <xdr:to>
      <xdr:col>0</xdr:col>
      <xdr:colOff>104775</xdr:colOff>
      <xdr:row>412</xdr:row>
      <xdr:rowOff>190500</xdr:rowOff>
    </xdr:to>
    <xdr:sp macro="" textlink="">
      <xdr:nvSpPr>
        <xdr:cNvPr id="1792" name="Text Box 1"/>
        <xdr:cNvSpPr>
          <a:spLocks noChangeArrowheads="1"/>
        </xdr:cNvSpPr>
      </xdr:nvSpPr>
      <xdr:spPr bwMode="auto">
        <a:xfrm>
          <a:off x="0" y="6382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412</xdr:row>
      <xdr:rowOff>0</xdr:rowOff>
    </xdr:from>
    <xdr:to>
      <xdr:col>0</xdr:col>
      <xdr:colOff>28575</xdr:colOff>
      <xdr:row>412</xdr:row>
      <xdr:rowOff>114300</xdr:rowOff>
    </xdr:to>
    <xdr:sp macro="" textlink="">
      <xdr:nvSpPr>
        <xdr:cNvPr id="1793" name="Text Box 2"/>
        <xdr:cNvSpPr>
          <a:spLocks noChangeArrowheads="1"/>
        </xdr:cNvSpPr>
      </xdr:nvSpPr>
      <xdr:spPr bwMode="auto">
        <a:xfrm>
          <a:off x="0" y="638270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386</xdr:row>
      <xdr:rowOff>0</xdr:rowOff>
    </xdr:from>
    <xdr:to>
      <xdr:col>0</xdr:col>
      <xdr:colOff>104775</xdr:colOff>
      <xdr:row>386</xdr:row>
      <xdr:rowOff>190500</xdr:rowOff>
    </xdr:to>
    <xdr:sp macro="" textlink="">
      <xdr:nvSpPr>
        <xdr:cNvPr id="1794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386</xdr:row>
      <xdr:rowOff>0</xdr:rowOff>
    </xdr:from>
    <xdr:to>
      <xdr:col>0</xdr:col>
      <xdr:colOff>104775</xdr:colOff>
      <xdr:row>386</xdr:row>
      <xdr:rowOff>190500</xdr:rowOff>
    </xdr:to>
    <xdr:sp macro="" textlink="">
      <xdr:nvSpPr>
        <xdr:cNvPr id="1795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386</xdr:row>
      <xdr:rowOff>0</xdr:rowOff>
    </xdr:from>
    <xdr:to>
      <xdr:col>0</xdr:col>
      <xdr:colOff>104775</xdr:colOff>
      <xdr:row>386</xdr:row>
      <xdr:rowOff>190500</xdr:rowOff>
    </xdr:to>
    <xdr:sp macro="" textlink="">
      <xdr:nvSpPr>
        <xdr:cNvPr id="1796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386</xdr:row>
      <xdr:rowOff>0</xdr:rowOff>
    </xdr:from>
    <xdr:to>
      <xdr:col>0</xdr:col>
      <xdr:colOff>104775</xdr:colOff>
      <xdr:row>386</xdr:row>
      <xdr:rowOff>190500</xdr:rowOff>
    </xdr:to>
    <xdr:sp macro="" textlink="">
      <xdr:nvSpPr>
        <xdr:cNvPr id="1797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386</xdr:row>
      <xdr:rowOff>0</xdr:rowOff>
    </xdr:from>
    <xdr:to>
      <xdr:col>0</xdr:col>
      <xdr:colOff>104775</xdr:colOff>
      <xdr:row>386</xdr:row>
      <xdr:rowOff>190500</xdr:rowOff>
    </xdr:to>
    <xdr:sp macro="" textlink="">
      <xdr:nvSpPr>
        <xdr:cNvPr id="1798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386</xdr:row>
      <xdr:rowOff>0</xdr:rowOff>
    </xdr:from>
    <xdr:to>
      <xdr:col>0</xdr:col>
      <xdr:colOff>104775</xdr:colOff>
      <xdr:row>386</xdr:row>
      <xdr:rowOff>190500</xdr:rowOff>
    </xdr:to>
    <xdr:sp macro="" textlink="">
      <xdr:nvSpPr>
        <xdr:cNvPr id="1799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386</xdr:row>
      <xdr:rowOff>0</xdr:rowOff>
    </xdr:from>
    <xdr:to>
      <xdr:col>0</xdr:col>
      <xdr:colOff>104775</xdr:colOff>
      <xdr:row>386</xdr:row>
      <xdr:rowOff>190500</xdr:rowOff>
    </xdr:to>
    <xdr:sp macro="" textlink="">
      <xdr:nvSpPr>
        <xdr:cNvPr id="1800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386</xdr:row>
      <xdr:rowOff>0</xdr:rowOff>
    </xdr:from>
    <xdr:to>
      <xdr:col>0</xdr:col>
      <xdr:colOff>104775</xdr:colOff>
      <xdr:row>386</xdr:row>
      <xdr:rowOff>190500</xdr:rowOff>
    </xdr:to>
    <xdr:sp macro="" textlink="">
      <xdr:nvSpPr>
        <xdr:cNvPr id="1801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386</xdr:row>
      <xdr:rowOff>0</xdr:rowOff>
    </xdr:from>
    <xdr:to>
      <xdr:col>0</xdr:col>
      <xdr:colOff>104775</xdr:colOff>
      <xdr:row>386</xdr:row>
      <xdr:rowOff>190500</xdr:rowOff>
    </xdr:to>
    <xdr:sp macro="" textlink="">
      <xdr:nvSpPr>
        <xdr:cNvPr id="1802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386</xdr:row>
      <xdr:rowOff>0</xdr:rowOff>
    </xdr:from>
    <xdr:to>
      <xdr:col>0</xdr:col>
      <xdr:colOff>104775</xdr:colOff>
      <xdr:row>386</xdr:row>
      <xdr:rowOff>190500</xdr:rowOff>
    </xdr:to>
    <xdr:sp macro="" textlink="">
      <xdr:nvSpPr>
        <xdr:cNvPr id="1803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386</xdr:row>
      <xdr:rowOff>0</xdr:rowOff>
    </xdr:from>
    <xdr:to>
      <xdr:col>0</xdr:col>
      <xdr:colOff>104775</xdr:colOff>
      <xdr:row>386</xdr:row>
      <xdr:rowOff>190500</xdr:rowOff>
    </xdr:to>
    <xdr:sp macro="" textlink="">
      <xdr:nvSpPr>
        <xdr:cNvPr id="1804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386</xdr:row>
      <xdr:rowOff>0</xdr:rowOff>
    </xdr:from>
    <xdr:to>
      <xdr:col>0</xdr:col>
      <xdr:colOff>104775</xdr:colOff>
      <xdr:row>386</xdr:row>
      <xdr:rowOff>190500</xdr:rowOff>
    </xdr:to>
    <xdr:sp macro="" textlink="">
      <xdr:nvSpPr>
        <xdr:cNvPr id="1805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386</xdr:row>
      <xdr:rowOff>0</xdr:rowOff>
    </xdr:from>
    <xdr:to>
      <xdr:col>0</xdr:col>
      <xdr:colOff>104775</xdr:colOff>
      <xdr:row>386</xdr:row>
      <xdr:rowOff>190500</xdr:rowOff>
    </xdr:to>
    <xdr:sp macro="" textlink="">
      <xdr:nvSpPr>
        <xdr:cNvPr id="1806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386</xdr:row>
      <xdr:rowOff>0</xdr:rowOff>
    </xdr:from>
    <xdr:to>
      <xdr:col>0</xdr:col>
      <xdr:colOff>104775</xdr:colOff>
      <xdr:row>386</xdr:row>
      <xdr:rowOff>190500</xdr:rowOff>
    </xdr:to>
    <xdr:sp macro="" textlink="">
      <xdr:nvSpPr>
        <xdr:cNvPr id="1807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386</xdr:row>
      <xdr:rowOff>0</xdr:rowOff>
    </xdr:from>
    <xdr:to>
      <xdr:col>0</xdr:col>
      <xdr:colOff>104775</xdr:colOff>
      <xdr:row>386</xdr:row>
      <xdr:rowOff>190500</xdr:rowOff>
    </xdr:to>
    <xdr:sp macro="" textlink="">
      <xdr:nvSpPr>
        <xdr:cNvPr id="1808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386</xdr:row>
      <xdr:rowOff>0</xdr:rowOff>
    </xdr:from>
    <xdr:to>
      <xdr:col>0</xdr:col>
      <xdr:colOff>104775</xdr:colOff>
      <xdr:row>386</xdr:row>
      <xdr:rowOff>190500</xdr:rowOff>
    </xdr:to>
    <xdr:sp macro="" textlink="">
      <xdr:nvSpPr>
        <xdr:cNvPr id="1809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104775</xdr:colOff>
      <xdr:row>337</xdr:row>
      <xdr:rowOff>190500</xdr:rowOff>
    </xdr:to>
    <xdr:sp macro="" textlink="">
      <xdr:nvSpPr>
        <xdr:cNvPr id="1810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104775</xdr:colOff>
      <xdr:row>337</xdr:row>
      <xdr:rowOff>190500</xdr:rowOff>
    </xdr:to>
    <xdr:sp macro="" textlink="">
      <xdr:nvSpPr>
        <xdr:cNvPr id="1811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104775</xdr:colOff>
      <xdr:row>337</xdr:row>
      <xdr:rowOff>190500</xdr:rowOff>
    </xdr:to>
    <xdr:sp macro="" textlink="">
      <xdr:nvSpPr>
        <xdr:cNvPr id="1812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104775</xdr:colOff>
      <xdr:row>337</xdr:row>
      <xdr:rowOff>190500</xdr:rowOff>
    </xdr:to>
    <xdr:sp macro="" textlink="">
      <xdr:nvSpPr>
        <xdr:cNvPr id="1813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104775</xdr:colOff>
      <xdr:row>337</xdr:row>
      <xdr:rowOff>190500</xdr:rowOff>
    </xdr:to>
    <xdr:sp macro="" textlink="">
      <xdr:nvSpPr>
        <xdr:cNvPr id="1814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104775</xdr:colOff>
      <xdr:row>337</xdr:row>
      <xdr:rowOff>190500</xdr:rowOff>
    </xdr:to>
    <xdr:sp macro="" textlink="">
      <xdr:nvSpPr>
        <xdr:cNvPr id="1815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104775</xdr:colOff>
      <xdr:row>337</xdr:row>
      <xdr:rowOff>190500</xdr:rowOff>
    </xdr:to>
    <xdr:sp macro="" textlink="">
      <xdr:nvSpPr>
        <xdr:cNvPr id="1816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104775</xdr:colOff>
      <xdr:row>337</xdr:row>
      <xdr:rowOff>190500</xdr:rowOff>
    </xdr:to>
    <xdr:sp macro="" textlink="">
      <xdr:nvSpPr>
        <xdr:cNvPr id="1817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104775</xdr:colOff>
      <xdr:row>337</xdr:row>
      <xdr:rowOff>190500</xdr:rowOff>
    </xdr:to>
    <xdr:sp macro="" textlink="">
      <xdr:nvSpPr>
        <xdr:cNvPr id="1818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104775</xdr:colOff>
      <xdr:row>337</xdr:row>
      <xdr:rowOff>190500</xdr:rowOff>
    </xdr:to>
    <xdr:sp macro="" textlink="">
      <xdr:nvSpPr>
        <xdr:cNvPr id="1819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104775</xdr:colOff>
      <xdr:row>337</xdr:row>
      <xdr:rowOff>190500</xdr:rowOff>
    </xdr:to>
    <xdr:sp macro="" textlink="">
      <xdr:nvSpPr>
        <xdr:cNvPr id="1820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104775</xdr:colOff>
      <xdr:row>337</xdr:row>
      <xdr:rowOff>190500</xdr:rowOff>
    </xdr:to>
    <xdr:sp macro="" textlink="">
      <xdr:nvSpPr>
        <xdr:cNvPr id="1821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104775</xdr:colOff>
      <xdr:row>337</xdr:row>
      <xdr:rowOff>190500</xdr:rowOff>
    </xdr:to>
    <xdr:sp macro="" textlink="">
      <xdr:nvSpPr>
        <xdr:cNvPr id="1822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104775</xdr:colOff>
      <xdr:row>337</xdr:row>
      <xdr:rowOff>190500</xdr:rowOff>
    </xdr:to>
    <xdr:sp macro="" textlink="">
      <xdr:nvSpPr>
        <xdr:cNvPr id="1823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104775</xdr:colOff>
      <xdr:row>337</xdr:row>
      <xdr:rowOff>190500</xdr:rowOff>
    </xdr:to>
    <xdr:sp macro="" textlink="">
      <xdr:nvSpPr>
        <xdr:cNvPr id="1824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104775</xdr:colOff>
      <xdr:row>337</xdr:row>
      <xdr:rowOff>190500</xdr:rowOff>
    </xdr:to>
    <xdr:sp macro="" textlink="">
      <xdr:nvSpPr>
        <xdr:cNvPr id="1825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104775</xdr:colOff>
      <xdr:row>337</xdr:row>
      <xdr:rowOff>190500</xdr:rowOff>
    </xdr:to>
    <xdr:sp macro="" textlink="">
      <xdr:nvSpPr>
        <xdr:cNvPr id="1826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104775</xdr:colOff>
      <xdr:row>337</xdr:row>
      <xdr:rowOff>190500</xdr:rowOff>
    </xdr:to>
    <xdr:sp macro="" textlink="">
      <xdr:nvSpPr>
        <xdr:cNvPr id="1827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104775</xdr:colOff>
      <xdr:row>337</xdr:row>
      <xdr:rowOff>190500</xdr:rowOff>
    </xdr:to>
    <xdr:sp macro="" textlink="">
      <xdr:nvSpPr>
        <xdr:cNvPr id="1828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104775</xdr:colOff>
      <xdr:row>337</xdr:row>
      <xdr:rowOff>190500</xdr:rowOff>
    </xdr:to>
    <xdr:sp macro="" textlink="">
      <xdr:nvSpPr>
        <xdr:cNvPr id="1829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104775</xdr:colOff>
      <xdr:row>337</xdr:row>
      <xdr:rowOff>190500</xdr:rowOff>
    </xdr:to>
    <xdr:sp macro="" textlink="">
      <xdr:nvSpPr>
        <xdr:cNvPr id="1830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104775</xdr:colOff>
      <xdr:row>337</xdr:row>
      <xdr:rowOff>190500</xdr:rowOff>
    </xdr:to>
    <xdr:sp macro="" textlink="">
      <xdr:nvSpPr>
        <xdr:cNvPr id="1831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104775</xdr:colOff>
      <xdr:row>337</xdr:row>
      <xdr:rowOff>190500</xdr:rowOff>
    </xdr:to>
    <xdr:sp macro="" textlink="">
      <xdr:nvSpPr>
        <xdr:cNvPr id="1832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104775</xdr:colOff>
      <xdr:row>337</xdr:row>
      <xdr:rowOff>190500</xdr:rowOff>
    </xdr:to>
    <xdr:sp macro="" textlink="">
      <xdr:nvSpPr>
        <xdr:cNvPr id="1833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351</xdr:row>
      <xdr:rowOff>0</xdr:rowOff>
    </xdr:from>
    <xdr:to>
      <xdr:col>0</xdr:col>
      <xdr:colOff>371475</xdr:colOff>
      <xdr:row>351</xdr:row>
      <xdr:rowOff>190500</xdr:rowOff>
    </xdr:to>
    <xdr:sp macro="" textlink="">
      <xdr:nvSpPr>
        <xdr:cNvPr id="1834" name="Text Box 1"/>
        <xdr:cNvSpPr>
          <a:spLocks noChangeArrowheads="1"/>
        </xdr:cNvSpPr>
      </xdr:nvSpPr>
      <xdr:spPr bwMode="auto">
        <a:xfrm>
          <a:off x="0" y="519112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351</xdr:row>
      <xdr:rowOff>0</xdr:rowOff>
    </xdr:from>
    <xdr:to>
      <xdr:col>0</xdr:col>
      <xdr:colOff>342900</xdr:colOff>
      <xdr:row>351</xdr:row>
      <xdr:rowOff>190500</xdr:rowOff>
    </xdr:to>
    <xdr:sp macro="" textlink="">
      <xdr:nvSpPr>
        <xdr:cNvPr id="1835" name="Text Box 2"/>
        <xdr:cNvSpPr>
          <a:spLocks noChangeArrowheads="1"/>
        </xdr:cNvSpPr>
      </xdr:nvSpPr>
      <xdr:spPr bwMode="auto">
        <a:xfrm>
          <a:off x="0" y="519112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351</xdr:row>
      <xdr:rowOff>0</xdr:rowOff>
    </xdr:from>
    <xdr:to>
      <xdr:col>0</xdr:col>
      <xdr:colOff>104775</xdr:colOff>
      <xdr:row>351</xdr:row>
      <xdr:rowOff>190500</xdr:rowOff>
    </xdr:to>
    <xdr:sp macro="" textlink="">
      <xdr:nvSpPr>
        <xdr:cNvPr id="1836" name="Text Box 1"/>
        <xdr:cNvSpPr>
          <a:spLocks noChangeArrowheads="1"/>
        </xdr:cNvSpPr>
      </xdr:nvSpPr>
      <xdr:spPr bwMode="auto">
        <a:xfrm>
          <a:off x="0" y="51911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351</xdr:row>
      <xdr:rowOff>0</xdr:rowOff>
    </xdr:from>
    <xdr:to>
      <xdr:col>0</xdr:col>
      <xdr:colOff>428625</xdr:colOff>
      <xdr:row>351</xdr:row>
      <xdr:rowOff>114300</xdr:rowOff>
    </xdr:to>
    <xdr:sp macro="" textlink="">
      <xdr:nvSpPr>
        <xdr:cNvPr id="1837" name="Text Box 2"/>
        <xdr:cNvSpPr>
          <a:spLocks noChangeArrowheads="1"/>
        </xdr:cNvSpPr>
      </xdr:nvSpPr>
      <xdr:spPr bwMode="auto">
        <a:xfrm>
          <a:off x="0" y="519112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357</xdr:row>
      <xdr:rowOff>0</xdr:rowOff>
    </xdr:from>
    <xdr:to>
      <xdr:col>0</xdr:col>
      <xdr:colOff>104775</xdr:colOff>
      <xdr:row>357</xdr:row>
      <xdr:rowOff>190500</xdr:rowOff>
    </xdr:to>
    <xdr:sp macro="" textlink="">
      <xdr:nvSpPr>
        <xdr:cNvPr id="1838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357</xdr:row>
      <xdr:rowOff>0</xdr:rowOff>
    </xdr:from>
    <xdr:to>
      <xdr:col>0</xdr:col>
      <xdr:colOff>104775</xdr:colOff>
      <xdr:row>357</xdr:row>
      <xdr:rowOff>190500</xdr:rowOff>
    </xdr:to>
    <xdr:sp macro="" textlink="">
      <xdr:nvSpPr>
        <xdr:cNvPr id="1839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357</xdr:row>
      <xdr:rowOff>0</xdr:rowOff>
    </xdr:from>
    <xdr:to>
      <xdr:col>0</xdr:col>
      <xdr:colOff>104775</xdr:colOff>
      <xdr:row>357</xdr:row>
      <xdr:rowOff>190500</xdr:rowOff>
    </xdr:to>
    <xdr:sp macro="" textlink="">
      <xdr:nvSpPr>
        <xdr:cNvPr id="1840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357</xdr:row>
      <xdr:rowOff>0</xdr:rowOff>
    </xdr:from>
    <xdr:to>
      <xdr:col>0</xdr:col>
      <xdr:colOff>104775</xdr:colOff>
      <xdr:row>357</xdr:row>
      <xdr:rowOff>190500</xdr:rowOff>
    </xdr:to>
    <xdr:sp macro="" textlink="">
      <xdr:nvSpPr>
        <xdr:cNvPr id="1841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357</xdr:row>
      <xdr:rowOff>0</xdr:rowOff>
    </xdr:from>
    <xdr:to>
      <xdr:col>0</xdr:col>
      <xdr:colOff>104775</xdr:colOff>
      <xdr:row>357</xdr:row>
      <xdr:rowOff>190500</xdr:rowOff>
    </xdr:to>
    <xdr:sp macro="" textlink="">
      <xdr:nvSpPr>
        <xdr:cNvPr id="1842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357</xdr:row>
      <xdr:rowOff>0</xdr:rowOff>
    </xdr:from>
    <xdr:to>
      <xdr:col>0</xdr:col>
      <xdr:colOff>104775</xdr:colOff>
      <xdr:row>357</xdr:row>
      <xdr:rowOff>190500</xdr:rowOff>
    </xdr:to>
    <xdr:sp macro="" textlink="">
      <xdr:nvSpPr>
        <xdr:cNvPr id="1843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357</xdr:row>
      <xdr:rowOff>0</xdr:rowOff>
    </xdr:from>
    <xdr:to>
      <xdr:col>0</xdr:col>
      <xdr:colOff>104775</xdr:colOff>
      <xdr:row>357</xdr:row>
      <xdr:rowOff>190500</xdr:rowOff>
    </xdr:to>
    <xdr:sp macro="" textlink="">
      <xdr:nvSpPr>
        <xdr:cNvPr id="1844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357</xdr:row>
      <xdr:rowOff>0</xdr:rowOff>
    </xdr:from>
    <xdr:to>
      <xdr:col>0</xdr:col>
      <xdr:colOff>104775</xdr:colOff>
      <xdr:row>357</xdr:row>
      <xdr:rowOff>190500</xdr:rowOff>
    </xdr:to>
    <xdr:sp macro="" textlink="">
      <xdr:nvSpPr>
        <xdr:cNvPr id="1845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357</xdr:row>
      <xdr:rowOff>0</xdr:rowOff>
    </xdr:from>
    <xdr:to>
      <xdr:col>0</xdr:col>
      <xdr:colOff>104775</xdr:colOff>
      <xdr:row>357</xdr:row>
      <xdr:rowOff>190500</xdr:rowOff>
    </xdr:to>
    <xdr:sp macro="" textlink="">
      <xdr:nvSpPr>
        <xdr:cNvPr id="1846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357</xdr:row>
      <xdr:rowOff>0</xdr:rowOff>
    </xdr:from>
    <xdr:to>
      <xdr:col>0</xdr:col>
      <xdr:colOff>104775</xdr:colOff>
      <xdr:row>357</xdr:row>
      <xdr:rowOff>190500</xdr:rowOff>
    </xdr:to>
    <xdr:sp macro="" textlink="">
      <xdr:nvSpPr>
        <xdr:cNvPr id="1847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357</xdr:row>
      <xdr:rowOff>0</xdr:rowOff>
    </xdr:from>
    <xdr:to>
      <xdr:col>0</xdr:col>
      <xdr:colOff>104775</xdr:colOff>
      <xdr:row>357</xdr:row>
      <xdr:rowOff>190500</xdr:rowOff>
    </xdr:to>
    <xdr:sp macro="" textlink="">
      <xdr:nvSpPr>
        <xdr:cNvPr id="1848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357</xdr:row>
      <xdr:rowOff>0</xdr:rowOff>
    </xdr:from>
    <xdr:to>
      <xdr:col>0</xdr:col>
      <xdr:colOff>104775</xdr:colOff>
      <xdr:row>357</xdr:row>
      <xdr:rowOff>190500</xdr:rowOff>
    </xdr:to>
    <xdr:sp macro="" textlink="">
      <xdr:nvSpPr>
        <xdr:cNvPr id="1849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357</xdr:row>
      <xdr:rowOff>0</xdr:rowOff>
    </xdr:from>
    <xdr:to>
      <xdr:col>0</xdr:col>
      <xdr:colOff>104775</xdr:colOff>
      <xdr:row>357</xdr:row>
      <xdr:rowOff>190500</xdr:rowOff>
    </xdr:to>
    <xdr:sp macro="" textlink="">
      <xdr:nvSpPr>
        <xdr:cNvPr id="1850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357</xdr:row>
      <xdr:rowOff>0</xdr:rowOff>
    </xdr:from>
    <xdr:to>
      <xdr:col>0</xdr:col>
      <xdr:colOff>104775</xdr:colOff>
      <xdr:row>357</xdr:row>
      <xdr:rowOff>190500</xdr:rowOff>
    </xdr:to>
    <xdr:sp macro="" textlink="">
      <xdr:nvSpPr>
        <xdr:cNvPr id="1851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357</xdr:row>
      <xdr:rowOff>0</xdr:rowOff>
    </xdr:from>
    <xdr:to>
      <xdr:col>0</xdr:col>
      <xdr:colOff>104775</xdr:colOff>
      <xdr:row>357</xdr:row>
      <xdr:rowOff>190500</xdr:rowOff>
    </xdr:to>
    <xdr:sp macro="" textlink="">
      <xdr:nvSpPr>
        <xdr:cNvPr id="1852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357</xdr:row>
      <xdr:rowOff>0</xdr:rowOff>
    </xdr:from>
    <xdr:to>
      <xdr:col>0</xdr:col>
      <xdr:colOff>104775</xdr:colOff>
      <xdr:row>357</xdr:row>
      <xdr:rowOff>190500</xdr:rowOff>
    </xdr:to>
    <xdr:sp macro="" textlink="">
      <xdr:nvSpPr>
        <xdr:cNvPr id="1853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342</xdr:row>
      <xdr:rowOff>0</xdr:rowOff>
    </xdr:from>
    <xdr:to>
      <xdr:col>0</xdr:col>
      <xdr:colOff>371475</xdr:colOff>
      <xdr:row>342</xdr:row>
      <xdr:rowOff>190500</xdr:rowOff>
    </xdr:to>
    <xdr:sp macro="" textlink="">
      <xdr:nvSpPr>
        <xdr:cNvPr id="1854" name="Text Box 1"/>
        <xdr:cNvSpPr>
          <a:spLocks noChangeArrowheads="1"/>
        </xdr:cNvSpPr>
      </xdr:nvSpPr>
      <xdr:spPr bwMode="auto">
        <a:xfrm>
          <a:off x="0" y="508825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342</xdr:row>
      <xdr:rowOff>0</xdr:rowOff>
    </xdr:from>
    <xdr:to>
      <xdr:col>0</xdr:col>
      <xdr:colOff>342900</xdr:colOff>
      <xdr:row>342</xdr:row>
      <xdr:rowOff>190500</xdr:rowOff>
    </xdr:to>
    <xdr:sp macro="" textlink="">
      <xdr:nvSpPr>
        <xdr:cNvPr id="1855" name="Text Box 2"/>
        <xdr:cNvSpPr>
          <a:spLocks noChangeArrowheads="1"/>
        </xdr:cNvSpPr>
      </xdr:nvSpPr>
      <xdr:spPr bwMode="auto">
        <a:xfrm>
          <a:off x="0" y="508825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342</xdr:row>
      <xdr:rowOff>0</xdr:rowOff>
    </xdr:from>
    <xdr:to>
      <xdr:col>0</xdr:col>
      <xdr:colOff>104775</xdr:colOff>
      <xdr:row>342</xdr:row>
      <xdr:rowOff>190500</xdr:rowOff>
    </xdr:to>
    <xdr:sp macro="" textlink="">
      <xdr:nvSpPr>
        <xdr:cNvPr id="1856" name="Text Box 1"/>
        <xdr:cNvSpPr>
          <a:spLocks noChangeArrowheads="1"/>
        </xdr:cNvSpPr>
      </xdr:nvSpPr>
      <xdr:spPr bwMode="auto">
        <a:xfrm>
          <a:off x="0" y="5088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342</xdr:row>
      <xdr:rowOff>0</xdr:rowOff>
    </xdr:from>
    <xdr:to>
      <xdr:col>0</xdr:col>
      <xdr:colOff>428625</xdr:colOff>
      <xdr:row>342</xdr:row>
      <xdr:rowOff>114300</xdr:rowOff>
    </xdr:to>
    <xdr:sp macro="" textlink="">
      <xdr:nvSpPr>
        <xdr:cNvPr id="1857" name="Text Box 2"/>
        <xdr:cNvSpPr>
          <a:spLocks noChangeArrowheads="1"/>
        </xdr:cNvSpPr>
      </xdr:nvSpPr>
      <xdr:spPr bwMode="auto">
        <a:xfrm>
          <a:off x="0" y="508825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393</xdr:row>
      <xdr:rowOff>0</xdr:rowOff>
    </xdr:from>
    <xdr:to>
      <xdr:col>0</xdr:col>
      <xdr:colOff>104775</xdr:colOff>
      <xdr:row>393</xdr:row>
      <xdr:rowOff>190500</xdr:rowOff>
    </xdr:to>
    <xdr:sp macro="" textlink="">
      <xdr:nvSpPr>
        <xdr:cNvPr id="1858" name="Text Box 1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393</xdr:row>
      <xdr:rowOff>0</xdr:rowOff>
    </xdr:from>
    <xdr:to>
      <xdr:col>0</xdr:col>
      <xdr:colOff>104775</xdr:colOff>
      <xdr:row>393</xdr:row>
      <xdr:rowOff>190500</xdr:rowOff>
    </xdr:to>
    <xdr:sp macro="" textlink="">
      <xdr:nvSpPr>
        <xdr:cNvPr id="1859" name="Text Box 2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393</xdr:row>
      <xdr:rowOff>0</xdr:rowOff>
    </xdr:from>
    <xdr:to>
      <xdr:col>0</xdr:col>
      <xdr:colOff>104775</xdr:colOff>
      <xdr:row>393</xdr:row>
      <xdr:rowOff>190500</xdr:rowOff>
    </xdr:to>
    <xdr:sp macro="" textlink="">
      <xdr:nvSpPr>
        <xdr:cNvPr id="1860" name="Text Box 1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393</xdr:row>
      <xdr:rowOff>0</xdr:rowOff>
    </xdr:from>
    <xdr:to>
      <xdr:col>0</xdr:col>
      <xdr:colOff>104775</xdr:colOff>
      <xdr:row>393</xdr:row>
      <xdr:rowOff>190500</xdr:rowOff>
    </xdr:to>
    <xdr:sp macro="" textlink="">
      <xdr:nvSpPr>
        <xdr:cNvPr id="1861" name="Text Box 2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393</xdr:row>
      <xdr:rowOff>0</xdr:rowOff>
    </xdr:from>
    <xdr:to>
      <xdr:col>0</xdr:col>
      <xdr:colOff>104775</xdr:colOff>
      <xdr:row>393</xdr:row>
      <xdr:rowOff>190500</xdr:rowOff>
    </xdr:to>
    <xdr:sp macro="" textlink="">
      <xdr:nvSpPr>
        <xdr:cNvPr id="1862" name="Text Box 1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393</xdr:row>
      <xdr:rowOff>0</xdr:rowOff>
    </xdr:from>
    <xdr:to>
      <xdr:col>0</xdr:col>
      <xdr:colOff>104775</xdr:colOff>
      <xdr:row>393</xdr:row>
      <xdr:rowOff>190500</xdr:rowOff>
    </xdr:to>
    <xdr:sp macro="" textlink="">
      <xdr:nvSpPr>
        <xdr:cNvPr id="1863" name="Text Box 2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393</xdr:row>
      <xdr:rowOff>0</xdr:rowOff>
    </xdr:from>
    <xdr:to>
      <xdr:col>0</xdr:col>
      <xdr:colOff>104775</xdr:colOff>
      <xdr:row>393</xdr:row>
      <xdr:rowOff>190500</xdr:rowOff>
    </xdr:to>
    <xdr:sp macro="" textlink="">
      <xdr:nvSpPr>
        <xdr:cNvPr id="1864" name="Text Box 1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393</xdr:row>
      <xdr:rowOff>0</xdr:rowOff>
    </xdr:from>
    <xdr:to>
      <xdr:col>0</xdr:col>
      <xdr:colOff>104775</xdr:colOff>
      <xdr:row>393</xdr:row>
      <xdr:rowOff>190500</xdr:rowOff>
    </xdr:to>
    <xdr:sp macro="" textlink="">
      <xdr:nvSpPr>
        <xdr:cNvPr id="1865" name="Text Box 2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403</xdr:row>
      <xdr:rowOff>0</xdr:rowOff>
    </xdr:from>
    <xdr:to>
      <xdr:col>0</xdr:col>
      <xdr:colOff>104775</xdr:colOff>
      <xdr:row>403</xdr:row>
      <xdr:rowOff>190500</xdr:rowOff>
    </xdr:to>
    <xdr:sp macro="" textlink="">
      <xdr:nvSpPr>
        <xdr:cNvPr id="1866" name="Text Box 1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403</xdr:row>
      <xdr:rowOff>0</xdr:rowOff>
    </xdr:from>
    <xdr:to>
      <xdr:col>0</xdr:col>
      <xdr:colOff>104775</xdr:colOff>
      <xdr:row>403</xdr:row>
      <xdr:rowOff>190500</xdr:rowOff>
    </xdr:to>
    <xdr:sp macro="" textlink="">
      <xdr:nvSpPr>
        <xdr:cNvPr id="1867" name="Text Box 2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403</xdr:row>
      <xdr:rowOff>0</xdr:rowOff>
    </xdr:from>
    <xdr:to>
      <xdr:col>0</xdr:col>
      <xdr:colOff>104775</xdr:colOff>
      <xdr:row>403</xdr:row>
      <xdr:rowOff>190500</xdr:rowOff>
    </xdr:to>
    <xdr:sp macro="" textlink="">
      <xdr:nvSpPr>
        <xdr:cNvPr id="1868" name="Text Box 1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403</xdr:row>
      <xdr:rowOff>0</xdr:rowOff>
    </xdr:from>
    <xdr:to>
      <xdr:col>0</xdr:col>
      <xdr:colOff>104775</xdr:colOff>
      <xdr:row>403</xdr:row>
      <xdr:rowOff>190500</xdr:rowOff>
    </xdr:to>
    <xdr:sp macro="" textlink="">
      <xdr:nvSpPr>
        <xdr:cNvPr id="1869" name="Text Box 2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403</xdr:row>
      <xdr:rowOff>0</xdr:rowOff>
    </xdr:from>
    <xdr:to>
      <xdr:col>0</xdr:col>
      <xdr:colOff>104775</xdr:colOff>
      <xdr:row>403</xdr:row>
      <xdr:rowOff>190500</xdr:rowOff>
    </xdr:to>
    <xdr:sp macro="" textlink="">
      <xdr:nvSpPr>
        <xdr:cNvPr id="1870" name="Text Box 1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403</xdr:row>
      <xdr:rowOff>0</xdr:rowOff>
    </xdr:from>
    <xdr:to>
      <xdr:col>0</xdr:col>
      <xdr:colOff>104775</xdr:colOff>
      <xdr:row>403</xdr:row>
      <xdr:rowOff>190500</xdr:rowOff>
    </xdr:to>
    <xdr:sp macro="" textlink="">
      <xdr:nvSpPr>
        <xdr:cNvPr id="1871" name="Text Box 2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403</xdr:row>
      <xdr:rowOff>0</xdr:rowOff>
    </xdr:from>
    <xdr:to>
      <xdr:col>0</xdr:col>
      <xdr:colOff>104775</xdr:colOff>
      <xdr:row>403</xdr:row>
      <xdr:rowOff>190500</xdr:rowOff>
    </xdr:to>
    <xdr:sp macro="" textlink="">
      <xdr:nvSpPr>
        <xdr:cNvPr id="1872" name="Text Box 1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403</xdr:row>
      <xdr:rowOff>0</xdr:rowOff>
    </xdr:from>
    <xdr:to>
      <xdr:col>0</xdr:col>
      <xdr:colOff>104775</xdr:colOff>
      <xdr:row>403</xdr:row>
      <xdr:rowOff>190500</xdr:rowOff>
    </xdr:to>
    <xdr:sp macro="" textlink="">
      <xdr:nvSpPr>
        <xdr:cNvPr id="1873" name="Text Box 2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410</xdr:row>
      <xdr:rowOff>0</xdr:rowOff>
    </xdr:from>
    <xdr:to>
      <xdr:col>0</xdr:col>
      <xdr:colOff>371475</xdr:colOff>
      <xdr:row>411</xdr:row>
      <xdr:rowOff>28575</xdr:rowOff>
    </xdr:to>
    <xdr:sp macro="" textlink="">
      <xdr:nvSpPr>
        <xdr:cNvPr id="1874" name="Text Box 1"/>
        <xdr:cNvSpPr>
          <a:spLocks noChangeArrowheads="1"/>
        </xdr:cNvSpPr>
      </xdr:nvSpPr>
      <xdr:spPr bwMode="auto">
        <a:xfrm>
          <a:off x="0" y="633984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410</xdr:row>
      <xdr:rowOff>0</xdr:rowOff>
    </xdr:from>
    <xdr:to>
      <xdr:col>0</xdr:col>
      <xdr:colOff>342900</xdr:colOff>
      <xdr:row>411</xdr:row>
      <xdr:rowOff>28575</xdr:rowOff>
    </xdr:to>
    <xdr:sp macro="" textlink="">
      <xdr:nvSpPr>
        <xdr:cNvPr id="1875" name="Text Box 2"/>
        <xdr:cNvSpPr>
          <a:spLocks noChangeArrowheads="1"/>
        </xdr:cNvSpPr>
      </xdr:nvSpPr>
      <xdr:spPr bwMode="auto">
        <a:xfrm>
          <a:off x="0" y="633984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410</xdr:row>
      <xdr:rowOff>0</xdr:rowOff>
    </xdr:from>
    <xdr:to>
      <xdr:col>0</xdr:col>
      <xdr:colOff>104775</xdr:colOff>
      <xdr:row>411</xdr:row>
      <xdr:rowOff>28575</xdr:rowOff>
    </xdr:to>
    <xdr:sp macro="" textlink="">
      <xdr:nvSpPr>
        <xdr:cNvPr id="1876" name="Text Box 1"/>
        <xdr:cNvSpPr>
          <a:spLocks noChangeArrowheads="1"/>
        </xdr:cNvSpPr>
      </xdr:nvSpPr>
      <xdr:spPr bwMode="auto">
        <a:xfrm>
          <a:off x="0" y="63398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410</xdr:row>
      <xdr:rowOff>0</xdr:rowOff>
    </xdr:from>
    <xdr:to>
      <xdr:col>0</xdr:col>
      <xdr:colOff>104775</xdr:colOff>
      <xdr:row>411</xdr:row>
      <xdr:rowOff>28575</xdr:rowOff>
    </xdr:to>
    <xdr:sp macro="" textlink="">
      <xdr:nvSpPr>
        <xdr:cNvPr id="1877" name="Text Box 1"/>
        <xdr:cNvSpPr>
          <a:spLocks noChangeArrowheads="1"/>
        </xdr:cNvSpPr>
      </xdr:nvSpPr>
      <xdr:spPr bwMode="auto">
        <a:xfrm>
          <a:off x="0" y="63398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410</xdr:row>
      <xdr:rowOff>0</xdr:rowOff>
    </xdr:from>
    <xdr:to>
      <xdr:col>0</xdr:col>
      <xdr:colOff>104775</xdr:colOff>
      <xdr:row>411</xdr:row>
      <xdr:rowOff>28575</xdr:rowOff>
    </xdr:to>
    <xdr:sp macro="" textlink="">
      <xdr:nvSpPr>
        <xdr:cNvPr id="1878" name="Text Box 2"/>
        <xdr:cNvSpPr>
          <a:spLocks noChangeArrowheads="1"/>
        </xdr:cNvSpPr>
      </xdr:nvSpPr>
      <xdr:spPr bwMode="auto">
        <a:xfrm>
          <a:off x="0" y="63398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410</xdr:row>
      <xdr:rowOff>0</xdr:rowOff>
    </xdr:from>
    <xdr:to>
      <xdr:col>0</xdr:col>
      <xdr:colOff>104775</xdr:colOff>
      <xdr:row>411</xdr:row>
      <xdr:rowOff>28575</xdr:rowOff>
    </xdr:to>
    <xdr:sp macro="" textlink="">
      <xdr:nvSpPr>
        <xdr:cNvPr id="1879" name="Text Box 1"/>
        <xdr:cNvSpPr>
          <a:spLocks noChangeArrowheads="1"/>
        </xdr:cNvSpPr>
      </xdr:nvSpPr>
      <xdr:spPr bwMode="auto">
        <a:xfrm>
          <a:off x="0" y="63398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880" name="Text Box 1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881" name="Text Box 2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882" name="Text Box 1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883" name="Text Box 2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884" name="Text Box 1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885" name="Text Box 2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886" name="Text Box 1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887" name="Text Box 2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888" name="Text Box 1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889" name="Text Box 2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890" name="Text Box 1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28575</xdr:colOff>
      <xdr:row>171</xdr:row>
      <xdr:rowOff>114300</xdr:rowOff>
    </xdr:to>
    <xdr:sp macro="" textlink="">
      <xdr:nvSpPr>
        <xdr:cNvPr id="1891" name="Text Box 2"/>
        <xdr:cNvSpPr>
          <a:spLocks noChangeArrowheads="1"/>
        </xdr:cNvSpPr>
      </xdr:nvSpPr>
      <xdr:spPr bwMode="auto">
        <a:xfrm>
          <a:off x="0" y="1605915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892" name="Text Box 1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893" name="Text Box 2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894" name="Text Box 1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895" name="Text Box 2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105</xdr:row>
      <xdr:rowOff>95250</xdr:rowOff>
    </xdr:from>
    <xdr:to>
      <xdr:col>0</xdr:col>
      <xdr:colOff>428625</xdr:colOff>
      <xdr:row>106</xdr:row>
      <xdr:rowOff>66675</xdr:rowOff>
    </xdr:to>
    <xdr:sp macro="" textlink="">
      <xdr:nvSpPr>
        <xdr:cNvPr id="1896" name="Text Box 2"/>
        <xdr:cNvSpPr>
          <a:spLocks noChangeArrowheads="1"/>
        </xdr:cNvSpPr>
      </xdr:nvSpPr>
      <xdr:spPr bwMode="auto">
        <a:xfrm>
          <a:off x="0" y="1521714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105</xdr:row>
      <xdr:rowOff>95250</xdr:rowOff>
    </xdr:from>
    <xdr:to>
      <xdr:col>0</xdr:col>
      <xdr:colOff>28575</xdr:colOff>
      <xdr:row>106</xdr:row>
      <xdr:rowOff>66675</xdr:rowOff>
    </xdr:to>
    <xdr:sp macro="" textlink="">
      <xdr:nvSpPr>
        <xdr:cNvPr id="1897" name="Text Box 2"/>
        <xdr:cNvSpPr>
          <a:spLocks noChangeArrowheads="1"/>
        </xdr:cNvSpPr>
      </xdr:nvSpPr>
      <xdr:spPr bwMode="auto">
        <a:xfrm>
          <a:off x="0" y="1521714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105</xdr:row>
      <xdr:rowOff>0</xdr:rowOff>
    </xdr:from>
    <xdr:to>
      <xdr:col>0</xdr:col>
      <xdr:colOff>104775</xdr:colOff>
      <xdr:row>105</xdr:row>
      <xdr:rowOff>190500</xdr:rowOff>
    </xdr:to>
    <xdr:sp macro="" textlink="">
      <xdr:nvSpPr>
        <xdr:cNvPr id="1898" name="Text Box 1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105</xdr:row>
      <xdr:rowOff>0</xdr:rowOff>
    </xdr:from>
    <xdr:to>
      <xdr:col>0</xdr:col>
      <xdr:colOff>104775</xdr:colOff>
      <xdr:row>105</xdr:row>
      <xdr:rowOff>190500</xdr:rowOff>
    </xdr:to>
    <xdr:sp macro="" textlink="">
      <xdr:nvSpPr>
        <xdr:cNvPr id="1899" name="Text Box 2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105</xdr:row>
      <xdr:rowOff>0</xdr:rowOff>
    </xdr:from>
    <xdr:to>
      <xdr:col>0</xdr:col>
      <xdr:colOff>104775</xdr:colOff>
      <xdr:row>105</xdr:row>
      <xdr:rowOff>190500</xdr:rowOff>
    </xdr:to>
    <xdr:sp macro="" textlink="">
      <xdr:nvSpPr>
        <xdr:cNvPr id="1900" name="Text Box 1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105</xdr:row>
      <xdr:rowOff>0</xdr:rowOff>
    </xdr:from>
    <xdr:to>
      <xdr:col>0</xdr:col>
      <xdr:colOff>104775</xdr:colOff>
      <xdr:row>105</xdr:row>
      <xdr:rowOff>190500</xdr:rowOff>
    </xdr:to>
    <xdr:sp macro="" textlink="">
      <xdr:nvSpPr>
        <xdr:cNvPr id="1901" name="Text Box 2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105</xdr:row>
      <xdr:rowOff>0</xdr:rowOff>
    </xdr:from>
    <xdr:to>
      <xdr:col>0</xdr:col>
      <xdr:colOff>104775</xdr:colOff>
      <xdr:row>105</xdr:row>
      <xdr:rowOff>190500</xdr:rowOff>
    </xdr:to>
    <xdr:sp macro="" textlink="">
      <xdr:nvSpPr>
        <xdr:cNvPr id="1902" name="Text Box 1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105</xdr:row>
      <xdr:rowOff>0</xdr:rowOff>
    </xdr:from>
    <xdr:to>
      <xdr:col>0</xdr:col>
      <xdr:colOff>104775</xdr:colOff>
      <xdr:row>105</xdr:row>
      <xdr:rowOff>190500</xdr:rowOff>
    </xdr:to>
    <xdr:sp macro="" textlink="">
      <xdr:nvSpPr>
        <xdr:cNvPr id="1903" name="Text Box 2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105</xdr:row>
      <xdr:rowOff>0</xdr:rowOff>
    </xdr:from>
    <xdr:to>
      <xdr:col>0</xdr:col>
      <xdr:colOff>104775</xdr:colOff>
      <xdr:row>105</xdr:row>
      <xdr:rowOff>190500</xdr:rowOff>
    </xdr:to>
    <xdr:sp macro="" textlink="">
      <xdr:nvSpPr>
        <xdr:cNvPr id="1904" name="Text Box 1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105</xdr:row>
      <xdr:rowOff>0</xdr:rowOff>
    </xdr:from>
    <xdr:to>
      <xdr:col>0</xdr:col>
      <xdr:colOff>104775</xdr:colOff>
      <xdr:row>105</xdr:row>
      <xdr:rowOff>190500</xdr:rowOff>
    </xdr:to>
    <xdr:sp macro="" textlink="">
      <xdr:nvSpPr>
        <xdr:cNvPr id="1905" name="Text Box 2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1906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1907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1908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1909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1910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1911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1912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1913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1914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1915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1916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1917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1918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1919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1920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1921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1922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1923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1924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1925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1926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1927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1928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104775</xdr:colOff>
      <xdr:row>102</xdr:row>
      <xdr:rowOff>190500</xdr:rowOff>
    </xdr:to>
    <xdr:sp macro="" textlink="">
      <xdr:nvSpPr>
        <xdr:cNvPr id="1929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118</xdr:row>
      <xdr:rowOff>0</xdr:rowOff>
    </xdr:from>
    <xdr:to>
      <xdr:col>0</xdr:col>
      <xdr:colOff>371475</xdr:colOff>
      <xdr:row>118</xdr:row>
      <xdr:rowOff>190500</xdr:rowOff>
    </xdr:to>
    <xdr:sp macro="" textlink="">
      <xdr:nvSpPr>
        <xdr:cNvPr id="1930" name="Text Box 1"/>
        <xdr:cNvSpPr>
          <a:spLocks noChangeArrowheads="1"/>
        </xdr:cNvSpPr>
      </xdr:nvSpPr>
      <xdr:spPr bwMode="auto">
        <a:xfrm>
          <a:off x="0" y="1535049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118</xdr:row>
      <xdr:rowOff>0</xdr:rowOff>
    </xdr:from>
    <xdr:to>
      <xdr:col>0</xdr:col>
      <xdr:colOff>342900</xdr:colOff>
      <xdr:row>118</xdr:row>
      <xdr:rowOff>190500</xdr:rowOff>
    </xdr:to>
    <xdr:sp macro="" textlink="">
      <xdr:nvSpPr>
        <xdr:cNvPr id="1931" name="Text Box 2"/>
        <xdr:cNvSpPr>
          <a:spLocks noChangeArrowheads="1"/>
        </xdr:cNvSpPr>
      </xdr:nvSpPr>
      <xdr:spPr bwMode="auto">
        <a:xfrm>
          <a:off x="0" y="1535049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118</xdr:row>
      <xdr:rowOff>0</xdr:rowOff>
    </xdr:from>
    <xdr:to>
      <xdr:col>0</xdr:col>
      <xdr:colOff>104775</xdr:colOff>
      <xdr:row>118</xdr:row>
      <xdr:rowOff>190500</xdr:rowOff>
    </xdr:to>
    <xdr:sp macro="" textlink="">
      <xdr:nvSpPr>
        <xdr:cNvPr id="1932" name="Text Box 1"/>
        <xdr:cNvSpPr>
          <a:spLocks noChangeArrowheads="1"/>
        </xdr:cNvSpPr>
      </xdr:nvSpPr>
      <xdr:spPr bwMode="auto">
        <a:xfrm>
          <a:off x="0" y="15350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118</xdr:row>
      <xdr:rowOff>0</xdr:rowOff>
    </xdr:from>
    <xdr:to>
      <xdr:col>0</xdr:col>
      <xdr:colOff>428625</xdr:colOff>
      <xdr:row>118</xdr:row>
      <xdr:rowOff>114300</xdr:rowOff>
    </xdr:to>
    <xdr:sp macro="" textlink="">
      <xdr:nvSpPr>
        <xdr:cNvPr id="1933" name="Text Box 2"/>
        <xdr:cNvSpPr>
          <a:spLocks noChangeArrowheads="1"/>
        </xdr:cNvSpPr>
      </xdr:nvSpPr>
      <xdr:spPr bwMode="auto">
        <a:xfrm>
          <a:off x="0" y="1535049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1934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1935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1936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1937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1938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1939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1940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1941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1942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1943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1944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1945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1946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1947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1948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104775</xdr:colOff>
      <xdr:row>129</xdr:row>
      <xdr:rowOff>190500</xdr:rowOff>
    </xdr:to>
    <xdr:sp macro="" textlink="">
      <xdr:nvSpPr>
        <xdr:cNvPr id="1949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113</xdr:row>
      <xdr:rowOff>0</xdr:rowOff>
    </xdr:from>
    <xdr:to>
      <xdr:col>0</xdr:col>
      <xdr:colOff>371475</xdr:colOff>
      <xdr:row>113</xdr:row>
      <xdr:rowOff>190500</xdr:rowOff>
    </xdr:to>
    <xdr:sp macro="" textlink="">
      <xdr:nvSpPr>
        <xdr:cNvPr id="1950" name="Text Box 1"/>
        <xdr:cNvSpPr>
          <a:spLocks noChangeArrowheads="1"/>
        </xdr:cNvSpPr>
      </xdr:nvSpPr>
      <xdr:spPr bwMode="auto">
        <a:xfrm>
          <a:off x="0" y="1524762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113</xdr:row>
      <xdr:rowOff>0</xdr:rowOff>
    </xdr:from>
    <xdr:to>
      <xdr:col>0</xdr:col>
      <xdr:colOff>342900</xdr:colOff>
      <xdr:row>113</xdr:row>
      <xdr:rowOff>190500</xdr:rowOff>
    </xdr:to>
    <xdr:sp macro="" textlink="">
      <xdr:nvSpPr>
        <xdr:cNvPr id="1951" name="Text Box 2"/>
        <xdr:cNvSpPr>
          <a:spLocks noChangeArrowheads="1"/>
        </xdr:cNvSpPr>
      </xdr:nvSpPr>
      <xdr:spPr bwMode="auto">
        <a:xfrm>
          <a:off x="0" y="1524762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113</xdr:row>
      <xdr:rowOff>0</xdr:rowOff>
    </xdr:from>
    <xdr:to>
      <xdr:col>0</xdr:col>
      <xdr:colOff>104775</xdr:colOff>
      <xdr:row>113</xdr:row>
      <xdr:rowOff>190500</xdr:rowOff>
    </xdr:to>
    <xdr:sp macro="" textlink="">
      <xdr:nvSpPr>
        <xdr:cNvPr id="1952" name="Text Box 1"/>
        <xdr:cNvSpPr>
          <a:spLocks noChangeArrowheads="1"/>
        </xdr:cNvSpPr>
      </xdr:nvSpPr>
      <xdr:spPr bwMode="auto">
        <a:xfrm>
          <a:off x="0" y="152476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113</xdr:row>
      <xdr:rowOff>0</xdr:rowOff>
    </xdr:from>
    <xdr:to>
      <xdr:col>0</xdr:col>
      <xdr:colOff>428625</xdr:colOff>
      <xdr:row>113</xdr:row>
      <xdr:rowOff>114300</xdr:rowOff>
    </xdr:to>
    <xdr:sp macro="" textlink="">
      <xdr:nvSpPr>
        <xdr:cNvPr id="1953" name="Text Box 2"/>
        <xdr:cNvSpPr>
          <a:spLocks noChangeArrowheads="1"/>
        </xdr:cNvSpPr>
      </xdr:nvSpPr>
      <xdr:spPr bwMode="auto">
        <a:xfrm>
          <a:off x="0" y="1524762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161</xdr:row>
      <xdr:rowOff>0</xdr:rowOff>
    </xdr:from>
    <xdr:to>
      <xdr:col>0</xdr:col>
      <xdr:colOff>371475</xdr:colOff>
      <xdr:row>161</xdr:row>
      <xdr:rowOff>190500</xdr:rowOff>
    </xdr:to>
    <xdr:sp macro="" textlink="">
      <xdr:nvSpPr>
        <xdr:cNvPr id="1954" name="Text Box 1"/>
        <xdr:cNvSpPr>
          <a:spLocks noChangeArrowheads="1"/>
        </xdr:cNvSpPr>
      </xdr:nvSpPr>
      <xdr:spPr bwMode="auto">
        <a:xfrm>
          <a:off x="0" y="1573625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161</xdr:row>
      <xdr:rowOff>0</xdr:rowOff>
    </xdr:from>
    <xdr:to>
      <xdr:col>0</xdr:col>
      <xdr:colOff>342900</xdr:colOff>
      <xdr:row>161</xdr:row>
      <xdr:rowOff>190500</xdr:rowOff>
    </xdr:to>
    <xdr:sp macro="" textlink="">
      <xdr:nvSpPr>
        <xdr:cNvPr id="1955" name="Text Box 2"/>
        <xdr:cNvSpPr>
          <a:spLocks noChangeArrowheads="1"/>
        </xdr:cNvSpPr>
      </xdr:nvSpPr>
      <xdr:spPr bwMode="auto">
        <a:xfrm>
          <a:off x="0" y="1573625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161</xdr:row>
      <xdr:rowOff>0</xdr:rowOff>
    </xdr:from>
    <xdr:to>
      <xdr:col>0</xdr:col>
      <xdr:colOff>104775</xdr:colOff>
      <xdr:row>161</xdr:row>
      <xdr:rowOff>190500</xdr:rowOff>
    </xdr:to>
    <xdr:sp macro="" textlink="">
      <xdr:nvSpPr>
        <xdr:cNvPr id="1956" name="Text Box 1"/>
        <xdr:cNvSpPr>
          <a:spLocks noChangeArrowheads="1"/>
        </xdr:cNvSpPr>
      </xdr:nvSpPr>
      <xdr:spPr bwMode="auto">
        <a:xfrm>
          <a:off x="0" y="157362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161</xdr:row>
      <xdr:rowOff>0</xdr:rowOff>
    </xdr:from>
    <xdr:to>
      <xdr:col>0</xdr:col>
      <xdr:colOff>428625</xdr:colOff>
      <xdr:row>161</xdr:row>
      <xdr:rowOff>114300</xdr:rowOff>
    </xdr:to>
    <xdr:sp macro="" textlink="">
      <xdr:nvSpPr>
        <xdr:cNvPr id="1957" name="Text Box 2"/>
        <xdr:cNvSpPr>
          <a:spLocks noChangeArrowheads="1"/>
        </xdr:cNvSpPr>
      </xdr:nvSpPr>
      <xdr:spPr bwMode="auto">
        <a:xfrm>
          <a:off x="0" y="1573625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167</xdr:row>
      <xdr:rowOff>0</xdr:rowOff>
    </xdr:from>
    <xdr:to>
      <xdr:col>0</xdr:col>
      <xdr:colOff>104775</xdr:colOff>
      <xdr:row>167</xdr:row>
      <xdr:rowOff>190500</xdr:rowOff>
    </xdr:to>
    <xdr:sp macro="" textlink="">
      <xdr:nvSpPr>
        <xdr:cNvPr id="1958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167</xdr:row>
      <xdr:rowOff>0</xdr:rowOff>
    </xdr:from>
    <xdr:to>
      <xdr:col>0</xdr:col>
      <xdr:colOff>104775</xdr:colOff>
      <xdr:row>167</xdr:row>
      <xdr:rowOff>190500</xdr:rowOff>
    </xdr:to>
    <xdr:sp macro="" textlink="">
      <xdr:nvSpPr>
        <xdr:cNvPr id="1959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167</xdr:row>
      <xdr:rowOff>0</xdr:rowOff>
    </xdr:from>
    <xdr:to>
      <xdr:col>0</xdr:col>
      <xdr:colOff>104775</xdr:colOff>
      <xdr:row>167</xdr:row>
      <xdr:rowOff>190500</xdr:rowOff>
    </xdr:to>
    <xdr:sp macro="" textlink="">
      <xdr:nvSpPr>
        <xdr:cNvPr id="1960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167</xdr:row>
      <xdr:rowOff>0</xdr:rowOff>
    </xdr:from>
    <xdr:to>
      <xdr:col>0</xdr:col>
      <xdr:colOff>104775</xdr:colOff>
      <xdr:row>167</xdr:row>
      <xdr:rowOff>190500</xdr:rowOff>
    </xdr:to>
    <xdr:sp macro="" textlink="">
      <xdr:nvSpPr>
        <xdr:cNvPr id="1961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167</xdr:row>
      <xdr:rowOff>0</xdr:rowOff>
    </xdr:from>
    <xdr:to>
      <xdr:col>0</xdr:col>
      <xdr:colOff>104775</xdr:colOff>
      <xdr:row>167</xdr:row>
      <xdr:rowOff>190500</xdr:rowOff>
    </xdr:to>
    <xdr:sp macro="" textlink="">
      <xdr:nvSpPr>
        <xdr:cNvPr id="1962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167</xdr:row>
      <xdr:rowOff>0</xdr:rowOff>
    </xdr:from>
    <xdr:to>
      <xdr:col>0</xdr:col>
      <xdr:colOff>104775</xdr:colOff>
      <xdr:row>167</xdr:row>
      <xdr:rowOff>190500</xdr:rowOff>
    </xdr:to>
    <xdr:sp macro="" textlink="">
      <xdr:nvSpPr>
        <xdr:cNvPr id="1963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167</xdr:row>
      <xdr:rowOff>0</xdr:rowOff>
    </xdr:from>
    <xdr:to>
      <xdr:col>0</xdr:col>
      <xdr:colOff>104775</xdr:colOff>
      <xdr:row>167</xdr:row>
      <xdr:rowOff>190500</xdr:rowOff>
    </xdr:to>
    <xdr:sp macro="" textlink="">
      <xdr:nvSpPr>
        <xdr:cNvPr id="1964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167</xdr:row>
      <xdr:rowOff>0</xdr:rowOff>
    </xdr:from>
    <xdr:to>
      <xdr:col>0</xdr:col>
      <xdr:colOff>104775</xdr:colOff>
      <xdr:row>167</xdr:row>
      <xdr:rowOff>190500</xdr:rowOff>
    </xdr:to>
    <xdr:sp macro="" textlink="">
      <xdr:nvSpPr>
        <xdr:cNvPr id="1965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167</xdr:row>
      <xdr:rowOff>0</xdr:rowOff>
    </xdr:from>
    <xdr:to>
      <xdr:col>0</xdr:col>
      <xdr:colOff>104775</xdr:colOff>
      <xdr:row>167</xdr:row>
      <xdr:rowOff>190500</xdr:rowOff>
    </xdr:to>
    <xdr:sp macro="" textlink="">
      <xdr:nvSpPr>
        <xdr:cNvPr id="1966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167</xdr:row>
      <xdr:rowOff>0</xdr:rowOff>
    </xdr:from>
    <xdr:to>
      <xdr:col>0</xdr:col>
      <xdr:colOff>104775</xdr:colOff>
      <xdr:row>167</xdr:row>
      <xdr:rowOff>190500</xdr:rowOff>
    </xdr:to>
    <xdr:sp macro="" textlink="">
      <xdr:nvSpPr>
        <xdr:cNvPr id="1967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167</xdr:row>
      <xdr:rowOff>0</xdr:rowOff>
    </xdr:from>
    <xdr:to>
      <xdr:col>0</xdr:col>
      <xdr:colOff>104775</xdr:colOff>
      <xdr:row>167</xdr:row>
      <xdr:rowOff>190500</xdr:rowOff>
    </xdr:to>
    <xdr:sp macro="" textlink="">
      <xdr:nvSpPr>
        <xdr:cNvPr id="1968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167</xdr:row>
      <xdr:rowOff>0</xdr:rowOff>
    </xdr:from>
    <xdr:to>
      <xdr:col>0</xdr:col>
      <xdr:colOff>104775</xdr:colOff>
      <xdr:row>167</xdr:row>
      <xdr:rowOff>190500</xdr:rowOff>
    </xdr:to>
    <xdr:sp macro="" textlink="">
      <xdr:nvSpPr>
        <xdr:cNvPr id="1969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167</xdr:row>
      <xdr:rowOff>0</xdr:rowOff>
    </xdr:from>
    <xdr:to>
      <xdr:col>0</xdr:col>
      <xdr:colOff>104775</xdr:colOff>
      <xdr:row>167</xdr:row>
      <xdr:rowOff>190500</xdr:rowOff>
    </xdr:to>
    <xdr:sp macro="" textlink="">
      <xdr:nvSpPr>
        <xdr:cNvPr id="1970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167</xdr:row>
      <xdr:rowOff>0</xdr:rowOff>
    </xdr:from>
    <xdr:to>
      <xdr:col>0</xdr:col>
      <xdr:colOff>104775</xdr:colOff>
      <xdr:row>167</xdr:row>
      <xdr:rowOff>190500</xdr:rowOff>
    </xdr:to>
    <xdr:sp macro="" textlink="">
      <xdr:nvSpPr>
        <xdr:cNvPr id="1971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167</xdr:row>
      <xdr:rowOff>0</xdr:rowOff>
    </xdr:from>
    <xdr:to>
      <xdr:col>0</xdr:col>
      <xdr:colOff>104775</xdr:colOff>
      <xdr:row>167</xdr:row>
      <xdr:rowOff>190500</xdr:rowOff>
    </xdr:to>
    <xdr:sp macro="" textlink="">
      <xdr:nvSpPr>
        <xdr:cNvPr id="1972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167</xdr:row>
      <xdr:rowOff>0</xdr:rowOff>
    </xdr:from>
    <xdr:to>
      <xdr:col>0</xdr:col>
      <xdr:colOff>104775</xdr:colOff>
      <xdr:row>167</xdr:row>
      <xdr:rowOff>190500</xdr:rowOff>
    </xdr:to>
    <xdr:sp macro="" textlink="">
      <xdr:nvSpPr>
        <xdr:cNvPr id="1973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974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975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976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977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978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979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980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981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982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983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984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985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986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987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988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989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990" name="Text Box 1"/>
        <xdr:cNvSpPr>
          <a:spLocks noChangeArrowheads="1"/>
        </xdr:cNvSpPr>
      </xdr:nvSpPr>
      <xdr:spPr bwMode="auto">
        <a:xfrm>
          <a:off x="0" y="159591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991" name="Text Box 2"/>
        <xdr:cNvSpPr>
          <a:spLocks noChangeArrowheads="1"/>
        </xdr:cNvSpPr>
      </xdr:nvSpPr>
      <xdr:spPr bwMode="auto">
        <a:xfrm>
          <a:off x="0" y="159591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171</xdr:row>
      <xdr:rowOff>190500</xdr:rowOff>
    </xdr:to>
    <xdr:sp macro="" textlink="">
      <xdr:nvSpPr>
        <xdr:cNvPr id="1992" name="Text Box 1"/>
        <xdr:cNvSpPr>
          <a:spLocks noChangeArrowheads="1"/>
        </xdr:cNvSpPr>
      </xdr:nvSpPr>
      <xdr:spPr bwMode="auto">
        <a:xfrm>
          <a:off x="0" y="159591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28575</xdr:colOff>
      <xdr:row>171</xdr:row>
      <xdr:rowOff>114300</xdr:rowOff>
    </xdr:to>
    <xdr:sp macro="" textlink="">
      <xdr:nvSpPr>
        <xdr:cNvPr id="1993" name="Text Box 2"/>
        <xdr:cNvSpPr>
          <a:spLocks noChangeArrowheads="1"/>
        </xdr:cNvSpPr>
      </xdr:nvSpPr>
      <xdr:spPr bwMode="auto">
        <a:xfrm>
          <a:off x="0" y="1595913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371475</xdr:colOff>
      <xdr:row>172</xdr:row>
      <xdr:rowOff>28575</xdr:rowOff>
    </xdr:to>
    <xdr:sp macro="" textlink="">
      <xdr:nvSpPr>
        <xdr:cNvPr id="1994" name="Text Box 1"/>
        <xdr:cNvSpPr>
          <a:spLocks noChangeArrowheads="1"/>
        </xdr:cNvSpPr>
      </xdr:nvSpPr>
      <xdr:spPr bwMode="auto">
        <a:xfrm>
          <a:off x="0" y="1591627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342900</xdr:colOff>
      <xdr:row>172</xdr:row>
      <xdr:rowOff>28575</xdr:rowOff>
    </xdr:to>
    <xdr:sp macro="" textlink="">
      <xdr:nvSpPr>
        <xdr:cNvPr id="1995" name="Text Box 2"/>
        <xdr:cNvSpPr>
          <a:spLocks noChangeArrowheads="1"/>
        </xdr:cNvSpPr>
      </xdr:nvSpPr>
      <xdr:spPr bwMode="auto">
        <a:xfrm>
          <a:off x="0" y="1591627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172</xdr:row>
      <xdr:rowOff>28575</xdr:rowOff>
    </xdr:to>
    <xdr:sp macro="" textlink="">
      <xdr:nvSpPr>
        <xdr:cNvPr id="1996" name="Text Box 1"/>
        <xdr:cNvSpPr>
          <a:spLocks noChangeArrowheads="1"/>
        </xdr:cNvSpPr>
      </xdr:nvSpPr>
      <xdr:spPr bwMode="auto">
        <a:xfrm>
          <a:off x="0" y="1591627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172</xdr:row>
      <xdr:rowOff>28575</xdr:rowOff>
    </xdr:to>
    <xdr:sp macro="" textlink="">
      <xdr:nvSpPr>
        <xdr:cNvPr id="1997" name="Text Box 1"/>
        <xdr:cNvSpPr>
          <a:spLocks noChangeArrowheads="1"/>
        </xdr:cNvSpPr>
      </xdr:nvSpPr>
      <xdr:spPr bwMode="auto">
        <a:xfrm>
          <a:off x="0" y="1591627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172</xdr:row>
      <xdr:rowOff>28575</xdr:rowOff>
    </xdr:to>
    <xdr:sp macro="" textlink="">
      <xdr:nvSpPr>
        <xdr:cNvPr id="1998" name="Text Box 2"/>
        <xdr:cNvSpPr>
          <a:spLocks noChangeArrowheads="1"/>
        </xdr:cNvSpPr>
      </xdr:nvSpPr>
      <xdr:spPr bwMode="auto">
        <a:xfrm>
          <a:off x="0" y="1591627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104775</xdr:colOff>
      <xdr:row>172</xdr:row>
      <xdr:rowOff>28575</xdr:rowOff>
    </xdr:to>
    <xdr:sp macro="" textlink="">
      <xdr:nvSpPr>
        <xdr:cNvPr id="1999" name="Text Box 1"/>
        <xdr:cNvSpPr>
          <a:spLocks noChangeArrowheads="1"/>
        </xdr:cNvSpPr>
      </xdr:nvSpPr>
      <xdr:spPr bwMode="auto">
        <a:xfrm>
          <a:off x="0" y="1591627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0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0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0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0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006" name="Text Box 1"/>
        <xdr:cNvSpPr>
          <a:spLocks noChangeArrowheads="1"/>
        </xdr:cNvSpPr>
      </xdr:nvSpPr>
      <xdr:spPr bwMode="auto">
        <a:xfrm>
          <a:off x="0" y="76295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07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08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09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10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11" name="Text Box 1"/>
        <xdr:cNvSpPr>
          <a:spLocks noChangeArrowheads="1"/>
        </xdr:cNvSpPr>
      </xdr:nvSpPr>
      <xdr:spPr bwMode="auto">
        <a:xfrm>
          <a:off x="0" y="8429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12" name="Text Box 2"/>
        <xdr:cNvSpPr>
          <a:spLocks noChangeArrowheads="1"/>
        </xdr:cNvSpPr>
      </xdr:nvSpPr>
      <xdr:spPr bwMode="auto">
        <a:xfrm>
          <a:off x="0" y="8429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13" name="Text Box 1"/>
        <xdr:cNvSpPr>
          <a:spLocks noChangeArrowheads="1"/>
        </xdr:cNvSpPr>
      </xdr:nvSpPr>
      <xdr:spPr bwMode="auto">
        <a:xfrm>
          <a:off x="0" y="8429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14" name="Text Box 2"/>
        <xdr:cNvSpPr>
          <a:spLocks noChangeArrowheads="1"/>
        </xdr:cNvSpPr>
      </xdr:nvSpPr>
      <xdr:spPr bwMode="auto">
        <a:xfrm>
          <a:off x="0" y="8429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594</xdr:row>
      <xdr:rowOff>0</xdr:rowOff>
    </xdr:from>
    <xdr:to>
      <xdr:col>0</xdr:col>
      <xdr:colOff>104775</xdr:colOff>
      <xdr:row>594</xdr:row>
      <xdr:rowOff>190500</xdr:rowOff>
    </xdr:to>
    <xdr:sp macro="" textlink="">
      <xdr:nvSpPr>
        <xdr:cNvPr id="2015" name="Text Box 1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594</xdr:row>
      <xdr:rowOff>0</xdr:rowOff>
    </xdr:from>
    <xdr:to>
      <xdr:col>0</xdr:col>
      <xdr:colOff>104775</xdr:colOff>
      <xdr:row>594</xdr:row>
      <xdr:rowOff>190500</xdr:rowOff>
    </xdr:to>
    <xdr:sp macro="" textlink="">
      <xdr:nvSpPr>
        <xdr:cNvPr id="2016" name="Text Box 2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594</xdr:row>
      <xdr:rowOff>0</xdr:rowOff>
    </xdr:from>
    <xdr:to>
      <xdr:col>0</xdr:col>
      <xdr:colOff>104775</xdr:colOff>
      <xdr:row>594</xdr:row>
      <xdr:rowOff>190500</xdr:rowOff>
    </xdr:to>
    <xdr:sp macro="" textlink="">
      <xdr:nvSpPr>
        <xdr:cNvPr id="2017" name="Text Box 1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594</xdr:row>
      <xdr:rowOff>0</xdr:rowOff>
    </xdr:from>
    <xdr:to>
      <xdr:col>0</xdr:col>
      <xdr:colOff>104775</xdr:colOff>
      <xdr:row>594</xdr:row>
      <xdr:rowOff>190500</xdr:rowOff>
    </xdr:to>
    <xdr:sp macro="" textlink="">
      <xdr:nvSpPr>
        <xdr:cNvPr id="2018" name="Text Box 2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594</xdr:row>
      <xdr:rowOff>0</xdr:rowOff>
    </xdr:from>
    <xdr:to>
      <xdr:col>0</xdr:col>
      <xdr:colOff>104775</xdr:colOff>
      <xdr:row>594</xdr:row>
      <xdr:rowOff>190500</xdr:rowOff>
    </xdr:to>
    <xdr:sp macro="" textlink="">
      <xdr:nvSpPr>
        <xdr:cNvPr id="2019" name="Text Box 1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594</xdr:row>
      <xdr:rowOff>0</xdr:rowOff>
    </xdr:from>
    <xdr:to>
      <xdr:col>0</xdr:col>
      <xdr:colOff>104775</xdr:colOff>
      <xdr:row>594</xdr:row>
      <xdr:rowOff>190500</xdr:rowOff>
    </xdr:to>
    <xdr:sp macro="" textlink="">
      <xdr:nvSpPr>
        <xdr:cNvPr id="2020" name="Text Box 2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594</xdr:row>
      <xdr:rowOff>0</xdr:rowOff>
    </xdr:from>
    <xdr:to>
      <xdr:col>0</xdr:col>
      <xdr:colOff>104775</xdr:colOff>
      <xdr:row>594</xdr:row>
      <xdr:rowOff>190500</xdr:rowOff>
    </xdr:to>
    <xdr:sp macro="" textlink="">
      <xdr:nvSpPr>
        <xdr:cNvPr id="2021" name="Text Box 1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594</xdr:row>
      <xdr:rowOff>0</xdr:rowOff>
    </xdr:from>
    <xdr:to>
      <xdr:col>0</xdr:col>
      <xdr:colOff>104775</xdr:colOff>
      <xdr:row>594</xdr:row>
      <xdr:rowOff>190500</xdr:rowOff>
    </xdr:to>
    <xdr:sp macro="" textlink="">
      <xdr:nvSpPr>
        <xdr:cNvPr id="2022" name="Text Box 2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23" name="Text Box 1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24" name="Text Box 2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25" name="Text Box 1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26" name="Text Box 2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27" name="Text Box 1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28" name="Text Box 2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29" name="Text Box 1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30" name="Text Box 2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3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3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371475</xdr:colOff>
      <xdr:row>583</xdr:row>
      <xdr:rowOff>219075</xdr:rowOff>
    </xdr:to>
    <xdr:sp macro="" textlink="">
      <xdr:nvSpPr>
        <xdr:cNvPr id="2033" name="Text Box 1"/>
        <xdr:cNvSpPr>
          <a:spLocks noChangeArrowheads="1"/>
        </xdr:cNvSpPr>
      </xdr:nvSpPr>
      <xdr:spPr bwMode="auto">
        <a:xfrm>
          <a:off x="0" y="3790950"/>
          <a:ext cx="3714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342900</xdr:colOff>
      <xdr:row>583</xdr:row>
      <xdr:rowOff>219075</xdr:rowOff>
    </xdr:to>
    <xdr:sp macro="" textlink="">
      <xdr:nvSpPr>
        <xdr:cNvPr id="2034" name="Text Box 2"/>
        <xdr:cNvSpPr>
          <a:spLocks noChangeArrowheads="1"/>
        </xdr:cNvSpPr>
      </xdr:nvSpPr>
      <xdr:spPr bwMode="auto">
        <a:xfrm>
          <a:off x="0" y="3790950"/>
          <a:ext cx="3429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3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3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219075</xdr:rowOff>
    </xdr:to>
    <xdr:sp macro="" textlink="">
      <xdr:nvSpPr>
        <xdr:cNvPr id="2037" name="Text Box 1"/>
        <xdr:cNvSpPr>
          <a:spLocks noChangeArrowheads="1"/>
        </xdr:cNvSpPr>
      </xdr:nvSpPr>
      <xdr:spPr bwMode="auto">
        <a:xfrm>
          <a:off x="0" y="3790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590</xdr:row>
      <xdr:rowOff>95250</xdr:rowOff>
    </xdr:from>
    <xdr:to>
      <xdr:col>0</xdr:col>
      <xdr:colOff>428625</xdr:colOff>
      <xdr:row>591</xdr:row>
      <xdr:rowOff>66675</xdr:rowOff>
    </xdr:to>
    <xdr:sp macro="" textlink="">
      <xdr:nvSpPr>
        <xdr:cNvPr id="2038" name="Text Box 2"/>
        <xdr:cNvSpPr>
          <a:spLocks noChangeArrowheads="1"/>
        </xdr:cNvSpPr>
      </xdr:nvSpPr>
      <xdr:spPr bwMode="auto">
        <a:xfrm>
          <a:off x="0" y="56959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39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40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4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4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43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44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4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4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47" name="Text Box 1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48" name="Text Box 2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49" name="Text Box 1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50" name="Text Box 2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5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5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219075</xdr:rowOff>
    </xdr:to>
    <xdr:sp macro="" textlink="">
      <xdr:nvSpPr>
        <xdr:cNvPr id="2053" name="Text Box 1"/>
        <xdr:cNvSpPr>
          <a:spLocks noChangeArrowheads="1"/>
        </xdr:cNvSpPr>
      </xdr:nvSpPr>
      <xdr:spPr bwMode="auto">
        <a:xfrm>
          <a:off x="0" y="3790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219075</xdr:rowOff>
    </xdr:to>
    <xdr:sp macro="" textlink="">
      <xdr:nvSpPr>
        <xdr:cNvPr id="2054" name="Text Box 2"/>
        <xdr:cNvSpPr>
          <a:spLocks noChangeArrowheads="1"/>
        </xdr:cNvSpPr>
      </xdr:nvSpPr>
      <xdr:spPr bwMode="auto">
        <a:xfrm>
          <a:off x="0" y="3790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5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5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219075</xdr:rowOff>
    </xdr:to>
    <xdr:sp macro="" textlink="">
      <xdr:nvSpPr>
        <xdr:cNvPr id="2057" name="Text Box 1"/>
        <xdr:cNvSpPr>
          <a:spLocks noChangeArrowheads="1"/>
        </xdr:cNvSpPr>
      </xdr:nvSpPr>
      <xdr:spPr bwMode="auto">
        <a:xfrm>
          <a:off x="0" y="3790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590</xdr:row>
      <xdr:rowOff>95250</xdr:rowOff>
    </xdr:from>
    <xdr:to>
      <xdr:col>0</xdr:col>
      <xdr:colOff>28575</xdr:colOff>
      <xdr:row>591</xdr:row>
      <xdr:rowOff>66675</xdr:rowOff>
    </xdr:to>
    <xdr:sp macro="" textlink="">
      <xdr:nvSpPr>
        <xdr:cNvPr id="2058" name="Text Box 2"/>
        <xdr:cNvSpPr>
          <a:spLocks noChangeArrowheads="1"/>
        </xdr:cNvSpPr>
      </xdr:nvSpPr>
      <xdr:spPr bwMode="auto">
        <a:xfrm>
          <a:off x="0" y="56959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59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60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6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6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63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64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6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6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67" name="Text Box 1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68" name="Text Box 2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69" name="Text Box 1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70" name="Text Box 2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7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7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73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74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7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7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77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78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631</xdr:row>
      <xdr:rowOff>0</xdr:rowOff>
    </xdr:from>
    <xdr:to>
      <xdr:col>0</xdr:col>
      <xdr:colOff>104775</xdr:colOff>
      <xdr:row>631</xdr:row>
      <xdr:rowOff>190500</xdr:rowOff>
    </xdr:to>
    <xdr:sp macro="" textlink="">
      <xdr:nvSpPr>
        <xdr:cNvPr id="2079" name="Text Box 1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631</xdr:row>
      <xdr:rowOff>0</xdr:rowOff>
    </xdr:from>
    <xdr:to>
      <xdr:col>0</xdr:col>
      <xdr:colOff>104775</xdr:colOff>
      <xdr:row>631</xdr:row>
      <xdr:rowOff>190500</xdr:rowOff>
    </xdr:to>
    <xdr:sp macro="" textlink="">
      <xdr:nvSpPr>
        <xdr:cNvPr id="2080" name="Text Box 2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631</xdr:row>
      <xdr:rowOff>0</xdr:rowOff>
    </xdr:from>
    <xdr:to>
      <xdr:col>0</xdr:col>
      <xdr:colOff>104775</xdr:colOff>
      <xdr:row>631</xdr:row>
      <xdr:rowOff>190500</xdr:rowOff>
    </xdr:to>
    <xdr:sp macro="" textlink="">
      <xdr:nvSpPr>
        <xdr:cNvPr id="2081" name="Text Box 1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631</xdr:row>
      <xdr:rowOff>0</xdr:rowOff>
    </xdr:from>
    <xdr:to>
      <xdr:col>0</xdr:col>
      <xdr:colOff>104775</xdr:colOff>
      <xdr:row>631</xdr:row>
      <xdr:rowOff>190500</xdr:rowOff>
    </xdr:to>
    <xdr:sp macro="" textlink="">
      <xdr:nvSpPr>
        <xdr:cNvPr id="2082" name="Text Box 2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631</xdr:row>
      <xdr:rowOff>0</xdr:rowOff>
    </xdr:from>
    <xdr:to>
      <xdr:col>0</xdr:col>
      <xdr:colOff>104775</xdr:colOff>
      <xdr:row>631</xdr:row>
      <xdr:rowOff>190500</xdr:rowOff>
    </xdr:to>
    <xdr:sp macro="" textlink="">
      <xdr:nvSpPr>
        <xdr:cNvPr id="2083" name="Text Box 1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631</xdr:row>
      <xdr:rowOff>0</xdr:rowOff>
    </xdr:from>
    <xdr:to>
      <xdr:col>0</xdr:col>
      <xdr:colOff>104775</xdr:colOff>
      <xdr:row>631</xdr:row>
      <xdr:rowOff>190500</xdr:rowOff>
    </xdr:to>
    <xdr:sp macro="" textlink="">
      <xdr:nvSpPr>
        <xdr:cNvPr id="2084" name="Text Box 2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631</xdr:row>
      <xdr:rowOff>0</xdr:rowOff>
    </xdr:from>
    <xdr:to>
      <xdr:col>0</xdr:col>
      <xdr:colOff>104775</xdr:colOff>
      <xdr:row>631</xdr:row>
      <xdr:rowOff>190500</xdr:rowOff>
    </xdr:to>
    <xdr:sp macro="" textlink="">
      <xdr:nvSpPr>
        <xdr:cNvPr id="2085" name="Text Box 1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631</xdr:row>
      <xdr:rowOff>0</xdr:rowOff>
    </xdr:from>
    <xdr:to>
      <xdr:col>0</xdr:col>
      <xdr:colOff>104775</xdr:colOff>
      <xdr:row>631</xdr:row>
      <xdr:rowOff>190500</xdr:rowOff>
    </xdr:to>
    <xdr:sp macro="" textlink="">
      <xdr:nvSpPr>
        <xdr:cNvPr id="2086" name="Text Box 2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087" name="Text Box 1"/>
        <xdr:cNvSpPr>
          <a:spLocks noChangeArrowheads="1"/>
        </xdr:cNvSpPr>
      </xdr:nvSpPr>
      <xdr:spPr bwMode="auto">
        <a:xfrm>
          <a:off x="0" y="8029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8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8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9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9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9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9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9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9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9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9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9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09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0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0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0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0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0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0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0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0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0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0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1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1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1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1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1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1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1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1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1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1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2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2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2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2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209550</xdr:rowOff>
    </xdr:to>
    <xdr:sp macro="" textlink="">
      <xdr:nvSpPr>
        <xdr:cNvPr id="2124" name="Text Box 1"/>
        <xdr:cNvSpPr>
          <a:spLocks noChangeArrowheads="1"/>
        </xdr:cNvSpPr>
      </xdr:nvSpPr>
      <xdr:spPr bwMode="auto">
        <a:xfrm>
          <a:off x="0" y="6629400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2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2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27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28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29" name="Text Box 1"/>
        <xdr:cNvSpPr>
          <a:spLocks noChangeArrowheads="1"/>
        </xdr:cNvSpPr>
      </xdr:nvSpPr>
      <xdr:spPr bwMode="auto">
        <a:xfrm>
          <a:off x="0" y="742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30" name="Text Box 2"/>
        <xdr:cNvSpPr>
          <a:spLocks noChangeArrowheads="1"/>
        </xdr:cNvSpPr>
      </xdr:nvSpPr>
      <xdr:spPr bwMode="auto">
        <a:xfrm>
          <a:off x="0" y="742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31" name="Text Box 1"/>
        <xdr:cNvSpPr>
          <a:spLocks noChangeArrowheads="1"/>
        </xdr:cNvSpPr>
      </xdr:nvSpPr>
      <xdr:spPr bwMode="auto">
        <a:xfrm>
          <a:off x="0" y="742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32" name="Text Box 2"/>
        <xdr:cNvSpPr>
          <a:spLocks noChangeArrowheads="1"/>
        </xdr:cNvSpPr>
      </xdr:nvSpPr>
      <xdr:spPr bwMode="auto">
        <a:xfrm>
          <a:off x="0" y="742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33" name="Text Box 1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34" name="Text Box 2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35" name="Text Box 1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36" name="Text Box 2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37" name="Text Box 1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38" name="Text Box 2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39" name="Text Box 1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40" name="Text Box 2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41" name="Text Box 1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42" name="Text Box 2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43" name="Text Box 1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44" name="Text Box 2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45" name="Text Box 1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46" name="Text Box 2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47" name="Text Box 1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48" name="Text Box 2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49" name="Text Box 1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50" name="Text Box 2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51" name="Text Box 1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52" name="Text Box 2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53" name="Text Box 1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54" name="Text Box 2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55" name="Text Box 1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56" name="Text Box 2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200025</xdr:rowOff>
    </xdr:to>
    <xdr:sp macro="" textlink="">
      <xdr:nvSpPr>
        <xdr:cNvPr id="2157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200025</xdr:rowOff>
    </xdr:to>
    <xdr:sp macro="" textlink="">
      <xdr:nvSpPr>
        <xdr:cNvPr id="2158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371475</xdr:colOff>
      <xdr:row>583</xdr:row>
      <xdr:rowOff>228600</xdr:rowOff>
    </xdr:to>
    <xdr:sp macro="" textlink="">
      <xdr:nvSpPr>
        <xdr:cNvPr id="2159" name="Text Box 1"/>
        <xdr:cNvSpPr>
          <a:spLocks noChangeArrowheads="1"/>
        </xdr:cNvSpPr>
      </xdr:nvSpPr>
      <xdr:spPr bwMode="auto">
        <a:xfrm>
          <a:off x="0" y="37909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342900</xdr:colOff>
      <xdr:row>583</xdr:row>
      <xdr:rowOff>228600</xdr:rowOff>
    </xdr:to>
    <xdr:sp macro="" textlink="">
      <xdr:nvSpPr>
        <xdr:cNvPr id="2160" name="Text Box 2"/>
        <xdr:cNvSpPr>
          <a:spLocks noChangeArrowheads="1"/>
        </xdr:cNvSpPr>
      </xdr:nvSpPr>
      <xdr:spPr bwMode="auto">
        <a:xfrm>
          <a:off x="0" y="37909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200025</xdr:rowOff>
    </xdr:to>
    <xdr:sp macro="" textlink="">
      <xdr:nvSpPr>
        <xdr:cNvPr id="2161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200025</xdr:rowOff>
    </xdr:to>
    <xdr:sp macro="" textlink="">
      <xdr:nvSpPr>
        <xdr:cNvPr id="2162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228600</xdr:rowOff>
    </xdr:to>
    <xdr:sp macro="" textlink="">
      <xdr:nvSpPr>
        <xdr:cNvPr id="2163" name="Text Box 1"/>
        <xdr:cNvSpPr>
          <a:spLocks noChangeArrowheads="1"/>
        </xdr:cNvSpPr>
      </xdr:nvSpPr>
      <xdr:spPr bwMode="auto">
        <a:xfrm>
          <a:off x="0" y="3790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428625</xdr:colOff>
      <xdr:row>583</xdr:row>
      <xdr:rowOff>180975</xdr:rowOff>
    </xdr:to>
    <xdr:sp macro="" textlink="">
      <xdr:nvSpPr>
        <xdr:cNvPr id="2164" name="Text Box 2"/>
        <xdr:cNvSpPr>
          <a:spLocks noChangeArrowheads="1"/>
        </xdr:cNvSpPr>
      </xdr:nvSpPr>
      <xdr:spPr bwMode="auto">
        <a:xfrm>
          <a:off x="0" y="3790950"/>
          <a:ext cx="4286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200025</xdr:rowOff>
    </xdr:to>
    <xdr:sp macro="" textlink="">
      <xdr:nvSpPr>
        <xdr:cNvPr id="2165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200025</xdr:rowOff>
    </xdr:to>
    <xdr:sp macro="" textlink="">
      <xdr:nvSpPr>
        <xdr:cNvPr id="2166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200025</xdr:rowOff>
    </xdr:to>
    <xdr:sp macro="" textlink="">
      <xdr:nvSpPr>
        <xdr:cNvPr id="2167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200025</xdr:rowOff>
    </xdr:to>
    <xdr:sp macro="" textlink="">
      <xdr:nvSpPr>
        <xdr:cNvPr id="2168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200025</xdr:rowOff>
    </xdr:to>
    <xdr:sp macro="" textlink="">
      <xdr:nvSpPr>
        <xdr:cNvPr id="2169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200025</xdr:rowOff>
    </xdr:to>
    <xdr:sp macro="" textlink="">
      <xdr:nvSpPr>
        <xdr:cNvPr id="2170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200025</xdr:rowOff>
    </xdr:to>
    <xdr:sp macro="" textlink="">
      <xdr:nvSpPr>
        <xdr:cNvPr id="2171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200025</xdr:rowOff>
    </xdr:to>
    <xdr:sp macro="" textlink="">
      <xdr:nvSpPr>
        <xdr:cNvPr id="2172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590</xdr:row>
      <xdr:rowOff>0</xdr:rowOff>
    </xdr:from>
    <xdr:to>
      <xdr:col>0</xdr:col>
      <xdr:colOff>104775</xdr:colOff>
      <xdr:row>590</xdr:row>
      <xdr:rowOff>190500</xdr:rowOff>
    </xdr:to>
    <xdr:sp macro="" textlink="">
      <xdr:nvSpPr>
        <xdr:cNvPr id="2173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590</xdr:row>
      <xdr:rowOff>0</xdr:rowOff>
    </xdr:from>
    <xdr:to>
      <xdr:col>0</xdr:col>
      <xdr:colOff>104775</xdr:colOff>
      <xdr:row>590</xdr:row>
      <xdr:rowOff>190500</xdr:rowOff>
    </xdr:to>
    <xdr:sp macro="" textlink="">
      <xdr:nvSpPr>
        <xdr:cNvPr id="2174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590</xdr:row>
      <xdr:rowOff>0</xdr:rowOff>
    </xdr:from>
    <xdr:to>
      <xdr:col>0</xdr:col>
      <xdr:colOff>104775</xdr:colOff>
      <xdr:row>590</xdr:row>
      <xdr:rowOff>190500</xdr:rowOff>
    </xdr:to>
    <xdr:sp macro="" textlink="">
      <xdr:nvSpPr>
        <xdr:cNvPr id="2175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590</xdr:row>
      <xdr:rowOff>0</xdr:rowOff>
    </xdr:from>
    <xdr:to>
      <xdr:col>0</xdr:col>
      <xdr:colOff>104775</xdr:colOff>
      <xdr:row>590</xdr:row>
      <xdr:rowOff>190500</xdr:rowOff>
    </xdr:to>
    <xdr:sp macro="" textlink="">
      <xdr:nvSpPr>
        <xdr:cNvPr id="2176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200025</xdr:rowOff>
    </xdr:to>
    <xdr:sp macro="" textlink="">
      <xdr:nvSpPr>
        <xdr:cNvPr id="2177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200025</xdr:rowOff>
    </xdr:to>
    <xdr:sp macro="" textlink="">
      <xdr:nvSpPr>
        <xdr:cNvPr id="2178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228600</xdr:rowOff>
    </xdr:to>
    <xdr:sp macro="" textlink="">
      <xdr:nvSpPr>
        <xdr:cNvPr id="2179" name="Text Box 1"/>
        <xdr:cNvSpPr>
          <a:spLocks noChangeArrowheads="1"/>
        </xdr:cNvSpPr>
      </xdr:nvSpPr>
      <xdr:spPr bwMode="auto">
        <a:xfrm>
          <a:off x="0" y="3790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228600</xdr:rowOff>
    </xdr:to>
    <xdr:sp macro="" textlink="">
      <xdr:nvSpPr>
        <xdr:cNvPr id="2180" name="Text Box 2"/>
        <xdr:cNvSpPr>
          <a:spLocks noChangeArrowheads="1"/>
        </xdr:cNvSpPr>
      </xdr:nvSpPr>
      <xdr:spPr bwMode="auto">
        <a:xfrm>
          <a:off x="0" y="3790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200025</xdr:rowOff>
    </xdr:to>
    <xdr:sp macro="" textlink="">
      <xdr:nvSpPr>
        <xdr:cNvPr id="2181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200025</xdr:rowOff>
    </xdr:to>
    <xdr:sp macro="" textlink="">
      <xdr:nvSpPr>
        <xdr:cNvPr id="2182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228600</xdr:rowOff>
    </xdr:to>
    <xdr:sp macro="" textlink="">
      <xdr:nvSpPr>
        <xdr:cNvPr id="2183" name="Text Box 1"/>
        <xdr:cNvSpPr>
          <a:spLocks noChangeArrowheads="1"/>
        </xdr:cNvSpPr>
      </xdr:nvSpPr>
      <xdr:spPr bwMode="auto">
        <a:xfrm>
          <a:off x="0" y="3790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28575</xdr:colOff>
      <xdr:row>583</xdr:row>
      <xdr:rowOff>180975</xdr:rowOff>
    </xdr:to>
    <xdr:sp macro="" textlink="">
      <xdr:nvSpPr>
        <xdr:cNvPr id="2184" name="Text Box 2"/>
        <xdr:cNvSpPr>
          <a:spLocks noChangeArrowheads="1"/>
        </xdr:cNvSpPr>
      </xdr:nvSpPr>
      <xdr:spPr bwMode="auto">
        <a:xfrm>
          <a:off x="0" y="3790950"/>
          <a:ext cx="285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200025</xdr:rowOff>
    </xdr:to>
    <xdr:sp macro="" textlink="">
      <xdr:nvSpPr>
        <xdr:cNvPr id="2185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200025</xdr:rowOff>
    </xdr:to>
    <xdr:sp macro="" textlink="">
      <xdr:nvSpPr>
        <xdr:cNvPr id="2186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200025</xdr:rowOff>
    </xdr:to>
    <xdr:sp macro="" textlink="">
      <xdr:nvSpPr>
        <xdr:cNvPr id="2187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200025</xdr:rowOff>
    </xdr:to>
    <xdr:sp macro="" textlink="">
      <xdr:nvSpPr>
        <xdr:cNvPr id="2188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200025</xdr:rowOff>
    </xdr:to>
    <xdr:sp macro="" textlink="">
      <xdr:nvSpPr>
        <xdr:cNvPr id="2189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200025</xdr:rowOff>
    </xdr:to>
    <xdr:sp macro="" textlink="">
      <xdr:nvSpPr>
        <xdr:cNvPr id="2190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200025</xdr:rowOff>
    </xdr:to>
    <xdr:sp macro="" textlink="">
      <xdr:nvSpPr>
        <xdr:cNvPr id="2191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200025</xdr:rowOff>
    </xdr:to>
    <xdr:sp macro="" textlink="">
      <xdr:nvSpPr>
        <xdr:cNvPr id="2192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590</xdr:row>
      <xdr:rowOff>0</xdr:rowOff>
    </xdr:from>
    <xdr:to>
      <xdr:col>0</xdr:col>
      <xdr:colOff>104775</xdr:colOff>
      <xdr:row>590</xdr:row>
      <xdr:rowOff>190500</xdr:rowOff>
    </xdr:to>
    <xdr:sp macro="" textlink="">
      <xdr:nvSpPr>
        <xdr:cNvPr id="2193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590</xdr:row>
      <xdr:rowOff>0</xdr:rowOff>
    </xdr:from>
    <xdr:to>
      <xdr:col>0</xdr:col>
      <xdr:colOff>104775</xdr:colOff>
      <xdr:row>590</xdr:row>
      <xdr:rowOff>190500</xdr:rowOff>
    </xdr:to>
    <xdr:sp macro="" textlink="">
      <xdr:nvSpPr>
        <xdr:cNvPr id="2194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590</xdr:row>
      <xdr:rowOff>0</xdr:rowOff>
    </xdr:from>
    <xdr:to>
      <xdr:col>0</xdr:col>
      <xdr:colOff>104775</xdr:colOff>
      <xdr:row>590</xdr:row>
      <xdr:rowOff>190500</xdr:rowOff>
    </xdr:to>
    <xdr:sp macro="" textlink="">
      <xdr:nvSpPr>
        <xdr:cNvPr id="2195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590</xdr:row>
      <xdr:rowOff>0</xdr:rowOff>
    </xdr:from>
    <xdr:to>
      <xdr:col>0</xdr:col>
      <xdr:colOff>104775</xdr:colOff>
      <xdr:row>590</xdr:row>
      <xdr:rowOff>190500</xdr:rowOff>
    </xdr:to>
    <xdr:sp macro="" textlink="">
      <xdr:nvSpPr>
        <xdr:cNvPr id="2196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97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98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199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00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0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0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03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04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603</xdr:row>
      <xdr:rowOff>0</xdr:rowOff>
    </xdr:from>
    <xdr:to>
      <xdr:col>0</xdr:col>
      <xdr:colOff>104775</xdr:colOff>
      <xdr:row>603</xdr:row>
      <xdr:rowOff>190500</xdr:rowOff>
    </xdr:to>
    <xdr:sp macro="" textlink="">
      <xdr:nvSpPr>
        <xdr:cNvPr id="2205" name="Text Box 1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603</xdr:row>
      <xdr:rowOff>0</xdr:rowOff>
    </xdr:from>
    <xdr:to>
      <xdr:col>0</xdr:col>
      <xdr:colOff>104775</xdr:colOff>
      <xdr:row>603</xdr:row>
      <xdr:rowOff>190500</xdr:rowOff>
    </xdr:to>
    <xdr:sp macro="" textlink="">
      <xdr:nvSpPr>
        <xdr:cNvPr id="2206" name="Text Box 2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603</xdr:row>
      <xdr:rowOff>0</xdr:rowOff>
    </xdr:from>
    <xdr:to>
      <xdr:col>0</xdr:col>
      <xdr:colOff>104775</xdr:colOff>
      <xdr:row>603</xdr:row>
      <xdr:rowOff>190500</xdr:rowOff>
    </xdr:to>
    <xdr:sp macro="" textlink="">
      <xdr:nvSpPr>
        <xdr:cNvPr id="2207" name="Text Box 1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603</xdr:row>
      <xdr:rowOff>0</xdr:rowOff>
    </xdr:from>
    <xdr:to>
      <xdr:col>0</xdr:col>
      <xdr:colOff>104775</xdr:colOff>
      <xdr:row>603</xdr:row>
      <xdr:rowOff>190500</xdr:rowOff>
    </xdr:to>
    <xdr:sp macro="" textlink="">
      <xdr:nvSpPr>
        <xdr:cNvPr id="2208" name="Text Box 2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603</xdr:row>
      <xdr:rowOff>0</xdr:rowOff>
    </xdr:from>
    <xdr:to>
      <xdr:col>0</xdr:col>
      <xdr:colOff>104775</xdr:colOff>
      <xdr:row>603</xdr:row>
      <xdr:rowOff>190500</xdr:rowOff>
    </xdr:to>
    <xdr:sp macro="" textlink="">
      <xdr:nvSpPr>
        <xdr:cNvPr id="2209" name="Text Box 1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603</xdr:row>
      <xdr:rowOff>0</xdr:rowOff>
    </xdr:from>
    <xdr:to>
      <xdr:col>0</xdr:col>
      <xdr:colOff>104775</xdr:colOff>
      <xdr:row>603</xdr:row>
      <xdr:rowOff>190500</xdr:rowOff>
    </xdr:to>
    <xdr:sp macro="" textlink="">
      <xdr:nvSpPr>
        <xdr:cNvPr id="2210" name="Text Box 2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603</xdr:row>
      <xdr:rowOff>0</xdr:rowOff>
    </xdr:from>
    <xdr:to>
      <xdr:col>0</xdr:col>
      <xdr:colOff>104775</xdr:colOff>
      <xdr:row>603</xdr:row>
      <xdr:rowOff>190500</xdr:rowOff>
    </xdr:to>
    <xdr:sp macro="" textlink="">
      <xdr:nvSpPr>
        <xdr:cNvPr id="2211" name="Text Box 1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603</xdr:row>
      <xdr:rowOff>0</xdr:rowOff>
    </xdr:from>
    <xdr:to>
      <xdr:col>0</xdr:col>
      <xdr:colOff>104775</xdr:colOff>
      <xdr:row>603</xdr:row>
      <xdr:rowOff>190500</xdr:rowOff>
    </xdr:to>
    <xdr:sp macro="" textlink="">
      <xdr:nvSpPr>
        <xdr:cNvPr id="2212" name="Text Box 2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593</xdr:row>
      <xdr:rowOff>9525</xdr:rowOff>
    </xdr:to>
    <xdr:sp macro="" textlink="">
      <xdr:nvSpPr>
        <xdr:cNvPr id="2213" name="Text Box 1"/>
        <xdr:cNvSpPr>
          <a:spLocks noChangeArrowheads="1"/>
        </xdr:cNvSpPr>
      </xdr:nvSpPr>
      <xdr:spPr bwMode="auto">
        <a:xfrm>
          <a:off x="0" y="70294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1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1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1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1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1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1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2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2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2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2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2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2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2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2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2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2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3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3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3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3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3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3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3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3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3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3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4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4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4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4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4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4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4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4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4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4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5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5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5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583</xdr:row>
      <xdr:rowOff>0</xdr:rowOff>
    </xdr:from>
    <xdr:to>
      <xdr:col>0</xdr:col>
      <xdr:colOff>104775</xdr:colOff>
      <xdr:row>583</xdr:row>
      <xdr:rowOff>190500</xdr:rowOff>
    </xdr:to>
    <xdr:sp macro="" textlink="">
      <xdr:nvSpPr>
        <xdr:cNvPr id="225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587</xdr:row>
      <xdr:rowOff>0</xdr:rowOff>
    </xdr:from>
    <xdr:to>
      <xdr:col>0</xdr:col>
      <xdr:colOff>104775</xdr:colOff>
      <xdr:row>587</xdr:row>
      <xdr:rowOff>190500</xdr:rowOff>
    </xdr:to>
    <xdr:sp macro="" textlink="">
      <xdr:nvSpPr>
        <xdr:cNvPr id="2254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587</xdr:row>
      <xdr:rowOff>0</xdr:rowOff>
    </xdr:from>
    <xdr:to>
      <xdr:col>0</xdr:col>
      <xdr:colOff>104775</xdr:colOff>
      <xdr:row>587</xdr:row>
      <xdr:rowOff>190500</xdr:rowOff>
    </xdr:to>
    <xdr:sp macro="" textlink="">
      <xdr:nvSpPr>
        <xdr:cNvPr id="2255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587</xdr:row>
      <xdr:rowOff>0</xdr:rowOff>
    </xdr:from>
    <xdr:to>
      <xdr:col>0</xdr:col>
      <xdr:colOff>104775</xdr:colOff>
      <xdr:row>587</xdr:row>
      <xdr:rowOff>190500</xdr:rowOff>
    </xdr:to>
    <xdr:sp macro="" textlink="">
      <xdr:nvSpPr>
        <xdr:cNvPr id="2256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587</xdr:row>
      <xdr:rowOff>0</xdr:rowOff>
    </xdr:from>
    <xdr:to>
      <xdr:col>0</xdr:col>
      <xdr:colOff>104775</xdr:colOff>
      <xdr:row>587</xdr:row>
      <xdr:rowOff>190500</xdr:rowOff>
    </xdr:to>
    <xdr:sp macro="" textlink="">
      <xdr:nvSpPr>
        <xdr:cNvPr id="2257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587</xdr:row>
      <xdr:rowOff>0</xdr:rowOff>
    </xdr:from>
    <xdr:to>
      <xdr:col>0</xdr:col>
      <xdr:colOff>104775</xdr:colOff>
      <xdr:row>587</xdr:row>
      <xdr:rowOff>190500</xdr:rowOff>
    </xdr:to>
    <xdr:sp macro="" textlink="">
      <xdr:nvSpPr>
        <xdr:cNvPr id="2258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587</xdr:row>
      <xdr:rowOff>0</xdr:rowOff>
    </xdr:from>
    <xdr:to>
      <xdr:col>0</xdr:col>
      <xdr:colOff>104775</xdr:colOff>
      <xdr:row>587</xdr:row>
      <xdr:rowOff>190500</xdr:rowOff>
    </xdr:to>
    <xdr:sp macro="" textlink="">
      <xdr:nvSpPr>
        <xdr:cNvPr id="2259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587</xdr:row>
      <xdr:rowOff>0</xdr:rowOff>
    </xdr:from>
    <xdr:to>
      <xdr:col>0</xdr:col>
      <xdr:colOff>104775</xdr:colOff>
      <xdr:row>587</xdr:row>
      <xdr:rowOff>190500</xdr:rowOff>
    </xdr:to>
    <xdr:sp macro="" textlink="">
      <xdr:nvSpPr>
        <xdr:cNvPr id="2260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587</xdr:row>
      <xdr:rowOff>0</xdr:rowOff>
    </xdr:from>
    <xdr:to>
      <xdr:col>0</xdr:col>
      <xdr:colOff>104775</xdr:colOff>
      <xdr:row>587</xdr:row>
      <xdr:rowOff>190500</xdr:rowOff>
    </xdr:to>
    <xdr:sp macro="" textlink="">
      <xdr:nvSpPr>
        <xdr:cNvPr id="2261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587</xdr:row>
      <xdr:rowOff>0</xdr:rowOff>
    </xdr:from>
    <xdr:to>
      <xdr:col>0</xdr:col>
      <xdr:colOff>104775</xdr:colOff>
      <xdr:row>587</xdr:row>
      <xdr:rowOff>190500</xdr:rowOff>
    </xdr:to>
    <xdr:sp macro="" textlink="">
      <xdr:nvSpPr>
        <xdr:cNvPr id="2262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587</xdr:row>
      <xdr:rowOff>0</xdr:rowOff>
    </xdr:from>
    <xdr:to>
      <xdr:col>0</xdr:col>
      <xdr:colOff>104775</xdr:colOff>
      <xdr:row>587</xdr:row>
      <xdr:rowOff>190500</xdr:rowOff>
    </xdr:to>
    <xdr:sp macro="" textlink="">
      <xdr:nvSpPr>
        <xdr:cNvPr id="2263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587</xdr:row>
      <xdr:rowOff>0</xdr:rowOff>
    </xdr:from>
    <xdr:to>
      <xdr:col>0</xdr:col>
      <xdr:colOff>104775</xdr:colOff>
      <xdr:row>587</xdr:row>
      <xdr:rowOff>190500</xdr:rowOff>
    </xdr:to>
    <xdr:sp macro="" textlink="">
      <xdr:nvSpPr>
        <xdr:cNvPr id="2264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587</xdr:row>
      <xdr:rowOff>0</xdr:rowOff>
    </xdr:from>
    <xdr:to>
      <xdr:col>0</xdr:col>
      <xdr:colOff>104775</xdr:colOff>
      <xdr:row>587</xdr:row>
      <xdr:rowOff>190500</xdr:rowOff>
    </xdr:to>
    <xdr:sp macro="" textlink="">
      <xdr:nvSpPr>
        <xdr:cNvPr id="2265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587</xdr:row>
      <xdr:rowOff>0</xdr:rowOff>
    </xdr:from>
    <xdr:to>
      <xdr:col>0</xdr:col>
      <xdr:colOff>104775</xdr:colOff>
      <xdr:row>587</xdr:row>
      <xdr:rowOff>190500</xdr:rowOff>
    </xdr:to>
    <xdr:sp macro="" textlink="">
      <xdr:nvSpPr>
        <xdr:cNvPr id="2266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587</xdr:row>
      <xdr:rowOff>0</xdr:rowOff>
    </xdr:from>
    <xdr:to>
      <xdr:col>0</xdr:col>
      <xdr:colOff>104775</xdr:colOff>
      <xdr:row>587</xdr:row>
      <xdr:rowOff>190500</xdr:rowOff>
    </xdr:to>
    <xdr:sp macro="" textlink="">
      <xdr:nvSpPr>
        <xdr:cNvPr id="2267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587</xdr:row>
      <xdr:rowOff>0</xdr:rowOff>
    </xdr:from>
    <xdr:to>
      <xdr:col>0</xdr:col>
      <xdr:colOff>104775</xdr:colOff>
      <xdr:row>587</xdr:row>
      <xdr:rowOff>190500</xdr:rowOff>
    </xdr:to>
    <xdr:sp macro="" textlink="">
      <xdr:nvSpPr>
        <xdr:cNvPr id="2268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587</xdr:row>
      <xdr:rowOff>0</xdr:rowOff>
    </xdr:from>
    <xdr:to>
      <xdr:col>0</xdr:col>
      <xdr:colOff>104775</xdr:colOff>
      <xdr:row>587</xdr:row>
      <xdr:rowOff>190500</xdr:rowOff>
    </xdr:to>
    <xdr:sp macro="" textlink="">
      <xdr:nvSpPr>
        <xdr:cNvPr id="2269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587</xdr:row>
      <xdr:rowOff>0</xdr:rowOff>
    </xdr:from>
    <xdr:to>
      <xdr:col>0</xdr:col>
      <xdr:colOff>104775</xdr:colOff>
      <xdr:row>587</xdr:row>
      <xdr:rowOff>190500</xdr:rowOff>
    </xdr:to>
    <xdr:sp macro="" textlink="">
      <xdr:nvSpPr>
        <xdr:cNvPr id="2270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587</xdr:row>
      <xdr:rowOff>0</xdr:rowOff>
    </xdr:from>
    <xdr:to>
      <xdr:col>0</xdr:col>
      <xdr:colOff>104775</xdr:colOff>
      <xdr:row>587</xdr:row>
      <xdr:rowOff>190500</xdr:rowOff>
    </xdr:to>
    <xdr:sp macro="" textlink="">
      <xdr:nvSpPr>
        <xdr:cNvPr id="2271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587</xdr:row>
      <xdr:rowOff>0</xdr:rowOff>
    </xdr:from>
    <xdr:to>
      <xdr:col>0</xdr:col>
      <xdr:colOff>104775</xdr:colOff>
      <xdr:row>587</xdr:row>
      <xdr:rowOff>190500</xdr:rowOff>
    </xdr:to>
    <xdr:sp macro="" textlink="">
      <xdr:nvSpPr>
        <xdr:cNvPr id="2272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587</xdr:row>
      <xdr:rowOff>0</xdr:rowOff>
    </xdr:from>
    <xdr:to>
      <xdr:col>0</xdr:col>
      <xdr:colOff>104775</xdr:colOff>
      <xdr:row>587</xdr:row>
      <xdr:rowOff>190500</xdr:rowOff>
    </xdr:to>
    <xdr:sp macro="" textlink="">
      <xdr:nvSpPr>
        <xdr:cNvPr id="2273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587</xdr:row>
      <xdr:rowOff>0</xdr:rowOff>
    </xdr:from>
    <xdr:to>
      <xdr:col>0</xdr:col>
      <xdr:colOff>104775</xdr:colOff>
      <xdr:row>587</xdr:row>
      <xdr:rowOff>190500</xdr:rowOff>
    </xdr:to>
    <xdr:sp macro="" textlink="">
      <xdr:nvSpPr>
        <xdr:cNvPr id="2274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587</xdr:row>
      <xdr:rowOff>0</xdr:rowOff>
    </xdr:from>
    <xdr:to>
      <xdr:col>0</xdr:col>
      <xdr:colOff>104775</xdr:colOff>
      <xdr:row>587</xdr:row>
      <xdr:rowOff>190500</xdr:rowOff>
    </xdr:to>
    <xdr:sp macro="" textlink="">
      <xdr:nvSpPr>
        <xdr:cNvPr id="2275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587</xdr:row>
      <xdr:rowOff>0</xdr:rowOff>
    </xdr:from>
    <xdr:to>
      <xdr:col>0</xdr:col>
      <xdr:colOff>104775</xdr:colOff>
      <xdr:row>587</xdr:row>
      <xdr:rowOff>190500</xdr:rowOff>
    </xdr:to>
    <xdr:sp macro="" textlink="">
      <xdr:nvSpPr>
        <xdr:cNvPr id="2276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587</xdr:row>
      <xdr:rowOff>0</xdr:rowOff>
    </xdr:from>
    <xdr:to>
      <xdr:col>0</xdr:col>
      <xdr:colOff>104775</xdr:colOff>
      <xdr:row>587</xdr:row>
      <xdr:rowOff>190500</xdr:rowOff>
    </xdr:to>
    <xdr:sp macro="" textlink="">
      <xdr:nvSpPr>
        <xdr:cNvPr id="2277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612</xdr:row>
      <xdr:rowOff>0</xdr:rowOff>
    </xdr:from>
    <xdr:to>
      <xdr:col>0</xdr:col>
      <xdr:colOff>104775</xdr:colOff>
      <xdr:row>612</xdr:row>
      <xdr:rowOff>190500</xdr:rowOff>
    </xdr:to>
    <xdr:sp macro="" textlink="">
      <xdr:nvSpPr>
        <xdr:cNvPr id="2278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612</xdr:row>
      <xdr:rowOff>0</xdr:rowOff>
    </xdr:from>
    <xdr:to>
      <xdr:col>0</xdr:col>
      <xdr:colOff>104775</xdr:colOff>
      <xdr:row>612</xdr:row>
      <xdr:rowOff>190500</xdr:rowOff>
    </xdr:to>
    <xdr:sp macro="" textlink="">
      <xdr:nvSpPr>
        <xdr:cNvPr id="2279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612</xdr:row>
      <xdr:rowOff>0</xdr:rowOff>
    </xdr:from>
    <xdr:to>
      <xdr:col>0</xdr:col>
      <xdr:colOff>104775</xdr:colOff>
      <xdr:row>612</xdr:row>
      <xdr:rowOff>190500</xdr:rowOff>
    </xdr:to>
    <xdr:sp macro="" textlink="">
      <xdr:nvSpPr>
        <xdr:cNvPr id="2280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612</xdr:row>
      <xdr:rowOff>0</xdr:rowOff>
    </xdr:from>
    <xdr:to>
      <xdr:col>0</xdr:col>
      <xdr:colOff>104775</xdr:colOff>
      <xdr:row>612</xdr:row>
      <xdr:rowOff>190500</xdr:rowOff>
    </xdr:to>
    <xdr:sp macro="" textlink="">
      <xdr:nvSpPr>
        <xdr:cNvPr id="2281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612</xdr:row>
      <xdr:rowOff>0</xdr:rowOff>
    </xdr:from>
    <xdr:to>
      <xdr:col>0</xdr:col>
      <xdr:colOff>104775</xdr:colOff>
      <xdr:row>612</xdr:row>
      <xdr:rowOff>190500</xdr:rowOff>
    </xdr:to>
    <xdr:sp macro="" textlink="">
      <xdr:nvSpPr>
        <xdr:cNvPr id="2282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612</xdr:row>
      <xdr:rowOff>0</xdr:rowOff>
    </xdr:from>
    <xdr:to>
      <xdr:col>0</xdr:col>
      <xdr:colOff>104775</xdr:colOff>
      <xdr:row>612</xdr:row>
      <xdr:rowOff>190500</xdr:rowOff>
    </xdr:to>
    <xdr:sp macro="" textlink="">
      <xdr:nvSpPr>
        <xdr:cNvPr id="2283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612</xdr:row>
      <xdr:rowOff>0</xdr:rowOff>
    </xdr:from>
    <xdr:to>
      <xdr:col>0</xdr:col>
      <xdr:colOff>104775</xdr:colOff>
      <xdr:row>612</xdr:row>
      <xdr:rowOff>190500</xdr:rowOff>
    </xdr:to>
    <xdr:sp macro="" textlink="">
      <xdr:nvSpPr>
        <xdr:cNvPr id="2284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612</xdr:row>
      <xdr:rowOff>0</xdr:rowOff>
    </xdr:from>
    <xdr:to>
      <xdr:col>0</xdr:col>
      <xdr:colOff>104775</xdr:colOff>
      <xdr:row>612</xdr:row>
      <xdr:rowOff>190500</xdr:rowOff>
    </xdr:to>
    <xdr:sp macro="" textlink="">
      <xdr:nvSpPr>
        <xdr:cNvPr id="2285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623</xdr:row>
      <xdr:rowOff>0</xdr:rowOff>
    </xdr:from>
    <xdr:to>
      <xdr:col>0</xdr:col>
      <xdr:colOff>104775</xdr:colOff>
      <xdr:row>623</xdr:row>
      <xdr:rowOff>190500</xdr:rowOff>
    </xdr:to>
    <xdr:sp macro="" textlink="">
      <xdr:nvSpPr>
        <xdr:cNvPr id="2286" name="Text Box 1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623</xdr:row>
      <xdr:rowOff>0</xdr:rowOff>
    </xdr:from>
    <xdr:to>
      <xdr:col>0</xdr:col>
      <xdr:colOff>104775</xdr:colOff>
      <xdr:row>623</xdr:row>
      <xdr:rowOff>190500</xdr:rowOff>
    </xdr:to>
    <xdr:sp macro="" textlink="">
      <xdr:nvSpPr>
        <xdr:cNvPr id="2287" name="Text Box 2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623</xdr:row>
      <xdr:rowOff>0</xdr:rowOff>
    </xdr:from>
    <xdr:to>
      <xdr:col>0</xdr:col>
      <xdr:colOff>104775</xdr:colOff>
      <xdr:row>623</xdr:row>
      <xdr:rowOff>190500</xdr:rowOff>
    </xdr:to>
    <xdr:sp macro="" textlink="">
      <xdr:nvSpPr>
        <xdr:cNvPr id="2288" name="Text Box 1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623</xdr:row>
      <xdr:rowOff>0</xdr:rowOff>
    </xdr:from>
    <xdr:to>
      <xdr:col>0</xdr:col>
      <xdr:colOff>104775</xdr:colOff>
      <xdr:row>623</xdr:row>
      <xdr:rowOff>190500</xdr:rowOff>
    </xdr:to>
    <xdr:sp macro="" textlink="">
      <xdr:nvSpPr>
        <xdr:cNvPr id="2289" name="Text Box 2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623</xdr:row>
      <xdr:rowOff>0</xdr:rowOff>
    </xdr:from>
    <xdr:to>
      <xdr:col>0</xdr:col>
      <xdr:colOff>104775</xdr:colOff>
      <xdr:row>623</xdr:row>
      <xdr:rowOff>190500</xdr:rowOff>
    </xdr:to>
    <xdr:sp macro="" textlink="">
      <xdr:nvSpPr>
        <xdr:cNvPr id="2290" name="Text Box 1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623</xdr:row>
      <xdr:rowOff>0</xdr:rowOff>
    </xdr:from>
    <xdr:to>
      <xdr:col>0</xdr:col>
      <xdr:colOff>104775</xdr:colOff>
      <xdr:row>623</xdr:row>
      <xdr:rowOff>190500</xdr:rowOff>
    </xdr:to>
    <xdr:sp macro="" textlink="">
      <xdr:nvSpPr>
        <xdr:cNvPr id="2291" name="Text Box 2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623</xdr:row>
      <xdr:rowOff>0</xdr:rowOff>
    </xdr:from>
    <xdr:to>
      <xdr:col>0</xdr:col>
      <xdr:colOff>104775</xdr:colOff>
      <xdr:row>623</xdr:row>
      <xdr:rowOff>190500</xdr:rowOff>
    </xdr:to>
    <xdr:sp macro="" textlink="">
      <xdr:nvSpPr>
        <xdr:cNvPr id="2292" name="Text Box 1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623</xdr:row>
      <xdr:rowOff>0</xdr:rowOff>
    </xdr:from>
    <xdr:to>
      <xdr:col>0</xdr:col>
      <xdr:colOff>104775</xdr:colOff>
      <xdr:row>623</xdr:row>
      <xdr:rowOff>190500</xdr:rowOff>
    </xdr:to>
    <xdr:sp macro="" textlink="">
      <xdr:nvSpPr>
        <xdr:cNvPr id="2293" name="Text Box 2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630</xdr:row>
      <xdr:rowOff>0</xdr:rowOff>
    </xdr:from>
    <xdr:to>
      <xdr:col>0</xdr:col>
      <xdr:colOff>371475</xdr:colOff>
      <xdr:row>631</xdr:row>
      <xdr:rowOff>28575</xdr:rowOff>
    </xdr:to>
    <xdr:sp macro="" textlink="">
      <xdr:nvSpPr>
        <xdr:cNvPr id="2294" name="Text Box 1"/>
        <xdr:cNvSpPr>
          <a:spLocks noChangeArrowheads="1"/>
        </xdr:cNvSpPr>
      </xdr:nvSpPr>
      <xdr:spPr bwMode="auto">
        <a:xfrm>
          <a:off x="0" y="1991677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630</xdr:row>
      <xdr:rowOff>0</xdr:rowOff>
    </xdr:from>
    <xdr:to>
      <xdr:col>0</xdr:col>
      <xdr:colOff>342900</xdr:colOff>
      <xdr:row>631</xdr:row>
      <xdr:rowOff>28575</xdr:rowOff>
    </xdr:to>
    <xdr:sp macro="" textlink="">
      <xdr:nvSpPr>
        <xdr:cNvPr id="2295" name="Text Box 2"/>
        <xdr:cNvSpPr>
          <a:spLocks noChangeArrowheads="1"/>
        </xdr:cNvSpPr>
      </xdr:nvSpPr>
      <xdr:spPr bwMode="auto">
        <a:xfrm>
          <a:off x="0" y="1991677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630</xdr:row>
      <xdr:rowOff>0</xdr:rowOff>
    </xdr:from>
    <xdr:to>
      <xdr:col>0</xdr:col>
      <xdr:colOff>104775</xdr:colOff>
      <xdr:row>631</xdr:row>
      <xdr:rowOff>28575</xdr:rowOff>
    </xdr:to>
    <xdr:sp macro="" textlink="">
      <xdr:nvSpPr>
        <xdr:cNvPr id="2296" name="Text Box 1"/>
        <xdr:cNvSpPr>
          <a:spLocks noChangeArrowheads="1"/>
        </xdr:cNvSpPr>
      </xdr:nvSpPr>
      <xdr:spPr bwMode="auto">
        <a:xfrm>
          <a:off x="0" y="19916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630</xdr:row>
      <xdr:rowOff>0</xdr:rowOff>
    </xdr:from>
    <xdr:to>
      <xdr:col>0</xdr:col>
      <xdr:colOff>104775</xdr:colOff>
      <xdr:row>631</xdr:row>
      <xdr:rowOff>28575</xdr:rowOff>
    </xdr:to>
    <xdr:sp macro="" textlink="">
      <xdr:nvSpPr>
        <xdr:cNvPr id="2297" name="Text Box 1"/>
        <xdr:cNvSpPr>
          <a:spLocks noChangeArrowheads="1"/>
        </xdr:cNvSpPr>
      </xdr:nvSpPr>
      <xdr:spPr bwMode="auto">
        <a:xfrm>
          <a:off x="0" y="19916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630</xdr:row>
      <xdr:rowOff>0</xdr:rowOff>
    </xdr:from>
    <xdr:to>
      <xdr:col>0</xdr:col>
      <xdr:colOff>104775</xdr:colOff>
      <xdr:row>631</xdr:row>
      <xdr:rowOff>28575</xdr:rowOff>
    </xdr:to>
    <xdr:sp macro="" textlink="">
      <xdr:nvSpPr>
        <xdr:cNvPr id="2298" name="Text Box 2"/>
        <xdr:cNvSpPr>
          <a:spLocks noChangeArrowheads="1"/>
        </xdr:cNvSpPr>
      </xdr:nvSpPr>
      <xdr:spPr bwMode="auto">
        <a:xfrm>
          <a:off x="0" y="19916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630</xdr:row>
      <xdr:rowOff>0</xdr:rowOff>
    </xdr:from>
    <xdr:to>
      <xdr:col>0</xdr:col>
      <xdr:colOff>104775</xdr:colOff>
      <xdr:row>631</xdr:row>
      <xdr:rowOff>28575</xdr:rowOff>
    </xdr:to>
    <xdr:sp macro="" textlink="">
      <xdr:nvSpPr>
        <xdr:cNvPr id="2299" name="Text Box 1"/>
        <xdr:cNvSpPr>
          <a:spLocks noChangeArrowheads="1"/>
        </xdr:cNvSpPr>
      </xdr:nvSpPr>
      <xdr:spPr bwMode="auto">
        <a:xfrm>
          <a:off x="0" y="19916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627</xdr:row>
      <xdr:rowOff>0</xdr:rowOff>
    </xdr:from>
    <xdr:to>
      <xdr:col>0</xdr:col>
      <xdr:colOff>104775</xdr:colOff>
      <xdr:row>627</xdr:row>
      <xdr:rowOff>190500</xdr:rowOff>
    </xdr:to>
    <xdr:sp macro="" textlink="">
      <xdr:nvSpPr>
        <xdr:cNvPr id="2300" name="Text Box 1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627</xdr:row>
      <xdr:rowOff>0</xdr:rowOff>
    </xdr:from>
    <xdr:to>
      <xdr:col>0</xdr:col>
      <xdr:colOff>104775</xdr:colOff>
      <xdr:row>627</xdr:row>
      <xdr:rowOff>190500</xdr:rowOff>
    </xdr:to>
    <xdr:sp macro="" textlink="">
      <xdr:nvSpPr>
        <xdr:cNvPr id="2301" name="Text Box 2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627</xdr:row>
      <xdr:rowOff>0</xdr:rowOff>
    </xdr:from>
    <xdr:to>
      <xdr:col>0</xdr:col>
      <xdr:colOff>104775</xdr:colOff>
      <xdr:row>627</xdr:row>
      <xdr:rowOff>190500</xdr:rowOff>
    </xdr:to>
    <xdr:sp macro="" textlink="">
      <xdr:nvSpPr>
        <xdr:cNvPr id="2302" name="Text Box 1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627</xdr:row>
      <xdr:rowOff>0</xdr:rowOff>
    </xdr:from>
    <xdr:to>
      <xdr:col>0</xdr:col>
      <xdr:colOff>104775</xdr:colOff>
      <xdr:row>627</xdr:row>
      <xdr:rowOff>190500</xdr:rowOff>
    </xdr:to>
    <xdr:sp macro="" textlink="">
      <xdr:nvSpPr>
        <xdr:cNvPr id="2303" name="Text Box 2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627</xdr:row>
      <xdr:rowOff>0</xdr:rowOff>
    </xdr:from>
    <xdr:to>
      <xdr:col>0</xdr:col>
      <xdr:colOff>104775</xdr:colOff>
      <xdr:row>627</xdr:row>
      <xdr:rowOff>190500</xdr:rowOff>
    </xdr:to>
    <xdr:sp macro="" textlink="">
      <xdr:nvSpPr>
        <xdr:cNvPr id="2304" name="Text Box 1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627</xdr:row>
      <xdr:rowOff>0</xdr:rowOff>
    </xdr:from>
    <xdr:to>
      <xdr:col>0</xdr:col>
      <xdr:colOff>104775</xdr:colOff>
      <xdr:row>627</xdr:row>
      <xdr:rowOff>190500</xdr:rowOff>
    </xdr:to>
    <xdr:sp macro="" textlink="">
      <xdr:nvSpPr>
        <xdr:cNvPr id="2305" name="Text Box 2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627</xdr:row>
      <xdr:rowOff>0</xdr:rowOff>
    </xdr:from>
    <xdr:to>
      <xdr:col>0</xdr:col>
      <xdr:colOff>104775</xdr:colOff>
      <xdr:row>627</xdr:row>
      <xdr:rowOff>190500</xdr:rowOff>
    </xdr:to>
    <xdr:sp macro="" textlink="">
      <xdr:nvSpPr>
        <xdr:cNvPr id="2306" name="Text Box 1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627</xdr:row>
      <xdr:rowOff>0</xdr:rowOff>
    </xdr:from>
    <xdr:to>
      <xdr:col>0</xdr:col>
      <xdr:colOff>104775</xdr:colOff>
      <xdr:row>627</xdr:row>
      <xdr:rowOff>190500</xdr:rowOff>
    </xdr:to>
    <xdr:sp macro="" textlink="">
      <xdr:nvSpPr>
        <xdr:cNvPr id="2307" name="Text Box 2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08" name="Text Box 1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09" name="Text Box 2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0" name="Text Box 1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1" name="Text Box 2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2" name="Text Box 1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3" name="Text Box 2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4" name="Text Box 1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5" name="Text Box 2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6" name="Text Box 1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7" name="Text Box 2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8" name="Text Box 1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9" name="Text Box 2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0" name="Text Box 1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1" name="Text Box 2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2" name="Text Box 1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3" name="Text Box 2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4" name="Text Box 1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5" name="Text Box 2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6" name="Text Box 1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7" name="Text Box 2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8" name="Text Box 1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9" name="Text Box 2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0" name="Text Box 1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1" name="Text Box 2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2" name="Text Box 1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3" name="Text Box 2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4" name="Text Box 1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5" name="Text Box 2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6" name="Text Box 1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7" name="Text Box 2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8" name="Text Box 1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9" name="Text Box 2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95250</xdr:rowOff>
    </xdr:from>
    <xdr:ext cx="428625" cy="171450"/>
    <xdr:sp macro="" textlink="">
      <xdr:nvSpPr>
        <xdr:cNvPr id="2340" name="Text Box 2"/>
        <xdr:cNvSpPr>
          <a:spLocks noChangeArrowheads="1"/>
        </xdr:cNvSpPr>
      </xdr:nvSpPr>
      <xdr:spPr bwMode="auto">
        <a:xfrm>
          <a:off x="0" y="216408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95250</xdr:rowOff>
    </xdr:from>
    <xdr:ext cx="28575" cy="171450"/>
    <xdr:sp macro="" textlink="">
      <xdr:nvSpPr>
        <xdr:cNvPr id="2341" name="Text Box 2"/>
        <xdr:cNvSpPr>
          <a:spLocks noChangeArrowheads="1"/>
        </xdr:cNvSpPr>
      </xdr:nvSpPr>
      <xdr:spPr bwMode="auto">
        <a:xfrm>
          <a:off x="0" y="216408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0</xdr:rowOff>
    </xdr:from>
    <xdr:ext cx="104775" cy="190500"/>
    <xdr:sp macro="" textlink="">
      <xdr:nvSpPr>
        <xdr:cNvPr id="2342" name="Text Box 1"/>
        <xdr:cNvSpPr>
          <a:spLocks noChangeArrowheads="1"/>
        </xdr:cNvSpPr>
      </xdr:nvSpPr>
      <xdr:spPr bwMode="auto">
        <a:xfrm>
          <a:off x="0" y="2154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0</xdr:rowOff>
    </xdr:from>
    <xdr:ext cx="104775" cy="190500"/>
    <xdr:sp macro="" textlink="">
      <xdr:nvSpPr>
        <xdr:cNvPr id="2343" name="Text Box 2"/>
        <xdr:cNvSpPr>
          <a:spLocks noChangeArrowheads="1"/>
        </xdr:cNvSpPr>
      </xdr:nvSpPr>
      <xdr:spPr bwMode="auto">
        <a:xfrm>
          <a:off x="0" y="2154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0</xdr:rowOff>
    </xdr:from>
    <xdr:ext cx="104775" cy="190500"/>
    <xdr:sp macro="" textlink="">
      <xdr:nvSpPr>
        <xdr:cNvPr id="2344" name="Text Box 1"/>
        <xdr:cNvSpPr>
          <a:spLocks noChangeArrowheads="1"/>
        </xdr:cNvSpPr>
      </xdr:nvSpPr>
      <xdr:spPr bwMode="auto">
        <a:xfrm>
          <a:off x="0" y="2154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0</xdr:rowOff>
    </xdr:from>
    <xdr:ext cx="104775" cy="190500"/>
    <xdr:sp macro="" textlink="">
      <xdr:nvSpPr>
        <xdr:cNvPr id="2345" name="Text Box 2"/>
        <xdr:cNvSpPr>
          <a:spLocks noChangeArrowheads="1"/>
        </xdr:cNvSpPr>
      </xdr:nvSpPr>
      <xdr:spPr bwMode="auto">
        <a:xfrm>
          <a:off x="0" y="2154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0</xdr:rowOff>
    </xdr:from>
    <xdr:ext cx="104775" cy="190500"/>
    <xdr:sp macro="" textlink="">
      <xdr:nvSpPr>
        <xdr:cNvPr id="2346" name="Text Box 1"/>
        <xdr:cNvSpPr>
          <a:spLocks noChangeArrowheads="1"/>
        </xdr:cNvSpPr>
      </xdr:nvSpPr>
      <xdr:spPr bwMode="auto">
        <a:xfrm>
          <a:off x="0" y="2154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0</xdr:rowOff>
    </xdr:from>
    <xdr:ext cx="104775" cy="190500"/>
    <xdr:sp macro="" textlink="">
      <xdr:nvSpPr>
        <xdr:cNvPr id="2347" name="Text Box 2"/>
        <xdr:cNvSpPr>
          <a:spLocks noChangeArrowheads="1"/>
        </xdr:cNvSpPr>
      </xdr:nvSpPr>
      <xdr:spPr bwMode="auto">
        <a:xfrm>
          <a:off x="0" y="2154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0</xdr:rowOff>
    </xdr:from>
    <xdr:ext cx="104775" cy="190500"/>
    <xdr:sp macro="" textlink="">
      <xdr:nvSpPr>
        <xdr:cNvPr id="2348" name="Text Box 1"/>
        <xdr:cNvSpPr>
          <a:spLocks noChangeArrowheads="1"/>
        </xdr:cNvSpPr>
      </xdr:nvSpPr>
      <xdr:spPr bwMode="auto">
        <a:xfrm>
          <a:off x="0" y="2154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0</xdr:rowOff>
    </xdr:from>
    <xdr:ext cx="104775" cy="190500"/>
    <xdr:sp macro="" textlink="">
      <xdr:nvSpPr>
        <xdr:cNvPr id="2349" name="Text Box 2"/>
        <xdr:cNvSpPr>
          <a:spLocks noChangeArrowheads="1"/>
        </xdr:cNvSpPr>
      </xdr:nvSpPr>
      <xdr:spPr bwMode="auto">
        <a:xfrm>
          <a:off x="0" y="2154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</xdr:row>
      <xdr:rowOff>0</xdr:rowOff>
    </xdr:from>
    <xdr:ext cx="371475" cy="228600"/>
    <xdr:sp macro="" textlink="">
      <xdr:nvSpPr>
        <xdr:cNvPr id="2350" name="Text Box 1"/>
        <xdr:cNvSpPr>
          <a:spLocks noChangeArrowheads="1"/>
        </xdr:cNvSpPr>
      </xdr:nvSpPr>
      <xdr:spPr bwMode="auto">
        <a:xfrm>
          <a:off x="0" y="118300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</xdr:row>
      <xdr:rowOff>0</xdr:rowOff>
    </xdr:from>
    <xdr:ext cx="342900" cy="228600"/>
    <xdr:sp macro="" textlink="">
      <xdr:nvSpPr>
        <xdr:cNvPr id="2351" name="Text Box 2"/>
        <xdr:cNvSpPr>
          <a:spLocks noChangeArrowheads="1"/>
        </xdr:cNvSpPr>
      </xdr:nvSpPr>
      <xdr:spPr bwMode="auto">
        <a:xfrm>
          <a:off x="0" y="118300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</xdr:row>
      <xdr:rowOff>0</xdr:rowOff>
    </xdr:from>
    <xdr:ext cx="104775" cy="228600"/>
    <xdr:sp macro="" textlink="">
      <xdr:nvSpPr>
        <xdr:cNvPr id="2352" name="Text Box 1"/>
        <xdr:cNvSpPr>
          <a:spLocks noChangeArrowheads="1"/>
        </xdr:cNvSpPr>
      </xdr:nvSpPr>
      <xdr:spPr bwMode="auto">
        <a:xfrm>
          <a:off x="0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</xdr:row>
      <xdr:rowOff>0</xdr:rowOff>
    </xdr:from>
    <xdr:ext cx="104775" cy="228600"/>
    <xdr:sp macro="" textlink="">
      <xdr:nvSpPr>
        <xdr:cNvPr id="2353" name="Text Box 1"/>
        <xdr:cNvSpPr>
          <a:spLocks noChangeArrowheads="1"/>
        </xdr:cNvSpPr>
      </xdr:nvSpPr>
      <xdr:spPr bwMode="auto">
        <a:xfrm>
          <a:off x="0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</xdr:row>
      <xdr:rowOff>0</xdr:rowOff>
    </xdr:from>
    <xdr:ext cx="104775" cy="228600"/>
    <xdr:sp macro="" textlink="">
      <xdr:nvSpPr>
        <xdr:cNvPr id="2354" name="Text Box 2"/>
        <xdr:cNvSpPr>
          <a:spLocks noChangeArrowheads="1"/>
        </xdr:cNvSpPr>
      </xdr:nvSpPr>
      <xdr:spPr bwMode="auto">
        <a:xfrm>
          <a:off x="0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</xdr:row>
      <xdr:rowOff>0</xdr:rowOff>
    </xdr:from>
    <xdr:ext cx="104775" cy="228600"/>
    <xdr:sp macro="" textlink="">
      <xdr:nvSpPr>
        <xdr:cNvPr id="2355" name="Text Box 1"/>
        <xdr:cNvSpPr>
          <a:spLocks noChangeArrowheads="1"/>
        </xdr:cNvSpPr>
      </xdr:nvSpPr>
      <xdr:spPr bwMode="auto">
        <a:xfrm>
          <a:off x="0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</xdr:row>
      <xdr:rowOff>0</xdr:rowOff>
    </xdr:from>
    <xdr:ext cx="104775" cy="190500"/>
    <xdr:sp macro="" textlink="">
      <xdr:nvSpPr>
        <xdr:cNvPr id="2356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</xdr:row>
      <xdr:rowOff>0</xdr:rowOff>
    </xdr:from>
    <xdr:ext cx="104775" cy="190500"/>
    <xdr:sp macro="" textlink="">
      <xdr:nvSpPr>
        <xdr:cNvPr id="2357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</xdr:row>
      <xdr:rowOff>0</xdr:rowOff>
    </xdr:from>
    <xdr:ext cx="104775" cy="190500"/>
    <xdr:sp macro="" textlink="">
      <xdr:nvSpPr>
        <xdr:cNvPr id="2358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</xdr:row>
      <xdr:rowOff>0</xdr:rowOff>
    </xdr:from>
    <xdr:ext cx="104775" cy="190500"/>
    <xdr:sp macro="" textlink="">
      <xdr:nvSpPr>
        <xdr:cNvPr id="2359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</xdr:row>
      <xdr:rowOff>0</xdr:rowOff>
    </xdr:from>
    <xdr:ext cx="104775" cy="190500"/>
    <xdr:sp macro="" textlink="">
      <xdr:nvSpPr>
        <xdr:cNvPr id="2360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</xdr:row>
      <xdr:rowOff>0</xdr:rowOff>
    </xdr:from>
    <xdr:ext cx="104775" cy="190500"/>
    <xdr:sp macro="" textlink="">
      <xdr:nvSpPr>
        <xdr:cNvPr id="2361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</xdr:row>
      <xdr:rowOff>0</xdr:rowOff>
    </xdr:from>
    <xdr:ext cx="104775" cy="190500"/>
    <xdr:sp macro="" textlink="">
      <xdr:nvSpPr>
        <xdr:cNvPr id="2362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</xdr:row>
      <xdr:rowOff>0</xdr:rowOff>
    </xdr:from>
    <xdr:ext cx="104775" cy="190500"/>
    <xdr:sp macro="" textlink="">
      <xdr:nvSpPr>
        <xdr:cNvPr id="2363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64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65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66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67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68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69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70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71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72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73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74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75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76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77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78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79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80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81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82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83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84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85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86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87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88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89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90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91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92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93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94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104775" cy="190500"/>
    <xdr:sp macro="" textlink="">
      <xdr:nvSpPr>
        <xdr:cNvPr id="2395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396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397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398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399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00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01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02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03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04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05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06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07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08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09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10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11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12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13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14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15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16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17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18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19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20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21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22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23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24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25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26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90500"/>
    <xdr:sp macro="" textlink="">
      <xdr:nvSpPr>
        <xdr:cNvPr id="2427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428625" cy="171450"/>
    <xdr:sp macro="" textlink="">
      <xdr:nvSpPr>
        <xdr:cNvPr id="2428" name="Text Box 2"/>
        <xdr:cNvSpPr>
          <a:spLocks noChangeArrowheads="1"/>
        </xdr:cNvSpPr>
      </xdr:nvSpPr>
      <xdr:spPr bwMode="auto">
        <a:xfrm>
          <a:off x="0" y="58007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90500"/>
    <xdr:sp macro="" textlink="">
      <xdr:nvSpPr>
        <xdr:cNvPr id="2429" name="Text Box 1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90500"/>
    <xdr:sp macro="" textlink="">
      <xdr:nvSpPr>
        <xdr:cNvPr id="2430" name="Text Box 2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90500"/>
    <xdr:sp macro="" textlink="">
      <xdr:nvSpPr>
        <xdr:cNvPr id="2431" name="Text Box 1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90500"/>
    <xdr:sp macro="" textlink="">
      <xdr:nvSpPr>
        <xdr:cNvPr id="2432" name="Text Box 2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28575" cy="171450"/>
    <xdr:sp macro="" textlink="">
      <xdr:nvSpPr>
        <xdr:cNvPr id="2433" name="Text Box 2"/>
        <xdr:cNvSpPr>
          <a:spLocks noChangeArrowheads="1"/>
        </xdr:cNvSpPr>
      </xdr:nvSpPr>
      <xdr:spPr bwMode="auto">
        <a:xfrm>
          <a:off x="0" y="58007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90500"/>
    <xdr:sp macro="" textlink="">
      <xdr:nvSpPr>
        <xdr:cNvPr id="2434" name="Text Box 1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90500"/>
    <xdr:sp macro="" textlink="">
      <xdr:nvSpPr>
        <xdr:cNvPr id="2435" name="Text Box 2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90500"/>
    <xdr:sp macro="" textlink="">
      <xdr:nvSpPr>
        <xdr:cNvPr id="2436" name="Text Box 1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90500"/>
    <xdr:sp macro="" textlink="">
      <xdr:nvSpPr>
        <xdr:cNvPr id="2437" name="Text Box 2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109</xdr:row>
      <xdr:rowOff>0</xdr:rowOff>
    </xdr:from>
    <xdr:ext cx="104775" cy="190500"/>
    <xdr:sp macro="" textlink="">
      <xdr:nvSpPr>
        <xdr:cNvPr id="2438" name="Text Box 1"/>
        <xdr:cNvSpPr>
          <a:spLocks noChangeArrowheads="1"/>
        </xdr:cNvSpPr>
      </xdr:nvSpPr>
      <xdr:spPr bwMode="auto">
        <a:xfrm>
          <a:off x="0" y="6400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109</xdr:row>
      <xdr:rowOff>0</xdr:rowOff>
    </xdr:from>
    <xdr:ext cx="104775" cy="190500"/>
    <xdr:sp macro="" textlink="">
      <xdr:nvSpPr>
        <xdr:cNvPr id="2439" name="Text Box 2"/>
        <xdr:cNvSpPr>
          <a:spLocks noChangeArrowheads="1"/>
        </xdr:cNvSpPr>
      </xdr:nvSpPr>
      <xdr:spPr bwMode="auto">
        <a:xfrm>
          <a:off x="0" y="6400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109</xdr:row>
      <xdr:rowOff>0</xdr:rowOff>
    </xdr:from>
    <xdr:ext cx="104775" cy="190500"/>
    <xdr:sp macro="" textlink="">
      <xdr:nvSpPr>
        <xdr:cNvPr id="2440" name="Text Box 1"/>
        <xdr:cNvSpPr>
          <a:spLocks noChangeArrowheads="1"/>
        </xdr:cNvSpPr>
      </xdr:nvSpPr>
      <xdr:spPr bwMode="auto">
        <a:xfrm>
          <a:off x="0" y="6400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109</xdr:row>
      <xdr:rowOff>0</xdr:rowOff>
    </xdr:from>
    <xdr:ext cx="104775" cy="190500"/>
    <xdr:sp macro="" textlink="">
      <xdr:nvSpPr>
        <xdr:cNvPr id="2441" name="Text Box 2"/>
        <xdr:cNvSpPr>
          <a:spLocks noChangeArrowheads="1"/>
        </xdr:cNvSpPr>
      </xdr:nvSpPr>
      <xdr:spPr bwMode="auto">
        <a:xfrm>
          <a:off x="0" y="6400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109</xdr:row>
      <xdr:rowOff>0</xdr:rowOff>
    </xdr:from>
    <xdr:ext cx="104775" cy="190500"/>
    <xdr:sp macro="" textlink="">
      <xdr:nvSpPr>
        <xdr:cNvPr id="2442" name="Text Box 1"/>
        <xdr:cNvSpPr>
          <a:spLocks noChangeArrowheads="1"/>
        </xdr:cNvSpPr>
      </xdr:nvSpPr>
      <xdr:spPr bwMode="auto">
        <a:xfrm>
          <a:off x="0" y="6400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109</xdr:row>
      <xdr:rowOff>0</xdr:rowOff>
    </xdr:from>
    <xdr:ext cx="104775" cy="190500"/>
    <xdr:sp macro="" textlink="">
      <xdr:nvSpPr>
        <xdr:cNvPr id="2443" name="Text Box 2"/>
        <xdr:cNvSpPr>
          <a:spLocks noChangeArrowheads="1"/>
        </xdr:cNvSpPr>
      </xdr:nvSpPr>
      <xdr:spPr bwMode="auto">
        <a:xfrm>
          <a:off x="0" y="6400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109</xdr:row>
      <xdr:rowOff>0</xdr:rowOff>
    </xdr:from>
    <xdr:ext cx="104775" cy="190500"/>
    <xdr:sp macro="" textlink="">
      <xdr:nvSpPr>
        <xdr:cNvPr id="2444" name="Text Box 1"/>
        <xdr:cNvSpPr>
          <a:spLocks noChangeArrowheads="1"/>
        </xdr:cNvSpPr>
      </xdr:nvSpPr>
      <xdr:spPr bwMode="auto">
        <a:xfrm>
          <a:off x="0" y="6400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109</xdr:row>
      <xdr:rowOff>0</xdr:rowOff>
    </xdr:from>
    <xdr:ext cx="104775" cy="190500"/>
    <xdr:sp macro="" textlink="">
      <xdr:nvSpPr>
        <xdr:cNvPr id="2445" name="Text Box 2"/>
        <xdr:cNvSpPr>
          <a:spLocks noChangeArrowheads="1"/>
        </xdr:cNvSpPr>
      </xdr:nvSpPr>
      <xdr:spPr bwMode="auto">
        <a:xfrm>
          <a:off x="0" y="6400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90500"/>
    <xdr:sp macro="" textlink="">
      <xdr:nvSpPr>
        <xdr:cNvPr id="2446" name="Text Box 1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90500"/>
    <xdr:sp macro="" textlink="">
      <xdr:nvSpPr>
        <xdr:cNvPr id="2447" name="Text Box 2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90500"/>
    <xdr:sp macro="" textlink="">
      <xdr:nvSpPr>
        <xdr:cNvPr id="2448" name="Text Box 1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90500"/>
    <xdr:sp macro="" textlink="">
      <xdr:nvSpPr>
        <xdr:cNvPr id="2449" name="Text Box 2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90500"/>
    <xdr:sp macro="" textlink="">
      <xdr:nvSpPr>
        <xdr:cNvPr id="2450" name="Text Box 1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90500"/>
    <xdr:sp macro="" textlink="">
      <xdr:nvSpPr>
        <xdr:cNvPr id="2451" name="Text Box 2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90500"/>
    <xdr:sp macro="" textlink="">
      <xdr:nvSpPr>
        <xdr:cNvPr id="2452" name="Text Box 1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90500"/>
    <xdr:sp macro="" textlink="">
      <xdr:nvSpPr>
        <xdr:cNvPr id="2453" name="Text Box 2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90500"/>
    <xdr:sp macro="" textlink="">
      <xdr:nvSpPr>
        <xdr:cNvPr id="2454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90500"/>
    <xdr:sp macro="" textlink="">
      <xdr:nvSpPr>
        <xdr:cNvPr id="2455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90500"/>
    <xdr:sp macro="" textlink="">
      <xdr:nvSpPr>
        <xdr:cNvPr id="2456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90500"/>
    <xdr:sp macro="" textlink="">
      <xdr:nvSpPr>
        <xdr:cNvPr id="2457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90500"/>
    <xdr:sp macro="" textlink="">
      <xdr:nvSpPr>
        <xdr:cNvPr id="2458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90500"/>
    <xdr:sp macro="" textlink="">
      <xdr:nvSpPr>
        <xdr:cNvPr id="2459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90500"/>
    <xdr:sp macro="" textlink="">
      <xdr:nvSpPr>
        <xdr:cNvPr id="2460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90500"/>
    <xdr:sp macro="" textlink="">
      <xdr:nvSpPr>
        <xdr:cNvPr id="2461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90500"/>
    <xdr:sp macro="" textlink="">
      <xdr:nvSpPr>
        <xdr:cNvPr id="2462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90500"/>
    <xdr:sp macro="" textlink="">
      <xdr:nvSpPr>
        <xdr:cNvPr id="2463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90500"/>
    <xdr:sp macro="" textlink="">
      <xdr:nvSpPr>
        <xdr:cNvPr id="2464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90500"/>
    <xdr:sp macro="" textlink="">
      <xdr:nvSpPr>
        <xdr:cNvPr id="2465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90500"/>
    <xdr:sp macro="" textlink="">
      <xdr:nvSpPr>
        <xdr:cNvPr id="2466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90500"/>
    <xdr:sp macro="" textlink="">
      <xdr:nvSpPr>
        <xdr:cNvPr id="2467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90500"/>
    <xdr:sp macro="" textlink="">
      <xdr:nvSpPr>
        <xdr:cNvPr id="2468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90500"/>
    <xdr:sp macro="" textlink="">
      <xdr:nvSpPr>
        <xdr:cNvPr id="2469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90500"/>
    <xdr:sp macro="" textlink="">
      <xdr:nvSpPr>
        <xdr:cNvPr id="2470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90500"/>
    <xdr:sp macro="" textlink="">
      <xdr:nvSpPr>
        <xdr:cNvPr id="2471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90500"/>
    <xdr:sp macro="" textlink="">
      <xdr:nvSpPr>
        <xdr:cNvPr id="2472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90500"/>
    <xdr:sp macro="" textlink="">
      <xdr:nvSpPr>
        <xdr:cNvPr id="2473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90500"/>
    <xdr:sp macro="" textlink="">
      <xdr:nvSpPr>
        <xdr:cNvPr id="2474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90500"/>
    <xdr:sp macro="" textlink="">
      <xdr:nvSpPr>
        <xdr:cNvPr id="2475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90500"/>
    <xdr:sp macro="" textlink="">
      <xdr:nvSpPr>
        <xdr:cNvPr id="2476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90500"/>
    <xdr:sp macro="" textlink="">
      <xdr:nvSpPr>
        <xdr:cNvPr id="2477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478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479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480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481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482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483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484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485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486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487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488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489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490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491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492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493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494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495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496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497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498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499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500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501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502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503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504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505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506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507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508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111</xdr:row>
      <xdr:rowOff>0</xdr:rowOff>
    </xdr:from>
    <xdr:ext cx="104775" cy="190500"/>
    <xdr:sp macro="" textlink="">
      <xdr:nvSpPr>
        <xdr:cNvPr id="2509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105</xdr:row>
      <xdr:rowOff>95250</xdr:rowOff>
    </xdr:from>
    <xdr:ext cx="428625" cy="171450"/>
    <xdr:sp macro="" textlink="">
      <xdr:nvSpPr>
        <xdr:cNvPr id="2510" name="Text Box 2"/>
        <xdr:cNvSpPr>
          <a:spLocks noChangeArrowheads="1"/>
        </xdr:cNvSpPr>
      </xdr:nvSpPr>
      <xdr:spPr bwMode="auto">
        <a:xfrm>
          <a:off x="0" y="56959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105</xdr:row>
      <xdr:rowOff>95250</xdr:rowOff>
    </xdr:from>
    <xdr:ext cx="28575" cy="171450"/>
    <xdr:sp macro="" textlink="">
      <xdr:nvSpPr>
        <xdr:cNvPr id="2511" name="Text Box 2"/>
        <xdr:cNvSpPr>
          <a:spLocks noChangeArrowheads="1"/>
        </xdr:cNvSpPr>
      </xdr:nvSpPr>
      <xdr:spPr bwMode="auto">
        <a:xfrm>
          <a:off x="0" y="56959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105</xdr:row>
      <xdr:rowOff>0</xdr:rowOff>
    </xdr:from>
    <xdr:ext cx="104775" cy="190500"/>
    <xdr:sp macro="" textlink="">
      <xdr:nvSpPr>
        <xdr:cNvPr id="2512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105</xdr:row>
      <xdr:rowOff>0</xdr:rowOff>
    </xdr:from>
    <xdr:ext cx="104775" cy="190500"/>
    <xdr:sp macro="" textlink="">
      <xdr:nvSpPr>
        <xdr:cNvPr id="2513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105</xdr:row>
      <xdr:rowOff>0</xdr:rowOff>
    </xdr:from>
    <xdr:ext cx="104775" cy="190500"/>
    <xdr:sp macro="" textlink="">
      <xdr:nvSpPr>
        <xdr:cNvPr id="2514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105</xdr:row>
      <xdr:rowOff>0</xdr:rowOff>
    </xdr:from>
    <xdr:ext cx="104775" cy="190500"/>
    <xdr:sp macro="" textlink="">
      <xdr:nvSpPr>
        <xdr:cNvPr id="2515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105</xdr:row>
      <xdr:rowOff>0</xdr:rowOff>
    </xdr:from>
    <xdr:ext cx="104775" cy="190500"/>
    <xdr:sp macro="" textlink="">
      <xdr:nvSpPr>
        <xdr:cNvPr id="2516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105</xdr:row>
      <xdr:rowOff>0</xdr:rowOff>
    </xdr:from>
    <xdr:ext cx="104775" cy="190500"/>
    <xdr:sp macro="" textlink="">
      <xdr:nvSpPr>
        <xdr:cNvPr id="2517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105</xdr:row>
      <xdr:rowOff>0</xdr:rowOff>
    </xdr:from>
    <xdr:ext cx="104775" cy="190500"/>
    <xdr:sp macro="" textlink="">
      <xdr:nvSpPr>
        <xdr:cNvPr id="2518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105</xdr:row>
      <xdr:rowOff>0</xdr:rowOff>
    </xdr:from>
    <xdr:ext cx="104775" cy="190500"/>
    <xdr:sp macro="" textlink="">
      <xdr:nvSpPr>
        <xdr:cNvPr id="2519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229</xdr:row>
      <xdr:rowOff>0</xdr:rowOff>
    </xdr:from>
    <xdr:ext cx="104775" cy="190500"/>
    <xdr:sp macro="" textlink="">
      <xdr:nvSpPr>
        <xdr:cNvPr id="2520" name="Text Box 1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229</xdr:row>
      <xdr:rowOff>0</xdr:rowOff>
    </xdr:from>
    <xdr:ext cx="104775" cy="190500"/>
    <xdr:sp macro="" textlink="">
      <xdr:nvSpPr>
        <xdr:cNvPr id="2521" name="Text Box 2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229</xdr:row>
      <xdr:rowOff>0</xdr:rowOff>
    </xdr:from>
    <xdr:ext cx="104775" cy="190500"/>
    <xdr:sp macro="" textlink="">
      <xdr:nvSpPr>
        <xdr:cNvPr id="2522" name="Text Box 1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229</xdr:row>
      <xdr:rowOff>0</xdr:rowOff>
    </xdr:from>
    <xdr:ext cx="104775" cy="190500"/>
    <xdr:sp macro="" textlink="">
      <xdr:nvSpPr>
        <xdr:cNvPr id="2523" name="Text Box 2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229</xdr:row>
      <xdr:rowOff>0</xdr:rowOff>
    </xdr:from>
    <xdr:ext cx="104775" cy="190500"/>
    <xdr:sp macro="" textlink="">
      <xdr:nvSpPr>
        <xdr:cNvPr id="2524" name="Text Box 1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229</xdr:row>
      <xdr:rowOff>0</xdr:rowOff>
    </xdr:from>
    <xdr:ext cx="104775" cy="190500"/>
    <xdr:sp macro="" textlink="">
      <xdr:nvSpPr>
        <xdr:cNvPr id="2525" name="Text Box 2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229</xdr:row>
      <xdr:rowOff>0</xdr:rowOff>
    </xdr:from>
    <xdr:ext cx="104775" cy="190500"/>
    <xdr:sp macro="" textlink="">
      <xdr:nvSpPr>
        <xdr:cNvPr id="2526" name="Text Box 1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229</xdr:row>
      <xdr:rowOff>0</xdr:rowOff>
    </xdr:from>
    <xdr:ext cx="104775" cy="190500"/>
    <xdr:sp macro="" textlink="">
      <xdr:nvSpPr>
        <xdr:cNvPr id="2527" name="Text Box 2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2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2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3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3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3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3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3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3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3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3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3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3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4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4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4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4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4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4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4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4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4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4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5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5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5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5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5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5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5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5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5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5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6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6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6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28575" cy="114300"/>
    <xdr:sp macro="" textlink="">
      <xdr:nvSpPr>
        <xdr:cNvPr id="2563" name="Text Box 2"/>
        <xdr:cNvSpPr>
          <a:spLocks noChangeArrowheads="1"/>
        </xdr:cNvSpPr>
      </xdr:nvSpPr>
      <xdr:spPr bwMode="auto">
        <a:xfrm>
          <a:off x="0" y="336042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6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6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6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6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6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6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7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7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7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7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7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7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7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7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7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7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8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8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8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8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8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8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8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28575" cy="114300"/>
    <xdr:sp macro="" textlink="">
      <xdr:nvSpPr>
        <xdr:cNvPr id="2587" name="Text Box 2"/>
        <xdr:cNvSpPr>
          <a:spLocks noChangeArrowheads="1"/>
        </xdr:cNvSpPr>
      </xdr:nvSpPr>
      <xdr:spPr bwMode="auto">
        <a:xfrm>
          <a:off x="0" y="336042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8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8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9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9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9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9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9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9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9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9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9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59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0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0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0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0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0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0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0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0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0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0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1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1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1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1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1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1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1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1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1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1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371475" cy="228600"/>
    <xdr:sp macro="" textlink="">
      <xdr:nvSpPr>
        <xdr:cNvPr id="2620" name="Text Box 1"/>
        <xdr:cNvSpPr>
          <a:spLocks noChangeArrowheads="1"/>
        </xdr:cNvSpPr>
      </xdr:nvSpPr>
      <xdr:spPr bwMode="auto">
        <a:xfrm>
          <a:off x="0" y="336042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342900" cy="228600"/>
    <xdr:sp macro="" textlink="">
      <xdr:nvSpPr>
        <xdr:cNvPr id="2621" name="Text Box 2"/>
        <xdr:cNvSpPr>
          <a:spLocks noChangeArrowheads="1"/>
        </xdr:cNvSpPr>
      </xdr:nvSpPr>
      <xdr:spPr bwMode="auto">
        <a:xfrm>
          <a:off x="0" y="336042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228600"/>
    <xdr:sp macro="" textlink="">
      <xdr:nvSpPr>
        <xdr:cNvPr id="2622" name="Text Box 1"/>
        <xdr:cNvSpPr>
          <a:spLocks noChangeArrowheads="1"/>
        </xdr:cNvSpPr>
      </xdr:nvSpPr>
      <xdr:spPr bwMode="auto">
        <a:xfrm>
          <a:off x="0" y="33604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228600"/>
    <xdr:sp macro="" textlink="">
      <xdr:nvSpPr>
        <xdr:cNvPr id="2623" name="Text Box 1"/>
        <xdr:cNvSpPr>
          <a:spLocks noChangeArrowheads="1"/>
        </xdr:cNvSpPr>
      </xdr:nvSpPr>
      <xdr:spPr bwMode="auto">
        <a:xfrm>
          <a:off x="0" y="33604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228600"/>
    <xdr:sp macro="" textlink="">
      <xdr:nvSpPr>
        <xdr:cNvPr id="2624" name="Text Box 2"/>
        <xdr:cNvSpPr>
          <a:spLocks noChangeArrowheads="1"/>
        </xdr:cNvSpPr>
      </xdr:nvSpPr>
      <xdr:spPr bwMode="auto">
        <a:xfrm>
          <a:off x="0" y="33604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228600"/>
    <xdr:sp macro="" textlink="">
      <xdr:nvSpPr>
        <xdr:cNvPr id="2625" name="Text Box 1"/>
        <xdr:cNvSpPr>
          <a:spLocks noChangeArrowheads="1"/>
        </xdr:cNvSpPr>
      </xdr:nvSpPr>
      <xdr:spPr bwMode="auto">
        <a:xfrm>
          <a:off x="0" y="33604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2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2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2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2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3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3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3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3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3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3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3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3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3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3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4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4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4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4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4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4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4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4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4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4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371475" cy="190500"/>
    <xdr:sp macro="" textlink="">
      <xdr:nvSpPr>
        <xdr:cNvPr id="2650" name="Text Box 1"/>
        <xdr:cNvSpPr>
          <a:spLocks noChangeArrowheads="1"/>
        </xdr:cNvSpPr>
      </xdr:nvSpPr>
      <xdr:spPr bwMode="auto">
        <a:xfrm>
          <a:off x="0" y="336042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342900" cy="190500"/>
    <xdr:sp macro="" textlink="">
      <xdr:nvSpPr>
        <xdr:cNvPr id="2651" name="Text Box 2"/>
        <xdr:cNvSpPr>
          <a:spLocks noChangeArrowheads="1"/>
        </xdr:cNvSpPr>
      </xdr:nvSpPr>
      <xdr:spPr bwMode="auto">
        <a:xfrm>
          <a:off x="0" y="336042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5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428625" cy="114300"/>
    <xdr:sp macro="" textlink="">
      <xdr:nvSpPr>
        <xdr:cNvPr id="2653" name="Text Box 2"/>
        <xdr:cNvSpPr>
          <a:spLocks noChangeArrowheads="1"/>
        </xdr:cNvSpPr>
      </xdr:nvSpPr>
      <xdr:spPr bwMode="auto">
        <a:xfrm>
          <a:off x="0" y="336042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5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5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5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28575" cy="114300"/>
    <xdr:sp macro="" textlink="">
      <xdr:nvSpPr>
        <xdr:cNvPr id="2657" name="Text Box 2"/>
        <xdr:cNvSpPr>
          <a:spLocks noChangeArrowheads="1"/>
        </xdr:cNvSpPr>
      </xdr:nvSpPr>
      <xdr:spPr bwMode="auto">
        <a:xfrm>
          <a:off x="0" y="336042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5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5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6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6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6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6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6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6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6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6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6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6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7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7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7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7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7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7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7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7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7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7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8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8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8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8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8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8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8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8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8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8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9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9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9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9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371475" cy="190500"/>
    <xdr:sp macro="" textlink="">
      <xdr:nvSpPr>
        <xdr:cNvPr id="2694" name="Text Box 1"/>
        <xdr:cNvSpPr>
          <a:spLocks noChangeArrowheads="1"/>
        </xdr:cNvSpPr>
      </xdr:nvSpPr>
      <xdr:spPr bwMode="auto">
        <a:xfrm>
          <a:off x="0" y="336042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342900" cy="190500"/>
    <xdr:sp macro="" textlink="">
      <xdr:nvSpPr>
        <xdr:cNvPr id="2695" name="Text Box 2"/>
        <xdr:cNvSpPr>
          <a:spLocks noChangeArrowheads="1"/>
        </xdr:cNvSpPr>
      </xdr:nvSpPr>
      <xdr:spPr bwMode="auto">
        <a:xfrm>
          <a:off x="0" y="336042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9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428625" cy="114300"/>
    <xdr:sp macro="" textlink="">
      <xdr:nvSpPr>
        <xdr:cNvPr id="2697" name="Text Box 2"/>
        <xdr:cNvSpPr>
          <a:spLocks noChangeArrowheads="1"/>
        </xdr:cNvSpPr>
      </xdr:nvSpPr>
      <xdr:spPr bwMode="auto">
        <a:xfrm>
          <a:off x="0" y="336042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9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69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0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28575" cy="114300"/>
    <xdr:sp macro="" textlink="">
      <xdr:nvSpPr>
        <xdr:cNvPr id="2701" name="Text Box 2"/>
        <xdr:cNvSpPr>
          <a:spLocks noChangeArrowheads="1"/>
        </xdr:cNvSpPr>
      </xdr:nvSpPr>
      <xdr:spPr bwMode="auto">
        <a:xfrm>
          <a:off x="0" y="336042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0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0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0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0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0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0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0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0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1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1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1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1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1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1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1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1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1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1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2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2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2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2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2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2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2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2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2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2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3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3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3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3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3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3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3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3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3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3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4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4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371475" cy="190500"/>
    <xdr:sp macro="" textlink="">
      <xdr:nvSpPr>
        <xdr:cNvPr id="2742" name="Text Box 1"/>
        <xdr:cNvSpPr>
          <a:spLocks noChangeArrowheads="1"/>
        </xdr:cNvSpPr>
      </xdr:nvSpPr>
      <xdr:spPr bwMode="auto">
        <a:xfrm>
          <a:off x="0" y="336042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342900" cy="190500"/>
    <xdr:sp macro="" textlink="">
      <xdr:nvSpPr>
        <xdr:cNvPr id="2743" name="Text Box 2"/>
        <xdr:cNvSpPr>
          <a:spLocks noChangeArrowheads="1"/>
        </xdr:cNvSpPr>
      </xdr:nvSpPr>
      <xdr:spPr bwMode="auto">
        <a:xfrm>
          <a:off x="0" y="336042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4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428625" cy="114300"/>
    <xdr:sp macro="" textlink="">
      <xdr:nvSpPr>
        <xdr:cNvPr id="2745" name="Text Box 2"/>
        <xdr:cNvSpPr>
          <a:spLocks noChangeArrowheads="1"/>
        </xdr:cNvSpPr>
      </xdr:nvSpPr>
      <xdr:spPr bwMode="auto">
        <a:xfrm>
          <a:off x="0" y="336042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4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4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4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4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5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5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5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5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5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5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5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5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5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5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6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6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371475" cy="190500"/>
    <xdr:sp macro="" textlink="">
      <xdr:nvSpPr>
        <xdr:cNvPr id="2762" name="Text Box 1"/>
        <xdr:cNvSpPr>
          <a:spLocks noChangeArrowheads="1"/>
        </xdr:cNvSpPr>
      </xdr:nvSpPr>
      <xdr:spPr bwMode="auto">
        <a:xfrm>
          <a:off x="0" y="336042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342900" cy="190500"/>
    <xdr:sp macro="" textlink="">
      <xdr:nvSpPr>
        <xdr:cNvPr id="2763" name="Text Box 2"/>
        <xdr:cNvSpPr>
          <a:spLocks noChangeArrowheads="1"/>
        </xdr:cNvSpPr>
      </xdr:nvSpPr>
      <xdr:spPr bwMode="auto">
        <a:xfrm>
          <a:off x="0" y="336042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6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428625" cy="114300"/>
    <xdr:sp macro="" textlink="">
      <xdr:nvSpPr>
        <xdr:cNvPr id="2765" name="Text Box 2"/>
        <xdr:cNvSpPr>
          <a:spLocks noChangeArrowheads="1"/>
        </xdr:cNvSpPr>
      </xdr:nvSpPr>
      <xdr:spPr bwMode="auto">
        <a:xfrm>
          <a:off x="0" y="336042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6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6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6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6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7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7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7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7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7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7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7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7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7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7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8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8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371475" cy="228600"/>
    <xdr:sp macro="" textlink="">
      <xdr:nvSpPr>
        <xdr:cNvPr id="2782" name="Text Box 1"/>
        <xdr:cNvSpPr>
          <a:spLocks noChangeArrowheads="1"/>
        </xdr:cNvSpPr>
      </xdr:nvSpPr>
      <xdr:spPr bwMode="auto">
        <a:xfrm>
          <a:off x="0" y="336042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342900" cy="228600"/>
    <xdr:sp macro="" textlink="">
      <xdr:nvSpPr>
        <xdr:cNvPr id="2783" name="Text Box 2"/>
        <xdr:cNvSpPr>
          <a:spLocks noChangeArrowheads="1"/>
        </xdr:cNvSpPr>
      </xdr:nvSpPr>
      <xdr:spPr bwMode="auto">
        <a:xfrm>
          <a:off x="0" y="336042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228600"/>
    <xdr:sp macro="" textlink="">
      <xdr:nvSpPr>
        <xdr:cNvPr id="2784" name="Text Box 1"/>
        <xdr:cNvSpPr>
          <a:spLocks noChangeArrowheads="1"/>
        </xdr:cNvSpPr>
      </xdr:nvSpPr>
      <xdr:spPr bwMode="auto">
        <a:xfrm>
          <a:off x="0" y="33604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228600"/>
    <xdr:sp macro="" textlink="">
      <xdr:nvSpPr>
        <xdr:cNvPr id="2785" name="Text Box 1"/>
        <xdr:cNvSpPr>
          <a:spLocks noChangeArrowheads="1"/>
        </xdr:cNvSpPr>
      </xdr:nvSpPr>
      <xdr:spPr bwMode="auto">
        <a:xfrm>
          <a:off x="0" y="33604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228600"/>
    <xdr:sp macro="" textlink="">
      <xdr:nvSpPr>
        <xdr:cNvPr id="2786" name="Text Box 2"/>
        <xdr:cNvSpPr>
          <a:spLocks noChangeArrowheads="1"/>
        </xdr:cNvSpPr>
      </xdr:nvSpPr>
      <xdr:spPr bwMode="auto">
        <a:xfrm>
          <a:off x="0" y="33604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228600"/>
    <xdr:sp macro="" textlink="">
      <xdr:nvSpPr>
        <xdr:cNvPr id="2787" name="Text Box 1"/>
        <xdr:cNvSpPr>
          <a:spLocks noChangeArrowheads="1"/>
        </xdr:cNvSpPr>
      </xdr:nvSpPr>
      <xdr:spPr bwMode="auto">
        <a:xfrm>
          <a:off x="0" y="33604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8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8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9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9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9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9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9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9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9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9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79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28575" cy="114300"/>
    <xdr:sp macro="" textlink="">
      <xdr:nvSpPr>
        <xdr:cNvPr id="2799" name="Text Box 2"/>
        <xdr:cNvSpPr>
          <a:spLocks noChangeArrowheads="1"/>
        </xdr:cNvSpPr>
      </xdr:nvSpPr>
      <xdr:spPr bwMode="auto">
        <a:xfrm>
          <a:off x="0" y="336042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80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80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80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80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80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80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80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80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80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80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81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81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81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81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81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81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81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81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81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81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82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82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104775" cy="190500"/>
    <xdr:sp macro="" textlink="">
      <xdr:nvSpPr>
        <xdr:cNvPr id="282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135</xdr:row>
      <xdr:rowOff>0</xdr:rowOff>
    </xdr:from>
    <xdr:ext cx="28575" cy="114300"/>
    <xdr:sp macro="" textlink="">
      <xdr:nvSpPr>
        <xdr:cNvPr id="2823" name="Text Box 2"/>
        <xdr:cNvSpPr>
          <a:spLocks noChangeArrowheads="1"/>
        </xdr:cNvSpPr>
      </xdr:nvSpPr>
      <xdr:spPr bwMode="auto">
        <a:xfrm>
          <a:off x="0" y="336042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134</xdr:row>
      <xdr:rowOff>0</xdr:rowOff>
    </xdr:from>
    <xdr:ext cx="371475" cy="228600"/>
    <xdr:sp macro="" textlink="">
      <xdr:nvSpPr>
        <xdr:cNvPr id="2824" name="Text Box 1"/>
        <xdr:cNvSpPr>
          <a:spLocks noChangeArrowheads="1"/>
        </xdr:cNvSpPr>
      </xdr:nvSpPr>
      <xdr:spPr bwMode="auto">
        <a:xfrm>
          <a:off x="0" y="3340417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134</xdr:row>
      <xdr:rowOff>0</xdr:rowOff>
    </xdr:from>
    <xdr:ext cx="342900" cy="228600"/>
    <xdr:sp macro="" textlink="">
      <xdr:nvSpPr>
        <xdr:cNvPr id="2825" name="Text Box 2"/>
        <xdr:cNvSpPr>
          <a:spLocks noChangeArrowheads="1"/>
        </xdr:cNvSpPr>
      </xdr:nvSpPr>
      <xdr:spPr bwMode="auto">
        <a:xfrm>
          <a:off x="0" y="3340417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134</xdr:row>
      <xdr:rowOff>0</xdr:rowOff>
    </xdr:from>
    <xdr:ext cx="104775" cy="228600"/>
    <xdr:sp macro="" textlink="">
      <xdr:nvSpPr>
        <xdr:cNvPr id="2826" name="Text Box 1"/>
        <xdr:cNvSpPr>
          <a:spLocks noChangeArrowheads="1"/>
        </xdr:cNvSpPr>
      </xdr:nvSpPr>
      <xdr:spPr bwMode="auto">
        <a:xfrm>
          <a:off x="0" y="334041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134</xdr:row>
      <xdr:rowOff>0</xdr:rowOff>
    </xdr:from>
    <xdr:ext cx="104775" cy="228600"/>
    <xdr:sp macro="" textlink="">
      <xdr:nvSpPr>
        <xdr:cNvPr id="2827" name="Text Box 1"/>
        <xdr:cNvSpPr>
          <a:spLocks noChangeArrowheads="1"/>
        </xdr:cNvSpPr>
      </xdr:nvSpPr>
      <xdr:spPr bwMode="auto">
        <a:xfrm>
          <a:off x="0" y="334041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134</xdr:row>
      <xdr:rowOff>0</xdr:rowOff>
    </xdr:from>
    <xdr:ext cx="104775" cy="228600"/>
    <xdr:sp macro="" textlink="">
      <xdr:nvSpPr>
        <xdr:cNvPr id="2828" name="Text Box 2"/>
        <xdr:cNvSpPr>
          <a:spLocks noChangeArrowheads="1"/>
        </xdr:cNvSpPr>
      </xdr:nvSpPr>
      <xdr:spPr bwMode="auto">
        <a:xfrm>
          <a:off x="0" y="334041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134</xdr:row>
      <xdr:rowOff>0</xdr:rowOff>
    </xdr:from>
    <xdr:ext cx="104775" cy="228600"/>
    <xdr:sp macro="" textlink="">
      <xdr:nvSpPr>
        <xdr:cNvPr id="2829" name="Text Box 1"/>
        <xdr:cNvSpPr>
          <a:spLocks noChangeArrowheads="1"/>
        </xdr:cNvSpPr>
      </xdr:nvSpPr>
      <xdr:spPr bwMode="auto">
        <a:xfrm>
          <a:off x="0" y="334041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90500"/>
    <xdr:sp macro="" textlink="">
      <xdr:nvSpPr>
        <xdr:cNvPr id="2830" name="Text Box 1"/>
        <xdr:cNvSpPr>
          <a:spLocks noChangeArrowheads="1"/>
        </xdr:cNvSpPr>
      </xdr:nvSpPr>
      <xdr:spPr bwMode="auto">
        <a:xfrm>
          <a:off x="0" y="46281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90500"/>
    <xdr:sp macro="" textlink="">
      <xdr:nvSpPr>
        <xdr:cNvPr id="2831" name="Text Box 2"/>
        <xdr:cNvSpPr>
          <a:spLocks noChangeArrowheads="1"/>
        </xdr:cNvSpPr>
      </xdr:nvSpPr>
      <xdr:spPr bwMode="auto">
        <a:xfrm>
          <a:off x="0" y="46281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90500"/>
    <xdr:sp macro="" textlink="">
      <xdr:nvSpPr>
        <xdr:cNvPr id="2832" name="Text Box 1"/>
        <xdr:cNvSpPr>
          <a:spLocks noChangeArrowheads="1"/>
        </xdr:cNvSpPr>
      </xdr:nvSpPr>
      <xdr:spPr bwMode="auto">
        <a:xfrm>
          <a:off x="0" y="46281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90500"/>
    <xdr:sp macro="" textlink="">
      <xdr:nvSpPr>
        <xdr:cNvPr id="2833" name="Text Box 2"/>
        <xdr:cNvSpPr>
          <a:spLocks noChangeArrowheads="1"/>
        </xdr:cNvSpPr>
      </xdr:nvSpPr>
      <xdr:spPr bwMode="auto">
        <a:xfrm>
          <a:off x="0" y="46281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90500"/>
    <xdr:sp macro="" textlink="">
      <xdr:nvSpPr>
        <xdr:cNvPr id="2834" name="Text Box 1"/>
        <xdr:cNvSpPr>
          <a:spLocks noChangeArrowheads="1"/>
        </xdr:cNvSpPr>
      </xdr:nvSpPr>
      <xdr:spPr bwMode="auto">
        <a:xfrm>
          <a:off x="0" y="46281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90500"/>
    <xdr:sp macro="" textlink="">
      <xdr:nvSpPr>
        <xdr:cNvPr id="2835" name="Text Box 2"/>
        <xdr:cNvSpPr>
          <a:spLocks noChangeArrowheads="1"/>
        </xdr:cNvSpPr>
      </xdr:nvSpPr>
      <xdr:spPr bwMode="auto">
        <a:xfrm>
          <a:off x="0" y="46281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90500"/>
    <xdr:sp macro="" textlink="">
      <xdr:nvSpPr>
        <xdr:cNvPr id="2836" name="Text Box 1"/>
        <xdr:cNvSpPr>
          <a:spLocks noChangeArrowheads="1"/>
        </xdr:cNvSpPr>
      </xdr:nvSpPr>
      <xdr:spPr bwMode="auto">
        <a:xfrm>
          <a:off x="0" y="46281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90500"/>
    <xdr:sp macro="" textlink="">
      <xdr:nvSpPr>
        <xdr:cNvPr id="2837" name="Text Box 2"/>
        <xdr:cNvSpPr>
          <a:spLocks noChangeArrowheads="1"/>
        </xdr:cNvSpPr>
      </xdr:nvSpPr>
      <xdr:spPr bwMode="auto">
        <a:xfrm>
          <a:off x="0" y="46281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38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39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40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41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42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43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44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45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46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47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48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49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50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51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52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53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54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55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56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57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58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59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60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61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254</xdr:row>
      <xdr:rowOff>95250</xdr:rowOff>
    </xdr:from>
    <xdr:ext cx="428625" cy="171450"/>
    <xdr:sp macro="" textlink="">
      <xdr:nvSpPr>
        <xdr:cNvPr id="2862" name="Text Box 2"/>
        <xdr:cNvSpPr>
          <a:spLocks noChangeArrowheads="1"/>
        </xdr:cNvSpPr>
      </xdr:nvSpPr>
      <xdr:spPr bwMode="auto">
        <a:xfrm>
          <a:off x="0" y="218122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254</xdr:row>
      <xdr:rowOff>95250</xdr:rowOff>
    </xdr:from>
    <xdr:ext cx="28575" cy="171450"/>
    <xdr:sp macro="" textlink="">
      <xdr:nvSpPr>
        <xdr:cNvPr id="2863" name="Text Box 2"/>
        <xdr:cNvSpPr>
          <a:spLocks noChangeArrowheads="1"/>
        </xdr:cNvSpPr>
      </xdr:nvSpPr>
      <xdr:spPr bwMode="auto">
        <a:xfrm>
          <a:off x="0" y="218122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254</xdr:row>
      <xdr:rowOff>0</xdr:rowOff>
    </xdr:from>
    <xdr:ext cx="104775" cy="190500"/>
    <xdr:sp macro="" textlink="">
      <xdr:nvSpPr>
        <xdr:cNvPr id="2864" name="Text Box 1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254</xdr:row>
      <xdr:rowOff>0</xdr:rowOff>
    </xdr:from>
    <xdr:ext cx="104775" cy="190500"/>
    <xdr:sp macro="" textlink="">
      <xdr:nvSpPr>
        <xdr:cNvPr id="2865" name="Text Box 2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254</xdr:row>
      <xdr:rowOff>0</xdr:rowOff>
    </xdr:from>
    <xdr:ext cx="104775" cy="190500"/>
    <xdr:sp macro="" textlink="">
      <xdr:nvSpPr>
        <xdr:cNvPr id="2866" name="Text Box 1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254</xdr:row>
      <xdr:rowOff>0</xdr:rowOff>
    </xdr:from>
    <xdr:ext cx="104775" cy="190500"/>
    <xdr:sp macro="" textlink="">
      <xdr:nvSpPr>
        <xdr:cNvPr id="2867" name="Text Box 2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254</xdr:row>
      <xdr:rowOff>0</xdr:rowOff>
    </xdr:from>
    <xdr:ext cx="104775" cy="190500"/>
    <xdr:sp macro="" textlink="">
      <xdr:nvSpPr>
        <xdr:cNvPr id="2868" name="Text Box 1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254</xdr:row>
      <xdr:rowOff>0</xdr:rowOff>
    </xdr:from>
    <xdr:ext cx="104775" cy="190500"/>
    <xdr:sp macro="" textlink="">
      <xdr:nvSpPr>
        <xdr:cNvPr id="2869" name="Text Box 2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254</xdr:row>
      <xdr:rowOff>0</xdr:rowOff>
    </xdr:from>
    <xdr:ext cx="104775" cy="190500"/>
    <xdr:sp macro="" textlink="">
      <xdr:nvSpPr>
        <xdr:cNvPr id="2870" name="Text Box 1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254</xdr:row>
      <xdr:rowOff>0</xdr:rowOff>
    </xdr:from>
    <xdr:ext cx="104775" cy="190500"/>
    <xdr:sp macro="" textlink="">
      <xdr:nvSpPr>
        <xdr:cNvPr id="2871" name="Text Box 2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72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73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74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75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76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77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78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79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80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81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82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83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84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85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86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87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88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89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90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91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92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93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94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895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255</xdr:row>
      <xdr:rowOff>0</xdr:rowOff>
    </xdr:from>
    <xdr:ext cx="428625" cy="171450"/>
    <xdr:sp macro="" textlink="">
      <xdr:nvSpPr>
        <xdr:cNvPr id="2896" name="Text Box 2"/>
        <xdr:cNvSpPr>
          <a:spLocks noChangeArrowheads="1"/>
        </xdr:cNvSpPr>
      </xdr:nvSpPr>
      <xdr:spPr bwMode="auto">
        <a:xfrm>
          <a:off x="0" y="219170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255</xdr:row>
      <xdr:rowOff>0</xdr:rowOff>
    </xdr:from>
    <xdr:ext cx="104775" cy="190500"/>
    <xdr:sp macro="" textlink="">
      <xdr:nvSpPr>
        <xdr:cNvPr id="2897" name="Text Box 1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255</xdr:row>
      <xdr:rowOff>0</xdr:rowOff>
    </xdr:from>
    <xdr:ext cx="104775" cy="190500"/>
    <xdr:sp macro="" textlink="">
      <xdr:nvSpPr>
        <xdr:cNvPr id="2898" name="Text Box 2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255</xdr:row>
      <xdr:rowOff>0</xdr:rowOff>
    </xdr:from>
    <xdr:ext cx="104775" cy="190500"/>
    <xdr:sp macro="" textlink="">
      <xdr:nvSpPr>
        <xdr:cNvPr id="2899" name="Text Box 1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255</xdr:row>
      <xdr:rowOff>0</xdr:rowOff>
    </xdr:from>
    <xdr:ext cx="104775" cy="190500"/>
    <xdr:sp macro="" textlink="">
      <xdr:nvSpPr>
        <xdr:cNvPr id="2900" name="Text Box 2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255</xdr:row>
      <xdr:rowOff>0</xdr:rowOff>
    </xdr:from>
    <xdr:ext cx="28575" cy="171450"/>
    <xdr:sp macro="" textlink="">
      <xdr:nvSpPr>
        <xdr:cNvPr id="2901" name="Text Box 2"/>
        <xdr:cNvSpPr>
          <a:spLocks noChangeArrowheads="1"/>
        </xdr:cNvSpPr>
      </xdr:nvSpPr>
      <xdr:spPr bwMode="auto">
        <a:xfrm>
          <a:off x="0" y="219170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255</xdr:row>
      <xdr:rowOff>0</xdr:rowOff>
    </xdr:from>
    <xdr:ext cx="104775" cy="190500"/>
    <xdr:sp macro="" textlink="">
      <xdr:nvSpPr>
        <xdr:cNvPr id="2902" name="Text Box 1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255</xdr:row>
      <xdr:rowOff>0</xdr:rowOff>
    </xdr:from>
    <xdr:ext cx="104775" cy="190500"/>
    <xdr:sp macro="" textlink="">
      <xdr:nvSpPr>
        <xdr:cNvPr id="2903" name="Text Box 2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255</xdr:row>
      <xdr:rowOff>0</xdr:rowOff>
    </xdr:from>
    <xdr:ext cx="104775" cy="190500"/>
    <xdr:sp macro="" textlink="">
      <xdr:nvSpPr>
        <xdr:cNvPr id="2904" name="Text Box 1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255</xdr:row>
      <xdr:rowOff>0</xdr:rowOff>
    </xdr:from>
    <xdr:ext cx="104775" cy="190500"/>
    <xdr:sp macro="" textlink="">
      <xdr:nvSpPr>
        <xdr:cNvPr id="2905" name="Text Box 2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263</xdr:row>
      <xdr:rowOff>0</xdr:rowOff>
    </xdr:from>
    <xdr:ext cx="104775" cy="190500"/>
    <xdr:sp macro="" textlink="">
      <xdr:nvSpPr>
        <xdr:cNvPr id="2906" name="Text Box 1"/>
        <xdr:cNvSpPr>
          <a:spLocks noChangeArrowheads="1"/>
        </xdr:cNvSpPr>
      </xdr:nvSpPr>
      <xdr:spPr bwMode="auto">
        <a:xfrm>
          <a:off x="0" y="2251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263</xdr:row>
      <xdr:rowOff>0</xdr:rowOff>
    </xdr:from>
    <xdr:ext cx="104775" cy="190500"/>
    <xdr:sp macro="" textlink="">
      <xdr:nvSpPr>
        <xdr:cNvPr id="2907" name="Text Box 2"/>
        <xdr:cNvSpPr>
          <a:spLocks noChangeArrowheads="1"/>
        </xdr:cNvSpPr>
      </xdr:nvSpPr>
      <xdr:spPr bwMode="auto">
        <a:xfrm>
          <a:off x="0" y="2251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263</xdr:row>
      <xdr:rowOff>0</xdr:rowOff>
    </xdr:from>
    <xdr:ext cx="104775" cy="190500"/>
    <xdr:sp macro="" textlink="">
      <xdr:nvSpPr>
        <xdr:cNvPr id="2908" name="Text Box 1"/>
        <xdr:cNvSpPr>
          <a:spLocks noChangeArrowheads="1"/>
        </xdr:cNvSpPr>
      </xdr:nvSpPr>
      <xdr:spPr bwMode="auto">
        <a:xfrm>
          <a:off x="0" y="2251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263</xdr:row>
      <xdr:rowOff>0</xdr:rowOff>
    </xdr:from>
    <xdr:ext cx="104775" cy="190500"/>
    <xdr:sp macro="" textlink="">
      <xdr:nvSpPr>
        <xdr:cNvPr id="2909" name="Text Box 2"/>
        <xdr:cNvSpPr>
          <a:spLocks noChangeArrowheads="1"/>
        </xdr:cNvSpPr>
      </xdr:nvSpPr>
      <xdr:spPr bwMode="auto">
        <a:xfrm>
          <a:off x="0" y="2251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263</xdr:row>
      <xdr:rowOff>0</xdr:rowOff>
    </xdr:from>
    <xdr:ext cx="104775" cy="190500"/>
    <xdr:sp macro="" textlink="">
      <xdr:nvSpPr>
        <xdr:cNvPr id="2910" name="Text Box 1"/>
        <xdr:cNvSpPr>
          <a:spLocks noChangeArrowheads="1"/>
        </xdr:cNvSpPr>
      </xdr:nvSpPr>
      <xdr:spPr bwMode="auto">
        <a:xfrm>
          <a:off x="0" y="2251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263</xdr:row>
      <xdr:rowOff>0</xdr:rowOff>
    </xdr:from>
    <xdr:ext cx="104775" cy="190500"/>
    <xdr:sp macro="" textlink="">
      <xdr:nvSpPr>
        <xdr:cNvPr id="2911" name="Text Box 2"/>
        <xdr:cNvSpPr>
          <a:spLocks noChangeArrowheads="1"/>
        </xdr:cNvSpPr>
      </xdr:nvSpPr>
      <xdr:spPr bwMode="auto">
        <a:xfrm>
          <a:off x="0" y="2251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263</xdr:row>
      <xdr:rowOff>0</xdr:rowOff>
    </xdr:from>
    <xdr:ext cx="104775" cy="190500"/>
    <xdr:sp macro="" textlink="">
      <xdr:nvSpPr>
        <xdr:cNvPr id="2912" name="Text Box 1"/>
        <xdr:cNvSpPr>
          <a:spLocks noChangeArrowheads="1"/>
        </xdr:cNvSpPr>
      </xdr:nvSpPr>
      <xdr:spPr bwMode="auto">
        <a:xfrm>
          <a:off x="0" y="2251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263</xdr:row>
      <xdr:rowOff>0</xdr:rowOff>
    </xdr:from>
    <xdr:ext cx="104775" cy="190500"/>
    <xdr:sp macro="" textlink="">
      <xdr:nvSpPr>
        <xdr:cNvPr id="2913" name="Text Box 2"/>
        <xdr:cNvSpPr>
          <a:spLocks noChangeArrowheads="1"/>
        </xdr:cNvSpPr>
      </xdr:nvSpPr>
      <xdr:spPr bwMode="auto">
        <a:xfrm>
          <a:off x="0" y="2251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255</xdr:row>
      <xdr:rowOff>0</xdr:rowOff>
    </xdr:from>
    <xdr:ext cx="104775" cy="190500"/>
    <xdr:sp macro="" textlink="">
      <xdr:nvSpPr>
        <xdr:cNvPr id="2914" name="Text Box 1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255</xdr:row>
      <xdr:rowOff>0</xdr:rowOff>
    </xdr:from>
    <xdr:ext cx="104775" cy="190500"/>
    <xdr:sp macro="" textlink="">
      <xdr:nvSpPr>
        <xdr:cNvPr id="2915" name="Text Box 2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255</xdr:row>
      <xdr:rowOff>0</xdr:rowOff>
    </xdr:from>
    <xdr:ext cx="104775" cy="190500"/>
    <xdr:sp macro="" textlink="">
      <xdr:nvSpPr>
        <xdr:cNvPr id="2916" name="Text Box 1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255</xdr:row>
      <xdr:rowOff>0</xdr:rowOff>
    </xdr:from>
    <xdr:ext cx="104775" cy="190500"/>
    <xdr:sp macro="" textlink="">
      <xdr:nvSpPr>
        <xdr:cNvPr id="2917" name="Text Box 2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255</xdr:row>
      <xdr:rowOff>0</xdr:rowOff>
    </xdr:from>
    <xdr:ext cx="104775" cy="190500"/>
    <xdr:sp macro="" textlink="">
      <xdr:nvSpPr>
        <xdr:cNvPr id="2918" name="Text Box 1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255</xdr:row>
      <xdr:rowOff>0</xdr:rowOff>
    </xdr:from>
    <xdr:ext cx="104775" cy="190500"/>
    <xdr:sp macro="" textlink="">
      <xdr:nvSpPr>
        <xdr:cNvPr id="2919" name="Text Box 2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255</xdr:row>
      <xdr:rowOff>0</xdr:rowOff>
    </xdr:from>
    <xdr:ext cx="104775" cy="190500"/>
    <xdr:sp macro="" textlink="">
      <xdr:nvSpPr>
        <xdr:cNvPr id="2920" name="Text Box 1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255</xdr:row>
      <xdr:rowOff>0</xdr:rowOff>
    </xdr:from>
    <xdr:ext cx="104775" cy="190500"/>
    <xdr:sp macro="" textlink="">
      <xdr:nvSpPr>
        <xdr:cNvPr id="2921" name="Text Box 2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922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923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924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925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926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927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928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929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930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931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932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933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934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935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936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937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938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939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940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941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942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943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944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251</xdr:row>
      <xdr:rowOff>0</xdr:rowOff>
    </xdr:from>
    <xdr:ext cx="104775" cy="190500"/>
    <xdr:sp macro="" textlink="">
      <xdr:nvSpPr>
        <xdr:cNvPr id="2945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46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47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48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49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50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51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52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53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54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55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56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57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58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59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60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61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62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63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64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65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66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67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68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69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70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71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72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73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74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75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76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264</xdr:row>
      <xdr:rowOff>0</xdr:rowOff>
    </xdr:from>
    <xdr:ext cx="104775" cy="190500"/>
    <xdr:sp macro="" textlink="">
      <xdr:nvSpPr>
        <xdr:cNvPr id="2977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254</xdr:row>
      <xdr:rowOff>95250</xdr:rowOff>
    </xdr:from>
    <xdr:ext cx="428625" cy="171450"/>
    <xdr:sp macro="" textlink="">
      <xdr:nvSpPr>
        <xdr:cNvPr id="2978" name="Text Box 2"/>
        <xdr:cNvSpPr>
          <a:spLocks noChangeArrowheads="1"/>
        </xdr:cNvSpPr>
      </xdr:nvSpPr>
      <xdr:spPr bwMode="auto">
        <a:xfrm>
          <a:off x="0" y="218122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254</xdr:row>
      <xdr:rowOff>95250</xdr:rowOff>
    </xdr:from>
    <xdr:ext cx="28575" cy="171450"/>
    <xdr:sp macro="" textlink="">
      <xdr:nvSpPr>
        <xdr:cNvPr id="2979" name="Text Box 2"/>
        <xdr:cNvSpPr>
          <a:spLocks noChangeArrowheads="1"/>
        </xdr:cNvSpPr>
      </xdr:nvSpPr>
      <xdr:spPr bwMode="auto">
        <a:xfrm>
          <a:off x="0" y="218122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254</xdr:row>
      <xdr:rowOff>0</xdr:rowOff>
    </xdr:from>
    <xdr:ext cx="104775" cy="190500"/>
    <xdr:sp macro="" textlink="">
      <xdr:nvSpPr>
        <xdr:cNvPr id="2980" name="Text Box 1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254</xdr:row>
      <xdr:rowOff>0</xdr:rowOff>
    </xdr:from>
    <xdr:ext cx="104775" cy="190500"/>
    <xdr:sp macro="" textlink="">
      <xdr:nvSpPr>
        <xdr:cNvPr id="2981" name="Text Box 2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254</xdr:row>
      <xdr:rowOff>0</xdr:rowOff>
    </xdr:from>
    <xdr:ext cx="104775" cy="190500"/>
    <xdr:sp macro="" textlink="">
      <xdr:nvSpPr>
        <xdr:cNvPr id="2982" name="Text Box 1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254</xdr:row>
      <xdr:rowOff>0</xdr:rowOff>
    </xdr:from>
    <xdr:ext cx="104775" cy="190500"/>
    <xdr:sp macro="" textlink="">
      <xdr:nvSpPr>
        <xdr:cNvPr id="2983" name="Text Box 2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254</xdr:row>
      <xdr:rowOff>0</xdr:rowOff>
    </xdr:from>
    <xdr:ext cx="104775" cy="190500"/>
    <xdr:sp macro="" textlink="">
      <xdr:nvSpPr>
        <xdr:cNvPr id="2984" name="Text Box 1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254</xdr:row>
      <xdr:rowOff>0</xdr:rowOff>
    </xdr:from>
    <xdr:ext cx="104775" cy="190500"/>
    <xdr:sp macro="" textlink="">
      <xdr:nvSpPr>
        <xdr:cNvPr id="2985" name="Text Box 2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254</xdr:row>
      <xdr:rowOff>0</xdr:rowOff>
    </xdr:from>
    <xdr:ext cx="104775" cy="190500"/>
    <xdr:sp macro="" textlink="">
      <xdr:nvSpPr>
        <xdr:cNvPr id="2986" name="Text Box 1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254</xdr:row>
      <xdr:rowOff>0</xdr:rowOff>
    </xdr:from>
    <xdr:ext cx="104775" cy="190500"/>
    <xdr:sp macro="" textlink="">
      <xdr:nvSpPr>
        <xdr:cNvPr id="2987" name="Text Box 2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265</xdr:row>
      <xdr:rowOff>0</xdr:rowOff>
    </xdr:from>
    <xdr:ext cx="104775" cy="190500"/>
    <xdr:sp macro="" textlink="">
      <xdr:nvSpPr>
        <xdr:cNvPr id="2988" name="Text Box 1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265</xdr:row>
      <xdr:rowOff>0</xdr:rowOff>
    </xdr:from>
    <xdr:ext cx="104775" cy="190500"/>
    <xdr:sp macro="" textlink="">
      <xdr:nvSpPr>
        <xdr:cNvPr id="2989" name="Text Box 2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265</xdr:row>
      <xdr:rowOff>0</xdr:rowOff>
    </xdr:from>
    <xdr:ext cx="104775" cy="190500"/>
    <xdr:sp macro="" textlink="">
      <xdr:nvSpPr>
        <xdr:cNvPr id="2990" name="Text Box 1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265</xdr:row>
      <xdr:rowOff>0</xdr:rowOff>
    </xdr:from>
    <xdr:ext cx="104775" cy="190500"/>
    <xdr:sp macro="" textlink="">
      <xdr:nvSpPr>
        <xdr:cNvPr id="2991" name="Text Box 2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265</xdr:row>
      <xdr:rowOff>0</xdr:rowOff>
    </xdr:from>
    <xdr:ext cx="104775" cy="190500"/>
    <xdr:sp macro="" textlink="">
      <xdr:nvSpPr>
        <xdr:cNvPr id="2992" name="Text Box 1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265</xdr:row>
      <xdr:rowOff>0</xdr:rowOff>
    </xdr:from>
    <xdr:ext cx="104775" cy="190500"/>
    <xdr:sp macro="" textlink="">
      <xdr:nvSpPr>
        <xdr:cNvPr id="2993" name="Text Box 2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265</xdr:row>
      <xdr:rowOff>0</xdr:rowOff>
    </xdr:from>
    <xdr:ext cx="104775" cy="190500"/>
    <xdr:sp macro="" textlink="">
      <xdr:nvSpPr>
        <xdr:cNvPr id="2994" name="Text Box 1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265</xdr:row>
      <xdr:rowOff>0</xdr:rowOff>
    </xdr:from>
    <xdr:ext cx="104775" cy="190500"/>
    <xdr:sp macro="" textlink="">
      <xdr:nvSpPr>
        <xdr:cNvPr id="2995" name="Text Box 2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265</xdr:row>
      <xdr:rowOff>0</xdr:rowOff>
    </xdr:from>
    <xdr:ext cx="104775" cy="190500"/>
    <xdr:sp macro="" textlink="">
      <xdr:nvSpPr>
        <xdr:cNvPr id="2996" name="Text Box 1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265</xdr:row>
      <xdr:rowOff>0</xdr:rowOff>
    </xdr:from>
    <xdr:ext cx="104775" cy="190500"/>
    <xdr:sp macro="" textlink="">
      <xdr:nvSpPr>
        <xdr:cNvPr id="2997" name="Text Box 2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265</xdr:row>
      <xdr:rowOff>0</xdr:rowOff>
    </xdr:from>
    <xdr:ext cx="104775" cy="190500"/>
    <xdr:sp macro="" textlink="">
      <xdr:nvSpPr>
        <xdr:cNvPr id="2998" name="Text Box 1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265</xdr:row>
      <xdr:rowOff>0</xdr:rowOff>
    </xdr:from>
    <xdr:ext cx="104775" cy="190500"/>
    <xdr:sp macro="" textlink="">
      <xdr:nvSpPr>
        <xdr:cNvPr id="2999" name="Text Box 2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265</xdr:row>
      <xdr:rowOff>0</xdr:rowOff>
    </xdr:from>
    <xdr:ext cx="104775" cy="190500"/>
    <xdr:sp macro="" textlink="">
      <xdr:nvSpPr>
        <xdr:cNvPr id="3000" name="Text Box 1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265</xdr:row>
      <xdr:rowOff>0</xdr:rowOff>
    </xdr:from>
    <xdr:ext cx="104775" cy="190500"/>
    <xdr:sp macro="" textlink="">
      <xdr:nvSpPr>
        <xdr:cNvPr id="3001" name="Text Box 2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265</xdr:row>
      <xdr:rowOff>0</xdr:rowOff>
    </xdr:from>
    <xdr:ext cx="104775" cy="190500"/>
    <xdr:sp macro="" textlink="">
      <xdr:nvSpPr>
        <xdr:cNvPr id="3002" name="Text Box 1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265</xdr:row>
      <xdr:rowOff>0</xdr:rowOff>
    </xdr:from>
    <xdr:ext cx="104775" cy="190500"/>
    <xdr:sp macro="" textlink="">
      <xdr:nvSpPr>
        <xdr:cNvPr id="3003" name="Text Box 2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319</xdr:row>
      <xdr:rowOff>0</xdr:rowOff>
    </xdr:from>
    <xdr:ext cx="447675" cy="200025"/>
    <xdr:sp macro="" textlink="">
      <xdr:nvSpPr>
        <xdr:cNvPr id="3166" name="Text Box 1"/>
        <xdr:cNvSpPr>
          <a:spLocks noChangeArrowheads="1"/>
        </xdr:cNvSpPr>
      </xdr:nvSpPr>
      <xdr:spPr bwMode="auto">
        <a:xfrm>
          <a:off x="0" y="17287875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319</xdr:row>
      <xdr:rowOff>0</xdr:rowOff>
    </xdr:from>
    <xdr:ext cx="390525" cy="200025"/>
    <xdr:sp macro="" textlink="">
      <xdr:nvSpPr>
        <xdr:cNvPr id="3167" name="Text Box 2"/>
        <xdr:cNvSpPr>
          <a:spLocks noChangeArrowheads="1"/>
        </xdr:cNvSpPr>
      </xdr:nvSpPr>
      <xdr:spPr bwMode="auto">
        <a:xfrm>
          <a:off x="0" y="17287875"/>
          <a:ext cx="390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319</xdr:row>
      <xdr:rowOff>0</xdr:rowOff>
    </xdr:from>
    <xdr:ext cx="104775" cy="200025"/>
    <xdr:sp macro="" textlink="">
      <xdr:nvSpPr>
        <xdr:cNvPr id="3168" name="Text Box 1"/>
        <xdr:cNvSpPr>
          <a:spLocks noChangeArrowheads="1"/>
        </xdr:cNvSpPr>
      </xdr:nvSpPr>
      <xdr:spPr bwMode="auto">
        <a:xfrm>
          <a:off x="0" y="172878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69" name="Text Box 1"/>
        <xdr:cNvSpPr>
          <a:spLocks noChangeArrowheads="1"/>
        </xdr:cNvSpPr>
      </xdr:nvSpPr>
      <xdr:spPr bwMode="auto">
        <a:xfrm>
          <a:off x="0" y="18087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70" name="Text Box 2"/>
        <xdr:cNvSpPr>
          <a:spLocks noChangeArrowheads="1"/>
        </xdr:cNvSpPr>
      </xdr:nvSpPr>
      <xdr:spPr bwMode="auto">
        <a:xfrm>
          <a:off x="0" y="18087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71" name="Text Box 1"/>
        <xdr:cNvSpPr>
          <a:spLocks noChangeArrowheads="1"/>
        </xdr:cNvSpPr>
      </xdr:nvSpPr>
      <xdr:spPr bwMode="auto">
        <a:xfrm>
          <a:off x="0" y="18087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72" name="Text Box 2"/>
        <xdr:cNvSpPr>
          <a:spLocks noChangeArrowheads="1"/>
        </xdr:cNvSpPr>
      </xdr:nvSpPr>
      <xdr:spPr bwMode="auto">
        <a:xfrm>
          <a:off x="0" y="18087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293</xdr:row>
      <xdr:rowOff>0</xdr:rowOff>
    </xdr:from>
    <xdr:ext cx="104775" cy="190500"/>
    <xdr:sp macro="" textlink="">
      <xdr:nvSpPr>
        <xdr:cNvPr id="3173" name="Text Box 1"/>
        <xdr:cNvSpPr>
          <a:spLocks noChangeArrowheads="1"/>
        </xdr:cNvSpPr>
      </xdr:nvSpPr>
      <xdr:spPr bwMode="auto">
        <a:xfrm>
          <a:off x="0" y="12458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293</xdr:row>
      <xdr:rowOff>0</xdr:rowOff>
    </xdr:from>
    <xdr:ext cx="104775" cy="190500"/>
    <xdr:sp macro="" textlink="">
      <xdr:nvSpPr>
        <xdr:cNvPr id="3174" name="Text Box 2"/>
        <xdr:cNvSpPr>
          <a:spLocks noChangeArrowheads="1"/>
        </xdr:cNvSpPr>
      </xdr:nvSpPr>
      <xdr:spPr bwMode="auto">
        <a:xfrm>
          <a:off x="0" y="12458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293</xdr:row>
      <xdr:rowOff>0</xdr:rowOff>
    </xdr:from>
    <xdr:ext cx="104775" cy="190500"/>
    <xdr:sp macro="" textlink="">
      <xdr:nvSpPr>
        <xdr:cNvPr id="3175" name="Text Box 1"/>
        <xdr:cNvSpPr>
          <a:spLocks noChangeArrowheads="1"/>
        </xdr:cNvSpPr>
      </xdr:nvSpPr>
      <xdr:spPr bwMode="auto">
        <a:xfrm>
          <a:off x="0" y="12458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293</xdr:row>
      <xdr:rowOff>0</xdr:rowOff>
    </xdr:from>
    <xdr:ext cx="104775" cy="190500"/>
    <xdr:sp macro="" textlink="">
      <xdr:nvSpPr>
        <xdr:cNvPr id="3176" name="Text Box 2"/>
        <xdr:cNvSpPr>
          <a:spLocks noChangeArrowheads="1"/>
        </xdr:cNvSpPr>
      </xdr:nvSpPr>
      <xdr:spPr bwMode="auto">
        <a:xfrm>
          <a:off x="0" y="12458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293</xdr:row>
      <xdr:rowOff>0</xdr:rowOff>
    </xdr:from>
    <xdr:ext cx="104775" cy="190500"/>
    <xdr:sp macro="" textlink="">
      <xdr:nvSpPr>
        <xdr:cNvPr id="3177" name="Text Box 1"/>
        <xdr:cNvSpPr>
          <a:spLocks noChangeArrowheads="1"/>
        </xdr:cNvSpPr>
      </xdr:nvSpPr>
      <xdr:spPr bwMode="auto">
        <a:xfrm>
          <a:off x="0" y="12458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293</xdr:row>
      <xdr:rowOff>0</xdr:rowOff>
    </xdr:from>
    <xdr:ext cx="104775" cy="190500"/>
    <xdr:sp macro="" textlink="">
      <xdr:nvSpPr>
        <xdr:cNvPr id="3178" name="Text Box 2"/>
        <xdr:cNvSpPr>
          <a:spLocks noChangeArrowheads="1"/>
        </xdr:cNvSpPr>
      </xdr:nvSpPr>
      <xdr:spPr bwMode="auto">
        <a:xfrm>
          <a:off x="0" y="12458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293</xdr:row>
      <xdr:rowOff>0</xdr:rowOff>
    </xdr:from>
    <xdr:ext cx="104775" cy="190500"/>
    <xdr:sp macro="" textlink="">
      <xdr:nvSpPr>
        <xdr:cNvPr id="3179" name="Text Box 1"/>
        <xdr:cNvSpPr>
          <a:spLocks noChangeArrowheads="1"/>
        </xdr:cNvSpPr>
      </xdr:nvSpPr>
      <xdr:spPr bwMode="auto">
        <a:xfrm>
          <a:off x="0" y="12458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293</xdr:row>
      <xdr:rowOff>0</xdr:rowOff>
    </xdr:from>
    <xdr:ext cx="104775" cy="190500"/>
    <xdr:sp macro="" textlink="">
      <xdr:nvSpPr>
        <xdr:cNvPr id="3180" name="Text Box 2"/>
        <xdr:cNvSpPr>
          <a:spLocks noChangeArrowheads="1"/>
        </xdr:cNvSpPr>
      </xdr:nvSpPr>
      <xdr:spPr bwMode="auto">
        <a:xfrm>
          <a:off x="0" y="12458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326</xdr:row>
      <xdr:rowOff>0</xdr:rowOff>
    </xdr:from>
    <xdr:ext cx="104775" cy="190500"/>
    <xdr:sp macro="" textlink="">
      <xdr:nvSpPr>
        <xdr:cNvPr id="3181" name="Text Box 1"/>
        <xdr:cNvSpPr>
          <a:spLocks noChangeArrowheads="1"/>
        </xdr:cNvSpPr>
      </xdr:nvSpPr>
      <xdr:spPr bwMode="auto">
        <a:xfrm>
          <a:off x="0" y="18688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326</xdr:row>
      <xdr:rowOff>0</xdr:rowOff>
    </xdr:from>
    <xdr:ext cx="104775" cy="190500"/>
    <xdr:sp macro="" textlink="">
      <xdr:nvSpPr>
        <xdr:cNvPr id="3182" name="Text Box 2"/>
        <xdr:cNvSpPr>
          <a:spLocks noChangeArrowheads="1"/>
        </xdr:cNvSpPr>
      </xdr:nvSpPr>
      <xdr:spPr bwMode="auto">
        <a:xfrm>
          <a:off x="0" y="18688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326</xdr:row>
      <xdr:rowOff>0</xdr:rowOff>
    </xdr:from>
    <xdr:ext cx="104775" cy="190500"/>
    <xdr:sp macro="" textlink="">
      <xdr:nvSpPr>
        <xdr:cNvPr id="3183" name="Text Box 1"/>
        <xdr:cNvSpPr>
          <a:spLocks noChangeArrowheads="1"/>
        </xdr:cNvSpPr>
      </xdr:nvSpPr>
      <xdr:spPr bwMode="auto">
        <a:xfrm>
          <a:off x="0" y="18688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326</xdr:row>
      <xdr:rowOff>0</xdr:rowOff>
    </xdr:from>
    <xdr:ext cx="104775" cy="190500"/>
    <xdr:sp macro="" textlink="">
      <xdr:nvSpPr>
        <xdr:cNvPr id="3184" name="Text Box 2"/>
        <xdr:cNvSpPr>
          <a:spLocks noChangeArrowheads="1"/>
        </xdr:cNvSpPr>
      </xdr:nvSpPr>
      <xdr:spPr bwMode="auto">
        <a:xfrm>
          <a:off x="0" y="18688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326</xdr:row>
      <xdr:rowOff>0</xdr:rowOff>
    </xdr:from>
    <xdr:ext cx="104775" cy="190500"/>
    <xdr:sp macro="" textlink="">
      <xdr:nvSpPr>
        <xdr:cNvPr id="3185" name="Text Box 1"/>
        <xdr:cNvSpPr>
          <a:spLocks noChangeArrowheads="1"/>
        </xdr:cNvSpPr>
      </xdr:nvSpPr>
      <xdr:spPr bwMode="auto">
        <a:xfrm>
          <a:off x="0" y="18688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326</xdr:row>
      <xdr:rowOff>0</xdr:rowOff>
    </xdr:from>
    <xdr:ext cx="104775" cy="190500"/>
    <xdr:sp macro="" textlink="">
      <xdr:nvSpPr>
        <xdr:cNvPr id="3186" name="Text Box 2"/>
        <xdr:cNvSpPr>
          <a:spLocks noChangeArrowheads="1"/>
        </xdr:cNvSpPr>
      </xdr:nvSpPr>
      <xdr:spPr bwMode="auto">
        <a:xfrm>
          <a:off x="0" y="18688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326</xdr:row>
      <xdr:rowOff>0</xdr:rowOff>
    </xdr:from>
    <xdr:ext cx="104775" cy="190500"/>
    <xdr:sp macro="" textlink="">
      <xdr:nvSpPr>
        <xdr:cNvPr id="3187" name="Text Box 1"/>
        <xdr:cNvSpPr>
          <a:spLocks noChangeArrowheads="1"/>
        </xdr:cNvSpPr>
      </xdr:nvSpPr>
      <xdr:spPr bwMode="auto">
        <a:xfrm>
          <a:off x="0" y="18688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326</xdr:row>
      <xdr:rowOff>0</xdr:rowOff>
    </xdr:from>
    <xdr:ext cx="104775" cy="190500"/>
    <xdr:sp macro="" textlink="">
      <xdr:nvSpPr>
        <xdr:cNvPr id="3188" name="Text Box 2"/>
        <xdr:cNvSpPr>
          <a:spLocks noChangeArrowheads="1"/>
        </xdr:cNvSpPr>
      </xdr:nvSpPr>
      <xdr:spPr bwMode="auto">
        <a:xfrm>
          <a:off x="0" y="18688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321</xdr:row>
      <xdr:rowOff>0</xdr:rowOff>
    </xdr:from>
    <xdr:ext cx="104775" cy="200025"/>
    <xdr:sp macro="" textlink="">
      <xdr:nvSpPr>
        <xdr:cNvPr id="3189" name="Text Box 1"/>
        <xdr:cNvSpPr>
          <a:spLocks noChangeArrowheads="1"/>
        </xdr:cNvSpPr>
      </xdr:nvSpPr>
      <xdr:spPr bwMode="auto">
        <a:xfrm>
          <a:off x="0" y="176879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312</xdr:row>
      <xdr:rowOff>0</xdr:rowOff>
    </xdr:from>
    <xdr:ext cx="104775" cy="209550"/>
    <xdr:sp macro="" textlink="">
      <xdr:nvSpPr>
        <xdr:cNvPr id="3190" name="Text Box 1"/>
        <xdr:cNvSpPr>
          <a:spLocks noChangeArrowheads="1"/>
        </xdr:cNvSpPr>
      </xdr:nvSpPr>
      <xdr:spPr bwMode="auto">
        <a:xfrm>
          <a:off x="0" y="16087725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318</xdr:row>
      <xdr:rowOff>0</xdr:rowOff>
    </xdr:from>
    <xdr:ext cx="104775" cy="190500"/>
    <xdr:sp macro="" textlink="">
      <xdr:nvSpPr>
        <xdr:cNvPr id="3191" name="Text Box 1"/>
        <xdr:cNvSpPr>
          <a:spLocks noChangeArrowheads="1"/>
        </xdr:cNvSpPr>
      </xdr:nvSpPr>
      <xdr:spPr bwMode="auto">
        <a:xfrm>
          <a:off x="0" y="17087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318</xdr:row>
      <xdr:rowOff>0</xdr:rowOff>
    </xdr:from>
    <xdr:ext cx="104775" cy="190500"/>
    <xdr:sp macro="" textlink="">
      <xdr:nvSpPr>
        <xdr:cNvPr id="3192" name="Text Box 2"/>
        <xdr:cNvSpPr>
          <a:spLocks noChangeArrowheads="1"/>
        </xdr:cNvSpPr>
      </xdr:nvSpPr>
      <xdr:spPr bwMode="auto">
        <a:xfrm>
          <a:off x="0" y="17087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318</xdr:row>
      <xdr:rowOff>0</xdr:rowOff>
    </xdr:from>
    <xdr:ext cx="104775" cy="190500"/>
    <xdr:sp macro="" textlink="">
      <xdr:nvSpPr>
        <xdr:cNvPr id="3193" name="Text Box 1"/>
        <xdr:cNvSpPr>
          <a:spLocks noChangeArrowheads="1"/>
        </xdr:cNvSpPr>
      </xdr:nvSpPr>
      <xdr:spPr bwMode="auto">
        <a:xfrm>
          <a:off x="0" y="17087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318</xdr:row>
      <xdr:rowOff>0</xdr:rowOff>
    </xdr:from>
    <xdr:ext cx="104775" cy="190500"/>
    <xdr:sp macro="" textlink="">
      <xdr:nvSpPr>
        <xdr:cNvPr id="3194" name="Text Box 2"/>
        <xdr:cNvSpPr>
          <a:spLocks noChangeArrowheads="1"/>
        </xdr:cNvSpPr>
      </xdr:nvSpPr>
      <xdr:spPr bwMode="auto">
        <a:xfrm>
          <a:off x="0" y="17087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321</xdr:row>
      <xdr:rowOff>0</xdr:rowOff>
    </xdr:from>
    <xdr:ext cx="104775" cy="190500"/>
    <xdr:sp macro="" textlink="">
      <xdr:nvSpPr>
        <xdr:cNvPr id="3195" name="Text Box 1"/>
        <xdr:cNvSpPr>
          <a:spLocks noChangeArrowheads="1"/>
        </xdr:cNvSpPr>
      </xdr:nvSpPr>
      <xdr:spPr bwMode="auto">
        <a:xfrm>
          <a:off x="0" y="1768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321</xdr:row>
      <xdr:rowOff>0</xdr:rowOff>
    </xdr:from>
    <xdr:ext cx="104775" cy="190500"/>
    <xdr:sp macro="" textlink="">
      <xdr:nvSpPr>
        <xdr:cNvPr id="3196" name="Text Box 2"/>
        <xdr:cNvSpPr>
          <a:spLocks noChangeArrowheads="1"/>
        </xdr:cNvSpPr>
      </xdr:nvSpPr>
      <xdr:spPr bwMode="auto">
        <a:xfrm>
          <a:off x="0" y="1768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321</xdr:row>
      <xdr:rowOff>0</xdr:rowOff>
    </xdr:from>
    <xdr:ext cx="104775" cy="190500"/>
    <xdr:sp macro="" textlink="">
      <xdr:nvSpPr>
        <xdr:cNvPr id="3197" name="Text Box 1"/>
        <xdr:cNvSpPr>
          <a:spLocks noChangeArrowheads="1"/>
        </xdr:cNvSpPr>
      </xdr:nvSpPr>
      <xdr:spPr bwMode="auto">
        <a:xfrm>
          <a:off x="0" y="1768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321</xdr:row>
      <xdr:rowOff>0</xdr:rowOff>
    </xdr:from>
    <xdr:ext cx="104775" cy="190500"/>
    <xdr:sp macro="" textlink="">
      <xdr:nvSpPr>
        <xdr:cNvPr id="3198" name="Text Box 2"/>
        <xdr:cNvSpPr>
          <a:spLocks noChangeArrowheads="1"/>
        </xdr:cNvSpPr>
      </xdr:nvSpPr>
      <xdr:spPr bwMode="auto">
        <a:xfrm>
          <a:off x="0" y="1768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321</xdr:row>
      <xdr:rowOff>0</xdr:rowOff>
    </xdr:from>
    <xdr:ext cx="104775" cy="190500"/>
    <xdr:sp macro="" textlink="">
      <xdr:nvSpPr>
        <xdr:cNvPr id="3199" name="Text Box 1"/>
        <xdr:cNvSpPr>
          <a:spLocks noChangeArrowheads="1"/>
        </xdr:cNvSpPr>
      </xdr:nvSpPr>
      <xdr:spPr bwMode="auto">
        <a:xfrm>
          <a:off x="0" y="1768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321</xdr:row>
      <xdr:rowOff>0</xdr:rowOff>
    </xdr:from>
    <xdr:ext cx="104775" cy="190500"/>
    <xdr:sp macro="" textlink="">
      <xdr:nvSpPr>
        <xdr:cNvPr id="3200" name="Text Box 2"/>
        <xdr:cNvSpPr>
          <a:spLocks noChangeArrowheads="1"/>
        </xdr:cNvSpPr>
      </xdr:nvSpPr>
      <xdr:spPr bwMode="auto">
        <a:xfrm>
          <a:off x="0" y="1768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321</xdr:row>
      <xdr:rowOff>0</xdr:rowOff>
    </xdr:from>
    <xdr:ext cx="104775" cy="190500"/>
    <xdr:sp macro="" textlink="">
      <xdr:nvSpPr>
        <xdr:cNvPr id="3201" name="Text Box 1"/>
        <xdr:cNvSpPr>
          <a:spLocks noChangeArrowheads="1"/>
        </xdr:cNvSpPr>
      </xdr:nvSpPr>
      <xdr:spPr bwMode="auto">
        <a:xfrm>
          <a:off x="0" y="1768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321</xdr:row>
      <xdr:rowOff>0</xdr:rowOff>
    </xdr:from>
    <xdr:ext cx="104775" cy="190500"/>
    <xdr:sp macro="" textlink="">
      <xdr:nvSpPr>
        <xdr:cNvPr id="3202" name="Text Box 2"/>
        <xdr:cNvSpPr>
          <a:spLocks noChangeArrowheads="1"/>
        </xdr:cNvSpPr>
      </xdr:nvSpPr>
      <xdr:spPr bwMode="auto">
        <a:xfrm>
          <a:off x="0" y="1768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330</xdr:row>
      <xdr:rowOff>0</xdr:rowOff>
    </xdr:from>
    <xdr:ext cx="104775" cy="190500"/>
    <xdr:sp macro="" textlink="">
      <xdr:nvSpPr>
        <xdr:cNvPr id="3203" name="Text Box 1"/>
        <xdr:cNvSpPr>
          <a:spLocks noChangeArrowheads="1"/>
        </xdr:cNvSpPr>
      </xdr:nvSpPr>
      <xdr:spPr bwMode="auto">
        <a:xfrm>
          <a:off x="0" y="1948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330</xdr:row>
      <xdr:rowOff>0</xdr:rowOff>
    </xdr:from>
    <xdr:ext cx="104775" cy="190500"/>
    <xdr:sp macro="" textlink="">
      <xdr:nvSpPr>
        <xdr:cNvPr id="3204" name="Text Box 2"/>
        <xdr:cNvSpPr>
          <a:spLocks noChangeArrowheads="1"/>
        </xdr:cNvSpPr>
      </xdr:nvSpPr>
      <xdr:spPr bwMode="auto">
        <a:xfrm>
          <a:off x="0" y="1948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330</xdr:row>
      <xdr:rowOff>0</xdr:rowOff>
    </xdr:from>
    <xdr:ext cx="104775" cy="190500"/>
    <xdr:sp macro="" textlink="">
      <xdr:nvSpPr>
        <xdr:cNvPr id="3205" name="Text Box 1"/>
        <xdr:cNvSpPr>
          <a:spLocks noChangeArrowheads="1"/>
        </xdr:cNvSpPr>
      </xdr:nvSpPr>
      <xdr:spPr bwMode="auto">
        <a:xfrm>
          <a:off x="0" y="1948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330</xdr:row>
      <xdr:rowOff>0</xdr:rowOff>
    </xdr:from>
    <xdr:ext cx="104775" cy="190500"/>
    <xdr:sp macro="" textlink="">
      <xdr:nvSpPr>
        <xdr:cNvPr id="3206" name="Text Box 2"/>
        <xdr:cNvSpPr>
          <a:spLocks noChangeArrowheads="1"/>
        </xdr:cNvSpPr>
      </xdr:nvSpPr>
      <xdr:spPr bwMode="auto">
        <a:xfrm>
          <a:off x="0" y="1948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330</xdr:row>
      <xdr:rowOff>0</xdr:rowOff>
    </xdr:from>
    <xdr:ext cx="104775" cy="190500"/>
    <xdr:sp macro="" textlink="">
      <xdr:nvSpPr>
        <xdr:cNvPr id="3207" name="Text Box 1"/>
        <xdr:cNvSpPr>
          <a:spLocks noChangeArrowheads="1"/>
        </xdr:cNvSpPr>
      </xdr:nvSpPr>
      <xdr:spPr bwMode="auto">
        <a:xfrm>
          <a:off x="0" y="1948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330</xdr:row>
      <xdr:rowOff>0</xdr:rowOff>
    </xdr:from>
    <xdr:ext cx="104775" cy="190500"/>
    <xdr:sp macro="" textlink="">
      <xdr:nvSpPr>
        <xdr:cNvPr id="3208" name="Text Box 2"/>
        <xdr:cNvSpPr>
          <a:spLocks noChangeArrowheads="1"/>
        </xdr:cNvSpPr>
      </xdr:nvSpPr>
      <xdr:spPr bwMode="auto">
        <a:xfrm>
          <a:off x="0" y="1948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330</xdr:row>
      <xdr:rowOff>0</xdr:rowOff>
    </xdr:from>
    <xdr:ext cx="104775" cy="190500"/>
    <xdr:sp macro="" textlink="">
      <xdr:nvSpPr>
        <xdr:cNvPr id="3209" name="Text Box 1"/>
        <xdr:cNvSpPr>
          <a:spLocks noChangeArrowheads="1"/>
        </xdr:cNvSpPr>
      </xdr:nvSpPr>
      <xdr:spPr bwMode="auto">
        <a:xfrm>
          <a:off x="0" y="1948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330</xdr:row>
      <xdr:rowOff>0</xdr:rowOff>
    </xdr:from>
    <xdr:ext cx="104775" cy="190500"/>
    <xdr:sp macro="" textlink="">
      <xdr:nvSpPr>
        <xdr:cNvPr id="3210" name="Text Box 2"/>
        <xdr:cNvSpPr>
          <a:spLocks noChangeArrowheads="1"/>
        </xdr:cNvSpPr>
      </xdr:nvSpPr>
      <xdr:spPr bwMode="auto">
        <a:xfrm>
          <a:off x="0" y="1948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302</xdr:row>
      <xdr:rowOff>0</xdr:rowOff>
    </xdr:from>
    <xdr:ext cx="104775" cy="190500"/>
    <xdr:sp macro="" textlink="">
      <xdr:nvSpPr>
        <xdr:cNvPr id="3211" name="Text Box 1"/>
        <xdr:cNvSpPr>
          <a:spLocks noChangeArrowheads="1"/>
        </xdr:cNvSpPr>
      </xdr:nvSpPr>
      <xdr:spPr bwMode="auto">
        <a:xfrm>
          <a:off x="0" y="1405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302</xdr:row>
      <xdr:rowOff>0</xdr:rowOff>
    </xdr:from>
    <xdr:ext cx="104775" cy="190500"/>
    <xdr:sp macro="" textlink="">
      <xdr:nvSpPr>
        <xdr:cNvPr id="3212" name="Text Box 2"/>
        <xdr:cNvSpPr>
          <a:spLocks noChangeArrowheads="1"/>
        </xdr:cNvSpPr>
      </xdr:nvSpPr>
      <xdr:spPr bwMode="auto">
        <a:xfrm>
          <a:off x="0" y="1405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302</xdr:row>
      <xdr:rowOff>0</xdr:rowOff>
    </xdr:from>
    <xdr:ext cx="104775" cy="190500"/>
    <xdr:sp macro="" textlink="">
      <xdr:nvSpPr>
        <xdr:cNvPr id="3213" name="Text Box 1"/>
        <xdr:cNvSpPr>
          <a:spLocks noChangeArrowheads="1"/>
        </xdr:cNvSpPr>
      </xdr:nvSpPr>
      <xdr:spPr bwMode="auto">
        <a:xfrm>
          <a:off x="0" y="1405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302</xdr:row>
      <xdr:rowOff>0</xdr:rowOff>
    </xdr:from>
    <xdr:ext cx="104775" cy="190500"/>
    <xdr:sp macro="" textlink="">
      <xdr:nvSpPr>
        <xdr:cNvPr id="3214" name="Text Box 2"/>
        <xdr:cNvSpPr>
          <a:spLocks noChangeArrowheads="1"/>
        </xdr:cNvSpPr>
      </xdr:nvSpPr>
      <xdr:spPr bwMode="auto">
        <a:xfrm>
          <a:off x="0" y="1405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302</xdr:row>
      <xdr:rowOff>0</xdr:rowOff>
    </xdr:from>
    <xdr:ext cx="104775" cy="190500"/>
    <xdr:sp macro="" textlink="">
      <xdr:nvSpPr>
        <xdr:cNvPr id="3215" name="Text Box 1"/>
        <xdr:cNvSpPr>
          <a:spLocks noChangeArrowheads="1"/>
        </xdr:cNvSpPr>
      </xdr:nvSpPr>
      <xdr:spPr bwMode="auto">
        <a:xfrm>
          <a:off x="0" y="1405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302</xdr:row>
      <xdr:rowOff>0</xdr:rowOff>
    </xdr:from>
    <xdr:ext cx="104775" cy="190500"/>
    <xdr:sp macro="" textlink="">
      <xdr:nvSpPr>
        <xdr:cNvPr id="3216" name="Text Box 2"/>
        <xdr:cNvSpPr>
          <a:spLocks noChangeArrowheads="1"/>
        </xdr:cNvSpPr>
      </xdr:nvSpPr>
      <xdr:spPr bwMode="auto">
        <a:xfrm>
          <a:off x="0" y="1405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302</xdr:row>
      <xdr:rowOff>0</xdr:rowOff>
    </xdr:from>
    <xdr:ext cx="104775" cy="190500"/>
    <xdr:sp macro="" textlink="">
      <xdr:nvSpPr>
        <xdr:cNvPr id="3217" name="Text Box 1"/>
        <xdr:cNvSpPr>
          <a:spLocks noChangeArrowheads="1"/>
        </xdr:cNvSpPr>
      </xdr:nvSpPr>
      <xdr:spPr bwMode="auto">
        <a:xfrm>
          <a:off x="0" y="1405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302</xdr:row>
      <xdr:rowOff>0</xdr:rowOff>
    </xdr:from>
    <xdr:ext cx="104775" cy="190500"/>
    <xdr:sp macro="" textlink="">
      <xdr:nvSpPr>
        <xdr:cNvPr id="3218" name="Text Box 2"/>
        <xdr:cNvSpPr>
          <a:spLocks noChangeArrowheads="1"/>
        </xdr:cNvSpPr>
      </xdr:nvSpPr>
      <xdr:spPr bwMode="auto">
        <a:xfrm>
          <a:off x="0" y="1405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318</xdr:row>
      <xdr:rowOff>0</xdr:rowOff>
    </xdr:from>
    <xdr:ext cx="104775" cy="238125"/>
    <xdr:sp macro="" textlink="">
      <xdr:nvSpPr>
        <xdr:cNvPr id="3219" name="Text Box 1"/>
        <xdr:cNvSpPr>
          <a:spLocks noChangeArrowheads="1"/>
        </xdr:cNvSpPr>
      </xdr:nvSpPr>
      <xdr:spPr bwMode="auto">
        <a:xfrm>
          <a:off x="0" y="170878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269</xdr:row>
      <xdr:rowOff>0</xdr:rowOff>
    </xdr:from>
    <xdr:ext cx="104775" cy="190500"/>
    <xdr:sp macro="" textlink="">
      <xdr:nvSpPr>
        <xdr:cNvPr id="3220" name="Text Box 1"/>
        <xdr:cNvSpPr>
          <a:spLocks noChangeArrowheads="1"/>
        </xdr:cNvSpPr>
      </xdr:nvSpPr>
      <xdr:spPr bwMode="auto">
        <a:xfrm>
          <a:off x="0" y="762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269</xdr:row>
      <xdr:rowOff>0</xdr:rowOff>
    </xdr:from>
    <xdr:ext cx="104775" cy="190500"/>
    <xdr:sp macro="" textlink="">
      <xdr:nvSpPr>
        <xdr:cNvPr id="3221" name="Text Box 2"/>
        <xdr:cNvSpPr>
          <a:spLocks noChangeArrowheads="1"/>
        </xdr:cNvSpPr>
      </xdr:nvSpPr>
      <xdr:spPr bwMode="auto">
        <a:xfrm>
          <a:off x="0" y="762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269</xdr:row>
      <xdr:rowOff>0</xdr:rowOff>
    </xdr:from>
    <xdr:ext cx="104775" cy="190500"/>
    <xdr:sp macro="" textlink="">
      <xdr:nvSpPr>
        <xdr:cNvPr id="3222" name="Text Box 1"/>
        <xdr:cNvSpPr>
          <a:spLocks noChangeArrowheads="1"/>
        </xdr:cNvSpPr>
      </xdr:nvSpPr>
      <xdr:spPr bwMode="auto">
        <a:xfrm>
          <a:off x="0" y="762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269</xdr:row>
      <xdr:rowOff>0</xdr:rowOff>
    </xdr:from>
    <xdr:ext cx="104775" cy="190500"/>
    <xdr:sp macro="" textlink="">
      <xdr:nvSpPr>
        <xdr:cNvPr id="3223" name="Text Box 2"/>
        <xdr:cNvSpPr>
          <a:spLocks noChangeArrowheads="1"/>
        </xdr:cNvSpPr>
      </xdr:nvSpPr>
      <xdr:spPr bwMode="auto">
        <a:xfrm>
          <a:off x="0" y="762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269</xdr:row>
      <xdr:rowOff>0</xdr:rowOff>
    </xdr:from>
    <xdr:ext cx="104775" cy="190500"/>
    <xdr:sp macro="" textlink="">
      <xdr:nvSpPr>
        <xdr:cNvPr id="3224" name="Text Box 1"/>
        <xdr:cNvSpPr>
          <a:spLocks noChangeArrowheads="1"/>
        </xdr:cNvSpPr>
      </xdr:nvSpPr>
      <xdr:spPr bwMode="auto">
        <a:xfrm>
          <a:off x="0" y="762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269</xdr:row>
      <xdr:rowOff>0</xdr:rowOff>
    </xdr:from>
    <xdr:ext cx="104775" cy="190500"/>
    <xdr:sp macro="" textlink="">
      <xdr:nvSpPr>
        <xdr:cNvPr id="3225" name="Text Box 2"/>
        <xdr:cNvSpPr>
          <a:spLocks noChangeArrowheads="1"/>
        </xdr:cNvSpPr>
      </xdr:nvSpPr>
      <xdr:spPr bwMode="auto">
        <a:xfrm>
          <a:off x="0" y="762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269</xdr:row>
      <xdr:rowOff>0</xdr:rowOff>
    </xdr:from>
    <xdr:ext cx="104775" cy="190500"/>
    <xdr:sp macro="" textlink="">
      <xdr:nvSpPr>
        <xdr:cNvPr id="3226" name="Text Box 1"/>
        <xdr:cNvSpPr>
          <a:spLocks noChangeArrowheads="1"/>
        </xdr:cNvSpPr>
      </xdr:nvSpPr>
      <xdr:spPr bwMode="auto">
        <a:xfrm>
          <a:off x="0" y="762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269</xdr:row>
      <xdr:rowOff>0</xdr:rowOff>
    </xdr:from>
    <xdr:ext cx="104775" cy="190500"/>
    <xdr:sp macro="" textlink="">
      <xdr:nvSpPr>
        <xdr:cNvPr id="3227" name="Text Box 2"/>
        <xdr:cNvSpPr>
          <a:spLocks noChangeArrowheads="1"/>
        </xdr:cNvSpPr>
      </xdr:nvSpPr>
      <xdr:spPr bwMode="auto">
        <a:xfrm>
          <a:off x="0" y="762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282</xdr:row>
      <xdr:rowOff>0</xdr:rowOff>
    </xdr:from>
    <xdr:ext cx="104775" cy="190500"/>
    <xdr:sp macro="" textlink="">
      <xdr:nvSpPr>
        <xdr:cNvPr id="3228" name="Text Box 1"/>
        <xdr:cNvSpPr>
          <a:spLocks noChangeArrowheads="1"/>
        </xdr:cNvSpPr>
      </xdr:nvSpPr>
      <xdr:spPr bwMode="auto">
        <a:xfrm>
          <a:off x="0" y="10029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282</xdr:row>
      <xdr:rowOff>0</xdr:rowOff>
    </xdr:from>
    <xdr:ext cx="104775" cy="190500"/>
    <xdr:sp macro="" textlink="">
      <xdr:nvSpPr>
        <xdr:cNvPr id="3229" name="Text Box 2"/>
        <xdr:cNvSpPr>
          <a:spLocks noChangeArrowheads="1"/>
        </xdr:cNvSpPr>
      </xdr:nvSpPr>
      <xdr:spPr bwMode="auto">
        <a:xfrm>
          <a:off x="0" y="10029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282</xdr:row>
      <xdr:rowOff>0</xdr:rowOff>
    </xdr:from>
    <xdr:ext cx="104775" cy="190500"/>
    <xdr:sp macro="" textlink="">
      <xdr:nvSpPr>
        <xdr:cNvPr id="3230" name="Text Box 1"/>
        <xdr:cNvSpPr>
          <a:spLocks noChangeArrowheads="1"/>
        </xdr:cNvSpPr>
      </xdr:nvSpPr>
      <xdr:spPr bwMode="auto">
        <a:xfrm>
          <a:off x="0" y="10029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282</xdr:row>
      <xdr:rowOff>0</xdr:rowOff>
    </xdr:from>
    <xdr:ext cx="104775" cy="190500"/>
    <xdr:sp macro="" textlink="">
      <xdr:nvSpPr>
        <xdr:cNvPr id="3231" name="Text Box 2"/>
        <xdr:cNvSpPr>
          <a:spLocks noChangeArrowheads="1"/>
        </xdr:cNvSpPr>
      </xdr:nvSpPr>
      <xdr:spPr bwMode="auto">
        <a:xfrm>
          <a:off x="0" y="10029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282</xdr:row>
      <xdr:rowOff>0</xdr:rowOff>
    </xdr:from>
    <xdr:ext cx="104775" cy="190500"/>
    <xdr:sp macro="" textlink="">
      <xdr:nvSpPr>
        <xdr:cNvPr id="3232" name="Text Box 1"/>
        <xdr:cNvSpPr>
          <a:spLocks noChangeArrowheads="1"/>
        </xdr:cNvSpPr>
      </xdr:nvSpPr>
      <xdr:spPr bwMode="auto">
        <a:xfrm>
          <a:off x="0" y="10029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282</xdr:row>
      <xdr:rowOff>0</xdr:rowOff>
    </xdr:from>
    <xdr:ext cx="104775" cy="190500"/>
    <xdr:sp macro="" textlink="">
      <xdr:nvSpPr>
        <xdr:cNvPr id="3233" name="Text Box 2"/>
        <xdr:cNvSpPr>
          <a:spLocks noChangeArrowheads="1"/>
        </xdr:cNvSpPr>
      </xdr:nvSpPr>
      <xdr:spPr bwMode="auto">
        <a:xfrm>
          <a:off x="0" y="10029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282</xdr:row>
      <xdr:rowOff>0</xdr:rowOff>
    </xdr:from>
    <xdr:ext cx="104775" cy="190500"/>
    <xdr:sp macro="" textlink="">
      <xdr:nvSpPr>
        <xdr:cNvPr id="3234" name="Text Box 1"/>
        <xdr:cNvSpPr>
          <a:spLocks noChangeArrowheads="1"/>
        </xdr:cNvSpPr>
      </xdr:nvSpPr>
      <xdr:spPr bwMode="auto">
        <a:xfrm>
          <a:off x="0" y="10029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282</xdr:row>
      <xdr:rowOff>0</xdr:rowOff>
    </xdr:from>
    <xdr:ext cx="104775" cy="190500"/>
    <xdr:sp macro="" textlink="">
      <xdr:nvSpPr>
        <xdr:cNvPr id="3235" name="Text Box 2"/>
        <xdr:cNvSpPr>
          <a:spLocks noChangeArrowheads="1"/>
        </xdr:cNvSpPr>
      </xdr:nvSpPr>
      <xdr:spPr bwMode="auto">
        <a:xfrm>
          <a:off x="0" y="10029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290</xdr:row>
      <xdr:rowOff>0</xdr:rowOff>
    </xdr:from>
    <xdr:ext cx="371475" cy="228600"/>
    <xdr:sp macro="" textlink="">
      <xdr:nvSpPr>
        <xdr:cNvPr id="3236" name="Text Box 1"/>
        <xdr:cNvSpPr>
          <a:spLocks noChangeArrowheads="1"/>
        </xdr:cNvSpPr>
      </xdr:nvSpPr>
      <xdr:spPr bwMode="auto">
        <a:xfrm>
          <a:off x="0" y="118300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290</xdr:row>
      <xdr:rowOff>0</xdr:rowOff>
    </xdr:from>
    <xdr:ext cx="342900" cy="228600"/>
    <xdr:sp macro="" textlink="">
      <xdr:nvSpPr>
        <xdr:cNvPr id="3237" name="Text Box 2"/>
        <xdr:cNvSpPr>
          <a:spLocks noChangeArrowheads="1"/>
        </xdr:cNvSpPr>
      </xdr:nvSpPr>
      <xdr:spPr bwMode="auto">
        <a:xfrm>
          <a:off x="0" y="118300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290</xdr:row>
      <xdr:rowOff>0</xdr:rowOff>
    </xdr:from>
    <xdr:ext cx="104775" cy="228600"/>
    <xdr:sp macro="" textlink="">
      <xdr:nvSpPr>
        <xdr:cNvPr id="3238" name="Text Box 1"/>
        <xdr:cNvSpPr>
          <a:spLocks noChangeArrowheads="1"/>
        </xdr:cNvSpPr>
      </xdr:nvSpPr>
      <xdr:spPr bwMode="auto">
        <a:xfrm>
          <a:off x="0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290</xdr:row>
      <xdr:rowOff>0</xdr:rowOff>
    </xdr:from>
    <xdr:ext cx="104775" cy="228600"/>
    <xdr:sp macro="" textlink="">
      <xdr:nvSpPr>
        <xdr:cNvPr id="3239" name="Text Box 1"/>
        <xdr:cNvSpPr>
          <a:spLocks noChangeArrowheads="1"/>
        </xdr:cNvSpPr>
      </xdr:nvSpPr>
      <xdr:spPr bwMode="auto">
        <a:xfrm>
          <a:off x="0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290</xdr:row>
      <xdr:rowOff>0</xdr:rowOff>
    </xdr:from>
    <xdr:ext cx="104775" cy="228600"/>
    <xdr:sp macro="" textlink="">
      <xdr:nvSpPr>
        <xdr:cNvPr id="3240" name="Text Box 2"/>
        <xdr:cNvSpPr>
          <a:spLocks noChangeArrowheads="1"/>
        </xdr:cNvSpPr>
      </xdr:nvSpPr>
      <xdr:spPr bwMode="auto">
        <a:xfrm>
          <a:off x="0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290</xdr:row>
      <xdr:rowOff>0</xdr:rowOff>
    </xdr:from>
    <xdr:ext cx="104775" cy="228600"/>
    <xdr:sp macro="" textlink="">
      <xdr:nvSpPr>
        <xdr:cNvPr id="3241" name="Text Box 1"/>
        <xdr:cNvSpPr>
          <a:spLocks noChangeArrowheads="1"/>
        </xdr:cNvSpPr>
      </xdr:nvSpPr>
      <xdr:spPr bwMode="auto">
        <a:xfrm>
          <a:off x="0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283</xdr:row>
      <xdr:rowOff>0</xdr:rowOff>
    </xdr:from>
    <xdr:ext cx="104775" cy="190500"/>
    <xdr:sp macro="" textlink="">
      <xdr:nvSpPr>
        <xdr:cNvPr id="3242" name="Text Box 1"/>
        <xdr:cNvSpPr>
          <a:spLocks noChangeArrowheads="1"/>
        </xdr:cNvSpPr>
      </xdr:nvSpPr>
      <xdr:spPr bwMode="auto">
        <a:xfrm>
          <a:off x="0" y="1122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283</xdr:row>
      <xdr:rowOff>0</xdr:rowOff>
    </xdr:from>
    <xdr:ext cx="104775" cy="190500"/>
    <xdr:sp macro="" textlink="">
      <xdr:nvSpPr>
        <xdr:cNvPr id="3243" name="Text Box 2"/>
        <xdr:cNvSpPr>
          <a:spLocks noChangeArrowheads="1"/>
        </xdr:cNvSpPr>
      </xdr:nvSpPr>
      <xdr:spPr bwMode="auto">
        <a:xfrm>
          <a:off x="0" y="1122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283</xdr:row>
      <xdr:rowOff>0</xdr:rowOff>
    </xdr:from>
    <xdr:ext cx="104775" cy="190500"/>
    <xdr:sp macro="" textlink="">
      <xdr:nvSpPr>
        <xdr:cNvPr id="3244" name="Text Box 1"/>
        <xdr:cNvSpPr>
          <a:spLocks noChangeArrowheads="1"/>
        </xdr:cNvSpPr>
      </xdr:nvSpPr>
      <xdr:spPr bwMode="auto">
        <a:xfrm>
          <a:off x="0" y="1122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283</xdr:row>
      <xdr:rowOff>0</xdr:rowOff>
    </xdr:from>
    <xdr:ext cx="104775" cy="190500"/>
    <xdr:sp macro="" textlink="">
      <xdr:nvSpPr>
        <xdr:cNvPr id="3245" name="Text Box 2"/>
        <xdr:cNvSpPr>
          <a:spLocks noChangeArrowheads="1"/>
        </xdr:cNvSpPr>
      </xdr:nvSpPr>
      <xdr:spPr bwMode="auto">
        <a:xfrm>
          <a:off x="0" y="1122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283</xdr:row>
      <xdr:rowOff>0</xdr:rowOff>
    </xdr:from>
    <xdr:ext cx="104775" cy="190500"/>
    <xdr:sp macro="" textlink="">
      <xdr:nvSpPr>
        <xdr:cNvPr id="3246" name="Text Box 1"/>
        <xdr:cNvSpPr>
          <a:spLocks noChangeArrowheads="1"/>
        </xdr:cNvSpPr>
      </xdr:nvSpPr>
      <xdr:spPr bwMode="auto">
        <a:xfrm>
          <a:off x="0" y="1122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283</xdr:row>
      <xdr:rowOff>0</xdr:rowOff>
    </xdr:from>
    <xdr:ext cx="104775" cy="190500"/>
    <xdr:sp macro="" textlink="">
      <xdr:nvSpPr>
        <xdr:cNvPr id="3247" name="Text Box 2"/>
        <xdr:cNvSpPr>
          <a:spLocks noChangeArrowheads="1"/>
        </xdr:cNvSpPr>
      </xdr:nvSpPr>
      <xdr:spPr bwMode="auto">
        <a:xfrm>
          <a:off x="0" y="1122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283</xdr:row>
      <xdr:rowOff>0</xdr:rowOff>
    </xdr:from>
    <xdr:ext cx="104775" cy="190500"/>
    <xdr:sp macro="" textlink="">
      <xdr:nvSpPr>
        <xdr:cNvPr id="3248" name="Text Box 1"/>
        <xdr:cNvSpPr>
          <a:spLocks noChangeArrowheads="1"/>
        </xdr:cNvSpPr>
      </xdr:nvSpPr>
      <xdr:spPr bwMode="auto">
        <a:xfrm>
          <a:off x="0" y="1122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283</xdr:row>
      <xdr:rowOff>0</xdr:rowOff>
    </xdr:from>
    <xdr:ext cx="104775" cy="190500"/>
    <xdr:sp macro="" textlink="">
      <xdr:nvSpPr>
        <xdr:cNvPr id="3249" name="Text Box 2"/>
        <xdr:cNvSpPr>
          <a:spLocks noChangeArrowheads="1"/>
        </xdr:cNvSpPr>
      </xdr:nvSpPr>
      <xdr:spPr bwMode="auto">
        <a:xfrm>
          <a:off x="0" y="1122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282</xdr:row>
      <xdr:rowOff>0</xdr:rowOff>
    </xdr:from>
    <xdr:ext cx="342900" cy="228600"/>
    <xdr:sp macro="" textlink="">
      <xdr:nvSpPr>
        <xdr:cNvPr id="3251" name="Text Box 2"/>
        <xdr:cNvSpPr>
          <a:spLocks noChangeArrowheads="1"/>
        </xdr:cNvSpPr>
      </xdr:nvSpPr>
      <xdr:spPr bwMode="auto">
        <a:xfrm>
          <a:off x="0" y="100298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282</xdr:row>
      <xdr:rowOff>0</xdr:rowOff>
    </xdr:from>
    <xdr:ext cx="104775" cy="228600"/>
    <xdr:sp macro="" textlink="">
      <xdr:nvSpPr>
        <xdr:cNvPr id="3252" name="Text Box 1"/>
        <xdr:cNvSpPr>
          <a:spLocks noChangeArrowheads="1"/>
        </xdr:cNvSpPr>
      </xdr:nvSpPr>
      <xdr:spPr bwMode="auto">
        <a:xfrm>
          <a:off x="0" y="10029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282</xdr:row>
      <xdr:rowOff>0</xdr:rowOff>
    </xdr:from>
    <xdr:ext cx="104775" cy="228600"/>
    <xdr:sp macro="" textlink="">
      <xdr:nvSpPr>
        <xdr:cNvPr id="3253" name="Text Box 1"/>
        <xdr:cNvSpPr>
          <a:spLocks noChangeArrowheads="1"/>
        </xdr:cNvSpPr>
      </xdr:nvSpPr>
      <xdr:spPr bwMode="auto">
        <a:xfrm>
          <a:off x="0" y="10029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282</xdr:row>
      <xdr:rowOff>0</xdr:rowOff>
    </xdr:from>
    <xdr:ext cx="104775" cy="228600"/>
    <xdr:sp macro="" textlink="">
      <xdr:nvSpPr>
        <xdr:cNvPr id="3254" name="Text Box 2"/>
        <xdr:cNvSpPr>
          <a:spLocks noChangeArrowheads="1"/>
        </xdr:cNvSpPr>
      </xdr:nvSpPr>
      <xdr:spPr bwMode="auto">
        <a:xfrm>
          <a:off x="0" y="10029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282</xdr:row>
      <xdr:rowOff>0</xdr:rowOff>
    </xdr:from>
    <xdr:ext cx="104775" cy="228600"/>
    <xdr:sp macro="" textlink="">
      <xdr:nvSpPr>
        <xdr:cNvPr id="3255" name="Text Box 1"/>
        <xdr:cNvSpPr>
          <a:spLocks noChangeArrowheads="1"/>
        </xdr:cNvSpPr>
      </xdr:nvSpPr>
      <xdr:spPr bwMode="auto">
        <a:xfrm>
          <a:off x="0" y="10029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90500"/>
    <xdr:sp macro="" textlink="">
      <xdr:nvSpPr>
        <xdr:cNvPr id="3256" name="Text Box 1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90500"/>
    <xdr:sp macro="" textlink="">
      <xdr:nvSpPr>
        <xdr:cNvPr id="3257" name="Text Box 2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90500"/>
    <xdr:sp macro="" textlink="">
      <xdr:nvSpPr>
        <xdr:cNvPr id="3258" name="Text Box 1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90500"/>
    <xdr:sp macro="" textlink="">
      <xdr:nvSpPr>
        <xdr:cNvPr id="3259" name="Text Box 2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90500"/>
    <xdr:sp macro="" textlink="">
      <xdr:nvSpPr>
        <xdr:cNvPr id="3260" name="Text Box 1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90500"/>
    <xdr:sp macro="" textlink="">
      <xdr:nvSpPr>
        <xdr:cNvPr id="3261" name="Text Box 2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90500"/>
    <xdr:sp macro="" textlink="">
      <xdr:nvSpPr>
        <xdr:cNvPr id="3262" name="Text Box 1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90500"/>
    <xdr:sp macro="" textlink="">
      <xdr:nvSpPr>
        <xdr:cNvPr id="3263" name="Text Box 2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64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65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66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67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68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69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70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71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72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73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74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75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76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77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78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79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80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81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82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83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84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85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86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87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88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89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90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91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92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93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94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289</xdr:row>
      <xdr:rowOff>0</xdr:rowOff>
    </xdr:from>
    <xdr:ext cx="104775" cy="190500"/>
    <xdr:sp macro="" textlink="">
      <xdr:nvSpPr>
        <xdr:cNvPr id="3295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296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297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298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299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00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01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02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03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04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05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06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07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08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09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10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11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12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13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14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15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16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17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18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19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20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21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22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23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24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25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26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90500"/>
    <xdr:sp macro="" textlink="">
      <xdr:nvSpPr>
        <xdr:cNvPr id="3327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28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29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30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31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32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33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34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35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36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37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38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39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40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41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42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43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371475" cy="190500"/>
    <xdr:sp macro="" textlink="">
      <xdr:nvSpPr>
        <xdr:cNvPr id="3344" name="Text Box 1"/>
        <xdr:cNvSpPr>
          <a:spLocks noChangeArrowheads="1"/>
        </xdr:cNvSpPr>
      </xdr:nvSpPr>
      <xdr:spPr bwMode="auto">
        <a:xfrm>
          <a:off x="0" y="509778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342900" cy="190500"/>
    <xdr:sp macro="" textlink="">
      <xdr:nvSpPr>
        <xdr:cNvPr id="3345" name="Text Box 2"/>
        <xdr:cNvSpPr>
          <a:spLocks noChangeArrowheads="1"/>
        </xdr:cNvSpPr>
      </xdr:nvSpPr>
      <xdr:spPr bwMode="auto">
        <a:xfrm>
          <a:off x="0" y="509778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190500"/>
    <xdr:sp macro="" textlink="">
      <xdr:nvSpPr>
        <xdr:cNvPr id="3346" name="Text Box 1"/>
        <xdr:cNvSpPr>
          <a:spLocks noChangeArrowheads="1"/>
        </xdr:cNvSpPr>
      </xdr:nvSpPr>
      <xdr:spPr bwMode="auto">
        <a:xfrm>
          <a:off x="0" y="50977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428625" cy="114300"/>
    <xdr:sp macro="" textlink="">
      <xdr:nvSpPr>
        <xdr:cNvPr id="3347" name="Text Box 2"/>
        <xdr:cNvSpPr>
          <a:spLocks noChangeArrowheads="1"/>
        </xdr:cNvSpPr>
      </xdr:nvSpPr>
      <xdr:spPr bwMode="auto">
        <a:xfrm>
          <a:off x="0" y="509778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348" name="Text Box 1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349" name="Text Box 2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350" name="Text Box 1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351" name="Text Box 2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352" name="Text Box 1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353" name="Text Box 2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354" name="Text Box 1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355" name="Text Box 2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356" name="Text Box 1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357" name="Text Box 2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358" name="Text Box 1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359" name="Text Box 2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360" name="Text Box 1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361" name="Text Box 2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362" name="Text Box 1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363" name="Text Box 2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371475" cy="190500"/>
    <xdr:sp macro="" textlink="">
      <xdr:nvSpPr>
        <xdr:cNvPr id="3364" name="Text Box 1"/>
        <xdr:cNvSpPr>
          <a:spLocks noChangeArrowheads="1"/>
        </xdr:cNvSpPr>
      </xdr:nvSpPr>
      <xdr:spPr bwMode="auto">
        <a:xfrm>
          <a:off x="0" y="499491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342900" cy="190500"/>
    <xdr:sp macro="" textlink="">
      <xdr:nvSpPr>
        <xdr:cNvPr id="3365" name="Text Box 2"/>
        <xdr:cNvSpPr>
          <a:spLocks noChangeArrowheads="1"/>
        </xdr:cNvSpPr>
      </xdr:nvSpPr>
      <xdr:spPr bwMode="auto">
        <a:xfrm>
          <a:off x="0" y="499491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366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428625" cy="114300"/>
    <xdr:sp macro="" textlink="">
      <xdr:nvSpPr>
        <xdr:cNvPr id="3367" name="Text Box 2"/>
        <xdr:cNvSpPr>
          <a:spLocks noChangeArrowheads="1"/>
        </xdr:cNvSpPr>
      </xdr:nvSpPr>
      <xdr:spPr bwMode="auto">
        <a:xfrm>
          <a:off x="0" y="499491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378</xdr:row>
      <xdr:rowOff>0</xdr:rowOff>
    </xdr:from>
    <xdr:ext cx="104775" cy="190500"/>
    <xdr:sp macro="" textlink="">
      <xdr:nvSpPr>
        <xdr:cNvPr id="3368" name="Text Box 1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378</xdr:row>
      <xdr:rowOff>0</xdr:rowOff>
    </xdr:from>
    <xdr:ext cx="104775" cy="190500"/>
    <xdr:sp macro="" textlink="">
      <xdr:nvSpPr>
        <xdr:cNvPr id="3369" name="Text Box 2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378</xdr:row>
      <xdr:rowOff>0</xdr:rowOff>
    </xdr:from>
    <xdr:ext cx="104775" cy="190500"/>
    <xdr:sp macro="" textlink="">
      <xdr:nvSpPr>
        <xdr:cNvPr id="3370" name="Text Box 1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378</xdr:row>
      <xdr:rowOff>0</xdr:rowOff>
    </xdr:from>
    <xdr:ext cx="104775" cy="190500"/>
    <xdr:sp macro="" textlink="">
      <xdr:nvSpPr>
        <xdr:cNvPr id="3371" name="Text Box 2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378</xdr:row>
      <xdr:rowOff>0</xdr:rowOff>
    </xdr:from>
    <xdr:ext cx="104775" cy="190500"/>
    <xdr:sp macro="" textlink="">
      <xdr:nvSpPr>
        <xdr:cNvPr id="3372" name="Text Box 1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378</xdr:row>
      <xdr:rowOff>0</xdr:rowOff>
    </xdr:from>
    <xdr:ext cx="104775" cy="190500"/>
    <xdr:sp macro="" textlink="">
      <xdr:nvSpPr>
        <xdr:cNvPr id="3373" name="Text Box 2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378</xdr:row>
      <xdr:rowOff>0</xdr:rowOff>
    </xdr:from>
    <xdr:ext cx="104775" cy="190500"/>
    <xdr:sp macro="" textlink="">
      <xdr:nvSpPr>
        <xdr:cNvPr id="3374" name="Text Box 1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378</xdr:row>
      <xdr:rowOff>0</xdr:rowOff>
    </xdr:from>
    <xdr:ext cx="104775" cy="190500"/>
    <xdr:sp macro="" textlink="">
      <xdr:nvSpPr>
        <xdr:cNvPr id="3375" name="Text Box 2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378</xdr:row>
      <xdr:rowOff>0</xdr:rowOff>
    </xdr:from>
    <xdr:ext cx="104775" cy="190500"/>
    <xdr:sp macro="" textlink="">
      <xdr:nvSpPr>
        <xdr:cNvPr id="3376" name="Text Box 1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378</xdr:row>
      <xdr:rowOff>0</xdr:rowOff>
    </xdr:from>
    <xdr:ext cx="104775" cy="190500"/>
    <xdr:sp macro="" textlink="">
      <xdr:nvSpPr>
        <xdr:cNvPr id="3377" name="Text Box 2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378</xdr:row>
      <xdr:rowOff>0</xdr:rowOff>
    </xdr:from>
    <xdr:ext cx="104775" cy="190500"/>
    <xdr:sp macro="" textlink="">
      <xdr:nvSpPr>
        <xdr:cNvPr id="3378" name="Text Box 1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378</xdr:row>
      <xdr:rowOff>0</xdr:rowOff>
    </xdr:from>
    <xdr:ext cx="104775" cy="190500"/>
    <xdr:sp macro="" textlink="">
      <xdr:nvSpPr>
        <xdr:cNvPr id="3379" name="Text Box 2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378</xdr:row>
      <xdr:rowOff>0</xdr:rowOff>
    </xdr:from>
    <xdr:ext cx="104775" cy="190500"/>
    <xdr:sp macro="" textlink="">
      <xdr:nvSpPr>
        <xdr:cNvPr id="3380" name="Text Box 1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378</xdr:row>
      <xdr:rowOff>0</xdr:rowOff>
    </xdr:from>
    <xdr:ext cx="104775" cy="190500"/>
    <xdr:sp macro="" textlink="">
      <xdr:nvSpPr>
        <xdr:cNvPr id="3381" name="Text Box 2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378</xdr:row>
      <xdr:rowOff>0</xdr:rowOff>
    </xdr:from>
    <xdr:ext cx="104775" cy="190500"/>
    <xdr:sp macro="" textlink="">
      <xdr:nvSpPr>
        <xdr:cNvPr id="3382" name="Text Box 1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378</xdr:row>
      <xdr:rowOff>0</xdr:rowOff>
    </xdr:from>
    <xdr:ext cx="104775" cy="190500"/>
    <xdr:sp macro="" textlink="">
      <xdr:nvSpPr>
        <xdr:cNvPr id="3383" name="Text Box 2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352</xdr:row>
      <xdr:rowOff>0</xdr:rowOff>
    </xdr:from>
    <xdr:ext cx="104775" cy="190500"/>
    <xdr:sp macro="" textlink="">
      <xdr:nvSpPr>
        <xdr:cNvPr id="3384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352</xdr:row>
      <xdr:rowOff>0</xdr:rowOff>
    </xdr:from>
    <xdr:ext cx="104775" cy="190500"/>
    <xdr:sp macro="" textlink="">
      <xdr:nvSpPr>
        <xdr:cNvPr id="3385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352</xdr:row>
      <xdr:rowOff>0</xdr:rowOff>
    </xdr:from>
    <xdr:ext cx="104775" cy="190500"/>
    <xdr:sp macro="" textlink="">
      <xdr:nvSpPr>
        <xdr:cNvPr id="3386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352</xdr:row>
      <xdr:rowOff>0</xdr:rowOff>
    </xdr:from>
    <xdr:ext cx="104775" cy="190500"/>
    <xdr:sp macro="" textlink="">
      <xdr:nvSpPr>
        <xdr:cNvPr id="3387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352</xdr:row>
      <xdr:rowOff>0</xdr:rowOff>
    </xdr:from>
    <xdr:ext cx="104775" cy="190500"/>
    <xdr:sp macro="" textlink="">
      <xdr:nvSpPr>
        <xdr:cNvPr id="3388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352</xdr:row>
      <xdr:rowOff>0</xdr:rowOff>
    </xdr:from>
    <xdr:ext cx="104775" cy="190500"/>
    <xdr:sp macro="" textlink="">
      <xdr:nvSpPr>
        <xdr:cNvPr id="3389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352</xdr:row>
      <xdr:rowOff>0</xdr:rowOff>
    </xdr:from>
    <xdr:ext cx="104775" cy="190500"/>
    <xdr:sp macro="" textlink="">
      <xdr:nvSpPr>
        <xdr:cNvPr id="3390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352</xdr:row>
      <xdr:rowOff>0</xdr:rowOff>
    </xdr:from>
    <xdr:ext cx="104775" cy="190500"/>
    <xdr:sp macro="" textlink="">
      <xdr:nvSpPr>
        <xdr:cNvPr id="3391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352</xdr:row>
      <xdr:rowOff>0</xdr:rowOff>
    </xdr:from>
    <xdr:ext cx="104775" cy="190500"/>
    <xdr:sp macro="" textlink="">
      <xdr:nvSpPr>
        <xdr:cNvPr id="3392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352</xdr:row>
      <xdr:rowOff>0</xdr:rowOff>
    </xdr:from>
    <xdr:ext cx="104775" cy="190500"/>
    <xdr:sp macro="" textlink="">
      <xdr:nvSpPr>
        <xdr:cNvPr id="3393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352</xdr:row>
      <xdr:rowOff>0</xdr:rowOff>
    </xdr:from>
    <xdr:ext cx="104775" cy="190500"/>
    <xdr:sp macro="" textlink="">
      <xdr:nvSpPr>
        <xdr:cNvPr id="3394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352</xdr:row>
      <xdr:rowOff>0</xdr:rowOff>
    </xdr:from>
    <xdr:ext cx="104775" cy="190500"/>
    <xdr:sp macro="" textlink="">
      <xdr:nvSpPr>
        <xdr:cNvPr id="3395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352</xdr:row>
      <xdr:rowOff>0</xdr:rowOff>
    </xdr:from>
    <xdr:ext cx="104775" cy="190500"/>
    <xdr:sp macro="" textlink="">
      <xdr:nvSpPr>
        <xdr:cNvPr id="3396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352</xdr:row>
      <xdr:rowOff>0</xdr:rowOff>
    </xdr:from>
    <xdr:ext cx="104775" cy="190500"/>
    <xdr:sp macro="" textlink="">
      <xdr:nvSpPr>
        <xdr:cNvPr id="3397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352</xdr:row>
      <xdr:rowOff>0</xdr:rowOff>
    </xdr:from>
    <xdr:ext cx="104775" cy="190500"/>
    <xdr:sp macro="" textlink="">
      <xdr:nvSpPr>
        <xdr:cNvPr id="3398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352</xdr:row>
      <xdr:rowOff>0</xdr:rowOff>
    </xdr:from>
    <xdr:ext cx="104775" cy="190500"/>
    <xdr:sp macro="" textlink="">
      <xdr:nvSpPr>
        <xdr:cNvPr id="3399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352</xdr:row>
      <xdr:rowOff>0</xdr:rowOff>
    </xdr:from>
    <xdr:ext cx="104775" cy="190500"/>
    <xdr:sp macro="" textlink="">
      <xdr:nvSpPr>
        <xdr:cNvPr id="3400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352</xdr:row>
      <xdr:rowOff>0</xdr:rowOff>
    </xdr:from>
    <xdr:ext cx="104775" cy="190500"/>
    <xdr:sp macro="" textlink="">
      <xdr:nvSpPr>
        <xdr:cNvPr id="3401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352</xdr:row>
      <xdr:rowOff>0</xdr:rowOff>
    </xdr:from>
    <xdr:ext cx="104775" cy="190500"/>
    <xdr:sp macro="" textlink="">
      <xdr:nvSpPr>
        <xdr:cNvPr id="3402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352</xdr:row>
      <xdr:rowOff>0</xdr:rowOff>
    </xdr:from>
    <xdr:ext cx="104775" cy="190500"/>
    <xdr:sp macro="" textlink="">
      <xdr:nvSpPr>
        <xdr:cNvPr id="3403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352</xdr:row>
      <xdr:rowOff>0</xdr:rowOff>
    </xdr:from>
    <xdr:ext cx="104775" cy="190500"/>
    <xdr:sp macro="" textlink="">
      <xdr:nvSpPr>
        <xdr:cNvPr id="3404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352</xdr:row>
      <xdr:rowOff>0</xdr:rowOff>
    </xdr:from>
    <xdr:ext cx="104775" cy="190500"/>
    <xdr:sp macro="" textlink="">
      <xdr:nvSpPr>
        <xdr:cNvPr id="3405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352</xdr:row>
      <xdr:rowOff>0</xdr:rowOff>
    </xdr:from>
    <xdr:ext cx="104775" cy="190500"/>
    <xdr:sp macro="" textlink="">
      <xdr:nvSpPr>
        <xdr:cNvPr id="3406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352</xdr:row>
      <xdr:rowOff>0</xdr:rowOff>
    </xdr:from>
    <xdr:ext cx="104775" cy="190500"/>
    <xdr:sp macro="" textlink="">
      <xdr:nvSpPr>
        <xdr:cNvPr id="3407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371475" cy="190500"/>
    <xdr:sp macro="" textlink="">
      <xdr:nvSpPr>
        <xdr:cNvPr id="3408" name="Text Box 1"/>
        <xdr:cNvSpPr>
          <a:spLocks noChangeArrowheads="1"/>
        </xdr:cNvSpPr>
      </xdr:nvSpPr>
      <xdr:spPr bwMode="auto">
        <a:xfrm>
          <a:off x="0" y="499491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342900" cy="190500"/>
    <xdr:sp macro="" textlink="">
      <xdr:nvSpPr>
        <xdr:cNvPr id="3409" name="Text Box 2"/>
        <xdr:cNvSpPr>
          <a:spLocks noChangeArrowheads="1"/>
        </xdr:cNvSpPr>
      </xdr:nvSpPr>
      <xdr:spPr bwMode="auto">
        <a:xfrm>
          <a:off x="0" y="499491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410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428625" cy="114300"/>
    <xdr:sp macro="" textlink="">
      <xdr:nvSpPr>
        <xdr:cNvPr id="3411" name="Text Box 2"/>
        <xdr:cNvSpPr>
          <a:spLocks noChangeArrowheads="1"/>
        </xdr:cNvSpPr>
      </xdr:nvSpPr>
      <xdr:spPr bwMode="auto">
        <a:xfrm>
          <a:off x="0" y="499491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412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413" name="Text Box 2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414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415" name="Text Box 2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416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417" name="Text Box 2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418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419" name="Text Box 2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420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421" name="Text Box 2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422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423" name="Text Box 2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424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425" name="Text Box 2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426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427" name="Text Box 2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371475" cy="190500"/>
    <xdr:sp macro="" textlink="">
      <xdr:nvSpPr>
        <xdr:cNvPr id="3428" name="Text Box 1"/>
        <xdr:cNvSpPr>
          <a:spLocks noChangeArrowheads="1"/>
        </xdr:cNvSpPr>
      </xdr:nvSpPr>
      <xdr:spPr bwMode="auto">
        <a:xfrm>
          <a:off x="0" y="499491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342900" cy="190500"/>
    <xdr:sp macro="" textlink="">
      <xdr:nvSpPr>
        <xdr:cNvPr id="3429" name="Text Box 2"/>
        <xdr:cNvSpPr>
          <a:spLocks noChangeArrowheads="1"/>
        </xdr:cNvSpPr>
      </xdr:nvSpPr>
      <xdr:spPr bwMode="auto">
        <a:xfrm>
          <a:off x="0" y="499491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430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428625" cy="114300"/>
    <xdr:sp macro="" textlink="">
      <xdr:nvSpPr>
        <xdr:cNvPr id="3431" name="Text Box 2"/>
        <xdr:cNvSpPr>
          <a:spLocks noChangeArrowheads="1"/>
        </xdr:cNvSpPr>
      </xdr:nvSpPr>
      <xdr:spPr bwMode="auto">
        <a:xfrm>
          <a:off x="0" y="499491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386</xdr:row>
      <xdr:rowOff>0</xdr:rowOff>
    </xdr:from>
    <xdr:ext cx="104775" cy="190500"/>
    <xdr:sp macro="" textlink="">
      <xdr:nvSpPr>
        <xdr:cNvPr id="3432" name="Text Box 1"/>
        <xdr:cNvSpPr>
          <a:spLocks noChangeArrowheads="1"/>
        </xdr:cNvSpPr>
      </xdr:nvSpPr>
      <xdr:spPr bwMode="auto">
        <a:xfrm>
          <a:off x="0" y="5640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386</xdr:row>
      <xdr:rowOff>0</xdr:rowOff>
    </xdr:from>
    <xdr:ext cx="104775" cy="190500"/>
    <xdr:sp macro="" textlink="">
      <xdr:nvSpPr>
        <xdr:cNvPr id="3433" name="Text Box 2"/>
        <xdr:cNvSpPr>
          <a:spLocks noChangeArrowheads="1"/>
        </xdr:cNvSpPr>
      </xdr:nvSpPr>
      <xdr:spPr bwMode="auto">
        <a:xfrm>
          <a:off x="0" y="5640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386</xdr:row>
      <xdr:rowOff>0</xdr:rowOff>
    </xdr:from>
    <xdr:ext cx="104775" cy="190500"/>
    <xdr:sp macro="" textlink="">
      <xdr:nvSpPr>
        <xdr:cNvPr id="3434" name="Text Box 1"/>
        <xdr:cNvSpPr>
          <a:spLocks noChangeArrowheads="1"/>
        </xdr:cNvSpPr>
      </xdr:nvSpPr>
      <xdr:spPr bwMode="auto">
        <a:xfrm>
          <a:off x="0" y="5640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386</xdr:row>
      <xdr:rowOff>0</xdr:rowOff>
    </xdr:from>
    <xdr:ext cx="104775" cy="190500"/>
    <xdr:sp macro="" textlink="">
      <xdr:nvSpPr>
        <xdr:cNvPr id="3435" name="Text Box 2"/>
        <xdr:cNvSpPr>
          <a:spLocks noChangeArrowheads="1"/>
        </xdr:cNvSpPr>
      </xdr:nvSpPr>
      <xdr:spPr bwMode="auto">
        <a:xfrm>
          <a:off x="0" y="5640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386</xdr:row>
      <xdr:rowOff>0</xdr:rowOff>
    </xdr:from>
    <xdr:ext cx="104775" cy="190500"/>
    <xdr:sp macro="" textlink="">
      <xdr:nvSpPr>
        <xdr:cNvPr id="3436" name="Text Box 1"/>
        <xdr:cNvSpPr>
          <a:spLocks noChangeArrowheads="1"/>
        </xdr:cNvSpPr>
      </xdr:nvSpPr>
      <xdr:spPr bwMode="auto">
        <a:xfrm>
          <a:off x="0" y="5640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386</xdr:row>
      <xdr:rowOff>0</xdr:rowOff>
    </xdr:from>
    <xdr:ext cx="104775" cy="190500"/>
    <xdr:sp macro="" textlink="">
      <xdr:nvSpPr>
        <xdr:cNvPr id="3437" name="Text Box 2"/>
        <xdr:cNvSpPr>
          <a:spLocks noChangeArrowheads="1"/>
        </xdr:cNvSpPr>
      </xdr:nvSpPr>
      <xdr:spPr bwMode="auto">
        <a:xfrm>
          <a:off x="0" y="5640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386</xdr:row>
      <xdr:rowOff>0</xdr:rowOff>
    </xdr:from>
    <xdr:ext cx="104775" cy="190500"/>
    <xdr:sp macro="" textlink="">
      <xdr:nvSpPr>
        <xdr:cNvPr id="3438" name="Text Box 1"/>
        <xdr:cNvSpPr>
          <a:spLocks noChangeArrowheads="1"/>
        </xdr:cNvSpPr>
      </xdr:nvSpPr>
      <xdr:spPr bwMode="auto">
        <a:xfrm>
          <a:off x="0" y="5640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386</xdr:row>
      <xdr:rowOff>0</xdr:rowOff>
    </xdr:from>
    <xdr:ext cx="104775" cy="190500"/>
    <xdr:sp macro="" textlink="">
      <xdr:nvSpPr>
        <xdr:cNvPr id="3439" name="Text Box 2"/>
        <xdr:cNvSpPr>
          <a:spLocks noChangeArrowheads="1"/>
        </xdr:cNvSpPr>
      </xdr:nvSpPr>
      <xdr:spPr bwMode="auto">
        <a:xfrm>
          <a:off x="0" y="5640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440" name="Text Box 1"/>
        <xdr:cNvSpPr>
          <a:spLocks noChangeArrowheads="1"/>
        </xdr:cNvSpPr>
      </xdr:nvSpPr>
      <xdr:spPr bwMode="auto">
        <a:xfrm>
          <a:off x="0" y="5800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441" name="Text Box 2"/>
        <xdr:cNvSpPr>
          <a:spLocks noChangeArrowheads="1"/>
        </xdr:cNvSpPr>
      </xdr:nvSpPr>
      <xdr:spPr bwMode="auto">
        <a:xfrm>
          <a:off x="0" y="5800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442" name="Text Box 1"/>
        <xdr:cNvSpPr>
          <a:spLocks noChangeArrowheads="1"/>
        </xdr:cNvSpPr>
      </xdr:nvSpPr>
      <xdr:spPr bwMode="auto">
        <a:xfrm>
          <a:off x="0" y="5800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443" name="Text Box 2"/>
        <xdr:cNvSpPr>
          <a:spLocks noChangeArrowheads="1"/>
        </xdr:cNvSpPr>
      </xdr:nvSpPr>
      <xdr:spPr bwMode="auto">
        <a:xfrm>
          <a:off x="0" y="5800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444" name="Text Box 1"/>
        <xdr:cNvSpPr>
          <a:spLocks noChangeArrowheads="1"/>
        </xdr:cNvSpPr>
      </xdr:nvSpPr>
      <xdr:spPr bwMode="auto">
        <a:xfrm>
          <a:off x="0" y="5800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445" name="Text Box 2"/>
        <xdr:cNvSpPr>
          <a:spLocks noChangeArrowheads="1"/>
        </xdr:cNvSpPr>
      </xdr:nvSpPr>
      <xdr:spPr bwMode="auto">
        <a:xfrm>
          <a:off x="0" y="5800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446" name="Text Box 1"/>
        <xdr:cNvSpPr>
          <a:spLocks noChangeArrowheads="1"/>
        </xdr:cNvSpPr>
      </xdr:nvSpPr>
      <xdr:spPr bwMode="auto">
        <a:xfrm>
          <a:off x="0" y="5800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447" name="Text Box 2"/>
        <xdr:cNvSpPr>
          <a:spLocks noChangeArrowheads="1"/>
        </xdr:cNvSpPr>
      </xdr:nvSpPr>
      <xdr:spPr bwMode="auto">
        <a:xfrm>
          <a:off x="0" y="5800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401</xdr:row>
      <xdr:rowOff>0</xdr:rowOff>
    </xdr:from>
    <xdr:ext cx="371475" cy="228600"/>
    <xdr:sp macro="" textlink="">
      <xdr:nvSpPr>
        <xdr:cNvPr id="3448" name="Text Box 1"/>
        <xdr:cNvSpPr>
          <a:spLocks noChangeArrowheads="1"/>
        </xdr:cNvSpPr>
      </xdr:nvSpPr>
      <xdr:spPr bwMode="auto">
        <a:xfrm>
          <a:off x="0" y="596360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401</xdr:row>
      <xdr:rowOff>0</xdr:rowOff>
    </xdr:from>
    <xdr:ext cx="342900" cy="228600"/>
    <xdr:sp macro="" textlink="">
      <xdr:nvSpPr>
        <xdr:cNvPr id="3449" name="Text Box 2"/>
        <xdr:cNvSpPr>
          <a:spLocks noChangeArrowheads="1"/>
        </xdr:cNvSpPr>
      </xdr:nvSpPr>
      <xdr:spPr bwMode="auto">
        <a:xfrm>
          <a:off x="0" y="596360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401</xdr:row>
      <xdr:rowOff>0</xdr:rowOff>
    </xdr:from>
    <xdr:ext cx="104775" cy="228600"/>
    <xdr:sp macro="" textlink="">
      <xdr:nvSpPr>
        <xdr:cNvPr id="3450" name="Text Box 1"/>
        <xdr:cNvSpPr>
          <a:spLocks noChangeArrowheads="1"/>
        </xdr:cNvSpPr>
      </xdr:nvSpPr>
      <xdr:spPr bwMode="auto">
        <a:xfrm>
          <a:off x="0" y="59636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401</xdr:row>
      <xdr:rowOff>0</xdr:rowOff>
    </xdr:from>
    <xdr:ext cx="104775" cy="228600"/>
    <xdr:sp macro="" textlink="">
      <xdr:nvSpPr>
        <xdr:cNvPr id="3451" name="Text Box 1"/>
        <xdr:cNvSpPr>
          <a:spLocks noChangeArrowheads="1"/>
        </xdr:cNvSpPr>
      </xdr:nvSpPr>
      <xdr:spPr bwMode="auto">
        <a:xfrm>
          <a:off x="0" y="59636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401</xdr:row>
      <xdr:rowOff>0</xdr:rowOff>
    </xdr:from>
    <xdr:ext cx="104775" cy="228600"/>
    <xdr:sp macro="" textlink="">
      <xdr:nvSpPr>
        <xdr:cNvPr id="3452" name="Text Box 2"/>
        <xdr:cNvSpPr>
          <a:spLocks noChangeArrowheads="1"/>
        </xdr:cNvSpPr>
      </xdr:nvSpPr>
      <xdr:spPr bwMode="auto">
        <a:xfrm>
          <a:off x="0" y="59636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401</xdr:row>
      <xdr:rowOff>0</xdr:rowOff>
    </xdr:from>
    <xdr:ext cx="104775" cy="228600"/>
    <xdr:sp macro="" textlink="">
      <xdr:nvSpPr>
        <xdr:cNvPr id="3453" name="Text Box 1"/>
        <xdr:cNvSpPr>
          <a:spLocks noChangeArrowheads="1"/>
        </xdr:cNvSpPr>
      </xdr:nvSpPr>
      <xdr:spPr bwMode="auto">
        <a:xfrm>
          <a:off x="0" y="59636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398</xdr:row>
      <xdr:rowOff>0</xdr:rowOff>
    </xdr:from>
    <xdr:ext cx="104775" cy="190500"/>
    <xdr:sp macro="" textlink="">
      <xdr:nvSpPr>
        <xdr:cNvPr id="3454" name="Text Box 1"/>
        <xdr:cNvSpPr>
          <a:spLocks noChangeArrowheads="1"/>
        </xdr:cNvSpPr>
      </xdr:nvSpPr>
      <xdr:spPr bwMode="auto">
        <a:xfrm>
          <a:off x="0" y="58835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398</xdr:row>
      <xdr:rowOff>0</xdr:rowOff>
    </xdr:from>
    <xdr:ext cx="104775" cy="190500"/>
    <xdr:sp macro="" textlink="">
      <xdr:nvSpPr>
        <xdr:cNvPr id="3455" name="Text Box 2"/>
        <xdr:cNvSpPr>
          <a:spLocks noChangeArrowheads="1"/>
        </xdr:cNvSpPr>
      </xdr:nvSpPr>
      <xdr:spPr bwMode="auto">
        <a:xfrm>
          <a:off x="0" y="58835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398</xdr:row>
      <xdr:rowOff>0</xdr:rowOff>
    </xdr:from>
    <xdr:ext cx="104775" cy="190500"/>
    <xdr:sp macro="" textlink="">
      <xdr:nvSpPr>
        <xdr:cNvPr id="3456" name="Text Box 1"/>
        <xdr:cNvSpPr>
          <a:spLocks noChangeArrowheads="1"/>
        </xdr:cNvSpPr>
      </xdr:nvSpPr>
      <xdr:spPr bwMode="auto">
        <a:xfrm>
          <a:off x="0" y="58835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398</xdr:row>
      <xdr:rowOff>0</xdr:rowOff>
    </xdr:from>
    <xdr:ext cx="104775" cy="190500"/>
    <xdr:sp macro="" textlink="">
      <xdr:nvSpPr>
        <xdr:cNvPr id="3457" name="Text Box 2"/>
        <xdr:cNvSpPr>
          <a:spLocks noChangeArrowheads="1"/>
        </xdr:cNvSpPr>
      </xdr:nvSpPr>
      <xdr:spPr bwMode="auto">
        <a:xfrm>
          <a:off x="0" y="58835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398</xdr:row>
      <xdr:rowOff>0</xdr:rowOff>
    </xdr:from>
    <xdr:ext cx="104775" cy="190500"/>
    <xdr:sp macro="" textlink="">
      <xdr:nvSpPr>
        <xdr:cNvPr id="3458" name="Text Box 1"/>
        <xdr:cNvSpPr>
          <a:spLocks noChangeArrowheads="1"/>
        </xdr:cNvSpPr>
      </xdr:nvSpPr>
      <xdr:spPr bwMode="auto">
        <a:xfrm>
          <a:off x="0" y="58835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398</xdr:row>
      <xdr:rowOff>0</xdr:rowOff>
    </xdr:from>
    <xdr:ext cx="104775" cy="190500"/>
    <xdr:sp macro="" textlink="">
      <xdr:nvSpPr>
        <xdr:cNvPr id="3459" name="Text Box 2"/>
        <xdr:cNvSpPr>
          <a:spLocks noChangeArrowheads="1"/>
        </xdr:cNvSpPr>
      </xdr:nvSpPr>
      <xdr:spPr bwMode="auto">
        <a:xfrm>
          <a:off x="0" y="58835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398</xdr:row>
      <xdr:rowOff>0</xdr:rowOff>
    </xdr:from>
    <xdr:ext cx="104775" cy="190500"/>
    <xdr:sp macro="" textlink="">
      <xdr:nvSpPr>
        <xdr:cNvPr id="3460" name="Text Box 1"/>
        <xdr:cNvSpPr>
          <a:spLocks noChangeArrowheads="1"/>
        </xdr:cNvSpPr>
      </xdr:nvSpPr>
      <xdr:spPr bwMode="auto">
        <a:xfrm>
          <a:off x="0" y="58835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398</xdr:row>
      <xdr:rowOff>0</xdr:rowOff>
    </xdr:from>
    <xdr:ext cx="104775" cy="190500"/>
    <xdr:sp macro="" textlink="">
      <xdr:nvSpPr>
        <xdr:cNvPr id="3461" name="Text Box 2"/>
        <xdr:cNvSpPr>
          <a:spLocks noChangeArrowheads="1"/>
        </xdr:cNvSpPr>
      </xdr:nvSpPr>
      <xdr:spPr bwMode="auto">
        <a:xfrm>
          <a:off x="0" y="58835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62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63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64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65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66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67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68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69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70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71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72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73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74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75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76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77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78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79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80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81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82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83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84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85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95250</xdr:rowOff>
    </xdr:from>
    <xdr:ext cx="428625" cy="171450"/>
    <xdr:sp macro="" textlink="">
      <xdr:nvSpPr>
        <xdr:cNvPr id="3486" name="Text Box 2"/>
        <xdr:cNvSpPr>
          <a:spLocks noChangeArrowheads="1"/>
        </xdr:cNvSpPr>
      </xdr:nvSpPr>
      <xdr:spPr bwMode="auto">
        <a:xfrm>
          <a:off x="0" y="482441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95250</xdr:rowOff>
    </xdr:from>
    <xdr:ext cx="28575" cy="171450"/>
    <xdr:sp macro="" textlink="">
      <xdr:nvSpPr>
        <xdr:cNvPr id="3487" name="Text Box 2"/>
        <xdr:cNvSpPr>
          <a:spLocks noChangeArrowheads="1"/>
        </xdr:cNvSpPr>
      </xdr:nvSpPr>
      <xdr:spPr bwMode="auto">
        <a:xfrm>
          <a:off x="0" y="482441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88" name="Text Box 1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89" name="Text Box 2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90" name="Text Box 1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91" name="Text Box 2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92" name="Text Box 1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93" name="Text Box 2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94" name="Text Box 1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95" name="Text Box 2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96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97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98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499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00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01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02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03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04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05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06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07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08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09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10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11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12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13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14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15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16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17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18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19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341</xdr:row>
      <xdr:rowOff>0</xdr:rowOff>
    </xdr:from>
    <xdr:ext cx="428625" cy="171450"/>
    <xdr:sp macro="" textlink="">
      <xdr:nvSpPr>
        <xdr:cNvPr id="3520" name="Text Box 2"/>
        <xdr:cNvSpPr>
          <a:spLocks noChangeArrowheads="1"/>
        </xdr:cNvSpPr>
      </xdr:nvSpPr>
      <xdr:spPr bwMode="auto">
        <a:xfrm>
          <a:off x="0" y="483489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341</xdr:row>
      <xdr:rowOff>0</xdr:rowOff>
    </xdr:from>
    <xdr:ext cx="104775" cy="190500"/>
    <xdr:sp macro="" textlink="">
      <xdr:nvSpPr>
        <xdr:cNvPr id="3521" name="Text Box 1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341</xdr:row>
      <xdr:rowOff>0</xdr:rowOff>
    </xdr:from>
    <xdr:ext cx="104775" cy="190500"/>
    <xdr:sp macro="" textlink="">
      <xdr:nvSpPr>
        <xdr:cNvPr id="3522" name="Text Box 2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341</xdr:row>
      <xdr:rowOff>0</xdr:rowOff>
    </xdr:from>
    <xdr:ext cx="104775" cy="190500"/>
    <xdr:sp macro="" textlink="">
      <xdr:nvSpPr>
        <xdr:cNvPr id="3523" name="Text Box 1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341</xdr:row>
      <xdr:rowOff>0</xdr:rowOff>
    </xdr:from>
    <xdr:ext cx="104775" cy="190500"/>
    <xdr:sp macro="" textlink="">
      <xdr:nvSpPr>
        <xdr:cNvPr id="3524" name="Text Box 2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341</xdr:row>
      <xdr:rowOff>0</xdr:rowOff>
    </xdr:from>
    <xdr:ext cx="28575" cy="171450"/>
    <xdr:sp macro="" textlink="">
      <xdr:nvSpPr>
        <xdr:cNvPr id="3525" name="Text Box 2"/>
        <xdr:cNvSpPr>
          <a:spLocks noChangeArrowheads="1"/>
        </xdr:cNvSpPr>
      </xdr:nvSpPr>
      <xdr:spPr bwMode="auto">
        <a:xfrm>
          <a:off x="0" y="483489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341</xdr:row>
      <xdr:rowOff>0</xdr:rowOff>
    </xdr:from>
    <xdr:ext cx="104775" cy="190500"/>
    <xdr:sp macro="" textlink="">
      <xdr:nvSpPr>
        <xdr:cNvPr id="3526" name="Text Box 1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341</xdr:row>
      <xdr:rowOff>0</xdr:rowOff>
    </xdr:from>
    <xdr:ext cx="104775" cy="190500"/>
    <xdr:sp macro="" textlink="">
      <xdr:nvSpPr>
        <xdr:cNvPr id="3527" name="Text Box 2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341</xdr:row>
      <xdr:rowOff>0</xdr:rowOff>
    </xdr:from>
    <xdr:ext cx="104775" cy="190500"/>
    <xdr:sp macro="" textlink="">
      <xdr:nvSpPr>
        <xdr:cNvPr id="3528" name="Text Box 1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341</xdr:row>
      <xdr:rowOff>0</xdr:rowOff>
    </xdr:from>
    <xdr:ext cx="104775" cy="190500"/>
    <xdr:sp macro="" textlink="">
      <xdr:nvSpPr>
        <xdr:cNvPr id="3529" name="Text Box 2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349</xdr:row>
      <xdr:rowOff>0</xdr:rowOff>
    </xdr:from>
    <xdr:ext cx="104775" cy="190500"/>
    <xdr:sp macro="" textlink="">
      <xdr:nvSpPr>
        <xdr:cNvPr id="3530" name="Text Box 1"/>
        <xdr:cNvSpPr>
          <a:spLocks noChangeArrowheads="1"/>
        </xdr:cNvSpPr>
      </xdr:nvSpPr>
      <xdr:spPr bwMode="auto">
        <a:xfrm>
          <a:off x="0" y="48948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349</xdr:row>
      <xdr:rowOff>0</xdr:rowOff>
    </xdr:from>
    <xdr:ext cx="104775" cy="190500"/>
    <xdr:sp macro="" textlink="">
      <xdr:nvSpPr>
        <xdr:cNvPr id="3531" name="Text Box 2"/>
        <xdr:cNvSpPr>
          <a:spLocks noChangeArrowheads="1"/>
        </xdr:cNvSpPr>
      </xdr:nvSpPr>
      <xdr:spPr bwMode="auto">
        <a:xfrm>
          <a:off x="0" y="48948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349</xdr:row>
      <xdr:rowOff>0</xdr:rowOff>
    </xdr:from>
    <xdr:ext cx="104775" cy="190500"/>
    <xdr:sp macro="" textlink="">
      <xdr:nvSpPr>
        <xdr:cNvPr id="3532" name="Text Box 1"/>
        <xdr:cNvSpPr>
          <a:spLocks noChangeArrowheads="1"/>
        </xdr:cNvSpPr>
      </xdr:nvSpPr>
      <xdr:spPr bwMode="auto">
        <a:xfrm>
          <a:off x="0" y="48948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349</xdr:row>
      <xdr:rowOff>0</xdr:rowOff>
    </xdr:from>
    <xdr:ext cx="104775" cy="190500"/>
    <xdr:sp macro="" textlink="">
      <xdr:nvSpPr>
        <xdr:cNvPr id="3533" name="Text Box 2"/>
        <xdr:cNvSpPr>
          <a:spLocks noChangeArrowheads="1"/>
        </xdr:cNvSpPr>
      </xdr:nvSpPr>
      <xdr:spPr bwMode="auto">
        <a:xfrm>
          <a:off x="0" y="48948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349</xdr:row>
      <xdr:rowOff>0</xdr:rowOff>
    </xdr:from>
    <xdr:ext cx="104775" cy="190500"/>
    <xdr:sp macro="" textlink="">
      <xdr:nvSpPr>
        <xdr:cNvPr id="3534" name="Text Box 1"/>
        <xdr:cNvSpPr>
          <a:spLocks noChangeArrowheads="1"/>
        </xdr:cNvSpPr>
      </xdr:nvSpPr>
      <xdr:spPr bwMode="auto">
        <a:xfrm>
          <a:off x="0" y="48948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349</xdr:row>
      <xdr:rowOff>0</xdr:rowOff>
    </xdr:from>
    <xdr:ext cx="104775" cy="190500"/>
    <xdr:sp macro="" textlink="">
      <xdr:nvSpPr>
        <xdr:cNvPr id="3535" name="Text Box 2"/>
        <xdr:cNvSpPr>
          <a:spLocks noChangeArrowheads="1"/>
        </xdr:cNvSpPr>
      </xdr:nvSpPr>
      <xdr:spPr bwMode="auto">
        <a:xfrm>
          <a:off x="0" y="48948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349</xdr:row>
      <xdr:rowOff>0</xdr:rowOff>
    </xdr:from>
    <xdr:ext cx="104775" cy="190500"/>
    <xdr:sp macro="" textlink="">
      <xdr:nvSpPr>
        <xdr:cNvPr id="3536" name="Text Box 1"/>
        <xdr:cNvSpPr>
          <a:spLocks noChangeArrowheads="1"/>
        </xdr:cNvSpPr>
      </xdr:nvSpPr>
      <xdr:spPr bwMode="auto">
        <a:xfrm>
          <a:off x="0" y="48948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349</xdr:row>
      <xdr:rowOff>0</xdr:rowOff>
    </xdr:from>
    <xdr:ext cx="104775" cy="190500"/>
    <xdr:sp macro="" textlink="">
      <xdr:nvSpPr>
        <xdr:cNvPr id="3537" name="Text Box 2"/>
        <xdr:cNvSpPr>
          <a:spLocks noChangeArrowheads="1"/>
        </xdr:cNvSpPr>
      </xdr:nvSpPr>
      <xdr:spPr bwMode="auto">
        <a:xfrm>
          <a:off x="0" y="48948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341</xdr:row>
      <xdr:rowOff>0</xdr:rowOff>
    </xdr:from>
    <xdr:ext cx="104775" cy="190500"/>
    <xdr:sp macro="" textlink="">
      <xdr:nvSpPr>
        <xdr:cNvPr id="3538" name="Text Box 1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341</xdr:row>
      <xdr:rowOff>0</xdr:rowOff>
    </xdr:from>
    <xdr:ext cx="104775" cy="190500"/>
    <xdr:sp macro="" textlink="">
      <xdr:nvSpPr>
        <xdr:cNvPr id="3539" name="Text Box 2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341</xdr:row>
      <xdr:rowOff>0</xdr:rowOff>
    </xdr:from>
    <xdr:ext cx="104775" cy="190500"/>
    <xdr:sp macro="" textlink="">
      <xdr:nvSpPr>
        <xdr:cNvPr id="3540" name="Text Box 1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341</xdr:row>
      <xdr:rowOff>0</xdr:rowOff>
    </xdr:from>
    <xdr:ext cx="104775" cy="190500"/>
    <xdr:sp macro="" textlink="">
      <xdr:nvSpPr>
        <xdr:cNvPr id="3541" name="Text Box 2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341</xdr:row>
      <xdr:rowOff>0</xdr:rowOff>
    </xdr:from>
    <xdr:ext cx="104775" cy="190500"/>
    <xdr:sp macro="" textlink="">
      <xdr:nvSpPr>
        <xdr:cNvPr id="3542" name="Text Box 1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341</xdr:row>
      <xdr:rowOff>0</xdr:rowOff>
    </xdr:from>
    <xdr:ext cx="104775" cy="190500"/>
    <xdr:sp macro="" textlink="">
      <xdr:nvSpPr>
        <xdr:cNvPr id="3543" name="Text Box 2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341</xdr:row>
      <xdr:rowOff>0</xdr:rowOff>
    </xdr:from>
    <xdr:ext cx="104775" cy="190500"/>
    <xdr:sp macro="" textlink="">
      <xdr:nvSpPr>
        <xdr:cNvPr id="3544" name="Text Box 1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341</xdr:row>
      <xdr:rowOff>0</xdr:rowOff>
    </xdr:from>
    <xdr:ext cx="104775" cy="190500"/>
    <xdr:sp macro="" textlink="">
      <xdr:nvSpPr>
        <xdr:cNvPr id="3545" name="Text Box 2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46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47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48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49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50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51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52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53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54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55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56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57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58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59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60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61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62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63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64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65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66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67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68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569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70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71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72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73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74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75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76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77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78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79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80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81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82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83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84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85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86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87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88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89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90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91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92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93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94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95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96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97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98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599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600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601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95250</xdr:rowOff>
    </xdr:from>
    <xdr:ext cx="428625" cy="171450"/>
    <xdr:sp macro="" textlink="">
      <xdr:nvSpPr>
        <xdr:cNvPr id="3602" name="Text Box 2"/>
        <xdr:cNvSpPr>
          <a:spLocks noChangeArrowheads="1"/>
        </xdr:cNvSpPr>
      </xdr:nvSpPr>
      <xdr:spPr bwMode="auto">
        <a:xfrm>
          <a:off x="0" y="482441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95250</xdr:rowOff>
    </xdr:from>
    <xdr:ext cx="28575" cy="171450"/>
    <xdr:sp macro="" textlink="">
      <xdr:nvSpPr>
        <xdr:cNvPr id="3603" name="Text Box 2"/>
        <xdr:cNvSpPr>
          <a:spLocks noChangeArrowheads="1"/>
        </xdr:cNvSpPr>
      </xdr:nvSpPr>
      <xdr:spPr bwMode="auto">
        <a:xfrm>
          <a:off x="0" y="482441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604" name="Text Box 1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605" name="Text Box 2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606" name="Text Box 1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607" name="Text Box 2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608" name="Text Box 1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609" name="Text Box 2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610" name="Text Box 1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611" name="Text Box 2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612" name="Text Box 1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613" name="Text Box 2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614" name="Text Box 1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615" name="Text Box 2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616" name="Text Box 1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617" name="Text Box 2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618" name="Text Box 1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619" name="Text Box 2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620" name="Text Box 1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621" name="Text Box 2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622" name="Text Box 1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623" name="Text Box 2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624" name="Text Box 1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625" name="Text Box 2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626" name="Text Box 1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627" name="Text Box 2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405</xdr:row>
      <xdr:rowOff>0</xdr:rowOff>
    </xdr:from>
    <xdr:ext cx="447675" cy="200025"/>
    <xdr:sp macro="" textlink="">
      <xdr:nvSpPr>
        <xdr:cNvPr id="3628" name="Text Box 1"/>
        <xdr:cNvSpPr>
          <a:spLocks noChangeArrowheads="1"/>
        </xdr:cNvSpPr>
      </xdr:nvSpPr>
      <xdr:spPr bwMode="auto">
        <a:xfrm>
          <a:off x="0" y="60036075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405</xdr:row>
      <xdr:rowOff>0</xdr:rowOff>
    </xdr:from>
    <xdr:ext cx="390525" cy="200025"/>
    <xdr:sp macro="" textlink="">
      <xdr:nvSpPr>
        <xdr:cNvPr id="3629" name="Text Box 2"/>
        <xdr:cNvSpPr>
          <a:spLocks noChangeArrowheads="1"/>
        </xdr:cNvSpPr>
      </xdr:nvSpPr>
      <xdr:spPr bwMode="auto">
        <a:xfrm>
          <a:off x="0" y="60036075"/>
          <a:ext cx="390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405</xdr:row>
      <xdr:rowOff>0</xdr:rowOff>
    </xdr:from>
    <xdr:ext cx="104775" cy="200025"/>
    <xdr:sp macro="" textlink="">
      <xdr:nvSpPr>
        <xdr:cNvPr id="3630" name="Text Box 1"/>
        <xdr:cNvSpPr>
          <a:spLocks noChangeArrowheads="1"/>
        </xdr:cNvSpPr>
      </xdr:nvSpPr>
      <xdr:spPr bwMode="auto">
        <a:xfrm>
          <a:off x="0" y="600360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409</xdr:row>
      <xdr:rowOff>0</xdr:rowOff>
    </xdr:from>
    <xdr:ext cx="104775" cy="190500"/>
    <xdr:sp macro="" textlink="">
      <xdr:nvSpPr>
        <xdr:cNvPr id="3631" name="Text Box 1"/>
        <xdr:cNvSpPr>
          <a:spLocks noChangeArrowheads="1"/>
        </xdr:cNvSpPr>
      </xdr:nvSpPr>
      <xdr:spPr bwMode="auto">
        <a:xfrm>
          <a:off x="0" y="60836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409</xdr:row>
      <xdr:rowOff>0</xdr:rowOff>
    </xdr:from>
    <xdr:ext cx="104775" cy="190500"/>
    <xdr:sp macro="" textlink="">
      <xdr:nvSpPr>
        <xdr:cNvPr id="3632" name="Text Box 2"/>
        <xdr:cNvSpPr>
          <a:spLocks noChangeArrowheads="1"/>
        </xdr:cNvSpPr>
      </xdr:nvSpPr>
      <xdr:spPr bwMode="auto">
        <a:xfrm>
          <a:off x="0" y="60836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409</xdr:row>
      <xdr:rowOff>0</xdr:rowOff>
    </xdr:from>
    <xdr:ext cx="104775" cy="190500"/>
    <xdr:sp macro="" textlink="">
      <xdr:nvSpPr>
        <xdr:cNvPr id="3633" name="Text Box 1"/>
        <xdr:cNvSpPr>
          <a:spLocks noChangeArrowheads="1"/>
        </xdr:cNvSpPr>
      </xdr:nvSpPr>
      <xdr:spPr bwMode="auto">
        <a:xfrm>
          <a:off x="0" y="60836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409</xdr:row>
      <xdr:rowOff>0</xdr:rowOff>
    </xdr:from>
    <xdr:ext cx="104775" cy="190500"/>
    <xdr:sp macro="" textlink="">
      <xdr:nvSpPr>
        <xdr:cNvPr id="3634" name="Text Box 2"/>
        <xdr:cNvSpPr>
          <a:spLocks noChangeArrowheads="1"/>
        </xdr:cNvSpPr>
      </xdr:nvSpPr>
      <xdr:spPr bwMode="auto">
        <a:xfrm>
          <a:off x="0" y="60836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379</xdr:row>
      <xdr:rowOff>0</xdr:rowOff>
    </xdr:from>
    <xdr:ext cx="104775" cy="190500"/>
    <xdr:sp macro="" textlink="">
      <xdr:nvSpPr>
        <xdr:cNvPr id="3635" name="Text Box 1"/>
        <xdr:cNvSpPr>
          <a:spLocks noChangeArrowheads="1"/>
        </xdr:cNvSpPr>
      </xdr:nvSpPr>
      <xdr:spPr bwMode="auto">
        <a:xfrm>
          <a:off x="0" y="55206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379</xdr:row>
      <xdr:rowOff>0</xdr:rowOff>
    </xdr:from>
    <xdr:ext cx="104775" cy="190500"/>
    <xdr:sp macro="" textlink="">
      <xdr:nvSpPr>
        <xdr:cNvPr id="3636" name="Text Box 2"/>
        <xdr:cNvSpPr>
          <a:spLocks noChangeArrowheads="1"/>
        </xdr:cNvSpPr>
      </xdr:nvSpPr>
      <xdr:spPr bwMode="auto">
        <a:xfrm>
          <a:off x="0" y="55206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379</xdr:row>
      <xdr:rowOff>0</xdr:rowOff>
    </xdr:from>
    <xdr:ext cx="104775" cy="190500"/>
    <xdr:sp macro="" textlink="">
      <xdr:nvSpPr>
        <xdr:cNvPr id="3637" name="Text Box 1"/>
        <xdr:cNvSpPr>
          <a:spLocks noChangeArrowheads="1"/>
        </xdr:cNvSpPr>
      </xdr:nvSpPr>
      <xdr:spPr bwMode="auto">
        <a:xfrm>
          <a:off x="0" y="55206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379</xdr:row>
      <xdr:rowOff>0</xdr:rowOff>
    </xdr:from>
    <xdr:ext cx="104775" cy="190500"/>
    <xdr:sp macro="" textlink="">
      <xdr:nvSpPr>
        <xdr:cNvPr id="3638" name="Text Box 2"/>
        <xdr:cNvSpPr>
          <a:spLocks noChangeArrowheads="1"/>
        </xdr:cNvSpPr>
      </xdr:nvSpPr>
      <xdr:spPr bwMode="auto">
        <a:xfrm>
          <a:off x="0" y="55206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379</xdr:row>
      <xdr:rowOff>0</xdr:rowOff>
    </xdr:from>
    <xdr:ext cx="104775" cy="190500"/>
    <xdr:sp macro="" textlink="">
      <xdr:nvSpPr>
        <xdr:cNvPr id="3639" name="Text Box 1"/>
        <xdr:cNvSpPr>
          <a:spLocks noChangeArrowheads="1"/>
        </xdr:cNvSpPr>
      </xdr:nvSpPr>
      <xdr:spPr bwMode="auto">
        <a:xfrm>
          <a:off x="0" y="55206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379</xdr:row>
      <xdr:rowOff>0</xdr:rowOff>
    </xdr:from>
    <xdr:ext cx="104775" cy="190500"/>
    <xdr:sp macro="" textlink="">
      <xdr:nvSpPr>
        <xdr:cNvPr id="3640" name="Text Box 2"/>
        <xdr:cNvSpPr>
          <a:spLocks noChangeArrowheads="1"/>
        </xdr:cNvSpPr>
      </xdr:nvSpPr>
      <xdr:spPr bwMode="auto">
        <a:xfrm>
          <a:off x="0" y="55206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379</xdr:row>
      <xdr:rowOff>0</xdr:rowOff>
    </xdr:from>
    <xdr:ext cx="104775" cy="190500"/>
    <xdr:sp macro="" textlink="">
      <xdr:nvSpPr>
        <xdr:cNvPr id="3641" name="Text Box 1"/>
        <xdr:cNvSpPr>
          <a:spLocks noChangeArrowheads="1"/>
        </xdr:cNvSpPr>
      </xdr:nvSpPr>
      <xdr:spPr bwMode="auto">
        <a:xfrm>
          <a:off x="0" y="55206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379</xdr:row>
      <xdr:rowOff>0</xdr:rowOff>
    </xdr:from>
    <xdr:ext cx="104775" cy="190500"/>
    <xdr:sp macro="" textlink="">
      <xdr:nvSpPr>
        <xdr:cNvPr id="3642" name="Text Box 2"/>
        <xdr:cNvSpPr>
          <a:spLocks noChangeArrowheads="1"/>
        </xdr:cNvSpPr>
      </xdr:nvSpPr>
      <xdr:spPr bwMode="auto">
        <a:xfrm>
          <a:off x="0" y="55206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412</xdr:row>
      <xdr:rowOff>0</xdr:rowOff>
    </xdr:from>
    <xdr:ext cx="104775" cy="190500"/>
    <xdr:sp macro="" textlink="">
      <xdr:nvSpPr>
        <xdr:cNvPr id="3643" name="Text Box 1"/>
        <xdr:cNvSpPr>
          <a:spLocks noChangeArrowheads="1"/>
        </xdr:cNvSpPr>
      </xdr:nvSpPr>
      <xdr:spPr bwMode="auto">
        <a:xfrm>
          <a:off x="0" y="6143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412</xdr:row>
      <xdr:rowOff>0</xdr:rowOff>
    </xdr:from>
    <xdr:ext cx="104775" cy="190500"/>
    <xdr:sp macro="" textlink="">
      <xdr:nvSpPr>
        <xdr:cNvPr id="3644" name="Text Box 2"/>
        <xdr:cNvSpPr>
          <a:spLocks noChangeArrowheads="1"/>
        </xdr:cNvSpPr>
      </xdr:nvSpPr>
      <xdr:spPr bwMode="auto">
        <a:xfrm>
          <a:off x="0" y="6143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412</xdr:row>
      <xdr:rowOff>0</xdr:rowOff>
    </xdr:from>
    <xdr:ext cx="104775" cy="190500"/>
    <xdr:sp macro="" textlink="">
      <xdr:nvSpPr>
        <xdr:cNvPr id="3645" name="Text Box 1"/>
        <xdr:cNvSpPr>
          <a:spLocks noChangeArrowheads="1"/>
        </xdr:cNvSpPr>
      </xdr:nvSpPr>
      <xdr:spPr bwMode="auto">
        <a:xfrm>
          <a:off x="0" y="6143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412</xdr:row>
      <xdr:rowOff>0</xdr:rowOff>
    </xdr:from>
    <xdr:ext cx="104775" cy="190500"/>
    <xdr:sp macro="" textlink="">
      <xdr:nvSpPr>
        <xdr:cNvPr id="3646" name="Text Box 2"/>
        <xdr:cNvSpPr>
          <a:spLocks noChangeArrowheads="1"/>
        </xdr:cNvSpPr>
      </xdr:nvSpPr>
      <xdr:spPr bwMode="auto">
        <a:xfrm>
          <a:off x="0" y="6143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412</xdr:row>
      <xdr:rowOff>0</xdr:rowOff>
    </xdr:from>
    <xdr:ext cx="104775" cy="190500"/>
    <xdr:sp macro="" textlink="">
      <xdr:nvSpPr>
        <xdr:cNvPr id="3647" name="Text Box 1"/>
        <xdr:cNvSpPr>
          <a:spLocks noChangeArrowheads="1"/>
        </xdr:cNvSpPr>
      </xdr:nvSpPr>
      <xdr:spPr bwMode="auto">
        <a:xfrm>
          <a:off x="0" y="6143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412</xdr:row>
      <xdr:rowOff>0</xdr:rowOff>
    </xdr:from>
    <xdr:ext cx="104775" cy="190500"/>
    <xdr:sp macro="" textlink="">
      <xdr:nvSpPr>
        <xdr:cNvPr id="3648" name="Text Box 2"/>
        <xdr:cNvSpPr>
          <a:spLocks noChangeArrowheads="1"/>
        </xdr:cNvSpPr>
      </xdr:nvSpPr>
      <xdr:spPr bwMode="auto">
        <a:xfrm>
          <a:off x="0" y="6143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412</xdr:row>
      <xdr:rowOff>0</xdr:rowOff>
    </xdr:from>
    <xdr:ext cx="104775" cy="190500"/>
    <xdr:sp macro="" textlink="">
      <xdr:nvSpPr>
        <xdr:cNvPr id="3649" name="Text Box 1"/>
        <xdr:cNvSpPr>
          <a:spLocks noChangeArrowheads="1"/>
        </xdr:cNvSpPr>
      </xdr:nvSpPr>
      <xdr:spPr bwMode="auto">
        <a:xfrm>
          <a:off x="0" y="6143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412</xdr:row>
      <xdr:rowOff>0</xdr:rowOff>
    </xdr:from>
    <xdr:ext cx="104775" cy="190500"/>
    <xdr:sp macro="" textlink="">
      <xdr:nvSpPr>
        <xdr:cNvPr id="3650" name="Text Box 2"/>
        <xdr:cNvSpPr>
          <a:spLocks noChangeArrowheads="1"/>
        </xdr:cNvSpPr>
      </xdr:nvSpPr>
      <xdr:spPr bwMode="auto">
        <a:xfrm>
          <a:off x="0" y="6143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407</xdr:row>
      <xdr:rowOff>0</xdr:rowOff>
    </xdr:from>
    <xdr:ext cx="104775" cy="200025"/>
    <xdr:sp macro="" textlink="">
      <xdr:nvSpPr>
        <xdr:cNvPr id="3651" name="Text Box 1"/>
        <xdr:cNvSpPr>
          <a:spLocks noChangeArrowheads="1"/>
        </xdr:cNvSpPr>
      </xdr:nvSpPr>
      <xdr:spPr bwMode="auto">
        <a:xfrm>
          <a:off x="0" y="604361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398</xdr:row>
      <xdr:rowOff>0</xdr:rowOff>
    </xdr:from>
    <xdr:ext cx="104775" cy="209550"/>
    <xdr:sp macro="" textlink="">
      <xdr:nvSpPr>
        <xdr:cNvPr id="3652" name="Text Box 1"/>
        <xdr:cNvSpPr>
          <a:spLocks noChangeArrowheads="1"/>
        </xdr:cNvSpPr>
      </xdr:nvSpPr>
      <xdr:spPr bwMode="auto">
        <a:xfrm>
          <a:off x="0" y="58835925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404</xdr:row>
      <xdr:rowOff>0</xdr:rowOff>
    </xdr:from>
    <xdr:ext cx="104775" cy="190500"/>
    <xdr:sp macro="" textlink="">
      <xdr:nvSpPr>
        <xdr:cNvPr id="3653" name="Text Box 1"/>
        <xdr:cNvSpPr>
          <a:spLocks noChangeArrowheads="1"/>
        </xdr:cNvSpPr>
      </xdr:nvSpPr>
      <xdr:spPr bwMode="auto">
        <a:xfrm>
          <a:off x="0" y="5983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404</xdr:row>
      <xdr:rowOff>0</xdr:rowOff>
    </xdr:from>
    <xdr:ext cx="104775" cy="190500"/>
    <xdr:sp macro="" textlink="">
      <xdr:nvSpPr>
        <xdr:cNvPr id="3654" name="Text Box 2"/>
        <xdr:cNvSpPr>
          <a:spLocks noChangeArrowheads="1"/>
        </xdr:cNvSpPr>
      </xdr:nvSpPr>
      <xdr:spPr bwMode="auto">
        <a:xfrm>
          <a:off x="0" y="5983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404</xdr:row>
      <xdr:rowOff>0</xdr:rowOff>
    </xdr:from>
    <xdr:ext cx="104775" cy="190500"/>
    <xdr:sp macro="" textlink="">
      <xdr:nvSpPr>
        <xdr:cNvPr id="3655" name="Text Box 1"/>
        <xdr:cNvSpPr>
          <a:spLocks noChangeArrowheads="1"/>
        </xdr:cNvSpPr>
      </xdr:nvSpPr>
      <xdr:spPr bwMode="auto">
        <a:xfrm>
          <a:off x="0" y="5983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404</xdr:row>
      <xdr:rowOff>0</xdr:rowOff>
    </xdr:from>
    <xdr:ext cx="104775" cy="190500"/>
    <xdr:sp macro="" textlink="">
      <xdr:nvSpPr>
        <xdr:cNvPr id="3656" name="Text Box 2"/>
        <xdr:cNvSpPr>
          <a:spLocks noChangeArrowheads="1"/>
        </xdr:cNvSpPr>
      </xdr:nvSpPr>
      <xdr:spPr bwMode="auto">
        <a:xfrm>
          <a:off x="0" y="5983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407</xdr:row>
      <xdr:rowOff>0</xdr:rowOff>
    </xdr:from>
    <xdr:ext cx="104775" cy="190500"/>
    <xdr:sp macro="" textlink="">
      <xdr:nvSpPr>
        <xdr:cNvPr id="3657" name="Text Box 1"/>
        <xdr:cNvSpPr>
          <a:spLocks noChangeArrowheads="1"/>
        </xdr:cNvSpPr>
      </xdr:nvSpPr>
      <xdr:spPr bwMode="auto">
        <a:xfrm>
          <a:off x="0" y="60436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407</xdr:row>
      <xdr:rowOff>0</xdr:rowOff>
    </xdr:from>
    <xdr:ext cx="104775" cy="190500"/>
    <xdr:sp macro="" textlink="">
      <xdr:nvSpPr>
        <xdr:cNvPr id="3658" name="Text Box 2"/>
        <xdr:cNvSpPr>
          <a:spLocks noChangeArrowheads="1"/>
        </xdr:cNvSpPr>
      </xdr:nvSpPr>
      <xdr:spPr bwMode="auto">
        <a:xfrm>
          <a:off x="0" y="60436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407</xdr:row>
      <xdr:rowOff>0</xdr:rowOff>
    </xdr:from>
    <xdr:ext cx="104775" cy="190500"/>
    <xdr:sp macro="" textlink="">
      <xdr:nvSpPr>
        <xdr:cNvPr id="3659" name="Text Box 1"/>
        <xdr:cNvSpPr>
          <a:spLocks noChangeArrowheads="1"/>
        </xdr:cNvSpPr>
      </xdr:nvSpPr>
      <xdr:spPr bwMode="auto">
        <a:xfrm>
          <a:off x="0" y="60436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407</xdr:row>
      <xdr:rowOff>0</xdr:rowOff>
    </xdr:from>
    <xdr:ext cx="104775" cy="190500"/>
    <xdr:sp macro="" textlink="">
      <xdr:nvSpPr>
        <xdr:cNvPr id="3660" name="Text Box 2"/>
        <xdr:cNvSpPr>
          <a:spLocks noChangeArrowheads="1"/>
        </xdr:cNvSpPr>
      </xdr:nvSpPr>
      <xdr:spPr bwMode="auto">
        <a:xfrm>
          <a:off x="0" y="60436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407</xdr:row>
      <xdr:rowOff>0</xdr:rowOff>
    </xdr:from>
    <xdr:ext cx="104775" cy="190500"/>
    <xdr:sp macro="" textlink="">
      <xdr:nvSpPr>
        <xdr:cNvPr id="3661" name="Text Box 1"/>
        <xdr:cNvSpPr>
          <a:spLocks noChangeArrowheads="1"/>
        </xdr:cNvSpPr>
      </xdr:nvSpPr>
      <xdr:spPr bwMode="auto">
        <a:xfrm>
          <a:off x="0" y="60436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407</xdr:row>
      <xdr:rowOff>0</xdr:rowOff>
    </xdr:from>
    <xdr:ext cx="104775" cy="190500"/>
    <xdr:sp macro="" textlink="">
      <xdr:nvSpPr>
        <xdr:cNvPr id="3662" name="Text Box 2"/>
        <xdr:cNvSpPr>
          <a:spLocks noChangeArrowheads="1"/>
        </xdr:cNvSpPr>
      </xdr:nvSpPr>
      <xdr:spPr bwMode="auto">
        <a:xfrm>
          <a:off x="0" y="60436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407</xdr:row>
      <xdr:rowOff>0</xdr:rowOff>
    </xdr:from>
    <xdr:ext cx="104775" cy="190500"/>
    <xdr:sp macro="" textlink="">
      <xdr:nvSpPr>
        <xdr:cNvPr id="3663" name="Text Box 1"/>
        <xdr:cNvSpPr>
          <a:spLocks noChangeArrowheads="1"/>
        </xdr:cNvSpPr>
      </xdr:nvSpPr>
      <xdr:spPr bwMode="auto">
        <a:xfrm>
          <a:off x="0" y="60436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407</xdr:row>
      <xdr:rowOff>0</xdr:rowOff>
    </xdr:from>
    <xdr:ext cx="104775" cy="190500"/>
    <xdr:sp macro="" textlink="">
      <xdr:nvSpPr>
        <xdr:cNvPr id="3664" name="Text Box 2"/>
        <xdr:cNvSpPr>
          <a:spLocks noChangeArrowheads="1"/>
        </xdr:cNvSpPr>
      </xdr:nvSpPr>
      <xdr:spPr bwMode="auto">
        <a:xfrm>
          <a:off x="0" y="60436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416</xdr:row>
      <xdr:rowOff>0</xdr:rowOff>
    </xdr:from>
    <xdr:ext cx="104775" cy="190500"/>
    <xdr:sp macro="" textlink="">
      <xdr:nvSpPr>
        <xdr:cNvPr id="3665" name="Text Box 1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416</xdr:row>
      <xdr:rowOff>0</xdr:rowOff>
    </xdr:from>
    <xdr:ext cx="104775" cy="190500"/>
    <xdr:sp macro="" textlink="">
      <xdr:nvSpPr>
        <xdr:cNvPr id="3666" name="Text Box 2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416</xdr:row>
      <xdr:rowOff>0</xdr:rowOff>
    </xdr:from>
    <xdr:ext cx="104775" cy="190500"/>
    <xdr:sp macro="" textlink="">
      <xdr:nvSpPr>
        <xdr:cNvPr id="3667" name="Text Box 1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416</xdr:row>
      <xdr:rowOff>0</xdr:rowOff>
    </xdr:from>
    <xdr:ext cx="104775" cy="190500"/>
    <xdr:sp macro="" textlink="">
      <xdr:nvSpPr>
        <xdr:cNvPr id="3668" name="Text Box 2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416</xdr:row>
      <xdr:rowOff>0</xdr:rowOff>
    </xdr:from>
    <xdr:ext cx="104775" cy="190500"/>
    <xdr:sp macro="" textlink="">
      <xdr:nvSpPr>
        <xdr:cNvPr id="3669" name="Text Box 1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416</xdr:row>
      <xdr:rowOff>0</xdr:rowOff>
    </xdr:from>
    <xdr:ext cx="104775" cy="190500"/>
    <xdr:sp macro="" textlink="">
      <xdr:nvSpPr>
        <xdr:cNvPr id="3670" name="Text Box 2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416</xdr:row>
      <xdr:rowOff>0</xdr:rowOff>
    </xdr:from>
    <xdr:ext cx="104775" cy="190500"/>
    <xdr:sp macro="" textlink="">
      <xdr:nvSpPr>
        <xdr:cNvPr id="3671" name="Text Box 1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416</xdr:row>
      <xdr:rowOff>0</xdr:rowOff>
    </xdr:from>
    <xdr:ext cx="104775" cy="190500"/>
    <xdr:sp macro="" textlink="">
      <xdr:nvSpPr>
        <xdr:cNvPr id="3672" name="Text Box 2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388</xdr:row>
      <xdr:rowOff>0</xdr:rowOff>
    </xdr:from>
    <xdr:ext cx="104775" cy="190500"/>
    <xdr:sp macro="" textlink="">
      <xdr:nvSpPr>
        <xdr:cNvPr id="3673" name="Text Box 1"/>
        <xdr:cNvSpPr>
          <a:spLocks noChangeArrowheads="1"/>
        </xdr:cNvSpPr>
      </xdr:nvSpPr>
      <xdr:spPr bwMode="auto">
        <a:xfrm>
          <a:off x="0" y="5680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388</xdr:row>
      <xdr:rowOff>0</xdr:rowOff>
    </xdr:from>
    <xdr:ext cx="104775" cy="190500"/>
    <xdr:sp macro="" textlink="">
      <xdr:nvSpPr>
        <xdr:cNvPr id="3674" name="Text Box 2"/>
        <xdr:cNvSpPr>
          <a:spLocks noChangeArrowheads="1"/>
        </xdr:cNvSpPr>
      </xdr:nvSpPr>
      <xdr:spPr bwMode="auto">
        <a:xfrm>
          <a:off x="0" y="5680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388</xdr:row>
      <xdr:rowOff>0</xdr:rowOff>
    </xdr:from>
    <xdr:ext cx="104775" cy="190500"/>
    <xdr:sp macro="" textlink="">
      <xdr:nvSpPr>
        <xdr:cNvPr id="3675" name="Text Box 1"/>
        <xdr:cNvSpPr>
          <a:spLocks noChangeArrowheads="1"/>
        </xdr:cNvSpPr>
      </xdr:nvSpPr>
      <xdr:spPr bwMode="auto">
        <a:xfrm>
          <a:off x="0" y="5680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388</xdr:row>
      <xdr:rowOff>0</xdr:rowOff>
    </xdr:from>
    <xdr:ext cx="104775" cy="190500"/>
    <xdr:sp macro="" textlink="">
      <xdr:nvSpPr>
        <xdr:cNvPr id="3676" name="Text Box 2"/>
        <xdr:cNvSpPr>
          <a:spLocks noChangeArrowheads="1"/>
        </xdr:cNvSpPr>
      </xdr:nvSpPr>
      <xdr:spPr bwMode="auto">
        <a:xfrm>
          <a:off x="0" y="5680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388</xdr:row>
      <xdr:rowOff>0</xdr:rowOff>
    </xdr:from>
    <xdr:ext cx="104775" cy="190500"/>
    <xdr:sp macro="" textlink="">
      <xdr:nvSpPr>
        <xdr:cNvPr id="3677" name="Text Box 1"/>
        <xdr:cNvSpPr>
          <a:spLocks noChangeArrowheads="1"/>
        </xdr:cNvSpPr>
      </xdr:nvSpPr>
      <xdr:spPr bwMode="auto">
        <a:xfrm>
          <a:off x="0" y="5680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388</xdr:row>
      <xdr:rowOff>0</xdr:rowOff>
    </xdr:from>
    <xdr:ext cx="104775" cy="190500"/>
    <xdr:sp macro="" textlink="">
      <xdr:nvSpPr>
        <xdr:cNvPr id="3678" name="Text Box 2"/>
        <xdr:cNvSpPr>
          <a:spLocks noChangeArrowheads="1"/>
        </xdr:cNvSpPr>
      </xdr:nvSpPr>
      <xdr:spPr bwMode="auto">
        <a:xfrm>
          <a:off x="0" y="5680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388</xdr:row>
      <xdr:rowOff>0</xdr:rowOff>
    </xdr:from>
    <xdr:ext cx="104775" cy="190500"/>
    <xdr:sp macro="" textlink="">
      <xdr:nvSpPr>
        <xdr:cNvPr id="3679" name="Text Box 1"/>
        <xdr:cNvSpPr>
          <a:spLocks noChangeArrowheads="1"/>
        </xdr:cNvSpPr>
      </xdr:nvSpPr>
      <xdr:spPr bwMode="auto">
        <a:xfrm>
          <a:off x="0" y="5680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388</xdr:row>
      <xdr:rowOff>0</xdr:rowOff>
    </xdr:from>
    <xdr:ext cx="104775" cy="190500"/>
    <xdr:sp macro="" textlink="">
      <xdr:nvSpPr>
        <xdr:cNvPr id="3680" name="Text Box 2"/>
        <xdr:cNvSpPr>
          <a:spLocks noChangeArrowheads="1"/>
        </xdr:cNvSpPr>
      </xdr:nvSpPr>
      <xdr:spPr bwMode="auto">
        <a:xfrm>
          <a:off x="0" y="5680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404</xdr:row>
      <xdr:rowOff>0</xdr:rowOff>
    </xdr:from>
    <xdr:ext cx="104775" cy="238125"/>
    <xdr:sp macro="" textlink="">
      <xdr:nvSpPr>
        <xdr:cNvPr id="3681" name="Text Box 1"/>
        <xdr:cNvSpPr>
          <a:spLocks noChangeArrowheads="1"/>
        </xdr:cNvSpPr>
      </xdr:nvSpPr>
      <xdr:spPr bwMode="auto">
        <a:xfrm>
          <a:off x="0" y="598360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355</xdr:row>
      <xdr:rowOff>0</xdr:rowOff>
    </xdr:from>
    <xdr:ext cx="104775" cy="190500"/>
    <xdr:sp macro="" textlink="">
      <xdr:nvSpPr>
        <xdr:cNvPr id="3682" name="Text Box 1"/>
        <xdr:cNvSpPr>
          <a:spLocks noChangeArrowheads="1"/>
        </xdr:cNvSpPr>
      </xdr:nvSpPr>
      <xdr:spPr bwMode="auto">
        <a:xfrm>
          <a:off x="0" y="5037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355</xdr:row>
      <xdr:rowOff>0</xdr:rowOff>
    </xdr:from>
    <xdr:ext cx="104775" cy="190500"/>
    <xdr:sp macro="" textlink="">
      <xdr:nvSpPr>
        <xdr:cNvPr id="3683" name="Text Box 2"/>
        <xdr:cNvSpPr>
          <a:spLocks noChangeArrowheads="1"/>
        </xdr:cNvSpPr>
      </xdr:nvSpPr>
      <xdr:spPr bwMode="auto">
        <a:xfrm>
          <a:off x="0" y="5037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355</xdr:row>
      <xdr:rowOff>0</xdr:rowOff>
    </xdr:from>
    <xdr:ext cx="104775" cy="190500"/>
    <xdr:sp macro="" textlink="">
      <xdr:nvSpPr>
        <xdr:cNvPr id="3684" name="Text Box 1"/>
        <xdr:cNvSpPr>
          <a:spLocks noChangeArrowheads="1"/>
        </xdr:cNvSpPr>
      </xdr:nvSpPr>
      <xdr:spPr bwMode="auto">
        <a:xfrm>
          <a:off x="0" y="5037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355</xdr:row>
      <xdr:rowOff>0</xdr:rowOff>
    </xdr:from>
    <xdr:ext cx="104775" cy="190500"/>
    <xdr:sp macro="" textlink="">
      <xdr:nvSpPr>
        <xdr:cNvPr id="3685" name="Text Box 2"/>
        <xdr:cNvSpPr>
          <a:spLocks noChangeArrowheads="1"/>
        </xdr:cNvSpPr>
      </xdr:nvSpPr>
      <xdr:spPr bwMode="auto">
        <a:xfrm>
          <a:off x="0" y="5037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355</xdr:row>
      <xdr:rowOff>0</xdr:rowOff>
    </xdr:from>
    <xdr:ext cx="104775" cy="190500"/>
    <xdr:sp macro="" textlink="">
      <xdr:nvSpPr>
        <xdr:cNvPr id="3686" name="Text Box 1"/>
        <xdr:cNvSpPr>
          <a:spLocks noChangeArrowheads="1"/>
        </xdr:cNvSpPr>
      </xdr:nvSpPr>
      <xdr:spPr bwMode="auto">
        <a:xfrm>
          <a:off x="0" y="5037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355</xdr:row>
      <xdr:rowOff>0</xdr:rowOff>
    </xdr:from>
    <xdr:ext cx="104775" cy="190500"/>
    <xdr:sp macro="" textlink="">
      <xdr:nvSpPr>
        <xdr:cNvPr id="3687" name="Text Box 2"/>
        <xdr:cNvSpPr>
          <a:spLocks noChangeArrowheads="1"/>
        </xdr:cNvSpPr>
      </xdr:nvSpPr>
      <xdr:spPr bwMode="auto">
        <a:xfrm>
          <a:off x="0" y="5037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355</xdr:row>
      <xdr:rowOff>0</xdr:rowOff>
    </xdr:from>
    <xdr:ext cx="104775" cy="190500"/>
    <xdr:sp macro="" textlink="">
      <xdr:nvSpPr>
        <xdr:cNvPr id="3688" name="Text Box 1"/>
        <xdr:cNvSpPr>
          <a:spLocks noChangeArrowheads="1"/>
        </xdr:cNvSpPr>
      </xdr:nvSpPr>
      <xdr:spPr bwMode="auto">
        <a:xfrm>
          <a:off x="0" y="5037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355</xdr:row>
      <xdr:rowOff>0</xdr:rowOff>
    </xdr:from>
    <xdr:ext cx="104775" cy="190500"/>
    <xdr:sp macro="" textlink="">
      <xdr:nvSpPr>
        <xdr:cNvPr id="3689" name="Text Box 2"/>
        <xdr:cNvSpPr>
          <a:spLocks noChangeArrowheads="1"/>
        </xdr:cNvSpPr>
      </xdr:nvSpPr>
      <xdr:spPr bwMode="auto">
        <a:xfrm>
          <a:off x="0" y="5037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368</xdr:row>
      <xdr:rowOff>0</xdr:rowOff>
    </xdr:from>
    <xdr:ext cx="104775" cy="190500"/>
    <xdr:sp macro="" textlink="">
      <xdr:nvSpPr>
        <xdr:cNvPr id="3690" name="Text Box 1"/>
        <xdr:cNvSpPr>
          <a:spLocks noChangeArrowheads="1"/>
        </xdr:cNvSpPr>
      </xdr:nvSpPr>
      <xdr:spPr bwMode="auto">
        <a:xfrm>
          <a:off x="0" y="52778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368</xdr:row>
      <xdr:rowOff>0</xdr:rowOff>
    </xdr:from>
    <xdr:ext cx="104775" cy="190500"/>
    <xdr:sp macro="" textlink="">
      <xdr:nvSpPr>
        <xdr:cNvPr id="3691" name="Text Box 2"/>
        <xdr:cNvSpPr>
          <a:spLocks noChangeArrowheads="1"/>
        </xdr:cNvSpPr>
      </xdr:nvSpPr>
      <xdr:spPr bwMode="auto">
        <a:xfrm>
          <a:off x="0" y="52778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368</xdr:row>
      <xdr:rowOff>0</xdr:rowOff>
    </xdr:from>
    <xdr:ext cx="104775" cy="190500"/>
    <xdr:sp macro="" textlink="">
      <xdr:nvSpPr>
        <xdr:cNvPr id="3692" name="Text Box 1"/>
        <xdr:cNvSpPr>
          <a:spLocks noChangeArrowheads="1"/>
        </xdr:cNvSpPr>
      </xdr:nvSpPr>
      <xdr:spPr bwMode="auto">
        <a:xfrm>
          <a:off x="0" y="52778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368</xdr:row>
      <xdr:rowOff>0</xdr:rowOff>
    </xdr:from>
    <xdr:ext cx="104775" cy="190500"/>
    <xdr:sp macro="" textlink="">
      <xdr:nvSpPr>
        <xdr:cNvPr id="3693" name="Text Box 2"/>
        <xdr:cNvSpPr>
          <a:spLocks noChangeArrowheads="1"/>
        </xdr:cNvSpPr>
      </xdr:nvSpPr>
      <xdr:spPr bwMode="auto">
        <a:xfrm>
          <a:off x="0" y="52778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368</xdr:row>
      <xdr:rowOff>0</xdr:rowOff>
    </xdr:from>
    <xdr:ext cx="104775" cy="190500"/>
    <xdr:sp macro="" textlink="">
      <xdr:nvSpPr>
        <xdr:cNvPr id="3694" name="Text Box 1"/>
        <xdr:cNvSpPr>
          <a:spLocks noChangeArrowheads="1"/>
        </xdr:cNvSpPr>
      </xdr:nvSpPr>
      <xdr:spPr bwMode="auto">
        <a:xfrm>
          <a:off x="0" y="52778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368</xdr:row>
      <xdr:rowOff>0</xdr:rowOff>
    </xdr:from>
    <xdr:ext cx="104775" cy="190500"/>
    <xdr:sp macro="" textlink="">
      <xdr:nvSpPr>
        <xdr:cNvPr id="3695" name="Text Box 2"/>
        <xdr:cNvSpPr>
          <a:spLocks noChangeArrowheads="1"/>
        </xdr:cNvSpPr>
      </xdr:nvSpPr>
      <xdr:spPr bwMode="auto">
        <a:xfrm>
          <a:off x="0" y="52778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368</xdr:row>
      <xdr:rowOff>0</xdr:rowOff>
    </xdr:from>
    <xdr:ext cx="104775" cy="190500"/>
    <xdr:sp macro="" textlink="">
      <xdr:nvSpPr>
        <xdr:cNvPr id="3696" name="Text Box 1"/>
        <xdr:cNvSpPr>
          <a:spLocks noChangeArrowheads="1"/>
        </xdr:cNvSpPr>
      </xdr:nvSpPr>
      <xdr:spPr bwMode="auto">
        <a:xfrm>
          <a:off x="0" y="52778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368</xdr:row>
      <xdr:rowOff>0</xdr:rowOff>
    </xdr:from>
    <xdr:ext cx="104775" cy="190500"/>
    <xdr:sp macro="" textlink="">
      <xdr:nvSpPr>
        <xdr:cNvPr id="3697" name="Text Box 2"/>
        <xdr:cNvSpPr>
          <a:spLocks noChangeArrowheads="1"/>
        </xdr:cNvSpPr>
      </xdr:nvSpPr>
      <xdr:spPr bwMode="auto">
        <a:xfrm>
          <a:off x="0" y="52778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377</xdr:row>
      <xdr:rowOff>0</xdr:rowOff>
    </xdr:from>
    <xdr:ext cx="371475" cy="228600"/>
    <xdr:sp macro="" textlink="">
      <xdr:nvSpPr>
        <xdr:cNvPr id="3698" name="Text Box 1"/>
        <xdr:cNvSpPr>
          <a:spLocks noChangeArrowheads="1"/>
        </xdr:cNvSpPr>
      </xdr:nvSpPr>
      <xdr:spPr bwMode="auto">
        <a:xfrm>
          <a:off x="0" y="545782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377</xdr:row>
      <xdr:rowOff>0</xdr:rowOff>
    </xdr:from>
    <xdr:ext cx="342900" cy="228600"/>
    <xdr:sp macro="" textlink="">
      <xdr:nvSpPr>
        <xdr:cNvPr id="3699" name="Text Box 2"/>
        <xdr:cNvSpPr>
          <a:spLocks noChangeArrowheads="1"/>
        </xdr:cNvSpPr>
      </xdr:nvSpPr>
      <xdr:spPr bwMode="auto">
        <a:xfrm>
          <a:off x="0" y="545782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377</xdr:row>
      <xdr:rowOff>0</xdr:rowOff>
    </xdr:from>
    <xdr:ext cx="104775" cy="228600"/>
    <xdr:sp macro="" textlink="">
      <xdr:nvSpPr>
        <xdr:cNvPr id="3700" name="Text Box 1"/>
        <xdr:cNvSpPr>
          <a:spLocks noChangeArrowheads="1"/>
        </xdr:cNvSpPr>
      </xdr:nvSpPr>
      <xdr:spPr bwMode="auto">
        <a:xfrm>
          <a:off x="0" y="54578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377</xdr:row>
      <xdr:rowOff>0</xdr:rowOff>
    </xdr:from>
    <xdr:ext cx="104775" cy="228600"/>
    <xdr:sp macro="" textlink="">
      <xdr:nvSpPr>
        <xdr:cNvPr id="3701" name="Text Box 1"/>
        <xdr:cNvSpPr>
          <a:spLocks noChangeArrowheads="1"/>
        </xdr:cNvSpPr>
      </xdr:nvSpPr>
      <xdr:spPr bwMode="auto">
        <a:xfrm>
          <a:off x="0" y="54578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377</xdr:row>
      <xdr:rowOff>0</xdr:rowOff>
    </xdr:from>
    <xdr:ext cx="104775" cy="228600"/>
    <xdr:sp macro="" textlink="">
      <xdr:nvSpPr>
        <xdr:cNvPr id="3702" name="Text Box 2"/>
        <xdr:cNvSpPr>
          <a:spLocks noChangeArrowheads="1"/>
        </xdr:cNvSpPr>
      </xdr:nvSpPr>
      <xdr:spPr bwMode="auto">
        <a:xfrm>
          <a:off x="0" y="54578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377</xdr:row>
      <xdr:rowOff>0</xdr:rowOff>
    </xdr:from>
    <xdr:ext cx="104775" cy="228600"/>
    <xdr:sp macro="" textlink="">
      <xdr:nvSpPr>
        <xdr:cNvPr id="3703" name="Text Box 1"/>
        <xdr:cNvSpPr>
          <a:spLocks noChangeArrowheads="1"/>
        </xdr:cNvSpPr>
      </xdr:nvSpPr>
      <xdr:spPr bwMode="auto">
        <a:xfrm>
          <a:off x="0" y="54578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374</xdr:row>
      <xdr:rowOff>0</xdr:rowOff>
    </xdr:from>
    <xdr:ext cx="104775" cy="190500"/>
    <xdr:sp macro="" textlink="">
      <xdr:nvSpPr>
        <xdr:cNvPr id="3704" name="Text Box 1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374</xdr:row>
      <xdr:rowOff>0</xdr:rowOff>
    </xdr:from>
    <xdr:ext cx="104775" cy="190500"/>
    <xdr:sp macro="" textlink="">
      <xdr:nvSpPr>
        <xdr:cNvPr id="3705" name="Text Box 2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374</xdr:row>
      <xdr:rowOff>0</xdr:rowOff>
    </xdr:from>
    <xdr:ext cx="104775" cy="190500"/>
    <xdr:sp macro="" textlink="">
      <xdr:nvSpPr>
        <xdr:cNvPr id="3706" name="Text Box 1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374</xdr:row>
      <xdr:rowOff>0</xdr:rowOff>
    </xdr:from>
    <xdr:ext cx="104775" cy="190500"/>
    <xdr:sp macro="" textlink="">
      <xdr:nvSpPr>
        <xdr:cNvPr id="3707" name="Text Box 2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374</xdr:row>
      <xdr:rowOff>0</xdr:rowOff>
    </xdr:from>
    <xdr:ext cx="104775" cy="190500"/>
    <xdr:sp macro="" textlink="">
      <xdr:nvSpPr>
        <xdr:cNvPr id="3708" name="Text Box 1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374</xdr:row>
      <xdr:rowOff>0</xdr:rowOff>
    </xdr:from>
    <xdr:ext cx="104775" cy="190500"/>
    <xdr:sp macro="" textlink="">
      <xdr:nvSpPr>
        <xdr:cNvPr id="3709" name="Text Box 2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374</xdr:row>
      <xdr:rowOff>0</xdr:rowOff>
    </xdr:from>
    <xdr:ext cx="104775" cy="190500"/>
    <xdr:sp macro="" textlink="">
      <xdr:nvSpPr>
        <xdr:cNvPr id="3710" name="Text Box 1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374</xdr:row>
      <xdr:rowOff>0</xdr:rowOff>
    </xdr:from>
    <xdr:ext cx="104775" cy="190500"/>
    <xdr:sp macro="" textlink="">
      <xdr:nvSpPr>
        <xdr:cNvPr id="3711" name="Text Box 2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368</xdr:row>
      <xdr:rowOff>0</xdr:rowOff>
    </xdr:from>
    <xdr:ext cx="371475" cy="228600"/>
    <xdr:sp macro="" textlink="">
      <xdr:nvSpPr>
        <xdr:cNvPr id="3712" name="Text Box 1"/>
        <xdr:cNvSpPr>
          <a:spLocks noChangeArrowheads="1"/>
        </xdr:cNvSpPr>
      </xdr:nvSpPr>
      <xdr:spPr bwMode="auto">
        <a:xfrm>
          <a:off x="0" y="527780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368</xdr:row>
      <xdr:rowOff>0</xdr:rowOff>
    </xdr:from>
    <xdr:ext cx="342900" cy="228600"/>
    <xdr:sp macro="" textlink="">
      <xdr:nvSpPr>
        <xdr:cNvPr id="3713" name="Text Box 2"/>
        <xdr:cNvSpPr>
          <a:spLocks noChangeArrowheads="1"/>
        </xdr:cNvSpPr>
      </xdr:nvSpPr>
      <xdr:spPr bwMode="auto">
        <a:xfrm>
          <a:off x="0" y="527780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368</xdr:row>
      <xdr:rowOff>0</xdr:rowOff>
    </xdr:from>
    <xdr:ext cx="104775" cy="228600"/>
    <xdr:sp macro="" textlink="">
      <xdr:nvSpPr>
        <xdr:cNvPr id="3714" name="Text Box 1"/>
        <xdr:cNvSpPr>
          <a:spLocks noChangeArrowheads="1"/>
        </xdr:cNvSpPr>
      </xdr:nvSpPr>
      <xdr:spPr bwMode="auto">
        <a:xfrm>
          <a:off x="0" y="52778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368</xdr:row>
      <xdr:rowOff>0</xdr:rowOff>
    </xdr:from>
    <xdr:ext cx="104775" cy="228600"/>
    <xdr:sp macro="" textlink="">
      <xdr:nvSpPr>
        <xdr:cNvPr id="3715" name="Text Box 1"/>
        <xdr:cNvSpPr>
          <a:spLocks noChangeArrowheads="1"/>
        </xdr:cNvSpPr>
      </xdr:nvSpPr>
      <xdr:spPr bwMode="auto">
        <a:xfrm>
          <a:off x="0" y="52778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368</xdr:row>
      <xdr:rowOff>0</xdr:rowOff>
    </xdr:from>
    <xdr:ext cx="104775" cy="228600"/>
    <xdr:sp macro="" textlink="">
      <xdr:nvSpPr>
        <xdr:cNvPr id="3716" name="Text Box 2"/>
        <xdr:cNvSpPr>
          <a:spLocks noChangeArrowheads="1"/>
        </xdr:cNvSpPr>
      </xdr:nvSpPr>
      <xdr:spPr bwMode="auto">
        <a:xfrm>
          <a:off x="0" y="52778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368</xdr:row>
      <xdr:rowOff>0</xdr:rowOff>
    </xdr:from>
    <xdr:ext cx="104775" cy="228600"/>
    <xdr:sp macro="" textlink="">
      <xdr:nvSpPr>
        <xdr:cNvPr id="3717" name="Text Box 1"/>
        <xdr:cNvSpPr>
          <a:spLocks noChangeArrowheads="1"/>
        </xdr:cNvSpPr>
      </xdr:nvSpPr>
      <xdr:spPr bwMode="auto">
        <a:xfrm>
          <a:off x="0" y="52778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364</xdr:row>
      <xdr:rowOff>0</xdr:rowOff>
    </xdr:from>
    <xdr:ext cx="104775" cy="190500"/>
    <xdr:sp macro="" textlink="">
      <xdr:nvSpPr>
        <xdr:cNvPr id="3718" name="Text Box 1"/>
        <xdr:cNvSpPr>
          <a:spLocks noChangeArrowheads="1"/>
        </xdr:cNvSpPr>
      </xdr:nvSpPr>
      <xdr:spPr bwMode="auto">
        <a:xfrm>
          <a:off x="0" y="5197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364</xdr:row>
      <xdr:rowOff>0</xdr:rowOff>
    </xdr:from>
    <xdr:ext cx="104775" cy="190500"/>
    <xdr:sp macro="" textlink="">
      <xdr:nvSpPr>
        <xdr:cNvPr id="3719" name="Text Box 2"/>
        <xdr:cNvSpPr>
          <a:spLocks noChangeArrowheads="1"/>
        </xdr:cNvSpPr>
      </xdr:nvSpPr>
      <xdr:spPr bwMode="auto">
        <a:xfrm>
          <a:off x="0" y="5197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364</xdr:row>
      <xdr:rowOff>0</xdr:rowOff>
    </xdr:from>
    <xdr:ext cx="104775" cy="190500"/>
    <xdr:sp macro="" textlink="">
      <xdr:nvSpPr>
        <xdr:cNvPr id="3720" name="Text Box 1"/>
        <xdr:cNvSpPr>
          <a:spLocks noChangeArrowheads="1"/>
        </xdr:cNvSpPr>
      </xdr:nvSpPr>
      <xdr:spPr bwMode="auto">
        <a:xfrm>
          <a:off x="0" y="5197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364</xdr:row>
      <xdr:rowOff>0</xdr:rowOff>
    </xdr:from>
    <xdr:ext cx="104775" cy="190500"/>
    <xdr:sp macro="" textlink="">
      <xdr:nvSpPr>
        <xdr:cNvPr id="3721" name="Text Box 2"/>
        <xdr:cNvSpPr>
          <a:spLocks noChangeArrowheads="1"/>
        </xdr:cNvSpPr>
      </xdr:nvSpPr>
      <xdr:spPr bwMode="auto">
        <a:xfrm>
          <a:off x="0" y="5197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364</xdr:row>
      <xdr:rowOff>0</xdr:rowOff>
    </xdr:from>
    <xdr:ext cx="104775" cy="190500"/>
    <xdr:sp macro="" textlink="">
      <xdr:nvSpPr>
        <xdr:cNvPr id="3722" name="Text Box 1"/>
        <xdr:cNvSpPr>
          <a:spLocks noChangeArrowheads="1"/>
        </xdr:cNvSpPr>
      </xdr:nvSpPr>
      <xdr:spPr bwMode="auto">
        <a:xfrm>
          <a:off x="0" y="5197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364</xdr:row>
      <xdr:rowOff>0</xdr:rowOff>
    </xdr:from>
    <xdr:ext cx="104775" cy="190500"/>
    <xdr:sp macro="" textlink="">
      <xdr:nvSpPr>
        <xdr:cNvPr id="3723" name="Text Box 2"/>
        <xdr:cNvSpPr>
          <a:spLocks noChangeArrowheads="1"/>
        </xdr:cNvSpPr>
      </xdr:nvSpPr>
      <xdr:spPr bwMode="auto">
        <a:xfrm>
          <a:off x="0" y="5197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364</xdr:row>
      <xdr:rowOff>0</xdr:rowOff>
    </xdr:from>
    <xdr:ext cx="104775" cy="190500"/>
    <xdr:sp macro="" textlink="">
      <xdr:nvSpPr>
        <xdr:cNvPr id="3724" name="Text Box 1"/>
        <xdr:cNvSpPr>
          <a:spLocks noChangeArrowheads="1"/>
        </xdr:cNvSpPr>
      </xdr:nvSpPr>
      <xdr:spPr bwMode="auto">
        <a:xfrm>
          <a:off x="0" y="5197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364</xdr:row>
      <xdr:rowOff>0</xdr:rowOff>
    </xdr:from>
    <xdr:ext cx="104775" cy="190500"/>
    <xdr:sp macro="" textlink="">
      <xdr:nvSpPr>
        <xdr:cNvPr id="3725" name="Text Box 2"/>
        <xdr:cNvSpPr>
          <a:spLocks noChangeArrowheads="1"/>
        </xdr:cNvSpPr>
      </xdr:nvSpPr>
      <xdr:spPr bwMode="auto">
        <a:xfrm>
          <a:off x="0" y="5197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26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27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28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29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30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31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32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33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34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35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36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37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38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39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40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41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42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43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44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45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46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47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48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49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50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51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52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53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54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55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56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57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58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59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60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61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62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63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64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65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66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67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68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69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70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71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72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73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74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75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76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77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78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79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80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81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82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83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84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85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86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87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88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789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190500"/>
    <xdr:sp macro="" textlink="">
      <xdr:nvSpPr>
        <xdr:cNvPr id="3790" name="Text Box 1"/>
        <xdr:cNvSpPr>
          <a:spLocks noChangeArrowheads="1"/>
        </xdr:cNvSpPr>
      </xdr:nvSpPr>
      <xdr:spPr bwMode="auto">
        <a:xfrm>
          <a:off x="0" y="83791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190500"/>
    <xdr:sp macro="" textlink="">
      <xdr:nvSpPr>
        <xdr:cNvPr id="3791" name="Text Box 2"/>
        <xdr:cNvSpPr>
          <a:spLocks noChangeArrowheads="1"/>
        </xdr:cNvSpPr>
      </xdr:nvSpPr>
      <xdr:spPr bwMode="auto">
        <a:xfrm>
          <a:off x="0" y="83791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190500"/>
    <xdr:sp macro="" textlink="">
      <xdr:nvSpPr>
        <xdr:cNvPr id="3792" name="Text Box 1"/>
        <xdr:cNvSpPr>
          <a:spLocks noChangeArrowheads="1"/>
        </xdr:cNvSpPr>
      </xdr:nvSpPr>
      <xdr:spPr bwMode="auto">
        <a:xfrm>
          <a:off x="0" y="83791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190500"/>
    <xdr:sp macro="" textlink="">
      <xdr:nvSpPr>
        <xdr:cNvPr id="3793" name="Text Box 2"/>
        <xdr:cNvSpPr>
          <a:spLocks noChangeArrowheads="1"/>
        </xdr:cNvSpPr>
      </xdr:nvSpPr>
      <xdr:spPr bwMode="auto">
        <a:xfrm>
          <a:off x="0" y="83791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190500"/>
    <xdr:sp macro="" textlink="">
      <xdr:nvSpPr>
        <xdr:cNvPr id="3794" name="Text Box 1"/>
        <xdr:cNvSpPr>
          <a:spLocks noChangeArrowheads="1"/>
        </xdr:cNvSpPr>
      </xdr:nvSpPr>
      <xdr:spPr bwMode="auto">
        <a:xfrm>
          <a:off x="0" y="83791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190500"/>
    <xdr:sp macro="" textlink="">
      <xdr:nvSpPr>
        <xdr:cNvPr id="3795" name="Text Box 2"/>
        <xdr:cNvSpPr>
          <a:spLocks noChangeArrowheads="1"/>
        </xdr:cNvSpPr>
      </xdr:nvSpPr>
      <xdr:spPr bwMode="auto">
        <a:xfrm>
          <a:off x="0" y="83791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190500"/>
    <xdr:sp macro="" textlink="">
      <xdr:nvSpPr>
        <xdr:cNvPr id="3796" name="Text Box 1"/>
        <xdr:cNvSpPr>
          <a:spLocks noChangeArrowheads="1"/>
        </xdr:cNvSpPr>
      </xdr:nvSpPr>
      <xdr:spPr bwMode="auto">
        <a:xfrm>
          <a:off x="0" y="83791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190500"/>
    <xdr:sp macro="" textlink="">
      <xdr:nvSpPr>
        <xdr:cNvPr id="3797" name="Text Box 2"/>
        <xdr:cNvSpPr>
          <a:spLocks noChangeArrowheads="1"/>
        </xdr:cNvSpPr>
      </xdr:nvSpPr>
      <xdr:spPr bwMode="auto">
        <a:xfrm>
          <a:off x="0" y="83791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260</xdr:row>
      <xdr:rowOff>0</xdr:rowOff>
    </xdr:from>
    <xdr:ext cx="104775" cy="190500"/>
    <xdr:sp macro="" textlink="">
      <xdr:nvSpPr>
        <xdr:cNvPr id="3798" name="Text Box 1"/>
        <xdr:cNvSpPr>
          <a:spLocks noChangeArrowheads="1"/>
        </xdr:cNvSpPr>
      </xdr:nvSpPr>
      <xdr:spPr bwMode="auto">
        <a:xfrm>
          <a:off x="0" y="6667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260</xdr:row>
      <xdr:rowOff>0</xdr:rowOff>
    </xdr:from>
    <xdr:ext cx="104775" cy="190500"/>
    <xdr:sp macro="" textlink="">
      <xdr:nvSpPr>
        <xdr:cNvPr id="3799" name="Text Box 2"/>
        <xdr:cNvSpPr>
          <a:spLocks noChangeArrowheads="1"/>
        </xdr:cNvSpPr>
      </xdr:nvSpPr>
      <xdr:spPr bwMode="auto">
        <a:xfrm>
          <a:off x="0" y="6667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260</xdr:row>
      <xdr:rowOff>0</xdr:rowOff>
    </xdr:from>
    <xdr:ext cx="104775" cy="190500"/>
    <xdr:sp macro="" textlink="">
      <xdr:nvSpPr>
        <xdr:cNvPr id="3800" name="Text Box 1"/>
        <xdr:cNvSpPr>
          <a:spLocks noChangeArrowheads="1"/>
        </xdr:cNvSpPr>
      </xdr:nvSpPr>
      <xdr:spPr bwMode="auto">
        <a:xfrm>
          <a:off x="0" y="6667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260</xdr:row>
      <xdr:rowOff>0</xdr:rowOff>
    </xdr:from>
    <xdr:ext cx="104775" cy="190500"/>
    <xdr:sp macro="" textlink="">
      <xdr:nvSpPr>
        <xdr:cNvPr id="3801" name="Text Box 2"/>
        <xdr:cNvSpPr>
          <a:spLocks noChangeArrowheads="1"/>
        </xdr:cNvSpPr>
      </xdr:nvSpPr>
      <xdr:spPr bwMode="auto">
        <a:xfrm>
          <a:off x="0" y="6667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260</xdr:row>
      <xdr:rowOff>0</xdr:rowOff>
    </xdr:from>
    <xdr:ext cx="104775" cy="190500"/>
    <xdr:sp macro="" textlink="">
      <xdr:nvSpPr>
        <xdr:cNvPr id="3802" name="Text Box 1"/>
        <xdr:cNvSpPr>
          <a:spLocks noChangeArrowheads="1"/>
        </xdr:cNvSpPr>
      </xdr:nvSpPr>
      <xdr:spPr bwMode="auto">
        <a:xfrm>
          <a:off x="0" y="6667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260</xdr:row>
      <xdr:rowOff>0</xdr:rowOff>
    </xdr:from>
    <xdr:ext cx="104775" cy="190500"/>
    <xdr:sp macro="" textlink="">
      <xdr:nvSpPr>
        <xdr:cNvPr id="3803" name="Text Box 2"/>
        <xdr:cNvSpPr>
          <a:spLocks noChangeArrowheads="1"/>
        </xdr:cNvSpPr>
      </xdr:nvSpPr>
      <xdr:spPr bwMode="auto">
        <a:xfrm>
          <a:off x="0" y="6667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260</xdr:row>
      <xdr:rowOff>0</xdr:rowOff>
    </xdr:from>
    <xdr:ext cx="104775" cy="190500"/>
    <xdr:sp macro="" textlink="">
      <xdr:nvSpPr>
        <xdr:cNvPr id="3804" name="Text Box 1"/>
        <xdr:cNvSpPr>
          <a:spLocks noChangeArrowheads="1"/>
        </xdr:cNvSpPr>
      </xdr:nvSpPr>
      <xdr:spPr bwMode="auto">
        <a:xfrm>
          <a:off x="0" y="6667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260</xdr:row>
      <xdr:rowOff>0</xdr:rowOff>
    </xdr:from>
    <xdr:ext cx="104775" cy="190500"/>
    <xdr:sp macro="" textlink="">
      <xdr:nvSpPr>
        <xdr:cNvPr id="3805" name="Text Box 2"/>
        <xdr:cNvSpPr>
          <a:spLocks noChangeArrowheads="1"/>
        </xdr:cNvSpPr>
      </xdr:nvSpPr>
      <xdr:spPr bwMode="auto">
        <a:xfrm>
          <a:off x="0" y="6667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196</xdr:row>
      <xdr:rowOff>0</xdr:rowOff>
    </xdr:from>
    <xdr:ext cx="104775" cy="190500"/>
    <xdr:sp macro="" textlink="">
      <xdr:nvSpPr>
        <xdr:cNvPr id="3806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196</xdr:row>
      <xdr:rowOff>0</xdr:rowOff>
    </xdr:from>
    <xdr:ext cx="104775" cy="190500"/>
    <xdr:sp macro="" textlink="">
      <xdr:nvSpPr>
        <xdr:cNvPr id="3807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196</xdr:row>
      <xdr:rowOff>0</xdr:rowOff>
    </xdr:from>
    <xdr:ext cx="104775" cy="190500"/>
    <xdr:sp macro="" textlink="">
      <xdr:nvSpPr>
        <xdr:cNvPr id="3808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196</xdr:row>
      <xdr:rowOff>0</xdr:rowOff>
    </xdr:from>
    <xdr:ext cx="104775" cy="190500"/>
    <xdr:sp macro="" textlink="">
      <xdr:nvSpPr>
        <xdr:cNvPr id="3809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196</xdr:row>
      <xdr:rowOff>0</xdr:rowOff>
    </xdr:from>
    <xdr:ext cx="104775" cy="190500"/>
    <xdr:sp macro="" textlink="">
      <xdr:nvSpPr>
        <xdr:cNvPr id="3810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196</xdr:row>
      <xdr:rowOff>0</xdr:rowOff>
    </xdr:from>
    <xdr:ext cx="104775" cy="190500"/>
    <xdr:sp macro="" textlink="">
      <xdr:nvSpPr>
        <xdr:cNvPr id="3811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196</xdr:row>
      <xdr:rowOff>0</xdr:rowOff>
    </xdr:from>
    <xdr:ext cx="104775" cy="190500"/>
    <xdr:sp macro="" textlink="">
      <xdr:nvSpPr>
        <xdr:cNvPr id="3812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196</xdr:row>
      <xdr:rowOff>0</xdr:rowOff>
    </xdr:from>
    <xdr:ext cx="104775" cy="190500"/>
    <xdr:sp macro="" textlink="">
      <xdr:nvSpPr>
        <xdr:cNvPr id="3813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126</xdr:row>
      <xdr:rowOff>0</xdr:rowOff>
    </xdr:from>
    <xdr:ext cx="104775" cy="190500"/>
    <xdr:sp macro="" textlink="">
      <xdr:nvSpPr>
        <xdr:cNvPr id="3822" name="Text Box 1"/>
        <xdr:cNvSpPr>
          <a:spLocks noChangeArrowheads="1"/>
        </xdr:cNvSpPr>
      </xdr:nvSpPr>
      <xdr:spPr bwMode="auto">
        <a:xfrm>
          <a:off x="0" y="4025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126</xdr:row>
      <xdr:rowOff>0</xdr:rowOff>
    </xdr:from>
    <xdr:ext cx="104775" cy="190500"/>
    <xdr:sp macro="" textlink="">
      <xdr:nvSpPr>
        <xdr:cNvPr id="3823" name="Text Box 2"/>
        <xdr:cNvSpPr>
          <a:spLocks noChangeArrowheads="1"/>
        </xdr:cNvSpPr>
      </xdr:nvSpPr>
      <xdr:spPr bwMode="auto">
        <a:xfrm>
          <a:off x="0" y="4025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126</xdr:row>
      <xdr:rowOff>0</xdr:rowOff>
    </xdr:from>
    <xdr:ext cx="104775" cy="190500"/>
    <xdr:sp macro="" textlink="">
      <xdr:nvSpPr>
        <xdr:cNvPr id="3824" name="Text Box 1"/>
        <xdr:cNvSpPr>
          <a:spLocks noChangeArrowheads="1"/>
        </xdr:cNvSpPr>
      </xdr:nvSpPr>
      <xdr:spPr bwMode="auto">
        <a:xfrm>
          <a:off x="0" y="4025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126</xdr:row>
      <xdr:rowOff>0</xdr:rowOff>
    </xdr:from>
    <xdr:ext cx="104775" cy="190500"/>
    <xdr:sp macro="" textlink="">
      <xdr:nvSpPr>
        <xdr:cNvPr id="3825" name="Text Box 2"/>
        <xdr:cNvSpPr>
          <a:spLocks noChangeArrowheads="1"/>
        </xdr:cNvSpPr>
      </xdr:nvSpPr>
      <xdr:spPr bwMode="auto">
        <a:xfrm>
          <a:off x="0" y="4025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126</xdr:row>
      <xdr:rowOff>0</xdr:rowOff>
    </xdr:from>
    <xdr:ext cx="104775" cy="190500"/>
    <xdr:sp macro="" textlink="">
      <xdr:nvSpPr>
        <xdr:cNvPr id="3826" name="Text Box 1"/>
        <xdr:cNvSpPr>
          <a:spLocks noChangeArrowheads="1"/>
        </xdr:cNvSpPr>
      </xdr:nvSpPr>
      <xdr:spPr bwMode="auto">
        <a:xfrm>
          <a:off x="0" y="4025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126</xdr:row>
      <xdr:rowOff>0</xdr:rowOff>
    </xdr:from>
    <xdr:ext cx="104775" cy="190500"/>
    <xdr:sp macro="" textlink="">
      <xdr:nvSpPr>
        <xdr:cNvPr id="3827" name="Text Box 2"/>
        <xdr:cNvSpPr>
          <a:spLocks noChangeArrowheads="1"/>
        </xdr:cNvSpPr>
      </xdr:nvSpPr>
      <xdr:spPr bwMode="auto">
        <a:xfrm>
          <a:off x="0" y="4025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126</xdr:row>
      <xdr:rowOff>0</xdr:rowOff>
    </xdr:from>
    <xdr:ext cx="104775" cy="190500"/>
    <xdr:sp macro="" textlink="">
      <xdr:nvSpPr>
        <xdr:cNvPr id="3828" name="Text Box 1"/>
        <xdr:cNvSpPr>
          <a:spLocks noChangeArrowheads="1"/>
        </xdr:cNvSpPr>
      </xdr:nvSpPr>
      <xdr:spPr bwMode="auto">
        <a:xfrm>
          <a:off x="0" y="4025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126</xdr:row>
      <xdr:rowOff>0</xdr:rowOff>
    </xdr:from>
    <xdr:ext cx="104775" cy="190500"/>
    <xdr:sp macro="" textlink="">
      <xdr:nvSpPr>
        <xdr:cNvPr id="3829" name="Text Box 2"/>
        <xdr:cNvSpPr>
          <a:spLocks noChangeArrowheads="1"/>
        </xdr:cNvSpPr>
      </xdr:nvSpPr>
      <xdr:spPr bwMode="auto">
        <a:xfrm>
          <a:off x="0" y="4025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04775" cy="190500"/>
    <xdr:sp macro="" textlink="">
      <xdr:nvSpPr>
        <xdr:cNvPr id="3830" name="Text Box 1"/>
        <xdr:cNvSpPr>
          <a:spLocks noChangeArrowheads="1"/>
        </xdr:cNvSpPr>
      </xdr:nvSpPr>
      <xdr:spPr bwMode="auto">
        <a:xfrm>
          <a:off x="0" y="2694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04775" cy="190500"/>
    <xdr:sp macro="" textlink="">
      <xdr:nvSpPr>
        <xdr:cNvPr id="3831" name="Text Box 2"/>
        <xdr:cNvSpPr>
          <a:spLocks noChangeArrowheads="1"/>
        </xdr:cNvSpPr>
      </xdr:nvSpPr>
      <xdr:spPr bwMode="auto">
        <a:xfrm>
          <a:off x="0" y="2694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04775" cy="190500"/>
    <xdr:sp macro="" textlink="">
      <xdr:nvSpPr>
        <xdr:cNvPr id="3832" name="Text Box 1"/>
        <xdr:cNvSpPr>
          <a:spLocks noChangeArrowheads="1"/>
        </xdr:cNvSpPr>
      </xdr:nvSpPr>
      <xdr:spPr bwMode="auto">
        <a:xfrm>
          <a:off x="0" y="2694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04775" cy="190500"/>
    <xdr:sp macro="" textlink="">
      <xdr:nvSpPr>
        <xdr:cNvPr id="3833" name="Text Box 2"/>
        <xdr:cNvSpPr>
          <a:spLocks noChangeArrowheads="1"/>
        </xdr:cNvSpPr>
      </xdr:nvSpPr>
      <xdr:spPr bwMode="auto">
        <a:xfrm>
          <a:off x="0" y="2694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04775" cy="190500"/>
    <xdr:sp macro="" textlink="">
      <xdr:nvSpPr>
        <xdr:cNvPr id="3834" name="Text Box 1"/>
        <xdr:cNvSpPr>
          <a:spLocks noChangeArrowheads="1"/>
        </xdr:cNvSpPr>
      </xdr:nvSpPr>
      <xdr:spPr bwMode="auto">
        <a:xfrm>
          <a:off x="0" y="2694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04775" cy="190500"/>
    <xdr:sp macro="" textlink="">
      <xdr:nvSpPr>
        <xdr:cNvPr id="3835" name="Text Box 2"/>
        <xdr:cNvSpPr>
          <a:spLocks noChangeArrowheads="1"/>
        </xdr:cNvSpPr>
      </xdr:nvSpPr>
      <xdr:spPr bwMode="auto">
        <a:xfrm>
          <a:off x="0" y="2694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04775" cy="190500"/>
    <xdr:sp macro="" textlink="">
      <xdr:nvSpPr>
        <xdr:cNvPr id="3836" name="Text Box 1"/>
        <xdr:cNvSpPr>
          <a:spLocks noChangeArrowheads="1"/>
        </xdr:cNvSpPr>
      </xdr:nvSpPr>
      <xdr:spPr bwMode="auto">
        <a:xfrm>
          <a:off x="0" y="2694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04775" cy="190500"/>
    <xdr:sp macro="" textlink="">
      <xdr:nvSpPr>
        <xdr:cNvPr id="3837" name="Text Box 2"/>
        <xdr:cNvSpPr>
          <a:spLocks noChangeArrowheads="1"/>
        </xdr:cNvSpPr>
      </xdr:nvSpPr>
      <xdr:spPr bwMode="auto">
        <a:xfrm>
          <a:off x="0" y="2694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3838" name="Text Box 1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3839" name="Text Box 2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3840" name="Text Box 1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3841" name="Text Box 2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3842" name="Text Box 1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3843" name="Text Box 2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3844" name="Text Box 1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3845" name="Text Box 2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3846" name="Text Box 1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3847" name="Text Box 2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3848" name="Text Box 1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3849" name="Text Box 2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3850" name="Text Box 1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3851" name="Text Box 2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3852" name="Text Box 1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3853" name="Text Box 2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465</xdr:row>
      <xdr:rowOff>0</xdr:rowOff>
    </xdr:from>
    <xdr:ext cx="371475" cy="190500"/>
    <xdr:sp macro="" textlink="">
      <xdr:nvSpPr>
        <xdr:cNvPr id="3854" name="Text Box 1"/>
        <xdr:cNvSpPr>
          <a:spLocks noChangeArrowheads="1"/>
        </xdr:cNvSpPr>
      </xdr:nvSpPr>
      <xdr:spPr bwMode="auto">
        <a:xfrm>
          <a:off x="0" y="737044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465</xdr:row>
      <xdr:rowOff>0</xdr:rowOff>
    </xdr:from>
    <xdr:ext cx="342900" cy="190500"/>
    <xdr:sp macro="" textlink="">
      <xdr:nvSpPr>
        <xdr:cNvPr id="3855" name="Text Box 2"/>
        <xdr:cNvSpPr>
          <a:spLocks noChangeArrowheads="1"/>
        </xdr:cNvSpPr>
      </xdr:nvSpPr>
      <xdr:spPr bwMode="auto">
        <a:xfrm>
          <a:off x="0" y="737044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465</xdr:row>
      <xdr:rowOff>0</xdr:rowOff>
    </xdr:from>
    <xdr:ext cx="104775" cy="190500"/>
    <xdr:sp macro="" textlink="">
      <xdr:nvSpPr>
        <xdr:cNvPr id="3856" name="Text Box 1"/>
        <xdr:cNvSpPr>
          <a:spLocks noChangeArrowheads="1"/>
        </xdr:cNvSpPr>
      </xdr:nvSpPr>
      <xdr:spPr bwMode="auto">
        <a:xfrm>
          <a:off x="0" y="73704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465</xdr:row>
      <xdr:rowOff>0</xdr:rowOff>
    </xdr:from>
    <xdr:ext cx="428625" cy="114300"/>
    <xdr:sp macro="" textlink="">
      <xdr:nvSpPr>
        <xdr:cNvPr id="3857" name="Text Box 2"/>
        <xdr:cNvSpPr>
          <a:spLocks noChangeArrowheads="1"/>
        </xdr:cNvSpPr>
      </xdr:nvSpPr>
      <xdr:spPr bwMode="auto">
        <a:xfrm>
          <a:off x="0" y="737044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3858" name="Text Box 1"/>
        <xdr:cNvSpPr>
          <a:spLocks noChangeArrowheads="1"/>
        </xdr:cNvSpPr>
      </xdr:nvSpPr>
      <xdr:spPr bwMode="auto">
        <a:xfrm>
          <a:off x="0" y="83762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3859" name="Text Box 2"/>
        <xdr:cNvSpPr>
          <a:spLocks noChangeArrowheads="1"/>
        </xdr:cNvSpPr>
      </xdr:nvSpPr>
      <xdr:spPr bwMode="auto">
        <a:xfrm>
          <a:off x="0" y="83762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3860" name="Text Box 1"/>
        <xdr:cNvSpPr>
          <a:spLocks noChangeArrowheads="1"/>
        </xdr:cNvSpPr>
      </xdr:nvSpPr>
      <xdr:spPr bwMode="auto">
        <a:xfrm>
          <a:off x="0" y="83762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28575" cy="114300"/>
    <xdr:sp macro="" textlink="">
      <xdr:nvSpPr>
        <xdr:cNvPr id="3861" name="Text Box 2"/>
        <xdr:cNvSpPr>
          <a:spLocks noChangeArrowheads="1"/>
        </xdr:cNvSpPr>
      </xdr:nvSpPr>
      <xdr:spPr bwMode="auto">
        <a:xfrm>
          <a:off x="0" y="837628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511</xdr:row>
      <xdr:rowOff>0</xdr:rowOff>
    </xdr:from>
    <xdr:ext cx="104775" cy="190500"/>
    <xdr:sp macro="" textlink="">
      <xdr:nvSpPr>
        <xdr:cNvPr id="3862" name="Text Box 1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511</xdr:row>
      <xdr:rowOff>0</xdr:rowOff>
    </xdr:from>
    <xdr:ext cx="104775" cy="190500"/>
    <xdr:sp macro="" textlink="">
      <xdr:nvSpPr>
        <xdr:cNvPr id="3863" name="Text Box 2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511</xdr:row>
      <xdr:rowOff>0</xdr:rowOff>
    </xdr:from>
    <xdr:ext cx="104775" cy="190500"/>
    <xdr:sp macro="" textlink="">
      <xdr:nvSpPr>
        <xdr:cNvPr id="3864" name="Text Box 1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511</xdr:row>
      <xdr:rowOff>0</xdr:rowOff>
    </xdr:from>
    <xdr:ext cx="104775" cy="190500"/>
    <xdr:sp macro="" textlink="">
      <xdr:nvSpPr>
        <xdr:cNvPr id="3865" name="Text Box 2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511</xdr:row>
      <xdr:rowOff>0</xdr:rowOff>
    </xdr:from>
    <xdr:ext cx="104775" cy="190500"/>
    <xdr:sp macro="" textlink="">
      <xdr:nvSpPr>
        <xdr:cNvPr id="3866" name="Text Box 1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511</xdr:row>
      <xdr:rowOff>0</xdr:rowOff>
    </xdr:from>
    <xdr:ext cx="104775" cy="190500"/>
    <xdr:sp macro="" textlink="">
      <xdr:nvSpPr>
        <xdr:cNvPr id="3867" name="Text Box 2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511</xdr:row>
      <xdr:rowOff>0</xdr:rowOff>
    </xdr:from>
    <xdr:ext cx="104775" cy="190500"/>
    <xdr:sp macro="" textlink="">
      <xdr:nvSpPr>
        <xdr:cNvPr id="3868" name="Text Box 1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511</xdr:row>
      <xdr:rowOff>0</xdr:rowOff>
    </xdr:from>
    <xdr:ext cx="104775" cy="190500"/>
    <xdr:sp macro="" textlink="">
      <xdr:nvSpPr>
        <xdr:cNvPr id="3869" name="Text Box 2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511</xdr:row>
      <xdr:rowOff>0</xdr:rowOff>
    </xdr:from>
    <xdr:ext cx="104775" cy="190500"/>
    <xdr:sp macro="" textlink="">
      <xdr:nvSpPr>
        <xdr:cNvPr id="3870" name="Text Box 1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511</xdr:row>
      <xdr:rowOff>0</xdr:rowOff>
    </xdr:from>
    <xdr:ext cx="104775" cy="190500"/>
    <xdr:sp macro="" textlink="">
      <xdr:nvSpPr>
        <xdr:cNvPr id="3871" name="Text Box 2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511</xdr:row>
      <xdr:rowOff>0</xdr:rowOff>
    </xdr:from>
    <xdr:ext cx="104775" cy="190500"/>
    <xdr:sp macro="" textlink="">
      <xdr:nvSpPr>
        <xdr:cNvPr id="3872" name="Text Box 1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511</xdr:row>
      <xdr:rowOff>0</xdr:rowOff>
    </xdr:from>
    <xdr:ext cx="104775" cy="190500"/>
    <xdr:sp macro="" textlink="">
      <xdr:nvSpPr>
        <xdr:cNvPr id="3873" name="Text Box 2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511</xdr:row>
      <xdr:rowOff>0</xdr:rowOff>
    </xdr:from>
    <xdr:ext cx="104775" cy="190500"/>
    <xdr:sp macro="" textlink="">
      <xdr:nvSpPr>
        <xdr:cNvPr id="3874" name="Text Box 1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511</xdr:row>
      <xdr:rowOff>0</xdr:rowOff>
    </xdr:from>
    <xdr:ext cx="104775" cy="190500"/>
    <xdr:sp macro="" textlink="">
      <xdr:nvSpPr>
        <xdr:cNvPr id="3875" name="Text Box 2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511</xdr:row>
      <xdr:rowOff>0</xdr:rowOff>
    </xdr:from>
    <xdr:ext cx="104775" cy="190500"/>
    <xdr:sp macro="" textlink="">
      <xdr:nvSpPr>
        <xdr:cNvPr id="3876" name="Text Box 1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511</xdr:row>
      <xdr:rowOff>0</xdr:rowOff>
    </xdr:from>
    <xdr:ext cx="104775" cy="190500"/>
    <xdr:sp macro="" textlink="">
      <xdr:nvSpPr>
        <xdr:cNvPr id="3877" name="Text Box 2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3878" name="Text Box 1"/>
        <xdr:cNvSpPr>
          <a:spLocks noChangeArrowheads="1"/>
        </xdr:cNvSpPr>
      </xdr:nvSpPr>
      <xdr:spPr bwMode="auto">
        <a:xfrm>
          <a:off x="0" y="83762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3879" name="Text Box 2"/>
        <xdr:cNvSpPr>
          <a:spLocks noChangeArrowheads="1"/>
        </xdr:cNvSpPr>
      </xdr:nvSpPr>
      <xdr:spPr bwMode="auto">
        <a:xfrm>
          <a:off x="0" y="83762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3880" name="Text Box 1"/>
        <xdr:cNvSpPr>
          <a:spLocks noChangeArrowheads="1"/>
        </xdr:cNvSpPr>
      </xdr:nvSpPr>
      <xdr:spPr bwMode="auto">
        <a:xfrm>
          <a:off x="0" y="83762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3881" name="Text Box 2"/>
        <xdr:cNvSpPr>
          <a:spLocks noChangeArrowheads="1"/>
        </xdr:cNvSpPr>
      </xdr:nvSpPr>
      <xdr:spPr bwMode="auto">
        <a:xfrm>
          <a:off x="0" y="83762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190500"/>
    <xdr:sp macro="" textlink="">
      <xdr:nvSpPr>
        <xdr:cNvPr id="3882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190500"/>
    <xdr:sp macro="" textlink="">
      <xdr:nvSpPr>
        <xdr:cNvPr id="3883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190500"/>
    <xdr:sp macro="" textlink="">
      <xdr:nvSpPr>
        <xdr:cNvPr id="3884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190500"/>
    <xdr:sp macro="" textlink="">
      <xdr:nvSpPr>
        <xdr:cNvPr id="3885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190500"/>
    <xdr:sp macro="" textlink="">
      <xdr:nvSpPr>
        <xdr:cNvPr id="3886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190500"/>
    <xdr:sp macro="" textlink="">
      <xdr:nvSpPr>
        <xdr:cNvPr id="3887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190500"/>
    <xdr:sp macro="" textlink="">
      <xdr:nvSpPr>
        <xdr:cNvPr id="3888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190500"/>
    <xdr:sp macro="" textlink="">
      <xdr:nvSpPr>
        <xdr:cNvPr id="3889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190500"/>
    <xdr:sp macro="" textlink="">
      <xdr:nvSpPr>
        <xdr:cNvPr id="3890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190500"/>
    <xdr:sp macro="" textlink="">
      <xdr:nvSpPr>
        <xdr:cNvPr id="3891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190500"/>
    <xdr:sp macro="" textlink="">
      <xdr:nvSpPr>
        <xdr:cNvPr id="3892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190500"/>
    <xdr:sp macro="" textlink="">
      <xdr:nvSpPr>
        <xdr:cNvPr id="3893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190500"/>
    <xdr:sp macro="" textlink="">
      <xdr:nvSpPr>
        <xdr:cNvPr id="3894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190500"/>
    <xdr:sp macro="" textlink="">
      <xdr:nvSpPr>
        <xdr:cNvPr id="3895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190500"/>
    <xdr:sp macro="" textlink="">
      <xdr:nvSpPr>
        <xdr:cNvPr id="3896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190500"/>
    <xdr:sp macro="" textlink="">
      <xdr:nvSpPr>
        <xdr:cNvPr id="3897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460</xdr:row>
      <xdr:rowOff>0</xdr:rowOff>
    </xdr:from>
    <xdr:ext cx="371475" cy="190500"/>
    <xdr:sp macro="" textlink="">
      <xdr:nvSpPr>
        <xdr:cNvPr id="3898" name="Text Box 1"/>
        <xdr:cNvSpPr>
          <a:spLocks noChangeArrowheads="1"/>
        </xdr:cNvSpPr>
      </xdr:nvSpPr>
      <xdr:spPr bwMode="auto">
        <a:xfrm>
          <a:off x="0" y="727043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460</xdr:row>
      <xdr:rowOff>0</xdr:rowOff>
    </xdr:from>
    <xdr:ext cx="342900" cy="190500"/>
    <xdr:sp macro="" textlink="">
      <xdr:nvSpPr>
        <xdr:cNvPr id="3899" name="Text Box 2"/>
        <xdr:cNvSpPr>
          <a:spLocks noChangeArrowheads="1"/>
        </xdr:cNvSpPr>
      </xdr:nvSpPr>
      <xdr:spPr bwMode="auto">
        <a:xfrm>
          <a:off x="0" y="727043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460</xdr:row>
      <xdr:rowOff>0</xdr:rowOff>
    </xdr:from>
    <xdr:ext cx="104775" cy="190500"/>
    <xdr:sp macro="" textlink="">
      <xdr:nvSpPr>
        <xdr:cNvPr id="3900" name="Text Box 1"/>
        <xdr:cNvSpPr>
          <a:spLocks noChangeArrowheads="1"/>
        </xdr:cNvSpPr>
      </xdr:nvSpPr>
      <xdr:spPr bwMode="auto">
        <a:xfrm>
          <a:off x="0" y="72704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460</xdr:row>
      <xdr:rowOff>0</xdr:rowOff>
    </xdr:from>
    <xdr:ext cx="428625" cy="114300"/>
    <xdr:sp macro="" textlink="">
      <xdr:nvSpPr>
        <xdr:cNvPr id="3901" name="Text Box 2"/>
        <xdr:cNvSpPr>
          <a:spLocks noChangeArrowheads="1"/>
        </xdr:cNvSpPr>
      </xdr:nvSpPr>
      <xdr:spPr bwMode="auto">
        <a:xfrm>
          <a:off x="0" y="727043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512</xdr:row>
      <xdr:rowOff>0</xdr:rowOff>
    </xdr:from>
    <xdr:ext cx="104775" cy="190500"/>
    <xdr:sp macro="" textlink="">
      <xdr:nvSpPr>
        <xdr:cNvPr id="3902" name="Text Box 1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512</xdr:row>
      <xdr:rowOff>0</xdr:rowOff>
    </xdr:from>
    <xdr:ext cx="104775" cy="190500"/>
    <xdr:sp macro="" textlink="">
      <xdr:nvSpPr>
        <xdr:cNvPr id="3903" name="Text Box 2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512</xdr:row>
      <xdr:rowOff>0</xdr:rowOff>
    </xdr:from>
    <xdr:ext cx="104775" cy="190500"/>
    <xdr:sp macro="" textlink="">
      <xdr:nvSpPr>
        <xdr:cNvPr id="3904" name="Text Box 1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512</xdr:row>
      <xdr:rowOff>0</xdr:rowOff>
    </xdr:from>
    <xdr:ext cx="28575" cy="114300"/>
    <xdr:sp macro="" textlink="">
      <xdr:nvSpPr>
        <xdr:cNvPr id="3905" name="Text Box 2"/>
        <xdr:cNvSpPr>
          <a:spLocks noChangeArrowheads="1"/>
        </xdr:cNvSpPr>
      </xdr:nvSpPr>
      <xdr:spPr bwMode="auto">
        <a:xfrm>
          <a:off x="0" y="827627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486</xdr:row>
      <xdr:rowOff>0</xdr:rowOff>
    </xdr:from>
    <xdr:ext cx="104775" cy="190500"/>
    <xdr:sp macro="" textlink="">
      <xdr:nvSpPr>
        <xdr:cNvPr id="3906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486</xdr:row>
      <xdr:rowOff>0</xdr:rowOff>
    </xdr:from>
    <xdr:ext cx="104775" cy="190500"/>
    <xdr:sp macro="" textlink="">
      <xdr:nvSpPr>
        <xdr:cNvPr id="3907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486</xdr:row>
      <xdr:rowOff>0</xdr:rowOff>
    </xdr:from>
    <xdr:ext cx="104775" cy="190500"/>
    <xdr:sp macro="" textlink="">
      <xdr:nvSpPr>
        <xdr:cNvPr id="3908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486</xdr:row>
      <xdr:rowOff>0</xdr:rowOff>
    </xdr:from>
    <xdr:ext cx="104775" cy="190500"/>
    <xdr:sp macro="" textlink="">
      <xdr:nvSpPr>
        <xdr:cNvPr id="3909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486</xdr:row>
      <xdr:rowOff>0</xdr:rowOff>
    </xdr:from>
    <xdr:ext cx="104775" cy="190500"/>
    <xdr:sp macro="" textlink="">
      <xdr:nvSpPr>
        <xdr:cNvPr id="3910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486</xdr:row>
      <xdr:rowOff>0</xdr:rowOff>
    </xdr:from>
    <xdr:ext cx="104775" cy="190500"/>
    <xdr:sp macro="" textlink="">
      <xdr:nvSpPr>
        <xdr:cNvPr id="3911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486</xdr:row>
      <xdr:rowOff>0</xdr:rowOff>
    </xdr:from>
    <xdr:ext cx="104775" cy="190500"/>
    <xdr:sp macro="" textlink="">
      <xdr:nvSpPr>
        <xdr:cNvPr id="3912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486</xdr:row>
      <xdr:rowOff>0</xdr:rowOff>
    </xdr:from>
    <xdr:ext cx="104775" cy="190500"/>
    <xdr:sp macro="" textlink="">
      <xdr:nvSpPr>
        <xdr:cNvPr id="3913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486</xdr:row>
      <xdr:rowOff>0</xdr:rowOff>
    </xdr:from>
    <xdr:ext cx="104775" cy="190500"/>
    <xdr:sp macro="" textlink="">
      <xdr:nvSpPr>
        <xdr:cNvPr id="3914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486</xdr:row>
      <xdr:rowOff>0</xdr:rowOff>
    </xdr:from>
    <xdr:ext cx="104775" cy="190500"/>
    <xdr:sp macro="" textlink="">
      <xdr:nvSpPr>
        <xdr:cNvPr id="3915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486</xdr:row>
      <xdr:rowOff>0</xdr:rowOff>
    </xdr:from>
    <xdr:ext cx="104775" cy="190500"/>
    <xdr:sp macro="" textlink="">
      <xdr:nvSpPr>
        <xdr:cNvPr id="3916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486</xdr:row>
      <xdr:rowOff>0</xdr:rowOff>
    </xdr:from>
    <xdr:ext cx="104775" cy="190500"/>
    <xdr:sp macro="" textlink="">
      <xdr:nvSpPr>
        <xdr:cNvPr id="3917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486</xdr:row>
      <xdr:rowOff>0</xdr:rowOff>
    </xdr:from>
    <xdr:ext cx="104775" cy="190500"/>
    <xdr:sp macro="" textlink="">
      <xdr:nvSpPr>
        <xdr:cNvPr id="3918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486</xdr:row>
      <xdr:rowOff>0</xdr:rowOff>
    </xdr:from>
    <xdr:ext cx="104775" cy="190500"/>
    <xdr:sp macro="" textlink="">
      <xdr:nvSpPr>
        <xdr:cNvPr id="3919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486</xdr:row>
      <xdr:rowOff>0</xdr:rowOff>
    </xdr:from>
    <xdr:ext cx="104775" cy="190500"/>
    <xdr:sp macro="" textlink="">
      <xdr:nvSpPr>
        <xdr:cNvPr id="3920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486</xdr:row>
      <xdr:rowOff>0</xdr:rowOff>
    </xdr:from>
    <xdr:ext cx="104775" cy="190500"/>
    <xdr:sp macro="" textlink="">
      <xdr:nvSpPr>
        <xdr:cNvPr id="3921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3922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3923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392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392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3926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3927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392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392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393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393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3932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3933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393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393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3936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3937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393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393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394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394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3942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3943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394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394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371475" cy="190500"/>
    <xdr:sp macro="" textlink="">
      <xdr:nvSpPr>
        <xdr:cNvPr id="3946" name="Text Box 1"/>
        <xdr:cNvSpPr>
          <a:spLocks noChangeArrowheads="1"/>
        </xdr:cNvSpPr>
      </xdr:nvSpPr>
      <xdr:spPr bwMode="auto">
        <a:xfrm>
          <a:off x="0" y="708755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342900" cy="190500"/>
    <xdr:sp macro="" textlink="">
      <xdr:nvSpPr>
        <xdr:cNvPr id="3947" name="Text Box 2"/>
        <xdr:cNvSpPr>
          <a:spLocks noChangeArrowheads="1"/>
        </xdr:cNvSpPr>
      </xdr:nvSpPr>
      <xdr:spPr bwMode="auto">
        <a:xfrm>
          <a:off x="0" y="708755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3948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428625" cy="114300"/>
    <xdr:sp macro="" textlink="">
      <xdr:nvSpPr>
        <xdr:cNvPr id="3949" name="Text Box 2"/>
        <xdr:cNvSpPr>
          <a:spLocks noChangeArrowheads="1"/>
        </xdr:cNvSpPr>
      </xdr:nvSpPr>
      <xdr:spPr bwMode="auto">
        <a:xfrm>
          <a:off x="0" y="708755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456</xdr:row>
      <xdr:rowOff>0</xdr:rowOff>
    </xdr:from>
    <xdr:ext cx="104775" cy="190500"/>
    <xdr:sp macro="" textlink="">
      <xdr:nvSpPr>
        <xdr:cNvPr id="3950" name="Text Box 1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456</xdr:row>
      <xdr:rowOff>0</xdr:rowOff>
    </xdr:from>
    <xdr:ext cx="104775" cy="190500"/>
    <xdr:sp macro="" textlink="">
      <xdr:nvSpPr>
        <xdr:cNvPr id="3951" name="Text Box 2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456</xdr:row>
      <xdr:rowOff>0</xdr:rowOff>
    </xdr:from>
    <xdr:ext cx="104775" cy="190500"/>
    <xdr:sp macro="" textlink="">
      <xdr:nvSpPr>
        <xdr:cNvPr id="3952" name="Text Box 1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456</xdr:row>
      <xdr:rowOff>0</xdr:rowOff>
    </xdr:from>
    <xdr:ext cx="104775" cy="190500"/>
    <xdr:sp macro="" textlink="">
      <xdr:nvSpPr>
        <xdr:cNvPr id="3953" name="Text Box 2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456</xdr:row>
      <xdr:rowOff>0</xdr:rowOff>
    </xdr:from>
    <xdr:ext cx="104775" cy="190500"/>
    <xdr:sp macro="" textlink="">
      <xdr:nvSpPr>
        <xdr:cNvPr id="3954" name="Text Box 1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456</xdr:row>
      <xdr:rowOff>0</xdr:rowOff>
    </xdr:from>
    <xdr:ext cx="104775" cy="190500"/>
    <xdr:sp macro="" textlink="">
      <xdr:nvSpPr>
        <xdr:cNvPr id="3955" name="Text Box 2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456</xdr:row>
      <xdr:rowOff>0</xdr:rowOff>
    </xdr:from>
    <xdr:ext cx="104775" cy="190500"/>
    <xdr:sp macro="" textlink="">
      <xdr:nvSpPr>
        <xdr:cNvPr id="3956" name="Text Box 1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456</xdr:row>
      <xdr:rowOff>0</xdr:rowOff>
    </xdr:from>
    <xdr:ext cx="104775" cy="190500"/>
    <xdr:sp macro="" textlink="">
      <xdr:nvSpPr>
        <xdr:cNvPr id="3957" name="Text Box 2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456</xdr:row>
      <xdr:rowOff>0</xdr:rowOff>
    </xdr:from>
    <xdr:ext cx="104775" cy="190500"/>
    <xdr:sp macro="" textlink="">
      <xdr:nvSpPr>
        <xdr:cNvPr id="3958" name="Text Box 1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456</xdr:row>
      <xdr:rowOff>0</xdr:rowOff>
    </xdr:from>
    <xdr:ext cx="104775" cy="190500"/>
    <xdr:sp macro="" textlink="">
      <xdr:nvSpPr>
        <xdr:cNvPr id="3959" name="Text Box 2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456</xdr:row>
      <xdr:rowOff>0</xdr:rowOff>
    </xdr:from>
    <xdr:ext cx="104775" cy="190500"/>
    <xdr:sp macro="" textlink="">
      <xdr:nvSpPr>
        <xdr:cNvPr id="3960" name="Text Box 1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456</xdr:row>
      <xdr:rowOff>0</xdr:rowOff>
    </xdr:from>
    <xdr:ext cx="104775" cy="190500"/>
    <xdr:sp macro="" textlink="">
      <xdr:nvSpPr>
        <xdr:cNvPr id="3961" name="Text Box 2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456</xdr:row>
      <xdr:rowOff>0</xdr:rowOff>
    </xdr:from>
    <xdr:ext cx="104775" cy="190500"/>
    <xdr:sp macro="" textlink="">
      <xdr:nvSpPr>
        <xdr:cNvPr id="3962" name="Text Box 1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456</xdr:row>
      <xdr:rowOff>0</xdr:rowOff>
    </xdr:from>
    <xdr:ext cx="104775" cy="190500"/>
    <xdr:sp macro="" textlink="">
      <xdr:nvSpPr>
        <xdr:cNvPr id="3963" name="Text Box 2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456</xdr:row>
      <xdr:rowOff>0</xdr:rowOff>
    </xdr:from>
    <xdr:ext cx="104775" cy="190500"/>
    <xdr:sp macro="" textlink="">
      <xdr:nvSpPr>
        <xdr:cNvPr id="3964" name="Text Box 1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456</xdr:row>
      <xdr:rowOff>0</xdr:rowOff>
    </xdr:from>
    <xdr:ext cx="104775" cy="190500"/>
    <xdr:sp macro="" textlink="">
      <xdr:nvSpPr>
        <xdr:cNvPr id="3965" name="Text Box 2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441</xdr:row>
      <xdr:rowOff>0</xdr:rowOff>
    </xdr:from>
    <xdr:ext cx="371475" cy="190500"/>
    <xdr:sp macro="" textlink="">
      <xdr:nvSpPr>
        <xdr:cNvPr id="3966" name="Text Box 1"/>
        <xdr:cNvSpPr>
          <a:spLocks noChangeArrowheads="1"/>
        </xdr:cNvSpPr>
      </xdr:nvSpPr>
      <xdr:spPr bwMode="auto">
        <a:xfrm>
          <a:off x="0" y="688752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441</xdr:row>
      <xdr:rowOff>0</xdr:rowOff>
    </xdr:from>
    <xdr:ext cx="342900" cy="190500"/>
    <xdr:sp macro="" textlink="">
      <xdr:nvSpPr>
        <xdr:cNvPr id="3967" name="Text Box 2"/>
        <xdr:cNvSpPr>
          <a:spLocks noChangeArrowheads="1"/>
        </xdr:cNvSpPr>
      </xdr:nvSpPr>
      <xdr:spPr bwMode="auto">
        <a:xfrm>
          <a:off x="0" y="688752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441</xdr:row>
      <xdr:rowOff>0</xdr:rowOff>
    </xdr:from>
    <xdr:ext cx="104775" cy="190500"/>
    <xdr:sp macro="" textlink="">
      <xdr:nvSpPr>
        <xdr:cNvPr id="3968" name="Text Box 1"/>
        <xdr:cNvSpPr>
          <a:spLocks noChangeArrowheads="1"/>
        </xdr:cNvSpPr>
      </xdr:nvSpPr>
      <xdr:spPr bwMode="auto">
        <a:xfrm>
          <a:off x="0" y="68875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441</xdr:row>
      <xdr:rowOff>0</xdr:rowOff>
    </xdr:from>
    <xdr:ext cx="428625" cy="114300"/>
    <xdr:sp macro="" textlink="">
      <xdr:nvSpPr>
        <xdr:cNvPr id="3969" name="Text Box 2"/>
        <xdr:cNvSpPr>
          <a:spLocks noChangeArrowheads="1"/>
        </xdr:cNvSpPr>
      </xdr:nvSpPr>
      <xdr:spPr bwMode="auto">
        <a:xfrm>
          <a:off x="0" y="688752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3970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3971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3972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3973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3974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3975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3976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3977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500</xdr:row>
      <xdr:rowOff>0</xdr:rowOff>
    </xdr:from>
    <xdr:ext cx="104775" cy="190500"/>
    <xdr:sp macro="" textlink="">
      <xdr:nvSpPr>
        <xdr:cNvPr id="3978" name="Text Box 1"/>
        <xdr:cNvSpPr>
          <a:spLocks noChangeArrowheads="1"/>
        </xdr:cNvSpPr>
      </xdr:nvSpPr>
      <xdr:spPr bwMode="auto">
        <a:xfrm>
          <a:off x="0" y="807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500</xdr:row>
      <xdr:rowOff>0</xdr:rowOff>
    </xdr:from>
    <xdr:ext cx="104775" cy="190500"/>
    <xdr:sp macro="" textlink="">
      <xdr:nvSpPr>
        <xdr:cNvPr id="3979" name="Text Box 2"/>
        <xdr:cNvSpPr>
          <a:spLocks noChangeArrowheads="1"/>
        </xdr:cNvSpPr>
      </xdr:nvSpPr>
      <xdr:spPr bwMode="auto">
        <a:xfrm>
          <a:off x="0" y="807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500</xdr:row>
      <xdr:rowOff>0</xdr:rowOff>
    </xdr:from>
    <xdr:ext cx="104775" cy="190500"/>
    <xdr:sp macro="" textlink="">
      <xdr:nvSpPr>
        <xdr:cNvPr id="3980" name="Text Box 1"/>
        <xdr:cNvSpPr>
          <a:spLocks noChangeArrowheads="1"/>
        </xdr:cNvSpPr>
      </xdr:nvSpPr>
      <xdr:spPr bwMode="auto">
        <a:xfrm>
          <a:off x="0" y="807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500</xdr:row>
      <xdr:rowOff>0</xdr:rowOff>
    </xdr:from>
    <xdr:ext cx="104775" cy="190500"/>
    <xdr:sp macro="" textlink="">
      <xdr:nvSpPr>
        <xdr:cNvPr id="3981" name="Text Box 2"/>
        <xdr:cNvSpPr>
          <a:spLocks noChangeArrowheads="1"/>
        </xdr:cNvSpPr>
      </xdr:nvSpPr>
      <xdr:spPr bwMode="auto">
        <a:xfrm>
          <a:off x="0" y="807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500</xdr:row>
      <xdr:rowOff>0</xdr:rowOff>
    </xdr:from>
    <xdr:ext cx="104775" cy="190500"/>
    <xdr:sp macro="" textlink="">
      <xdr:nvSpPr>
        <xdr:cNvPr id="3982" name="Text Box 1"/>
        <xdr:cNvSpPr>
          <a:spLocks noChangeArrowheads="1"/>
        </xdr:cNvSpPr>
      </xdr:nvSpPr>
      <xdr:spPr bwMode="auto">
        <a:xfrm>
          <a:off x="0" y="807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500</xdr:row>
      <xdr:rowOff>0</xdr:rowOff>
    </xdr:from>
    <xdr:ext cx="104775" cy="190500"/>
    <xdr:sp macro="" textlink="">
      <xdr:nvSpPr>
        <xdr:cNvPr id="3983" name="Text Box 2"/>
        <xdr:cNvSpPr>
          <a:spLocks noChangeArrowheads="1"/>
        </xdr:cNvSpPr>
      </xdr:nvSpPr>
      <xdr:spPr bwMode="auto">
        <a:xfrm>
          <a:off x="0" y="807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500</xdr:row>
      <xdr:rowOff>0</xdr:rowOff>
    </xdr:from>
    <xdr:ext cx="104775" cy="190500"/>
    <xdr:sp macro="" textlink="">
      <xdr:nvSpPr>
        <xdr:cNvPr id="3984" name="Text Box 1"/>
        <xdr:cNvSpPr>
          <a:spLocks noChangeArrowheads="1"/>
        </xdr:cNvSpPr>
      </xdr:nvSpPr>
      <xdr:spPr bwMode="auto">
        <a:xfrm>
          <a:off x="0" y="807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500</xdr:row>
      <xdr:rowOff>0</xdr:rowOff>
    </xdr:from>
    <xdr:ext cx="104775" cy="190500"/>
    <xdr:sp macro="" textlink="">
      <xdr:nvSpPr>
        <xdr:cNvPr id="3985" name="Text Box 2"/>
        <xdr:cNvSpPr>
          <a:spLocks noChangeArrowheads="1"/>
        </xdr:cNvSpPr>
      </xdr:nvSpPr>
      <xdr:spPr bwMode="auto">
        <a:xfrm>
          <a:off x="0" y="807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510</xdr:row>
      <xdr:rowOff>0</xdr:rowOff>
    </xdr:from>
    <xdr:ext cx="371475" cy="228600"/>
    <xdr:sp macro="" textlink="">
      <xdr:nvSpPr>
        <xdr:cNvPr id="3986" name="Text Box 1"/>
        <xdr:cNvSpPr>
          <a:spLocks noChangeArrowheads="1"/>
        </xdr:cNvSpPr>
      </xdr:nvSpPr>
      <xdr:spPr bwMode="auto">
        <a:xfrm>
          <a:off x="0" y="8236267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510</xdr:row>
      <xdr:rowOff>0</xdr:rowOff>
    </xdr:from>
    <xdr:ext cx="342900" cy="228600"/>
    <xdr:sp macro="" textlink="">
      <xdr:nvSpPr>
        <xdr:cNvPr id="3987" name="Text Box 2"/>
        <xdr:cNvSpPr>
          <a:spLocks noChangeArrowheads="1"/>
        </xdr:cNvSpPr>
      </xdr:nvSpPr>
      <xdr:spPr bwMode="auto">
        <a:xfrm>
          <a:off x="0" y="8236267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510</xdr:row>
      <xdr:rowOff>0</xdr:rowOff>
    </xdr:from>
    <xdr:ext cx="104775" cy="228600"/>
    <xdr:sp macro="" textlink="">
      <xdr:nvSpPr>
        <xdr:cNvPr id="3988" name="Text Box 1"/>
        <xdr:cNvSpPr>
          <a:spLocks noChangeArrowheads="1"/>
        </xdr:cNvSpPr>
      </xdr:nvSpPr>
      <xdr:spPr bwMode="auto">
        <a:xfrm>
          <a:off x="0" y="82362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510</xdr:row>
      <xdr:rowOff>0</xdr:rowOff>
    </xdr:from>
    <xdr:ext cx="104775" cy="228600"/>
    <xdr:sp macro="" textlink="">
      <xdr:nvSpPr>
        <xdr:cNvPr id="3989" name="Text Box 1"/>
        <xdr:cNvSpPr>
          <a:spLocks noChangeArrowheads="1"/>
        </xdr:cNvSpPr>
      </xdr:nvSpPr>
      <xdr:spPr bwMode="auto">
        <a:xfrm>
          <a:off x="0" y="82362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510</xdr:row>
      <xdr:rowOff>0</xdr:rowOff>
    </xdr:from>
    <xdr:ext cx="104775" cy="228600"/>
    <xdr:sp macro="" textlink="">
      <xdr:nvSpPr>
        <xdr:cNvPr id="3990" name="Text Box 2"/>
        <xdr:cNvSpPr>
          <a:spLocks noChangeArrowheads="1"/>
        </xdr:cNvSpPr>
      </xdr:nvSpPr>
      <xdr:spPr bwMode="auto">
        <a:xfrm>
          <a:off x="0" y="82362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510</xdr:row>
      <xdr:rowOff>0</xdr:rowOff>
    </xdr:from>
    <xdr:ext cx="104775" cy="228600"/>
    <xdr:sp macro="" textlink="">
      <xdr:nvSpPr>
        <xdr:cNvPr id="3991" name="Text Box 1"/>
        <xdr:cNvSpPr>
          <a:spLocks noChangeArrowheads="1"/>
        </xdr:cNvSpPr>
      </xdr:nvSpPr>
      <xdr:spPr bwMode="auto">
        <a:xfrm>
          <a:off x="0" y="82362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506</xdr:row>
      <xdr:rowOff>0</xdr:rowOff>
    </xdr:from>
    <xdr:ext cx="104775" cy="190500"/>
    <xdr:sp macro="" textlink="">
      <xdr:nvSpPr>
        <xdr:cNvPr id="3992" name="Text Box 1"/>
        <xdr:cNvSpPr>
          <a:spLocks noChangeArrowheads="1"/>
        </xdr:cNvSpPr>
      </xdr:nvSpPr>
      <xdr:spPr bwMode="auto">
        <a:xfrm>
          <a:off x="0" y="81562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506</xdr:row>
      <xdr:rowOff>0</xdr:rowOff>
    </xdr:from>
    <xdr:ext cx="104775" cy="190500"/>
    <xdr:sp macro="" textlink="">
      <xdr:nvSpPr>
        <xdr:cNvPr id="3993" name="Text Box 2"/>
        <xdr:cNvSpPr>
          <a:spLocks noChangeArrowheads="1"/>
        </xdr:cNvSpPr>
      </xdr:nvSpPr>
      <xdr:spPr bwMode="auto">
        <a:xfrm>
          <a:off x="0" y="81562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506</xdr:row>
      <xdr:rowOff>0</xdr:rowOff>
    </xdr:from>
    <xdr:ext cx="104775" cy="190500"/>
    <xdr:sp macro="" textlink="">
      <xdr:nvSpPr>
        <xdr:cNvPr id="3994" name="Text Box 1"/>
        <xdr:cNvSpPr>
          <a:spLocks noChangeArrowheads="1"/>
        </xdr:cNvSpPr>
      </xdr:nvSpPr>
      <xdr:spPr bwMode="auto">
        <a:xfrm>
          <a:off x="0" y="81562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506</xdr:row>
      <xdr:rowOff>0</xdr:rowOff>
    </xdr:from>
    <xdr:ext cx="104775" cy="190500"/>
    <xdr:sp macro="" textlink="">
      <xdr:nvSpPr>
        <xdr:cNvPr id="3995" name="Text Box 2"/>
        <xdr:cNvSpPr>
          <a:spLocks noChangeArrowheads="1"/>
        </xdr:cNvSpPr>
      </xdr:nvSpPr>
      <xdr:spPr bwMode="auto">
        <a:xfrm>
          <a:off x="0" y="81562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506</xdr:row>
      <xdr:rowOff>0</xdr:rowOff>
    </xdr:from>
    <xdr:ext cx="104775" cy="190500"/>
    <xdr:sp macro="" textlink="">
      <xdr:nvSpPr>
        <xdr:cNvPr id="3996" name="Text Box 1"/>
        <xdr:cNvSpPr>
          <a:spLocks noChangeArrowheads="1"/>
        </xdr:cNvSpPr>
      </xdr:nvSpPr>
      <xdr:spPr bwMode="auto">
        <a:xfrm>
          <a:off x="0" y="81562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506</xdr:row>
      <xdr:rowOff>0</xdr:rowOff>
    </xdr:from>
    <xdr:ext cx="104775" cy="190500"/>
    <xdr:sp macro="" textlink="">
      <xdr:nvSpPr>
        <xdr:cNvPr id="3997" name="Text Box 2"/>
        <xdr:cNvSpPr>
          <a:spLocks noChangeArrowheads="1"/>
        </xdr:cNvSpPr>
      </xdr:nvSpPr>
      <xdr:spPr bwMode="auto">
        <a:xfrm>
          <a:off x="0" y="81562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506</xdr:row>
      <xdr:rowOff>0</xdr:rowOff>
    </xdr:from>
    <xdr:ext cx="104775" cy="190500"/>
    <xdr:sp macro="" textlink="">
      <xdr:nvSpPr>
        <xdr:cNvPr id="3998" name="Text Box 1"/>
        <xdr:cNvSpPr>
          <a:spLocks noChangeArrowheads="1"/>
        </xdr:cNvSpPr>
      </xdr:nvSpPr>
      <xdr:spPr bwMode="auto">
        <a:xfrm>
          <a:off x="0" y="81562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506</xdr:row>
      <xdr:rowOff>0</xdr:rowOff>
    </xdr:from>
    <xdr:ext cx="104775" cy="190500"/>
    <xdr:sp macro="" textlink="">
      <xdr:nvSpPr>
        <xdr:cNvPr id="3999" name="Text Box 2"/>
        <xdr:cNvSpPr>
          <a:spLocks noChangeArrowheads="1"/>
        </xdr:cNvSpPr>
      </xdr:nvSpPr>
      <xdr:spPr bwMode="auto">
        <a:xfrm>
          <a:off x="0" y="81562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470</xdr:row>
      <xdr:rowOff>0</xdr:rowOff>
    </xdr:from>
    <xdr:ext cx="104775" cy="190500"/>
    <xdr:sp macro="" textlink="">
      <xdr:nvSpPr>
        <xdr:cNvPr id="4000" name="Text Box 1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470</xdr:row>
      <xdr:rowOff>0</xdr:rowOff>
    </xdr:from>
    <xdr:ext cx="104775" cy="190500"/>
    <xdr:sp macro="" textlink="">
      <xdr:nvSpPr>
        <xdr:cNvPr id="4001" name="Text Box 2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470</xdr:row>
      <xdr:rowOff>0</xdr:rowOff>
    </xdr:from>
    <xdr:ext cx="104775" cy="190500"/>
    <xdr:sp macro="" textlink="">
      <xdr:nvSpPr>
        <xdr:cNvPr id="4002" name="Text Box 1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470</xdr:row>
      <xdr:rowOff>0</xdr:rowOff>
    </xdr:from>
    <xdr:ext cx="104775" cy="190500"/>
    <xdr:sp macro="" textlink="">
      <xdr:nvSpPr>
        <xdr:cNvPr id="4003" name="Text Box 2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470</xdr:row>
      <xdr:rowOff>0</xdr:rowOff>
    </xdr:from>
    <xdr:ext cx="104775" cy="190500"/>
    <xdr:sp macro="" textlink="">
      <xdr:nvSpPr>
        <xdr:cNvPr id="4004" name="Text Box 1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470</xdr:row>
      <xdr:rowOff>0</xdr:rowOff>
    </xdr:from>
    <xdr:ext cx="104775" cy="190500"/>
    <xdr:sp macro="" textlink="">
      <xdr:nvSpPr>
        <xdr:cNvPr id="4005" name="Text Box 2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470</xdr:row>
      <xdr:rowOff>0</xdr:rowOff>
    </xdr:from>
    <xdr:ext cx="104775" cy="190500"/>
    <xdr:sp macro="" textlink="">
      <xdr:nvSpPr>
        <xdr:cNvPr id="4006" name="Text Box 1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470</xdr:row>
      <xdr:rowOff>0</xdr:rowOff>
    </xdr:from>
    <xdr:ext cx="104775" cy="190500"/>
    <xdr:sp macro="" textlink="">
      <xdr:nvSpPr>
        <xdr:cNvPr id="4007" name="Text Box 2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470</xdr:row>
      <xdr:rowOff>0</xdr:rowOff>
    </xdr:from>
    <xdr:ext cx="104775" cy="190500"/>
    <xdr:sp macro="" textlink="">
      <xdr:nvSpPr>
        <xdr:cNvPr id="4008" name="Text Box 1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470</xdr:row>
      <xdr:rowOff>0</xdr:rowOff>
    </xdr:from>
    <xdr:ext cx="104775" cy="190500"/>
    <xdr:sp macro="" textlink="">
      <xdr:nvSpPr>
        <xdr:cNvPr id="4009" name="Text Box 2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470</xdr:row>
      <xdr:rowOff>0</xdr:rowOff>
    </xdr:from>
    <xdr:ext cx="104775" cy="190500"/>
    <xdr:sp macro="" textlink="">
      <xdr:nvSpPr>
        <xdr:cNvPr id="4010" name="Text Box 1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470</xdr:row>
      <xdr:rowOff>0</xdr:rowOff>
    </xdr:from>
    <xdr:ext cx="104775" cy="190500"/>
    <xdr:sp macro="" textlink="">
      <xdr:nvSpPr>
        <xdr:cNvPr id="4011" name="Text Box 2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470</xdr:row>
      <xdr:rowOff>0</xdr:rowOff>
    </xdr:from>
    <xdr:ext cx="104775" cy="190500"/>
    <xdr:sp macro="" textlink="">
      <xdr:nvSpPr>
        <xdr:cNvPr id="4012" name="Text Box 1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470</xdr:row>
      <xdr:rowOff>0</xdr:rowOff>
    </xdr:from>
    <xdr:ext cx="104775" cy="190500"/>
    <xdr:sp macro="" textlink="">
      <xdr:nvSpPr>
        <xdr:cNvPr id="4013" name="Text Box 2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470</xdr:row>
      <xdr:rowOff>0</xdr:rowOff>
    </xdr:from>
    <xdr:ext cx="104775" cy="190500"/>
    <xdr:sp macro="" textlink="">
      <xdr:nvSpPr>
        <xdr:cNvPr id="4014" name="Text Box 1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470</xdr:row>
      <xdr:rowOff>0</xdr:rowOff>
    </xdr:from>
    <xdr:ext cx="104775" cy="190500"/>
    <xdr:sp macro="" textlink="">
      <xdr:nvSpPr>
        <xdr:cNvPr id="4015" name="Text Box 2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457</xdr:row>
      <xdr:rowOff>0</xdr:rowOff>
    </xdr:from>
    <xdr:ext cx="371475" cy="190500"/>
    <xdr:sp macro="" textlink="">
      <xdr:nvSpPr>
        <xdr:cNvPr id="4016" name="Text Box 1"/>
        <xdr:cNvSpPr>
          <a:spLocks noChangeArrowheads="1"/>
        </xdr:cNvSpPr>
      </xdr:nvSpPr>
      <xdr:spPr bwMode="auto">
        <a:xfrm>
          <a:off x="0" y="723042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457</xdr:row>
      <xdr:rowOff>0</xdr:rowOff>
    </xdr:from>
    <xdr:ext cx="342900" cy="190500"/>
    <xdr:sp macro="" textlink="">
      <xdr:nvSpPr>
        <xdr:cNvPr id="4017" name="Text Box 2"/>
        <xdr:cNvSpPr>
          <a:spLocks noChangeArrowheads="1"/>
        </xdr:cNvSpPr>
      </xdr:nvSpPr>
      <xdr:spPr bwMode="auto">
        <a:xfrm>
          <a:off x="0" y="723042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457</xdr:row>
      <xdr:rowOff>0</xdr:rowOff>
    </xdr:from>
    <xdr:ext cx="104775" cy="190500"/>
    <xdr:sp macro="" textlink="">
      <xdr:nvSpPr>
        <xdr:cNvPr id="4018" name="Text Box 1"/>
        <xdr:cNvSpPr>
          <a:spLocks noChangeArrowheads="1"/>
        </xdr:cNvSpPr>
      </xdr:nvSpPr>
      <xdr:spPr bwMode="auto">
        <a:xfrm>
          <a:off x="0" y="72304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457</xdr:row>
      <xdr:rowOff>0</xdr:rowOff>
    </xdr:from>
    <xdr:ext cx="428625" cy="114300"/>
    <xdr:sp macro="" textlink="">
      <xdr:nvSpPr>
        <xdr:cNvPr id="4019" name="Text Box 2"/>
        <xdr:cNvSpPr>
          <a:spLocks noChangeArrowheads="1"/>
        </xdr:cNvSpPr>
      </xdr:nvSpPr>
      <xdr:spPr bwMode="auto">
        <a:xfrm>
          <a:off x="0" y="723042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020" name="Text Box 1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021" name="Text Box 2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022" name="Text Box 1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023" name="Text Box 2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024" name="Text Box 1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025" name="Text Box 2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026" name="Text Box 1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027" name="Text Box 2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028" name="Text Box 1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029" name="Text Box 2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030" name="Text Box 1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031" name="Text Box 2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032" name="Text Box 1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033" name="Text Box 2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034" name="Text Box 1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035" name="Text Box 2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371475" cy="190500"/>
    <xdr:sp macro="" textlink="">
      <xdr:nvSpPr>
        <xdr:cNvPr id="4036" name="Text Box 1"/>
        <xdr:cNvSpPr>
          <a:spLocks noChangeArrowheads="1"/>
        </xdr:cNvSpPr>
      </xdr:nvSpPr>
      <xdr:spPr bwMode="auto">
        <a:xfrm>
          <a:off x="0" y="712755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342900" cy="190500"/>
    <xdr:sp macro="" textlink="">
      <xdr:nvSpPr>
        <xdr:cNvPr id="4037" name="Text Box 2"/>
        <xdr:cNvSpPr>
          <a:spLocks noChangeArrowheads="1"/>
        </xdr:cNvSpPr>
      </xdr:nvSpPr>
      <xdr:spPr bwMode="auto">
        <a:xfrm>
          <a:off x="0" y="712755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038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428625" cy="114300"/>
    <xdr:sp macro="" textlink="">
      <xdr:nvSpPr>
        <xdr:cNvPr id="4039" name="Text Box 2"/>
        <xdr:cNvSpPr>
          <a:spLocks noChangeArrowheads="1"/>
        </xdr:cNvSpPr>
      </xdr:nvSpPr>
      <xdr:spPr bwMode="auto">
        <a:xfrm>
          <a:off x="0" y="712755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478</xdr:row>
      <xdr:rowOff>0</xdr:rowOff>
    </xdr:from>
    <xdr:ext cx="104775" cy="190500"/>
    <xdr:sp macro="" textlink="">
      <xdr:nvSpPr>
        <xdr:cNvPr id="4040" name="Text Box 1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478</xdr:row>
      <xdr:rowOff>0</xdr:rowOff>
    </xdr:from>
    <xdr:ext cx="104775" cy="190500"/>
    <xdr:sp macro="" textlink="">
      <xdr:nvSpPr>
        <xdr:cNvPr id="4041" name="Text Box 2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478</xdr:row>
      <xdr:rowOff>0</xdr:rowOff>
    </xdr:from>
    <xdr:ext cx="104775" cy="190500"/>
    <xdr:sp macro="" textlink="">
      <xdr:nvSpPr>
        <xdr:cNvPr id="4042" name="Text Box 1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478</xdr:row>
      <xdr:rowOff>0</xdr:rowOff>
    </xdr:from>
    <xdr:ext cx="104775" cy="190500"/>
    <xdr:sp macro="" textlink="">
      <xdr:nvSpPr>
        <xdr:cNvPr id="4043" name="Text Box 2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478</xdr:row>
      <xdr:rowOff>0</xdr:rowOff>
    </xdr:from>
    <xdr:ext cx="104775" cy="190500"/>
    <xdr:sp macro="" textlink="">
      <xdr:nvSpPr>
        <xdr:cNvPr id="4044" name="Text Box 1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478</xdr:row>
      <xdr:rowOff>0</xdr:rowOff>
    </xdr:from>
    <xdr:ext cx="104775" cy="190500"/>
    <xdr:sp macro="" textlink="">
      <xdr:nvSpPr>
        <xdr:cNvPr id="4045" name="Text Box 2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478</xdr:row>
      <xdr:rowOff>0</xdr:rowOff>
    </xdr:from>
    <xdr:ext cx="104775" cy="190500"/>
    <xdr:sp macro="" textlink="">
      <xdr:nvSpPr>
        <xdr:cNvPr id="4046" name="Text Box 1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478</xdr:row>
      <xdr:rowOff>0</xdr:rowOff>
    </xdr:from>
    <xdr:ext cx="104775" cy="190500"/>
    <xdr:sp macro="" textlink="">
      <xdr:nvSpPr>
        <xdr:cNvPr id="4047" name="Text Box 2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478</xdr:row>
      <xdr:rowOff>0</xdr:rowOff>
    </xdr:from>
    <xdr:ext cx="104775" cy="190500"/>
    <xdr:sp macro="" textlink="">
      <xdr:nvSpPr>
        <xdr:cNvPr id="4048" name="Text Box 1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478</xdr:row>
      <xdr:rowOff>0</xdr:rowOff>
    </xdr:from>
    <xdr:ext cx="104775" cy="190500"/>
    <xdr:sp macro="" textlink="">
      <xdr:nvSpPr>
        <xdr:cNvPr id="4049" name="Text Box 2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478</xdr:row>
      <xdr:rowOff>0</xdr:rowOff>
    </xdr:from>
    <xdr:ext cx="104775" cy="190500"/>
    <xdr:sp macro="" textlink="">
      <xdr:nvSpPr>
        <xdr:cNvPr id="4050" name="Text Box 1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478</xdr:row>
      <xdr:rowOff>0</xdr:rowOff>
    </xdr:from>
    <xdr:ext cx="104775" cy="190500"/>
    <xdr:sp macro="" textlink="">
      <xdr:nvSpPr>
        <xdr:cNvPr id="4051" name="Text Box 2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478</xdr:row>
      <xdr:rowOff>0</xdr:rowOff>
    </xdr:from>
    <xdr:ext cx="104775" cy="190500"/>
    <xdr:sp macro="" textlink="">
      <xdr:nvSpPr>
        <xdr:cNvPr id="4052" name="Text Box 1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478</xdr:row>
      <xdr:rowOff>0</xdr:rowOff>
    </xdr:from>
    <xdr:ext cx="104775" cy="190500"/>
    <xdr:sp macro="" textlink="">
      <xdr:nvSpPr>
        <xdr:cNvPr id="4053" name="Text Box 2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478</xdr:row>
      <xdr:rowOff>0</xdr:rowOff>
    </xdr:from>
    <xdr:ext cx="104775" cy="190500"/>
    <xdr:sp macro="" textlink="">
      <xdr:nvSpPr>
        <xdr:cNvPr id="4054" name="Text Box 1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478</xdr:row>
      <xdr:rowOff>0</xdr:rowOff>
    </xdr:from>
    <xdr:ext cx="104775" cy="190500"/>
    <xdr:sp macro="" textlink="">
      <xdr:nvSpPr>
        <xdr:cNvPr id="4055" name="Text Box 2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056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057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058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059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060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061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062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063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064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065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066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067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068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069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070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071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072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073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074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075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076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077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078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079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371475" cy="190500"/>
    <xdr:sp macro="" textlink="">
      <xdr:nvSpPr>
        <xdr:cNvPr id="4080" name="Text Box 1"/>
        <xdr:cNvSpPr>
          <a:spLocks noChangeArrowheads="1"/>
        </xdr:cNvSpPr>
      </xdr:nvSpPr>
      <xdr:spPr bwMode="auto">
        <a:xfrm>
          <a:off x="0" y="712755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342900" cy="190500"/>
    <xdr:sp macro="" textlink="">
      <xdr:nvSpPr>
        <xdr:cNvPr id="4081" name="Text Box 2"/>
        <xdr:cNvSpPr>
          <a:spLocks noChangeArrowheads="1"/>
        </xdr:cNvSpPr>
      </xdr:nvSpPr>
      <xdr:spPr bwMode="auto">
        <a:xfrm>
          <a:off x="0" y="712755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082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428625" cy="114300"/>
    <xdr:sp macro="" textlink="">
      <xdr:nvSpPr>
        <xdr:cNvPr id="4083" name="Text Box 2"/>
        <xdr:cNvSpPr>
          <a:spLocks noChangeArrowheads="1"/>
        </xdr:cNvSpPr>
      </xdr:nvSpPr>
      <xdr:spPr bwMode="auto">
        <a:xfrm>
          <a:off x="0" y="712755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084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085" name="Text Box 2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086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087" name="Text Box 2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088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089" name="Text Box 2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090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091" name="Text Box 2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092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093" name="Text Box 2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094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095" name="Text Box 2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096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097" name="Text Box 2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098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099" name="Text Box 2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371475" cy="190500"/>
    <xdr:sp macro="" textlink="">
      <xdr:nvSpPr>
        <xdr:cNvPr id="4100" name="Text Box 1"/>
        <xdr:cNvSpPr>
          <a:spLocks noChangeArrowheads="1"/>
        </xdr:cNvSpPr>
      </xdr:nvSpPr>
      <xdr:spPr bwMode="auto">
        <a:xfrm>
          <a:off x="0" y="712755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342900" cy="190500"/>
    <xdr:sp macro="" textlink="">
      <xdr:nvSpPr>
        <xdr:cNvPr id="4101" name="Text Box 2"/>
        <xdr:cNvSpPr>
          <a:spLocks noChangeArrowheads="1"/>
        </xdr:cNvSpPr>
      </xdr:nvSpPr>
      <xdr:spPr bwMode="auto">
        <a:xfrm>
          <a:off x="0" y="712755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102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428625" cy="114300"/>
    <xdr:sp macro="" textlink="">
      <xdr:nvSpPr>
        <xdr:cNvPr id="4103" name="Text Box 2"/>
        <xdr:cNvSpPr>
          <a:spLocks noChangeArrowheads="1"/>
        </xdr:cNvSpPr>
      </xdr:nvSpPr>
      <xdr:spPr bwMode="auto">
        <a:xfrm>
          <a:off x="0" y="712755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486</xdr:row>
      <xdr:rowOff>0</xdr:rowOff>
    </xdr:from>
    <xdr:ext cx="104775" cy="190500"/>
    <xdr:sp macro="" textlink="">
      <xdr:nvSpPr>
        <xdr:cNvPr id="4104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486</xdr:row>
      <xdr:rowOff>0</xdr:rowOff>
    </xdr:from>
    <xdr:ext cx="104775" cy="190500"/>
    <xdr:sp macro="" textlink="">
      <xdr:nvSpPr>
        <xdr:cNvPr id="4105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486</xdr:row>
      <xdr:rowOff>0</xdr:rowOff>
    </xdr:from>
    <xdr:ext cx="104775" cy="190500"/>
    <xdr:sp macro="" textlink="">
      <xdr:nvSpPr>
        <xdr:cNvPr id="4106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486</xdr:row>
      <xdr:rowOff>0</xdr:rowOff>
    </xdr:from>
    <xdr:ext cx="104775" cy="190500"/>
    <xdr:sp macro="" textlink="">
      <xdr:nvSpPr>
        <xdr:cNvPr id="4107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486</xdr:row>
      <xdr:rowOff>0</xdr:rowOff>
    </xdr:from>
    <xdr:ext cx="104775" cy="190500"/>
    <xdr:sp macro="" textlink="">
      <xdr:nvSpPr>
        <xdr:cNvPr id="4108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486</xdr:row>
      <xdr:rowOff>0</xdr:rowOff>
    </xdr:from>
    <xdr:ext cx="104775" cy="190500"/>
    <xdr:sp macro="" textlink="">
      <xdr:nvSpPr>
        <xdr:cNvPr id="4109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486</xdr:row>
      <xdr:rowOff>0</xdr:rowOff>
    </xdr:from>
    <xdr:ext cx="104775" cy="190500"/>
    <xdr:sp macro="" textlink="">
      <xdr:nvSpPr>
        <xdr:cNvPr id="4110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486</xdr:row>
      <xdr:rowOff>0</xdr:rowOff>
    </xdr:from>
    <xdr:ext cx="104775" cy="190500"/>
    <xdr:sp macro="" textlink="">
      <xdr:nvSpPr>
        <xdr:cNvPr id="4111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494</xdr:row>
      <xdr:rowOff>0</xdr:rowOff>
    </xdr:from>
    <xdr:ext cx="104775" cy="190500"/>
    <xdr:sp macro="" textlink="">
      <xdr:nvSpPr>
        <xdr:cNvPr id="4112" name="Text Box 1"/>
        <xdr:cNvSpPr>
          <a:spLocks noChangeArrowheads="1"/>
        </xdr:cNvSpPr>
      </xdr:nvSpPr>
      <xdr:spPr bwMode="auto">
        <a:xfrm>
          <a:off x="0" y="79333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494</xdr:row>
      <xdr:rowOff>0</xdr:rowOff>
    </xdr:from>
    <xdr:ext cx="104775" cy="190500"/>
    <xdr:sp macro="" textlink="">
      <xdr:nvSpPr>
        <xdr:cNvPr id="4113" name="Text Box 2"/>
        <xdr:cNvSpPr>
          <a:spLocks noChangeArrowheads="1"/>
        </xdr:cNvSpPr>
      </xdr:nvSpPr>
      <xdr:spPr bwMode="auto">
        <a:xfrm>
          <a:off x="0" y="79333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494</xdr:row>
      <xdr:rowOff>0</xdr:rowOff>
    </xdr:from>
    <xdr:ext cx="104775" cy="190500"/>
    <xdr:sp macro="" textlink="">
      <xdr:nvSpPr>
        <xdr:cNvPr id="4114" name="Text Box 1"/>
        <xdr:cNvSpPr>
          <a:spLocks noChangeArrowheads="1"/>
        </xdr:cNvSpPr>
      </xdr:nvSpPr>
      <xdr:spPr bwMode="auto">
        <a:xfrm>
          <a:off x="0" y="79333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494</xdr:row>
      <xdr:rowOff>0</xdr:rowOff>
    </xdr:from>
    <xdr:ext cx="104775" cy="190500"/>
    <xdr:sp macro="" textlink="">
      <xdr:nvSpPr>
        <xdr:cNvPr id="4115" name="Text Box 2"/>
        <xdr:cNvSpPr>
          <a:spLocks noChangeArrowheads="1"/>
        </xdr:cNvSpPr>
      </xdr:nvSpPr>
      <xdr:spPr bwMode="auto">
        <a:xfrm>
          <a:off x="0" y="79333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494</xdr:row>
      <xdr:rowOff>0</xdr:rowOff>
    </xdr:from>
    <xdr:ext cx="104775" cy="190500"/>
    <xdr:sp macro="" textlink="">
      <xdr:nvSpPr>
        <xdr:cNvPr id="4116" name="Text Box 1"/>
        <xdr:cNvSpPr>
          <a:spLocks noChangeArrowheads="1"/>
        </xdr:cNvSpPr>
      </xdr:nvSpPr>
      <xdr:spPr bwMode="auto">
        <a:xfrm>
          <a:off x="0" y="79333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494</xdr:row>
      <xdr:rowOff>0</xdr:rowOff>
    </xdr:from>
    <xdr:ext cx="104775" cy="190500"/>
    <xdr:sp macro="" textlink="">
      <xdr:nvSpPr>
        <xdr:cNvPr id="4117" name="Text Box 2"/>
        <xdr:cNvSpPr>
          <a:spLocks noChangeArrowheads="1"/>
        </xdr:cNvSpPr>
      </xdr:nvSpPr>
      <xdr:spPr bwMode="auto">
        <a:xfrm>
          <a:off x="0" y="79333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494</xdr:row>
      <xdr:rowOff>0</xdr:rowOff>
    </xdr:from>
    <xdr:ext cx="104775" cy="190500"/>
    <xdr:sp macro="" textlink="">
      <xdr:nvSpPr>
        <xdr:cNvPr id="4118" name="Text Box 1"/>
        <xdr:cNvSpPr>
          <a:spLocks noChangeArrowheads="1"/>
        </xdr:cNvSpPr>
      </xdr:nvSpPr>
      <xdr:spPr bwMode="auto">
        <a:xfrm>
          <a:off x="0" y="79333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494</xdr:row>
      <xdr:rowOff>0</xdr:rowOff>
    </xdr:from>
    <xdr:ext cx="104775" cy="190500"/>
    <xdr:sp macro="" textlink="">
      <xdr:nvSpPr>
        <xdr:cNvPr id="4119" name="Text Box 2"/>
        <xdr:cNvSpPr>
          <a:spLocks noChangeArrowheads="1"/>
        </xdr:cNvSpPr>
      </xdr:nvSpPr>
      <xdr:spPr bwMode="auto">
        <a:xfrm>
          <a:off x="0" y="79333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371475" cy="228600"/>
    <xdr:sp macro="" textlink="">
      <xdr:nvSpPr>
        <xdr:cNvPr id="4120" name="Text Box 1"/>
        <xdr:cNvSpPr>
          <a:spLocks noChangeArrowheads="1"/>
        </xdr:cNvSpPr>
      </xdr:nvSpPr>
      <xdr:spPr bwMode="auto">
        <a:xfrm>
          <a:off x="0" y="809625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342900" cy="228600"/>
    <xdr:sp macro="" textlink="">
      <xdr:nvSpPr>
        <xdr:cNvPr id="4121" name="Text Box 2"/>
        <xdr:cNvSpPr>
          <a:spLocks noChangeArrowheads="1"/>
        </xdr:cNvSpPr>
      </xdr:nvSpPr>
      <xdr:spPr bwMode="auto">
        <a:xfrm>
          <a:off x="0" y="809625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228600"/>
    <xdr:sp macro="" textlink="">
      <xdr:nvSpPr>
        <xdr:cNvPr id="4122" name="Text Box 1"/>
        <xdr:cNvSpPr>
          <a:spLocks noChangeArrowheads="1"/>
        </xdr:cNvSpPr>
      </xdr:nvSpPr>
      <xdr:spPr bwMode="auto">
        <a:xfrm>
          <a:off x="0" y="80962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228600"/>
    <xdr:sp macro="" textlink="">
      <xdr:nvSpPr>
        <xdr:cNvPr id="4123" name="Text Box 1"/>
        <xdr:cNvSpPr>
          <a:spLocks noChangeArrowheads="1"/>
        </xdr:cNvSpPr>
      </xdr:nvSpPr>
      <xdr:spPr bwMode="auto">
        <a:xfrm>
          <a:off x="0" y="80962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228600"/>
    <xdr:sp macro="" textlink="">
      <xdr:nvSpPr>
        <xdr:cNvPr id="4124" name="Text Box 2"/>
        <xdr:cNvSpPr>
          <a:spLocks noChangeArrowheads="1"/>
        </xdr:cNvSpPr>
      </xdr:nvSpPr>
      <xdr:spPr bwMode="auto">
        <a:xfrm>
          <a:off x="0" y="80962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228600"/>
    <xdr:sp macro="" textlink="">
      <xdr:nvSpPr>
        <xdr:cNvPr id="4125" name="Text Box 1"/>
        <xdr:cNvSpPr>
          <a:spLocks noChangeArrowheads="1"/>
        </xdr:cNvSpPr>
      </xdr:nvSpPr>
      <xdr:spPr bwMode="auto">
        <a:xfrm>
          <a:off x="0" y="80962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498</xdr:row>
      <xdr:rowOff>0</xdr:rowOff>
    </xdr:from>
    <xdr:ext cx="104775" cy="190500"/>
    <xdr:sp macro="" textlink="">
      <xdr:nvSpPr>
        <xdr:cNvPr id="4126" name="Text Box 1"/>
        <xdr:cNvSpPr>
          <a:spLocks noChangeArrowheads="1"/>
        </xdr:cNvSpPr>
      </xdr:nvSpPr>
      <xdr:spPr bwMode="auto">
        <a:xfrm>
          <a:off x="0" y="80162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498</xdr:row>
      <xdr:rowOff>0</xdr:rowOff>
    </xdr:from>
    <xdr:ext cx="104775" cy="190500"/>
    <xdr:sp macro="" textlink="">
      <xdr:nvSpPr>
        <xdr:cNvPr id="4127" name="Text Box 2"/>
        <xdr:cNvSpPr>
          <a:spLocks noChangeArrowheads="1"/>
        </xdr:cNvSpPr>
      </xdr:nvSpPr>
      <xdr:spPr bwMode="auto">
        <a:xfrm>
          <a:off x="0" y="80162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498</xdr:row>
      <xdr:rowOff>0</xdr:rowOff>
    </xdr:from>
    <xdr:ext cx="104775" cy="190500"/>
    <xdr:sp macro="" textlink="">
      <xdr:nvSpPr>
        <xdr:cNvPr id="4128" name="Text Box 1"/>
        <xdr:cNvSpPr>
          <a:spLocks noChangeArrowheads="1"/>
        </xdr:cNvSpPr>
      </xdr:nvSpPr>
      <xdr:spPr bwMode="auto">
        <a:xfrm>
          <a:off x="0" y="80162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498</xdr:row>
      <xdr:rowOff>0</xdr:rowOff>
    </xdr:from>
    <xdr:ext cx="104775" cy="190500"/>
    <xdr:sp macro="" textlink="">
      <xdr:nvSpPr>
        <xdr:cNvPr id="4129" name="Text Box 2"/>
        <xdr:cNvSpPr>
          <a:spLocks noChangeArrowheads="1"/>
        </xdr:cNvSpPr>
      </xdr:nvSpPr>
      <xdr:spPr bwMode="auto">
        <a:xfrm>
          <a:off x="0" y="80162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498</xdr:row>
      <xdr:rowOff>0</xdr:rowOff>
    </xdr:from>
    <xdr:ext cx="104775" cy="190500"/>
    <xdr:sp macro="" textlink="">
      <xdr:nvSpPr>
        <xdr:cNvPr id="4130" name="Text Box 1"/>
        <xdr:cNvSpPr>
          <a:spLocks noChangeArrowheads="1"/>
        </xdr:cNvSpPr>
      </xdr:nvSpPr>
      <xdr:spPr bwMode="auto">
        <a:xfrm>
          <a:off x="0" y="80162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498</xdr:row>
      <xdr:rowOff>0</xdr:rowOff>
    </xdr:from>
    <xdr:ext cx="104775" cy="190500"/>
    <xdr:sp macro="" textlink="">
      <xdr:nvSpPr>
        <xdr:cNvPr id="4131" name="Text Box 2"/>
        <xdr:cNvSpPr>
          <a:spLocks noChangeArrowheads="1"/>
        </xdr:cNvSpPr>
      </xdr:nvSpPr>
      <xdr:spPr bwMode="auto">
        <a:xfrm>
          <a:off x="0" y="80162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498</xdr:row>
      <xdr:rowOff>0</xdr:rowOff>
    </xdr:from>
    <xdr:ext cx="104775" cy="190500"/>
    <xdr:sp macro="" textlink="">
      <xdr:nvSpPr>
        <xdr:cNvPr id="4132" name="Text Box 1"/>
        <xdr:cNvSpPr>
          <a:spLocks noChangeArrowheads="1"/>
        </xdr:cNvSpPr>
      </xdr:nvSpPr>
      <xdr:spPr bwMode="auto">
        <a:xfrm>
          <a:off x="0" y="80162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498</xdr:row>
      <xdr:rowOff>0</xdr:rowOff>
    </xdr:from>
    <xdr:ext cx="104775" cy="190500"/>
    <xdr:sp macro="" textlink="">
      <xdr:nvSpPr>
        <xdr:cNvPr id="4133" name="Text Box 2"/>
        <xdr:cNvSpPr>
          <a:spLocks noChangeArrowheads="1"/>
        </xdr:cNvSpPr>
      </xdr:nvSpPr>
      <xdr:spPr bwMode="auto">
        <a:xfrm>
          <a:off x="0" y="80162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3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3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36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37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3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3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4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4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42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43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4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4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46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47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4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4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5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5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52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53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5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5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56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57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95250</xdr:rowOff>
    </xdr:from>
    <xdr:ext cx="428625" cy="171450"/>
    <xdr:sp macro="" textlink="">
      <xdr:nvSpPr>
        <xdr:cNvPr id="4158" name="Text Box 2"/>
        <xdr:cNvSpPr>
          <a:spLocks noChangeArrowheads="1"/>
        </xdr:cNvSpPr>
      </xdr:nvSpPr>
      <xdr:spPr bwMode="auto">
        <a:xfrm>
          <a:off x="0" y="6857047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95250</xdr:rowOff>
    </xdr:from>
    <xdr:ext cx="28575" cy="171450"/>
    <xdr:sp macro="" textlink="">
      <xdr:nvSpPr>
        <xdr:cNvPr id="4159" name="Text Box 2"/>
        <xdr:cNvSpPr>
          <a:spLocks noChangeArrowheads="1"/>
        </xdr:cNvSpPr>
      </xdr:nvSpPr>
      <xdr:spPr bwMode="auto">
        <a:xfrm>
          <a:off x="0" y="6857047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160" name="Text Box 1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161" name="Text Box 2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162" name="Text Box 1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163" name="Text Box 2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164" name="Text Box 1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165" name="Text Box 2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166" name="Text Box 1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167" name="Text Box 2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6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6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7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7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72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73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7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7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76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77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7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7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8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8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82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83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8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8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86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87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8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8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9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19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428625" cy="171450"/>
    <xdr:sp macro="" textlink="">
      <xdr:nvSpPr>
        <xdr:cNvPr id="4192" name="Text Box 2"/>
        <xdr:cNvSpPr>
          <a:spLocks noChangeArrowheads="1"/>
        </xdr:cNvSpPr>
      </xdr:nvSpPr>
      <xdr:spPr bwMode="auto">
        <a:xfrm>
          <a:off x="0" y="686752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193" name="Text Box 1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194" name="Text Box 2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195" name="Text Box 1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196" name="Text Box 2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28575" cy="171450"/>
    <xdr:sp macro="" textlink="">
      <xdr:nvSpPr>
        <xdr:cNvPr id="4197" name="Text Box 2"/>
        <xdr:cNvSpPr>
          <a:spLocks noChangeArrowheads="1"/>
        </xdr:cNvSpPr>
      </xdr:nvSpPr>
      <xdr:spPr bwMode="auto">
        <a:xfrm>
          <a:off x="0" y="686752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198" name="Text Box 1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199" name="Text Box 2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200" name="Text Box 1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201" name="Text Box 2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448</xdr:row>
      <xdr:rowOff>0</xdr:rowOff>
    </xdr:from>
    <xdr:ext cx="104775" cy="190500"/>
    <xdr:sp macro="" textlink="">
      <xdr:nvSpPr>
        <xdr:cNvPr id="4202" name="Text Box 1"/>
        <xdr:cNvSpPr>
          <a:spLocks noChangeArrowheads="1"/>
        </xdr:cNvSpPr>
      </xdr:nvSpPr>
      <xdr:spPr bwMode="auto">
        <a:xfrm>
          <a:off x="0" y="7027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448</xdr:row>
      <xdr:rowOff>0</xdr:rowOff>
    </xdr:from>
    <xdr:ext cx="104775" cy="190500"/>
    <xdr:sp macro="" textlink="">
      <xdr:nvSpPr>
        <xdr:cNvPr id="4203" name="Text Box 2"/>
        <xdr:cNvSpPr>
          <a:spLocks noChangeArrowheads="1"/>
        </xdr:cNvSpPr>
      </xdr:nvSpPr>
      <xdr:spPr bwMode="auto">
        <a:xfrm>
          <a:off x="0" y="7027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448</xdr:row>
      <xdr:rowOff>0</xdr:rowOff>
    </xdr:from>
    <xdr:ext cx="104775" cy="190500"/>
    <xdr:sp macro="" textlink="">
      <xdr:nvSpPr>
        <xdr:cNvPr id="4204" name="Text Box 1"/>
        <xdr:cNvSpPr>
          <a:spLocks noChangeArrowheads="1"/>
        </xdr:cNvSpPr>
      </xdr:nvSpPr>
      <xdr:spPr bwMode="auto">
        <a:xfrm>
          <a:off x="0" y="7027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448</xdr:row>
      <xdr:rowOff>0</xdr:rowOff>
    </xdr:from>
    <xdr:ext cx="104775" cy="190500"/>
    <xdr:sp macro="" textlink="">
      <xdr:nvSpPr>
        <xdr:cNvPr id="4205" name="Text Box 2"/>
        <xdr:cNvSpPr>
          <a:spLocks noChangeArrowheads="1"/>
        </xdr:cNvSpPr>
      </xdr:nvSpPr>
      <xdr:spPr bwMode="auto">
        <a:xfrm>
          <a:off x="0" y="7027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448</xdr:row>
      <xdr:rowOff>0</xdr:rowOff>
    </xdr:from>
    <xdr:ext cx="104775" cy="190500"/>
    <xdr:sp macro="" textlink="">
      <xdr:nvSpPr>
        <xdr:cNvPr id="4206" name="Text Box 1"/>
        <xdr:cNvSpPr>
          <a:spLocks noChangeArrowheads="1"/>
        </xdr:cNvSpPr>
      </xdr:nvSpPr>
      <xdr:spPr bwMode="auto">
        <a:xfrm>
          <a:off x="0" y="7027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448</xdr:row>
      <xdr:rowOff>0</xdr:rowOff>
    </xdr:from>
    <xdr:ext cx="104775" cy="190500"/>
    <xdr:sp macro="" textlink="">
      <xdr:nvSpPr>
        <xdr:cNvPr id="4207" name="Text Box 2"/>
        <xdr:cNvSpPr>
          <a:spLocks noChangeArrowheads="1"/>
        </xdr:cNvSpPr>
      </xdr:nvSpPr>
      <xdr:spPr bwMode="auto">
        <a:xfrm>
          <a:off x="0" y="7027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448</xdr:row>
      <xdr:rowOff>0</xdr:rowOff>
    </xdr:from>
    <xdr:ext cx="104775" cy="190500"/>
    <xdr:sp macro="" textlink="">
      <xdr:nvSpPr>
        <xdr:cNvPr id="4208" name="Text Box 1"/>
        <xdr:cNvSpPr>
          <a:spLocks noChangeArrowheads="1"/>
        </xdr:cNvSpPr>
      </xdr:nvSpPr>
      <xdr:spPr bwMode="auto">
        <a:xfrm>
          <a:off x="0" y="7027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448</xdr:row>
      <xdr:rowOff>0</xdr:rowOff>
    </xdr:from>
    <xdr:ext cx="104775" cy="190500"/>
    <xdr:sp macro="" textlink="">
      <xdr:nvSpPr>
        <xdr:cNvPr id="4209" name="Text Box 2"/>
        <xdr:cNvSpPr>
          <a:spLocks noChangeArrowheads="1"/>
        </xdr:cNvSpPr>
      </xdr:nvSpPr>
      <xdr:spPr bwMode="auto">
        <a:xfrm>
          <a:off x="0" y="7027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210" name="Text Box 1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211" name="Text Box 2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212" name="Text Box 1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213" name="Text Box 2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214" name="Text Box 1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215" name="Text Box 2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216" name="Text Box 1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217" name="Text Box 2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21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21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22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22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222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223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22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22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226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227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22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22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23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23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232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233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23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23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236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237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23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23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24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24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42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43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44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45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46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47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48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49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50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51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52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53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54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55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56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57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58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59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60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61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62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63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64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65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66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67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68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69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70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71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72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273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95250</xdr:rowOff>
    </xdr:from>
    <xdr:ext cx="428625" cy="171450"/>
    <xdr:sp macro="" textlink="">
      <xdr:nvSpPr>
        <xdr:cNvPr id="4274" name="Text Box 2"/>
        <xdr:cNvSpPr>
          <a:spLocks noChangeArrowheads="1"/>
        </xdr:cNvSpPr>
      </xdr:nvSpPr>
      <xdr:spPr bwMode="auto">
        <a:xfrm>
          <a:off x="0" y="6857047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95250</xdr:rowOff>
    </xdr:from>
    <xdr:ext cx="28575" cy="171450"/>
    <xdr:sp macro="" textlink="">
      <xdr:nvSpPr>
        <xdr:cNvPr id="4275" name="Text Box 2"/>
        <xdr:cNvSpPr>
          <a:spLocks noChangeArrowheads="1"/>
        </xdr:cNvSpPr>
      </xdr:nvSpPr>
      <xdr:spPr bwMode="auto">
        <a:xfrm>
          <a:off x="0" y="6857047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276" name="Text Box 1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277" name="Text Box 2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278" name="Text Box 1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279" name="Text Box 2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280" name="Text Box 1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281" name="Text Box 2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282" name="Text Box 1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283" name="Text Box 2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284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285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286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287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288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289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290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291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292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293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294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295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296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297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298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299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505</xdr:row>
      <xdr:rowOff>0</xdr:rowOff>
    </xdr:from>
    <xdr:ext cx="447675" cy="200025"/>
    <xdr:sp macro="" textlink="">
      <xdr:nvSpPr>
        <xdr:cNvPr id="4300" name="Text Box 1"/>
        <xdr:cNvSpPr>
          <a:spLocks noChangeArrowheads="1"/>
        </xdr:cNvSpPr>
      </xdr:nvSpPr>
      <xdr:spPr bwMode="auto">
        <a:xfrm>
          <a:off x="0" y="81362550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505</xdr:row>
      <xdr:rowOff>0</xdr:rowOff>
    </xdr:from>
    <xdr:ext cx="390525" cy="200025"/>
    <xdr:sp macro="" textlink="">
      <xdr:nvSpPr>
        <xdr:cNvPr id="4301" name="Text Box 2"/>
        <xdr:cNvSpPr>
          <a:spLocks noChangeArrowheads="1"/>
        </xdr:cNvSpPr>
      </xdr:nvSpPr>
      <xdr:spPr bwMode="auto">
        <a:xfrm>
          <a:off x="0" y="81362550"/>
          <a:ext cx="390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505</xdr:row>
      <xdr:rowOff>0</xdr:rowOff>
    </xdr:from>
    <xdr:ext cx="104775" cy="200025"/>
    <xdr:sp macro="" textlink="">
      <xdr:nvSpPr>
        <xdr:cNvPr id="4302" name="Text Box 1"/>
        <xdr:cNvSpPr>
          <a:spLocks noChangeArrowheads="1"/>
        </xdr:cNvSpPr>
      </xdr:nvSpPr>
      <xdr:spPr bwMode="auto">
        <a:xfrm>
          <a:off x="0" y="813625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509</xdr:row>
      <xdr:rowOff>0</xdr:rowOff>
    </xdr:from>
    <xdr:ext cx="104775" cy="190500"/>
    <xdr:sp macro="" textlink="">
      <xdr:nvSpPr>
        <xdr:cNvPr id="4303" name="Text Box 1"/>
        <xdr:cNvSpPr>
          <a:spLocks noChangeArrowheads="1"/>
        </xdr:cNvSpPr>
      </xdr:nvSpPr>
      <xdr:spPr bwMode="auto">
        <a:xfrm>
          <a:off x="0" y="8216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509</xdr:row>
      <xdr:rowOff>0</xdr:rowOff>
    </xdr:from>
    <xdr:ext cx="104775" cy="190500"/>
    <xdr:sp macro="" textlink="">
      <xdr:nvSpPr>
        <xdr:cNvPr id="4304" name="Text Box 2"/>
        <xdr:cNvSpPr>
          <a:spLocks noChangeArrowheads="1"/>
        </xdr:cNvSpPr>
      </xdr:nvSpPr>
      <xdr:spPr bwMode="auto">
        <a:xfrm>
          <a:off x="0" y="8216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509</xdr:row>
      <xdr:rowOff>0</xdr:rowOff>
    </xdr:from>
    <xdr:ext cx="104775" cy="190500"/>
    <xdr:sp macro="" textlink="">
      <xdr:nvSpPr>
        <xdr:cNvPr id="4305" name="Text Box 1"/>
        <xdr:cNvSpPr>
          <a:spLocks noChangeArrowheads="1"/>
        </xdr:cNvSpPr>
      </xdr:nvSpPr>
      <xdr:spPr bwMode="auto">
        <a:xfrm>
          <a:off x="0" y="8216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509</xdr:row>
      <xdr:rowOff>0</xdr:rowOff>
    </xdr:from>
    <xdr:ext cx="104775" cy="190500"/>
    <xdr:sp macro="" textlink="">
      <xdr:nvSpPr>
        <xdr:cNvPr id="4306" name="Text Box 2"/>
        <xdr:cNvSpPr>
          <a:spLocks noChangeArrowheads="1"/>
        </xdr:cNvSpPr>
      </xdr:nvSpPr>
      <xdr:spPr bwMode="auto">
        <a:xfrm>
          <a:off x="0" y="8216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479</xdr:row>
      <xdr:rowOff>0</xdr:rowOff>
    </xdr:from>
    <xdr:ext cx="104775" cy="190500"/>
    <xdr:sp macro="" textlink="">
      <xdr:nvSpPr>
        <xdr:cNvPr id="4307" name="Text Box 1"/>
        <xdr:cNvSpPr>
          <a:spLocks noChangeArrowheads="1"/>
        </xdr:cNvSpPr>
      </xdr:nvSpPr>
      <xdr:spPr bwMode="auto">
        <a:xfrm>
          <a:off x="0" y="76533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479</xdr:row>
      <xdr:rowOff>0</xdr:rowOff>
    </xdr:from>
    <xdr:ext cx="104775" cy="190500"/>
    <xdr:sp macro="" textlink="">
      <xdr:nvSpPr>
        <xdr:cNvPr id="4308" name="Text Box 2"/>
        <xdr:cNvSpPr>
          <a:spLocks noChangeArrowheads="1"/>
        </xdr:cNvSpPr>
      </xdr:nvSpPr>
      <xdr:spPr bwMode="auto">
        <a:xfrm>
          <a:off x="0" y="76533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479</xdr:row>
      <xdr:rowOff>0</xdr:rowOff>
    </xdr:from>
    <xdr:ext cx="104775" cy="190500"/>
    <xdr:sp macro="" textlink="">
      <xdr:nvSpPr>
        <xdr:cNvPr id="4309" name="Text Box 1"/>
        <xdr:cNvSpPr>
          <a:spLocks noChangeArrowheads="1"/>
        </xdr:cNvSpPr>
      </xdr:nvSpPr>
      <xdr:spPr bwMode="auto">
        <a:xfrm>
          <a:off x="0" y="76533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479</xdr:row>
      <xdr:rowOff>0</xdr:rowOff>
    </xdr:from>
    <xdr:ext cx="104775" cy="190500"/>
    <xdr:sp macro="" textlink="">
      <xdr:nvSpPr>
        <xdr:cNvPr id="4310" name="Text Box 2"/>
        <xdr:cNvSpPr>
          <a:spLocks noChangeArrowheads="1"/>
        </xdr:cNvSpPr>
      </xdr:nvSpPr>
      <xdr:spPr bwMode="auto">
        <a:xfrm>
          <a:off x="0" y="76533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479</xdr:row>
      <xdr:rowOff>0</xdr:rowOff>
    </xdr:from>
    <xdr:ext cx="104775" cy="190500"/>
    <xdr:sp macro="" textlink="">
      <xdr:nvSpPr>
        <xdr:cNvPr id="4311" name="Text Box 1"/>
        <xdr:cNvSpPr>
          <a:spLocks noChangeArrowheads="1"/>
        </xdr:cNvSpPr>
      </xdr:nvSpPr>
      <xdr:spPr bwMode="auto">
        <a:xfrm>
          <a:off x="0" y="76533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479</xdr:row>
      <xdr:rowOff>0</xdr:rowOff>
    </xdr:from>
    <xdr:ext cx="104775" cy="190500"/>
    <xdr:sp macro="" textlink="">
      <xdr:nvSpPr>
        <xdr:cNvPr id="4312" name="Text Box 2"/>
        <xdr:cNvSpPr>
          <a:spLocks noChangeArrowheads="1"/>
        </xdr:cNvSpPr>
      </xdr:nvSpPr>
      <xdr:spPr bwMode="auto">
        <a:xfrm>
          <a:off x="0" y="76533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479</xdr:row>
      <xdr:rowOff>0</xdr:rowOff>
    </xdr:from>
    <xdr:ext cx="104775" cy="190500"/>
    <xdr:sp macro="" textlink="">
      <xdr:nvSpPr>
        <xdr:cNvPr id="4313" name="Text Box 1"/>
        <xdr:cNvSpPr>
          <a:spLocks noChangeArrowheads="1"/>
        </xdr:cNvSpPr>
      </xdr:nvSpPr>
      <xdr:spPr bwMode="auto">
        <a:xfrm>
          <a:off x="0" y="76533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479</xdr:row>
      <xdr:rowOff>0</xdr:rowOff>
    </xdr:from>
    <xdr:ext cx="104775" cy="190500"/>
    <xdr:sp macro="" textlink="">
      <xdr:nvSpPr>
        <xdr:cNvPr id="4314" name="Text Box 2"/>
        <xdr:cNvSpPr>
          <a:spLocks noChangeArrowheads="1"/>
        </xdr:cNvSpPr>
      </xdr:nvSpPr>
      <xdr:spPr bwMode="auto">
        <a:xfrm>
          <a:off x="0" y="76533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512</xdr:row>
      <xdr:rowOff>0</xdr:rowOff>
    </xdr:from>
    <xdr:ext cx="104775" cy="190500"/>
    <xdr:sp macro="" textlink="">
      <xdr:nvSpPr>
        <xdr:cNvPr id="4315" name="Text Box 1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512</xdr:row>
      <xdr:rowOff>0</xdr:rowOff>
    </xdr:from>
    <xdr:ext cx="104775" cy="190500"/>
    <xdr:sp macro="" textlink="">
      <xdr:nvSpPr>
        <xdr:cNvPr id="4316" name="Text Box 2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512</xdr:row>
      <xdr:rowOff>0</xdr:rowOff>
    </xdr:from>
    <xdr:ext cx="104775" cy="190500"/>
    <xdr:sp macro="" textlink="">
      <xdr:nvSpPr>
        <xdr:cNvPr id="4317" name="Text Box 1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512</xdr:row>
      <xdr:rowOff>0</xdr:rowOff>
    </xdr:from>
    <xdr:ext cx="104775" cy="190500"/>
    <xdr:sp macro="" textlink="">
      <xdr:nvSpPr>
        <xdr:cNvPr id="4318" name="Text Box 2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512</xdr:row>
      <xdr:rowOff>0</xdr:rowOff>
    </xdr:from>
    <xdr:ext cx="104775" cy="190500"/>
    <xdr:sp macro="" textlink="">
      <xdr:nvSpPr>
        <xdr:cNvPr id="4319" name="Text Box 1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512</xdr:row>
      <xdr:rowOff>0</xdr:rowOff>
    </xdr:from>
    <xdr:ext cx="104775" cy="190500"/>
    <xdr:sp macro="" textlink="">
      <xdr:nvSpPr>
        <xdr:cNvPr id="4320" name="Text Box 2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512</xdr:row>
      <xdr:rowOff>0</xdr:rowOff>
    </xdr:from>
    <xdr:ext cx="104775" cy="190500"/>
    <xdr:sp macro="" textlink="">
      <xdr:nvSpPr>
        <xdr:cNvPr id="4321" name="Text Box 1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512</xdr:row>
      <xdr:rowOff>0</xdr:rowOff>
    </xdr:from>
    <xdr:ext cx="104775" cy="190500"/>
    <xdr:sp macro="" textlink="">
      <xdr:nvSpPr>
        <xdr:cNvPr id="4322" name="Text Box 2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507</xdr:row>
      <xdr:rowOff>0</xdr:rowOff>
    </xdr:from>
    <xdr:ext cx="104775" cy="200025"/>
    <xdr:sp macro="" textlink="">
      <xdr:nvSpPr>
        <xdr:cNvPr id="4323" name="Text Box 1"/>
        <xdr:cNvSpPr>
          <a:spLocks noChangeArrowheads="1"/>
        </xdr:cNvSpPr>
      </xdr:nvSpPr>
      <xdr:spPr bwMode="auto">
        <a:xfrm>
          <a:off x="0" y="817626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498</xdr:row>
      <xdr:rowOff>0</xdr:rowOff>
    </xdr:from>
    <xdr:ext cx="104775" cy="209550"/>
    <xdr:sp macro="" textlink="">
      <xdr:nvSpPr>
        <xdr:cNvPr id="4324" name="Text Box 1"/>
        <xdr:cNvSpPr>
          <a:spLocks noChangeArrowheads="1"/>
        </xdr:cNvSpPr>
      </xdr:nvSpPr>
      <xdr:spPr bwMode="auto">
        <a:xfrm>
          <a:off x="0" y="80162400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504</xdr:row>
      <xdr:rowOff>0</xdr:rowOff>
    </xdr:from>
    <xdr:ext cx="104775" cy="190500"/>
    <xdr:sp macro="" textlink="">
      <xdr:nvSpPr>
        <xdr:cNvPr id="4325" name="Text Box 1"/>
        <xdr:cNvSpPr>
          <a:spLocks noChangeArrowheads="1"/>
        </xdr:cNvSpPr>
      </xdr:nvSpPr>
      <xdr:spPr bwMode="auto">
        <a:xfrm>
          <a:off x="0" y="81162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504</xdr:row>
      <xdr:rowOff>0</xdr:rowOff>
    </xdr:from>
    <xdr:ext cx="104775" cy="190500"/>
    <xdr:sp macro="" textlink="">
      <xdr:nvSpPr>
        <xdr:cNvPr id="4326" name="Text Box 2"/>
        <xdr:cNvSpPr>
          <a:spLocks noChangeArrowheads="1"/>
        </xdr:cNvSpPr>
      </xdr:nvSpPr>
      <xdr:spPr bwMode="auto">
        <a:xfrm>
          <a:off x="0" y="81162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504</xdr:row>
      <xdr:rowOff>0</xdr:rowOff>
    </xdr:from>
    <xdr:ext cx="104775" cy="190500"/>
    <xdr:sp macro="" textlink="">
      <xdr:nvSpPr>
        <xdr:cNvPr id="4327" name="Text Box 1"/>
        <xdr:cNvSpPr>
          <a:spLocks noChangeArrowheads="1"/>
        </xdr:cNvSpPr>
      </xdr:nvSpPr>
      <xdr:spPr bwMode="auto">
        <a:xfrm>
          <a:off x="0" y="81162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504</xdr:row>
      <xdr:rowOff>0</xdr:rowOff>
    </xdr:from>
    <xdr:ext cx="104775" cy="190500"/>
    <xdr:sp macro="" textlink="">
      <xdr:nvSpPr>
        <xdr:cNvPr id="4328" name="Text Box 2"/>
        <xdr:cNvSpPr>
          <a:spLocks noChangeArrowheads="1"/>
        </xdr:cNvSpPr>
      </xdr:nvSpPr>
      <xdr:spPr bwMode="auto">
        <a:xfrm>
          <a:off x="0" y="81162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507</xdr:row>
      <xdr:rowOff>0</xdr:rowOff>
    </xdr:from>
    <xdr:ext cx="104775" cy="190500"/>
    <xdr:sp macro="" textlink="">
      <xdr:nvSpPr>
        <xdr:cNvPr id="4329" name="Text Box 1"/>
        <xdr:cNvSpPr>
          <a:spLocks noChangeArrowheads="1"/>
        </xdr:cNvSpPr>
      </xdr:nvSpPr>
      <xdr:spPr bwMode="auto">
        <a:xfrm>
          <a:off x="0" y="81762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507</xdr:row>
      <xdr:rowOff>0</xdr:rowOff>
    </xdr:from>
    <xdr:ext cx="104775" cy="190500"/>
    <xdr:sp macro="" textlink="">
      <xdr:nvSpPr>
        <xdr:cNvPr id="4330" name="Text Box 2"/>
        <xdr:cNvSpPr>
          <a:spLocks noChangeArrowheads="1"/>
        </xdr:cNvSpPr>
      </xdr:nvSpPr>
      <xdr:spPr bwMode="auto">
        <a:xfrm>
          <a:off x="0" y="81762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507</xdr:row>
      <xdr:rowOff>0</xdr:rowOff>
    </xdr:from>
    <xdr:ext cx="104775" cy="190500"/>
    <xdr:sp macro="" textlink="">
      <xdr:nvSpPr>
        <xdr:cNvPr id="4331" name="Text Box 1"/>
        <xdr:cNvSpPr>
          <a:spLocks noChangeArrowheads="1"/>
        </xdr:cNvSpPr>
      </xdr:nvSpPr>
      <xdr:spPr bwMode="auto">
        <a:xfrm>
          <a:off x="0" y="81762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507</xdr:row>
      <xdr:rowOff>0</xdr:rowOff>
    </xdr:from>
    <xdr:ext cx="104775" cy="190500"/>
    <xdr:sp macro="" textlink="">
      <xdr:nvSpPr>
        <xdr:cNvPr id="4332" name="Text Box 2"/>
        <xdr:cNvSpPr>
          <a:spLocks noChangeArrowheads="1"/>
        </xdr:cNvSpPr>
      </xdr:nvSpPr>
      <xdr:spPr bwMode="auto">
        <a:xfrm>
          <a:off x="0" y="81762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507</xdr:row>
      <xdr:rowOff>0</xdr:rowOff>
    </xdr:from>
    <xdr:ext cx="104775" cy="190500"/>
    <xdr:sp macro="" textlink="">
      <xdr:nvSpPr>
        <xdr:cNvPr id="4333" name="Text Box 1"/>
        <xdr:cNvSpPr>
          <a:spLocks noChangeArrowheads="1"/>
        </xdr:cNvSpPr>
      </xdr:nvSpPr>
      <xdr:spPr bwMode="auto">
        <a:xfrm>
          <a:off x="0" y="81762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507</xdr:row>
      <xdr:rowOff>0</xdr:rowOff>
    </xdr:from>
    <xdr:ext cx="104775" cy="190500"/>
    <xdr:sp macro="" textlink="">
      <xdr:nvSpPr>
        <xdr:cNvPr id="4334" name="Text Box 2"/>
        <xdr:cNvSpPr>
          <a:spLocks noChangeArrowheads="1"/>
        </xdr:cNvSpPr>
      </xdr:nvSpPr>
      <xdr:spPr bwMode="auto">
        <a:xfrm>
          <a:off x="0" y="81762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507</xdr:row>
      <xdr:rowOff>0</xdr:rowOff>
    </xdr:from>
    <xdr:ext cx="104775" cy="190500"/>
    <xdr:sp macro="" textlink="">
      <xdr:nvSpPr>
        <xdr:cNvPr id="4335" name="Text Box 1"/>
        <xdr:cNvSpPr>
          <a:spLocks noChangeArrowheads="1"/>
        </xdr:cNvSpPr>
      </xdr:nvSpPr>
      <xdr:spPr bwMode="auto">
        <a:xfrm>
          <a:off x="0" y="81762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507</xdr:row>
      <xdr:rowOff>0</xdr:rowOff>
    </xdr:from>
    <xdr:ext cx="104775" cy="190500"/>
    <xdr:sp macro="" textlink="">
      <xdr:nvSpPr>
        <xdr:cNvPr id="4336" name="Text Box 2"/>
        <xdr:cNvSpPr>
          <a:spLocks noChangeArrowheads="1"/>
        </xdr:cNvSpPr>
      </xdr:nvSpPr>
      <xdr:spPr bwMode="auto">
        <a:xfrm>
          <a:off x="0" y="81762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516</xdr:row>
      <xdr:rowOff>0</xdr:rowOff>
    </xdr:from>
    <xdr:ext cx="104775" cy="190500"/>
    <xdr:sp macro="" textlink="">
      <xdr:nvSpPr>
        <xdr:cNvPr id="4337" name="Text Box 1"/>
        <xdr:cNvSpPr>
          <a:spLocks noChangeArrowheads="1"/>
        </xdr:cNvSpPr>
      </xdr:nvSpPr>
      <xdr:spPr bwMode="auto">
        <a:xfrm>
          <a:off x="0" y="8356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516</xdr:row>
      <xdr:rowOff>0</xdr:rowOff>
    </xdr:from>
    <xdr:ext cx="104775" cy="190500"/>
    <xdr:sp macro="" textlink="">
      <xdr:nvSpPr>
        <xdr:cNvPr id="4338" name="Text Box 2"/>
        <xdr:cNvSpPr>
          <a:spLocks noChangeArrowheads="1"/>
        </xdr:cNvSpPr>
      </xdr:nvSpPr>
      <xdr:spPr bwMode="auto">
        <a:xfrm>
          <a:off x="0" y="8356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516</xdr:row>
      <xdr:rowOff>0</xdr:rowOff>
    </xdr:from>
    <xdr:ext cx="104775" cy="190500"/>
    <xdr:sp macro="" textlink="">
      <xdr:nvSpPr>
        <xdr:cNvPr id="4339" name="Text Box 1"/>
        <xdr:cNvSpPr>
          <a:spLocks noChangeArrowheads="1"/>
        </xdr:cNvSpPr>
      </xdr:nvSpPr>
      <xdr:spPr bwMode="auto">
        <a:xfrm>
          <a:off x="0" y="8356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516</xdr:row>
      <xdr:rowOff>0</xdr:rowOff>
    </xdr:from>
    <xdr:ext cx="104775" cy="190500"/>
    <xdr:sp macro="" textlink="">
      <xdr:nvSpPr>
        <xdr:cNvPr id="4340" name="Text Box 2"/>
        <xdr:cNvSpPr>
          <a:spLocks noChangeArrowheads="1"/>
        </xdr:cNvSpPr>
      </xdr:nvSpPr>
      <xdr:spPr bwMode="auto">
        <a:xfrm>
          <a:off x="0" y="8356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516</xdr:row>
      <xdr:rowOff>0</xdr:rowOff>
    </xdr:from>
    <xdr:ext cx="104775" cy="190500"/>
    <xdr:sp macro="" textlink="">
      <xdr:nvSpPr>
        <xdr:cNvPr id="4341" name="Text Box 1"/>
        <xdr:cNvSpPr>
          <a:spLocks noChangeArrowheads="1"/>
        </xdr:cNvSpPr>
      </xdr:nvSpPr>
      <xdr:spPr bwMode="auto">
        <a:xfrm>
          <a:off x="0" y="8356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516</xdr:row>
      <xdr:rowOff>0</xdr:rowOff>
    </xdr:from>
    <xdr:ext cx="104775" cy="190500"/>
    <xdr:sp macro="" textlink="">
      <xdr:nvSpPr>
        <xdr:cNvPr id="4342" name="Text Box 2"/>
        <xdr:cNvSpPr>
          <a:spLocks noChangeArrowheads="1"/>
        </xdr:cNvSpPr>
      </xdr:nvSpPr>
      <xdr:spPr bwMode="auto">
        <a:xfrm>
          <a:off x="0" y="8356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516</xdr:row>
      <xdr:rowOff>0</xdr:rowOff>
    </xdr:from>
    <xdr:ext cx="104775" cy="190500"/>
    <xdr:sp macro="" textlink="">
      <xdr:nvSpPr>
        <xdr:cNvPr id="4343" name="Text Box 1"/>
        <xdr:cNvSpPr>
          <a:spLocks noChangeArrowheads="1"/>
        </xdr:cNvSpPr>
      </xdr:nvSpPr>
      <xdr:spPr bwMode="auto">
        <a:xfrm>
          <a:off x="0" y="8356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516</xdr:row>
      <xdr:rowOff>0</xdr:rowOff>
    </xdr:from>
    <xdr:ext cx="104775" cy="190500"/>
    <xdr:sp macro="" textlink="">
      <xdr:nvSpPr>
        <xdr:cNvPr id="4344" name="Text Box 2"/>
        <xdr:cNvSpPr>
          <a:spLocks noChangeArrowheads="1"/>
        </xdr:cNvSpPr>
      </xdr:nvSpPr>
      <xdr:spPr bwMode="auto">
        <a:xfrm>
          <a:off x="0" y="8356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104775" cy="190500"/>
    <xdr:sp macro="" textlink="">
      <xdr:nvSpPr>
        <xdr:cNvPr id="4345" name="Text Box 1"/>
        <xdr:cNvSpPr>
          <a:spLocks noChangeArrowheads="1"/>
        </xdr:cNvSpPr>
      </xdr:nvSpPr>
      <xdr:spPr bwMode="auto">
        <a:xfrm>
          <a:off x="0" y="78133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104775" cy="190500"/>
    <xdr:sp macro="" textlink="">
      <xdr:nvSpPr>
        <xdr:cNvPr id="4346" name="Text Box 2"/>
        <xdr:cNvSpPr>
          <a:spLocks noChangeArrowheads="1"/>
        </xdr:cNvSpPr>
      </xdr:nvSpPr>
      <xdr:spPr bwMode="auto">
        <a:xfrm>
          <a:off x="0" y="78133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104775" cy="190500"/>
    <xdr:sp macro="" textlink="">
      <xdr:nvSpPr>
        <xdr:cNvPr id="4347" name="Text Box 1"/>
        <xdr:cNvSpPr>
          <a:spLocks noChangeArrowheads="1"/>
        </xdr:cNvSpPr>
      </xdr:nvSpPr>
      <xdr:spPr bwMode="auto">
        <a:xfrm>
          <a:off x="0" y="78133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104775" cy="190500"/>
    <xdr:sp macro="" textlink="">
      <xdr:nvSpPr>
        <xdr:cNvPr id="4348" name="Text Box 2"/>
        <xdr:cNvSpPr>
          <a:spLocks noChangeArrowheads="1"/>
        </xdr:cNvSpPr>
      </xdr:nvSpPr>
      <xdr:spPr bwMode="auto">
        <a:xfrm>
          <a:off x="0" y="78133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104775" cy="190500"/>
    <xdr:sp macro="" textlink="">
      <xdr:nvSpPr>
        <xdr:cNvPr id="4349" name="Text Box 1"/>
        <xdr:cNvSpPr>
          <a:spLocks noChangeArrowheads="1"/>
        </xdr:cNvSpPr>
      </xdr:nvSpPr>
      <xdr:spPr bwMode="auto">
        <a:xfrm>
          <a:off x="0" y="78133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104775" cy="190500"/>
    <xdr:sp macro="" textlink="">
      <xdr:nvSpPr>
        <xdr:cNvPr id="4350" name="Text Box 2"/>
        <xdr:cNvSpPr>
          <a:spLocks noChangeArrowheads="1"/>
        </xdr:cNvSpPr>
      </xdr:nvSpPr>
      <xdr:spPr bwMode="auto">
        <a:xfrm>
          <a:off x="0" y="78133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104775" cy="190500"/>
    <xdr:sp macro="" textlink="">
      <xdr:nvSpPr>
        <xdr:cNvPr id="4351" name="Text Box 1"/>
        <xdr:cNvSpPr>
          <a:spLocks noChangeArrowheads="1"/>
        </xdr:cNvSpPr>
      </xdr:nvSpPr>
      <xdr:spPr bwMode="auto">
        <a:xfrm>
          <a:off x="0" y="78133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104775" cy="190500"/>
    <xdr:sp macro="" textlink="">
      <xdr:nvSpPr>
        <xdr:cNvPr id="4352" name="Text Box 2"/>
        <xdr:cNvSpPr>
          <a:spLocks noChangeArrowheads="1"/>
        </xdr:cNvSpPr>
      </xdr:nvSpPr>
      <xdr:spPr bwMode="auto">
        <a:xfrm>
          <a:off x="0" y="78133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504</xdr:row>
      <xdr:rowOff>0</xdr:rowOff>
    </xdr:from>
    <xdr:ext cx="104775" cy="238125"/>
    <xdr:sp macro="" textlink="">
      <xdr:nvSpPr>
        <xdr:cNvPr id="4353" name="Text Box 1"/>
        <xdr:cNvSpPr>
          <a:spLocks noChangeArrowheads="1"/>
        </xdr:cNvSpPr>
      </xdr:nvSpPr>
      <xdr:spPr bwMode="auto">
        <a:xfrm>
          <a:off x="0" y="8116252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454</xdr:row>
      <xdr:rowOff>0</xdr:rowOff>
    </xdr:from>
    <xdr:ext cx="104775" cy="190500"/>
    <xdr:sp macro="" textlink="">
      <xdr:nvSpPr>
        <xdr:cNvPr id="4354" name="Text Box 1"/>
        <xdr:cNvSpPr>
          <a:spLocks noChangeArrowheads="1"/>
        </xdr:cNvSpPr>
      </xdr:nvSpPr>
      <xdr:spPr bwMode="auto">
        <a:xfrm>
          <a:off x="0" y="717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454</xdr:row>
      <xdr:rowOff>0</xdr:rowOff>
    </xdr:from>
    <xdr:ext cx="104775" cy="190500"/>
    <xdr:sp macro="" textlink="">
      <xdr:nvSpPr>
        <xdr:cNvPr id="4355" name="Text Box 2"/>
        <xdr:cNvSpPr>
          <a:spLocks noChangeArrowheads="1"/>
        </xdr:cNvSpPr>
      </xdr:nvSpPr>
      <xdr:spPr bwMode="auto">
        <a:xfrm>
          <a:off x="0" y="717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454</xdr:row>
      <xdr:rowOff>0</xdr:rowOff>
    </xdr:from>
    <xdr:ext cx="104775" cy="190500"/>
    <xdr:sp macro="" textlink="">
      <xdr:nvSpPr>
        <xdr:cNvPr id="4356" name="Text Box 1"/>
        <xdr:cNvSpPr>
          <a:spLocks noChangeArrowheads="1"/>
        </xdr:cNvSpPr>
      </xdr:nvSpPr>
      <xdr:spPr bwMode="auto">
        <a:xfrm>
          <a:off x="0" y="717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454</xdr:row>
      <xdr:rowOff>0</xdr:rowOff>
    </xdr:from>
    <xdr:ext cx="104775" cy="190500"/>
    <xdr:sp macro="" textlink="">
      <xdr:nvSpPr>
        <xdr:cNvPr id="4357" name="Text Box 2"/>
        <xdr:cNvSpPr>
          <a:spLocks noChangeArrowheads="1"/>
        </xdr:cNvSpPr>
      </xdr:nvSpPr>
      <xdr:spPr bwMode="auto">
        <a:xfrm>
          <a:off x="0" y="717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454</xdr:row>
      <xdr:rowOff>0</xdr:rowOff>
    </xdr:from>
    <xdr:ext cx="104775" cy="190500"/>
    <xdr:sp macro="" textlink="">
      <xdr:nvSpPr>
        <xdr:cNvPr id="4358" name="Text Box 1"/>
        <xdr:cNvSpPr>
          <a:spLocks noChangeArrowheads="1"/>
        </xdr:cNvSpPr>
      </xdr:nvSpPr>
      <xdr:spPr bwMode="auto">
        <a:xfrm>
          <a:off x="0" y="717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454</xdr:row>
      <xdr:rowOff>0</xdr:rowOff>
    </xdr:from>
    <xdr:ext cx="104775" cy="190500"/>
    <xdr:sp macro="" textlink="">
      <xdr:nvSpPr>
        <xdr:cNvPr id="4359" name="Text Box 2"/>
        <xdr:cNvSpPr>
          <a:spLocks noChangeArrowheads="1"/>
        </xdr:cNvSpPr>
      </xdr:nvSpPr>
      <xdr:spPr bwMode="auto">
        <a:xfrm>
          <a:off x="0" y="717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454</xdr:row>
      <xdr:rowOff>0</xdr:rowOff>
    </xdr:from>
    <xdr:ext cx="104775" cy="190500"/>
    <xdr:sp macro="" textlink="">
      <xdr:nvSpPr>
        <xdr:cNvPr id="4360" name="Text Box 1"/>
        <xdr:cNvSpPr>
          <a:spLocks noChangeArrowheads="1"/>
        </xdr:cNvSpPr>
      </xdr:nvSpPr>
      <xdr:spPr bwMode="auto">
        <a:xfrm>
          <a:off x="0" y="717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454</xdr:row>
      <xdr:rowOff>0</xdr:rowOff>
    </xdr:from>
    <xdr:ext cx="104775" cy="190500"/>
    <xdr:sp macro="" textlink="">
      <xdr:nvSpPr>
        <xdr:cNvPr id="4361" name="Text Box 2"/>
        <xdr:cNvSpPr>
          <a:spLocks noChangeArrowheads="1"/>
        </xdr:cNvSpPr>
      </xdr:nvSpPr>
      <xdr:spPr bwMode="auto">
        <a:xfrm>
          <a:off x="0" y="717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467</xdr:row>
      <xdr:rowOff>0</xdr:rowOff>
    </xdr:from>
    <xdr:ext cx="104775" cy="190500"/>
    <xdr:sp macro="" textlink="">
      <xdr:nvSpPr>
        <xdr:cNvPr id="4362" name="Text Box 1"/>
        <xdr:cNvSpPr>
          <a:spLocks noChangeArrowheads="1"/>
        </xdr:cNvSpPr>
      </xdr:nvSpPr>
      <xdr:spPr bwMode="auto">
        <a:xfrm>
          <a:off x="0" y="7410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467</xdr:row>
      <xdr:rowOff>0</xdr:rowOff>
    </xdr:from>
    <xdr:ext cx="104775" cy="190500"/>
    <xdr:sp macro="" textlink="">
      <xdr:nvSpPr>
        <xdr:cNvPr id="4363" name="Text Box 2"/>
        <xdr:cNvSpPr>
          <a:spLocks noChangeArrowheads="1"/>
        </xdr:cNvSpPr>
      </xdr:nvSpPr>
      <xdr:spPr bwMode="auto">
        <a:xfrm>
          <a:off x="0" y="7410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467</xdr:row>
      <xdr:rowOff>0</xdr:rowOff>
    </xdr:from>
    <xdr:ext cx="104775" cy="190500"/>
    <xdr:sp macro="" textlink="">
      <xdr:nvSpPr>
        <xdr:cNvPr id="4364" name="Text Box 1"/>
        <xdr:cNvSpPr>
          <a:spLocks noChangeArrowheads="1"/>
        </xdr:cNvSpPr>
      </xdr:nvSpPr>
      <xdr:spPr bwMode="auto">
        <a:xfrm>
          <a:off x="0" y="7410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467</xdr:row>
      <xdr:rowOff>0</xdr:rowOff>
    </xdr:from>
    <xdr:ext cx="104775" cy="190500"/>
    <xdr:sp macro="" textlink="">
      <xdr:nvSpPr>
        <xdr:cNvPr id="4365" name="Text Box 2"/>
        <xdr:cNvSpPr>
          <a:spLocks noChangeArrowheads="1"/>
        </xdr:cNvSpPr>
      </xdr:nvSpPr>
      <xdr:spPr bwMode="auto">
        <a:xfrm>
          <a:off x="0" y="7410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467</xdr:row>
      <xdr:rowOff>0</xdr:rowOff>
    </xdr:from>
    <xdr:ext cx="104775" cy="190500"/>
    <xdr:sp macro="" textlink="">
      <xdr:nvSpPr>
        <xdr:cNvPr id="4366" name="Text Box 1"/>
        <xdr:cNvSpPr>
          <a:spLocks noChangeArrowheads="1"/>
        </xdr:cNvSpPr>
      </xdr:nvSpPr>
      <xdr:spPr bwMode="auto">
        <a:xfrm>
          <a:off x="0" y="7410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467</xdr:row>
      <xdr:rowOff>0</xdr:rowOff>
    </xdr:from>
    <xdr:ext cx="104775" cy="190500"/>
    <xdr:sp macro="" textlink="">
      <xdr:nvSpPr>
        <xdr:cNvPr id="4367" name="Text Box 2"/>
        <xdr:cNvSpPr>
          <a:spLocks noChangeArrowheads="1"/>
        </xdr:cNvSpPr>
      </xdr:nvSpPr>
      <xdr:spPr bwMode="auto">
        <a:xfrm>
          <a:off x="0" y="7410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467</xdr:row>
      <xdr:rowOff>0</xdr:rowOff>
    </xdr:from>
    <xdr:ext cx="104775" cy="190500"/>
    <xdr:sp macro="" textlink="">
      <xdr:nvSpPr>
        <xdr:cNvPr id="4368" name="Text Box 1"/>
        <xdr:cNvSpPr>
          <a:spLocks noChangeArrowheads="1"/>
        </xdr:cNvSpPr>
      </xdr:nvSpPr>
      <xdr:spPr bwMode="auto">
        <a:xfrm>
          <a:off x="0" y="7410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467</xdr:row>
      <xdr:rowOff>0</xdr:rowOff>
    </xdr:from>
    <xdr:ext cx="104775" cy="190500"/>
    <xdr:sp macro="" textlink="">
      <xdr:nvSpPr>
        <xdr:cNvPr id="4369" name="Text Box 2"/>
        <xdr:cNvSpPr>
          <a:spLocks noChangeArrowheads="1"/>
        </xdr:cNvSpPr>
      </xdr:nvSpPr>
      <xdr:spPr bwMode="auto">
        <a:xfrm>
          <a:off x="0" y="7410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476</xdr:row>
      <xdr:rowOff>0</xdr:rowOff>
    </xdr:from>
    <xdr:ext cx="371475" cy="228600"/>
    <xdr:sp macro="" textlink="">
      <xdr:nvSpPr>
        <xdr:cNvPr id="4370" name="Text Box 1"/>
        <xdr:cNvSpPr>
          <a:spLocks noChangeArrowheads="1"/>
        </xdr:cNvSpPr>
      </xdr:nvSpPr>
      <xdr:spPr bwMode="auto">
        <a:xfrm>
          <a:off x="0" y="759047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476</xdr:row>
      <xdr:rowOff>0</xdr:rowOff>
    </xdr:from>
    <xdr:ext cx="342900" cy="228600"/>
    <xdr:sp macro="" textlink="">
      <xdr:nvSpPr>
        <xdr:cNvPr id="4371" name="Text Box 2"/>
        <xdr:cNvSpPr>
          <a:spLocks noChangeArrowheads="1"/>
        </xdr:cNvSpPr>
      </xdr:nvSpPr>
      <xdr:spPr bwMode="auto">
        <a:xfrm>
          <a:off x="0" y="759047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476</xdr:row>
      <xdr:rowOff>0</xdr:rowOff>
    </xdr:from>
    <xdr:ext cx="104775" cy="228600"/>
    <xdr:sp macro="" textlink="">
      <xdr:nvSpPr>
        <xdr:cNvPr id="4372" name="Text Box 1"/>
        <xdr:cNvSpPr>
          <a:spLocks noChangeArrowheads="1"/>
        </xdr:cNvSpPr>
      </xdr:nvSpPr>
      <xdr:spPr bwMode="auto">
        <a:xfrm>
          <a:off x="0" y="759047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476</xdr:row>
      <xdr:rowOff>0</xdr:rowOff>
    </xdr:from>
    <xdr:ext cx="104775" cy="228600"/>
    <xdr:sp macro="" textlink="">
      <xdr:nvSpPr>
        <xdr:cNvPr id="4373" name="Text Box 1"/>
        <xdr:cNvSpPr>
          <a:spLocks noChangeArrowheads="1"/>
        </xdr:cNvSpPr>
      </xdr:nvSpPr>
      <xdr:spPr bwMode="auto">
        <a:xfrm>
          <a:off x="0" y="759047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476</xdr:row>
      <xdr:rowOff>0</xdr:rowOff>
    </xdr:from>
    <xdr:ext cx="104775" cy="228600"/>
    <xdr:sp macro="" textlink="">
      <xdr:nvSpPr>
        <xdr:cNvPr id="4374" name="Text Box 2"/>
        <xdr:cNvSpPr>
          <a:spLocks noChangeArrowheads="1"/>
        </xdr:cNvSpPr>
      </xdr:nvSpPr>
      <xdr:spPr bwMode="auto">
        <a:xfrm>
          <a:off x="0" y="759047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476</xdr:row>
      <xdr:rowOff>0</xdr:rowOff>
    </xdr:from>
    <xdr:ext cx="104775" cy="228600"/>
    <xdr:sp macro="" textlink="">
      <xdr:nvSpPr>
        <xdr:cNvPr id="4375" name="Text Box 1"/>
        <xdr:cNvSpPr>
          <a:spLocks noChangeArrowheads="1"/>
        </xdr:cNvSpPr>
      </xdr:nvSpPr>
      <xdr:spPr bwMode="auto">
        <a:xfrm>
          <a:off x="0" y="759047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473</xdr:row>
      <xdr:rowOff>0</xdr:rowOff>
    </xdr:from>
    <xdr:ext cx="104775" cy="190500"/>
    <xdr:sp macro="" textlink="">
      <xdr:nvSpPr>
        <xdr:cNvPr id="4376" name="Text Box 1"/>
        <xdr:cNvSpPr>
          <a:spLocks noChangeArrowheads="1"/>
        </xdr:cNvSpPr>
      </xdr:nvSpPr>
      <xdr:spPr bwMode="auto">
        <a:xfrm>
          <a:off x="0" y="75304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473</xdr:row>
      <xdr:rowOff>0</xdr:rowOff>
    </xdr:from>
    <xdr:ext cx="104775" cy="190500"/>
    <xdr:sp macro="" textlink="">
      <xdr:nvSpPr>
        <xdr:cNvPr id="4377" name="Text Box 2"/>
        <xdr:cNvSpPr>
          <a:spLocks noChangeArrowheads="1"/>
        </xdr:cNvSpPr>
      </xdr:nvSpPr>
      <xdr:spPr bwMode="auto">
        <a:xfrm>
          <a:off x="0" y="75304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473</xdr:row>
      <xdr:rowOff>0</xdr:rowOff>
    </xdr:from>
    <xdr:ext cx="104775" cy="190500"/>
    <xdr:sp macro="" textlink="">
      <xdr:nvSpPr>
        <xdr:cNvPr id="4378" name="Text Box 1"/>
        <xdr:cNvSpPr>
          <a:spLocks noChangeArrowheads="1"/>
        </xdr:cNvSpPr>
      </xdr:nvSpPr>
      <xdr:spPr bwMode="auto">
        <a:xfrm>
          <a:off x="0" y="75304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473</xdr:row>
      <xdr:rowOff>0</xdr:rowOff>
    </xdr:from>
    <xdr:ext cx="104775" cy="190500"/>
    <xdr:sp macro="" textlink="">
      <xdr:nvSpPr>
        <xdr:cNvPr id="4379" name="Text Box 2"/>
        <xdr:cNvSpPr>
          <a:spLocks noChangeArrowheads="1"/>
        </xdr:cNvSpPr>
      </xdr:nvSpPr>
      <xdr:spPr bwMode="auto">
        <a:xfrm>
          <a:off x="0" y="75304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473</xdr:row>
      <xdr:rowOff>0</xdr:rowOff>
    </xdr:from>
    <xdr:ext cx="104775" cy="190500"/>
    <xdr:sp macro="" textlink="">
      <xdr:nvSpPr>
        <xdr:cNvPr id="4380" name="Text Box 1"/>
        <xdr:cNvSpPr>
          <a:spLocks noChangeArrowheads="1"/>
        </xdr:cNvSpPr>
      </xdr:nvSpPr>
      <xdr:spPr bwMode="auto">
        <a:xfrm>
          <a:off x="0" y="75304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473</xdr:row>
      <xdr:rowOff>0</xdr:rowOff>
    </xdr:from>
    <xdr:ext cx="104775" cy="190500"/>
    <xdr:sp macro="" textlink="">
      <xdr:nvSpPr>
        <xdr:cNvPr id="4381" name="Text Box 2"/>
        <xdr:cNvSpPr>
          <a:spLocks noChangeArrowheads="1"/>
        </xdr:cNvSpPr>
      </xdr:nvSpPr>
      <xdr:spPr bwMode="auto">
        <a:xfrm>
          <a:off x="0" y="75304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473</xdr:row>
      <xdr:rowOff>0</xdr:rowOff>
    </xdr:from>
    <xdr:ext cx="104775" cy="190500"/>
    <xdr:sp macro="" textlink="">
      <xdr:nvSpPr>
        <xdr:cNvPr id="4382" name="Text Box 1"/>
        <xdr:cNvSpPr>
          <a:spLocks noChangeArrowheads="1"/>
        </xdr:cNvSpPr>
      </xdr:nvSpPr>
      <xdr:spPr bwMode="auto">
        <a:xfrm>
          <a:off x="0" y="75304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473</xdr:row>
      <xdr:rowOff>0</xdr:rowOff>
    </xdr:from>
    <xdr:ext cx="104775" cy="190500"/>
    <xdr:sp macro="" textlink="">
      <xdr:nvSpPr>
        <xdr:cNvPr id="4383" name="Text Box 2"/>
        <xdr:cNvSpPr>
          <a:spLocks noChangeArrowheads="1"/>
        </xdr:cNvSpPr>
      </xdr:nvSpPr>
      <xdr:spPr bwMode="auto">
        <a:xfrm>
          <a:off x="0" y="75304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467</xdr:row>
      <xdr:rowOff>0</xdr:rowOff>
    </xdr:from>
    <xdr:ext cx="371475" cy="228600"/>
    <xdr:sp macro="" textlink="">
      <xdr:nvSpPr>
        <xdr:cNvPr id="4384" name="Text Box 1"/>
        <xdr:cNvSpPr>
          <a:spLocks noChangeArrowheads="1"/>
        </xdr:cNvSpPr>
      </xdr:nvSpPr>
      <xdr:spPr bwMode="auto">
        <a:xfrm>
          <a:off x="0" y="741045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467</xdr:row>
      <xdr:rowOff>0</xdr:rowOff>
    </xdr:from>
    <xdr:ext cx="342900" cy="228600"/>
    <xdr:sp macro="" textlink="">
      <xdr:nvSpPr>
        <xdr:cNvPr id="4385" name="Text Box 2"/>
        <xdr:cNvSpPr>
          <a:spLocks noChangeArrowheads="1"/>
        </xdr:cNvSpPr>
      </xdr:nvSpPr>
      <xdr:spPr bwMode="auto">
        <a:xfrm>
          <a:off x="0" y="741045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467</xdr:row>
      <xdr:rowOff>0</xdr:rowOff>
    </xdr:from>
    <xdr:ext cx="104775" cy="228600"/>
    <xdr:sp macro="" textlink="">
      <xdr:nvSpPr>
        <xdr:cNvPr id="4386" name="Text Box 1"/>
        <xdr:cNvSpPr>
          <a:spLocks noChangeArrowheads="1"/>
        </xdr:cNvSpPr>
      </xdr:nvSpPr>
      <xdr:spPr bwMode="auto">
        <a:xfrm>
          <a:off x="0" y="74104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467</xdr:row>
      <xdr:rowOff>0</xdr:rowOff>
    </xdr:from>
    <xdr:ext cx="104775" cy="228600"/>
    <xdr:sp macro="" textlink="">
      <xdr:nvSpPr>
        <xdr:cNvPr id="4387" name="Text Box 1"/>
        <xdr:cNvSpPr>
          <a:spLocks noChangeArrowheads="1"/>
        </xdr:cNvSpPr>
      </xdr:nvSpPr>
      <xdr:spPr bwMode="auto">
        <a:xfrm>
          <a:off x="0" y="74104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467</xdr:row>
      <xdr:rowOff>0</xdr:rowOff>
    </xdr:from>
    <xdr:ext cx="104775" cy="228600"/>
    <xdr:sp macro="" textlink="">
      <xdr:nvSpPr>
        <xdr:cNvPr id="4388" name="Text Box 2"/>
        <xdr:cNvSpPr>
          <a:spLocks noChangeArrowheads="1"/>
        </xdr:cNvSpPr>
      </xdr:nvSpPr>
      <xdr:spPr bwMode="auto">
        <a:xfrm>
          <a:off x="0" y="74104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467</xdr:row>
      <xdr:rowOff>0</xdr:rowOff>
    </xdr:from>
    <xdr:ext cx="104775" cy="228600"/>
    <xdr:sp macro="" textlink="">
      <xdr:nvSpPr>
        <xdr:cNvPr id="4389" name="Text Box 1"/>
        <xdr:cNvSpPr>
          <a:spLocks noChangeArrowheads="1"/>
        </xdr:cNvSpPr>
      </xdr:nvSpPr>
      <xdr:spPr bwMode="auto">
        <a:xfrm>
          <a:off x="0" y="74104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463</xdr:row>
      <xdr:rowOff>0</xdr:rowOff>
    </xdr:from>
    <xdr:ext cx="104775" cy="190500"/>
    <xdr:sp macro="" textlink="">
      <xdr:nvSpPr>
        <xdr:cNvPr id="4390" name="Text Box 1"/>
        <xdr:cNvSpPr>
          <a:spLocks noChangeArrowheads="1"/>
        </xdr:cNvSpPr>
      </xdr:nvSpPr>
      <xdr:spPr bwMode="auto">
        <a:xfrm>
          <a:off x="0" y="7330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463</xdr:row>
      <xdr:rowOff>0</xdr:rowOff>
    </xdr:from>
    <xdr:ext cx="104775" cy="190500"/>
    <xdr:sp macro="" textlink="">
      <xdr:nvSpPr>
        <xdr:cNvPr id="4391" name="Text Box 2"/>
        <xdr:cNvSpPr>
          <a:spLocks noChangeArrowheads="1"/>
        </xdr:cNvSpPr>
      </xdr:nvSpPr>
      <xdr:spPr bwMode="auto">
        <a:xfrm>
          <a:off x="0" y="7330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463</xdr:row>
      <xdr:rowOff>0</xdr:rowOff>
    </xdr:from>
    <xdr:ext cx="104775" cy="190500"/>
    <xdr:sp macro="" textlink="">
      <xdr:nvSpPr>
        <xdr:cNvPr id="4392" name="Text Box 1"/>
        <xdr:cNvSpPr>
          <a:spLocks noChangeArrowheads="1"/>
        </xdr:cNvSpPr>
      </xdr:nvSpPr>
      <xdr:spPr bwMode="auto">
        <a:xfrm>
          <a:off x="0" y="7330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463</xdr:row>
      <xdr:rowOff>0</xdr:rowOff>
    </xdr:from>
    <xdr:ext cx="104775" cy="190500"/>
    <xdr:sp macro="" textlink="">
      <xdr:nvSpPr>
        <xdr:cNvPr id="4393" name="Text Box 2"/>
        <xdr:cNvSpPr>
          <a:spLocks noChangeArrowheads="1"/>
        </xdr:cNvSpPr>
      </xdr:nvSpPr>
      <xdr:spPr bwMode="auto">
        <a:xfrm>
          <a:off x="0" y="7330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463</xdr:row>
      <xdr:rowOff>0</xdr:rowOff>
    </xdr:from>
    <xdr:ext cx="104775" cy="190500"/>
    <xdr:sp macro="" textlink="">
      <xdr:nvSpPr>
        <xdr:cNvPr id="4394" name="Text Box 1"/>
        <xdr:cNvSpPr>
          <a:spLocks noChangeArrowheads="1"/>
        </xdr:cNvSpPr>
      </xdr:nvSpPr>
      <xdr:spPr bwMode="auto">
        <a:xfrm>
          <a:off x="0" y="7330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463</xdr:row>
      <xdr:rowOff>0</xdr:rowOff>
    </xdr:from>
    <xdr:ext cx="104775" cy="190500"/>
    <xdr:sp macro="" textlink="">
      <xdr:nvSpPr>
        <xdr:cNvPr id="4395" name="Text Box 2"/>
        <xdr:cNvSpPr>
          <a:spLocks noChangeArrowheads="1"/>
        </xdr:cNvSpPr>
      </xdr:nvSpPr>
      <xdr:spPr bwMode="auto">
        <a:xfrm>
          <a:off x="0" y="7330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463</xdr:row>
      <xdr:rowOff>0</xdr:rowOff>
    </xdr:from>
    <xdr:ext cx="104775" cy="190500"/>
    <xdr:sp macro="" textlink="">
      <xdr:nvSpPr>
        <xdr:cNvPr id="4396" name="Text Box 1"/>
        <xdr:cNvSpPr>
          <a:spLocks noChangeArrowheads="1"/>
        </xdr:cNvSpPr>
      </xdr:nvSpPr>
      <xdr:spPr bwMode="auto">
        <a:xfrm>
          <a:off x="0" y="7330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463</xdr:row>
      <xdr:rowOff>0</xdr:rowOff>
    </xdr:from>
    <xdr:ext cx="104775" cy="190500"/>
    <xdr:sp macro="" textlink="">
      <xdr:nvSpPr>
        <xdr:cNvPr id="4397" name="Text Box 2"/>
        <xdr:cNvSpPr>
          <a:spLocks noChangeArrowheads="1"/>
        </xdr:cNvSpPr>
      </xdr:nvSpPr>
      <xdr:spPr bwMode="auto">
        <a:xfrm>
          <a:off x="0" y="7330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398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399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00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01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02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03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04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05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06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07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08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09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10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11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12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13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14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15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16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17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18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19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20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21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22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23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24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25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26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27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28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429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30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31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32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33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34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35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36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37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38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39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40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41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42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43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44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45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46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47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48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49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50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51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52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53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54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55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56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57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58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59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60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461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445</xdr:row>
      <xdr:rowOff>0</xdr:rowOff>
    </xdr:from>
    <xdr:ext cx="104775" cy="190500"/>
    <xdr:sp macro="" textlink="">
      <xdr:nvSpPr>
        <xdr:cNvPr id="4462" name="Text Box 1"/>
        <xdr:cNvSpPr>
          <a:spLocks noChangeArrowheads="1"/>
        </xdr:cNvSpPr>
      </xdr:nvSpPr>
      <xdr:spPr bwMode="auto">
        <a:xfrm>
          <a:off x="0" y="6967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445</xdr:row>
      <xdr:rowOff>0</xdr:rowOff>
    </xdr:from>
    <xdr:ext cx="104775" cy="190500"/>
    <xdr:sp macro="" textlink="">
      <xdr:nvSpPr>
        <xdr:cNvPr id="4463" name="Text Box 2"/>
        <xdr:cNvSpPr>
          <a:spLocks noChangeArrowheads="1"/>
        </xdr:cNvSpPr>
      </xdr:nvSpPr>
      <xdr:spPr bwMode="auto">
        <a:xfrm>
          <a:off x="0" y="6967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445</xdr:row>
      <xdr:rowOff>0</xdr:rowOff>
    </xdr:from>
    <xdr:ext cx="104775" cy="190500"/>
    <xdr:sp macro="" textlink="">
      <xdr:nvSpPr>
        <xdr:cNvPr id="4464" name="Text Box 1"/>
        <xdr:cNvSpPr>
          <a:spLocks noChangeArrowheads="1"/>
        </xdr:cNvSpPr>
      </xdr:nvSpPr>
      <xdr:spPr bwMode="auto">
        <a:xfrm>
          <a:off x="0" y="6967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445</xdr:row>
      <xdr:rowOff>0</xdr:rowOff>
    </xdr:from>
    <xdr:ext cx="104775" cy="190500"/>
    <xdr:sp macro="" textlink="">
      <xdr:nvSpPr>
        <xdr:cNvPr id="4465" name="Text Box 2"/>
        <xdr:cNvSpPr>
          <a:spLocks noChangeArrowheads="1"/>
        </xdr:cNvSpPr>
      </xdr:nvSpPr>
      <xdr:spPr bwMode="auto">
        <a:xfrm>
          <a:off x="0" y="6967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445</xdr:row>
      <xdr:rowOff>0</xdr:rowOff>
    </xdr:from>
    <xdr:ext cx="104775" cy="190500"/>
    <xdr:sp macro="" textlink="">
      <xdr:nvSpPr>
        <xdr:cNvPr id="4466" name="Text Box 1"/>
        <xdr:cNvSpPr>
          <a:spLocks noChangeArrowheads="1"/>
        </xdr:cNvSpPr>
      </xdr:nvSpPr>
      <xdr:spPr bwMode="auto">
        <a:xfrm>
          <a:off x="0" y="6967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445</xdr:row>
      <xdr:rowOff>0</xdr:rowOff>
    </xdr:from>
    <xdr:ext cx="104775" cy="190500"/>
    <xdr:sp macro="" textlink="">
      <xdr:nvSpPr>
        <xdr:cNvPr id="4467" name="Text Box 2"/>
        <xdr:cNvSpPr>
          <a:spLocks noChangeArrowheads="1"/>
        </xdr:cNvSpPr>
      </xdr:nvSpPr>
      <xdr:spPr bwMode="auto">
        <a:xfrm>
          <a:off x="0" y="6967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445</xdr:row>
      <xdr:rowOff>0</xdr:rowOff>
    </xdr:from>
    <xdr:ext cx="104775" cy="190500"/>
    <xdr:sp macro="" textlink="">
      <xdr:nvSpPr>
        <xdr:cNvPr id="4468" name="Text Box 1"/>
        <xdr:cNvSpPr>
          <a:spLocks noChangeArrowheads="1"/>
        </xdr:cNvSpPr>
      </xdr:nvSpPr>
      <xdr:spPr bwMode="auto">
        <a:xfrm>
          <a:off x="0" y="6967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445</xdr:row>
      <xdr:rowOff>0</xdr:rowOff>
    </xdr:from>
    <xdr:ext cx="104775" cy="190500"/>
    <xdr:sp macro="" textlink="">
      <xdr:nvSpPr>
        <xdr:cNvPr id="4469" name="Text Box 2"/>
        <xdr:cNvSpPr>
          <a:spLocks noChangeArrowheads="1"/>
        </xdr:cNvSpPr>
      </xdr:nvSpPr>
      <xdr:spPr bwMode="auto">
        <a:xfrm>
          <a:off x="0" y="6967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70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71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72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73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74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75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76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77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78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79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80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81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82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83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84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85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368</xdr:row>
      <xdr:rowOff>0</xdr:rowOff>
    </xdr:from>
    <xdr:ext cx="104775" cy="190500"/>
    <xdr:sp macro="" textlink="">
      <xdr:nvSpPr>
        <xdr:cNvPr id="4486" name="Text Box 1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368</xdr:row>
      <xdr:rowOff>0</xdr:rowOff>
    </xdr:from>
    <xdr:ext cx="104775" cy="190500"/>
    <xdr:sp macro="" textlink="">
      <xdr:nvSpPr>
        <xdr:cNvPr id="4487" name="Text Box 2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368</xdr:row>
      <xdr:rowOff>0</xdr:rowOff>
    </xdr:from>
    <xdr:ext cx="104775" cy="190500"/>
    <xdr:sp macro="" textlink="">
      <xdr:nvSpPr>
        <xdr:cNvPr id="4488" name="Text Box 1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368</xdr:row>
      <xdr:rowOff>0</xdr:rowOff>
    </xdr:from>
    <xdr:ext cx="104775" cy="190500"/>
    <xdr:sp macro="" textlink="">
      <xdr:nvSpPr>
        <xdr:cNvPr id="4489" name="Text Box 2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368</xdr:row>
      <xdr:rowOff>0</xdr:rowOff>
    </xdr:from>
    <xdr:ext cx="104775" cy="190500"/>
    <xdr:sp macro="" textlink="">
      <xdr:nvSpPr>
        <xdr:cNvPr id="4490" name="Text Box 1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368</xdr:row>
      <xdr:rowOff>0</xdr:rowOff>
    </xdr:from>
    <xdr:ext cx="104775" cy="190500"/>
    <xdr:sp macro="" textlink="">
      <xdr:nvSpPr>
        <xdr:cNvPr id="4491" name="Text Box 2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368</xdr:row>
      <xdr:rowOff>0</xdr:rowOff>
    </xdr:from>
    <xdr:ext cx="104775" cy="190500"/>
    <xdr:sp macro="" textlink="">
      <xdr:nvSpPr>
        <xdr:cNvPr id="4492" name="Text Box 1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368</xdr:row>
      <xdr:rowOff>0</xdr:rowOff>
    </xdr:from>
    <xdr:ext cx="104775" cy="190500"/>
    <xdr:sp macro="" textlink="">
      <xdr:nvSpPr>
        <xdr:cNvPr id="4493" name="Text Box 2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376</xdr:row>
      <xdr:rowOff>0</xdr:rowOff>
    </xdr:from>
    <xdr:ext cx="371475" cy="228600"/>
    <xdr:sp macro="" textlink="">
      <xdr:nvSpPr>
        <xdr:cNvPr id="4494" name="Text Box 1"/>
        <xdr:cNvSpPr>
          <a:spLocks noChangeArrowheads="1"/>
        </xdr:cNvSpPr>
      </xdr:nvSpPr>
      <xdr:spPr bwMode="auto">
        <a:xfrm>
          <a:off x="0" y="5797867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376</xdr:row>
      <xdr:rowOff>0</xdr:rowOff>
    </xdr:from>
    <xdr:ext cx="342900" cy="228600"/>
    <xdr:sp macro="" textlink="">
      <xdr:nvSpPr>
        <xdr:cNvPr id="4495" name="Text Box 2"/>
        <xdr:cNvSpPr>
          <a:spLocks noChangeArrowheads="1"/>
        </xdr:cNvSpPr>
      </xdr:nvSpPr>
      <xdr:spPr bwMode="auto">
        <a:xfrm>
          <a:off x="0" y="5797867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376</xdr:row>
      <xdr:rowOff>0</xdr:rowOff>
    </xdr:from>
    <xdr:ext cx="104775" cy="228600"/>
    <xdr:sp macro="" textlink="">
      <xdr:nvSpPr>
        <xdr:cNvPr id="4496" name="Text Box 1"/>
        <xdr:cNvSpPr>
          <a:spLocks noChangeArrowheads="1"/>
        </xdr:cNvSpPr>
      </xdr:nvSpPr>
      <xdr:spPr bwMode="auto">
        <a:xfrm>
          <a:off x="0" y="57978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376</xdr:row>
      <xdr:rowOff>0</xdr:rowOff>
    </xdr:from>
    <xdr:ext cx="104775" cy="228600"/>
    <xdr:sp macro="" textlink="">
      <xdr:nvSpPr>
        <xdr:cNvPr id="4497" name="Text Box 1"/>
        <xdr:cNvSpPr>
          <a:spLocks noChangeArrowheads="1"/>
        </xdr:cNvSpPr>
      </xdr:nvSpPr>
      <xdr:spPr bwMode="auto">
        <a:xfrm>
          <a:off x="0" y="57978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376</xdr:row>
      <xdr:rowOff>0</xdr:rowOff>
    </xdr:from>
    <xdr:ext cx="104775" cy="228600"/>
    <xdr:sp macro="" textlink="">
      <xdr:nvSpPr>
        <xdr:cNvPr id="4498" name="Text Box 2"/>
        <xdr:cNvSpPr>
          <a:spLocks noChangeArrowheads="1"/>
        </xdr:cNvSpPr>
      </xdr:nvSpPr>
      <xdr:spPr bwMode="auto">
        <a:xfrm>
          <a:off x="0" y="57978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376</xdr:row>
      <xdr:rowOff>0</xdr:rowOff>
    </xdr:from>
    <xdr:ext cx="104775" cy="228600"/>
    <xdr:sp macro="" textlink="">
      <xdr:nvSpPr>
        <xdr:cNvPr id="4499" name="Text Box 1"/>
        <xdr:cNvSpPr>
          <a:spLocks noChangeArrowheads="1"/>
        </xdr:cNvSpPr>
      </xdr:nvSpPr>
      <xdr:spPr bwMode="auto">
        <a:xfrm>
          <a:off x="0" y="57978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369</xdr:row>
      <xdr:rowOff>0</xdr:rowOff>
    </xdr:from>
    <xdr:ext cx="104775" cy="190500"/>
    <xdr:sp macro="" textlink="">
      <xdr:nvSpPr>
        <xdr:cNvPr id="4500" name="Text Box 1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369</xdr:row>
      <xdr:rowOff>0</xdr:rowOff>
    </xdr:from>
    <xdr:ext cx="104775" cy="190500"/>
    <xdr:sp macro="" textlink="">
      <xdr:nvSpPr>
        <xdr:cNvPr id="4501" name="Text Box 2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369</xdr:row>
      <xdr:rowOff>0</xdr:rowOff>
    </xdr:from>
    <xdr:ext cx="104775" cy="190500"/>
    <xdr:sp macro="" textlink="">
      <xdr:nvSpPr>
        <xdr:cNvPr id="4502" name="Text Box 1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369</xdr:row>
      <xdr:rowOff>0</xdr:rowOff>
    </xdr:from>
    <xdr:ext cx="104775" cy="190500"/>
    <xdr:sp macro="" textlink="">
      <xdr:nvSpPr>
        <xdr:cNvPr id="4503" name="Text Box 2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369</xdr:row>
      <xdr:rowOff>0</xdr:rowOff>
    </xdr:from>
    <xdr:ext cx="104775" cy="190500"/>
    <xdr:sp macro="" textlink="">
      <xdr:nvSpPr>
        <xdr:cNvPr id="4504" name="Text Box 1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369</xdr:row>
      <xdr:rowOff>0</xdr:rowOff>
    </xdr:from>
    <xdr:ext cx="104775" cy="190500"/>
    <xdr:sp macro="" textlink="">
      <xdr:nvSpPr>
        <xdr:cNvPr id="4505" name="Text Box 2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369</xdr:row>
      <xdr:rowOff>0</xdr:rowOff>
    </xdr:from>
    <xdr:ext cx="104775" cy="190500"/>
    <xdr:sp macro="" textlink="">
      <xdr:nvSpPr>
        <xdr:cNvPr id="4506" name="Text Box 1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369</xdr:row>
      <xdr:rowOff>0</xdr:rowOff>
    </xdr:from>
    <xdr:ext cx="104775" cy="190500"/>
    <xdr:sp macro="" textlink="">
      <xdr:nvSpPr>
        <xdr:cNvPr id="4507" name="Text Box 2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368</xdr:row>
      <xdr:rowOff>0</xdr:rowOff>
    </xdr:from>
    <xdr:ext cx="342900" cy="228600"/>
    <xdr:sp macro="" textlink="">
      <xdr:nvSpPr>
        <xdr:cNvPr id="4508" name="Text Box 2"/>
        <xdr:cNvSpPr>
          <a:spLocks noChangeArrowheads="1"/>
        </xdr:cNvSpPr>
      </xdr:nvSpPr>
      <xdr:spPr bwMode="auto">
        <a:xfrm>
          <a:off x="0" y="5637847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368</xdr:row>
      <xdr:rowOff>0</xdr:rowOff>
    </xdr:from>
    <xdr:ext cx="104775" cy="228600"/>
    <xdr:sp macro="" textlink="">
      <xdr:nvSpPr>
        <xdr:cNvPr id="4509" name="Text Box 1"/>
        <xdr:cNvSpPr>
          <a:spLocks noChangeArrowheads="1"/>
        </xdr:cNvSpPr>
      </xdr:nvSpPr>
      <xdr:spPr bwMode="auto">
        <a:xfrm>
          <a:off x="0" y="563784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368</xdr:row>
      <xdr:rowOff>0</xdr:rowOff>
    </xdr:from>
    <xdr:ext cx="104775" cy="228600"/>
    <xdr:sp macro="" textlink="">
      <xdr:nvSpPr>
        <xdr:cNvPr id="4510" name="Text Box 1"/>
        <xdr:cNvSpPr>
          <a:spLocks noChangeArrowheads="1"/>
        </xdr:cNvSpPr>
      </xdr:nvSpPr>
      <xdr:spPr bwMode="auto">
        <a:xfrm>
          <a:off x="0" y="563784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368</xdr:row>
      <xdr:rowOff>0</xdr:rowOff>
    </xdr:from>
    <xdr:ext cx="104775" cy="228600"/>
    <xdr:sp macro="" textlink="">
      <xdr:nvSpPr>
        <xdr:cNvPr id="4511" name="Text Box 2"/>
        <xdr:cNvSpPr>
          <a:spLocks noChangeArrowheads="1"/>
        </xdr:cNvSpPr>
      </xdr:nvSpPr>
      <xdr:spPr bwMode="auto">
        <a:xfrm>
          <a:off x="0" y="563784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368</xdr:row>
      <xdr:rowOff>0</xdr:rowOff>
    </xdr:from>
    <xdr:ext cx="104775" cy="228600"/>
    <xdr:sp macro="" textlink="">
      <xdr:nvSpPr>
        <xdr:cNvPr id="4512" name="Text Box 1"/>
        <xdr:cNvSpPr>
          <a:spLocks noChangeArrowheads="1"/>
        </xdr:cNvSpPr>
      </xdr:nvSpPr>
      <xdr:spPr bwMode="auto">
        <a:xfrm>
          <a:off x="0" y="563784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13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14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15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16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17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18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19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20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21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22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23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24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25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26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27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28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29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30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31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32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33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34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35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36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37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38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39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40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41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42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43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44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428625" cy="180975"/>
    <xdr:sp macro="" textlink="">
      <xdr:nvSpPr>
        <xdr:cNvPr id="4545" name="Text Box 2"/>
        <xdr:cNvSpPr>
          <a:spLocks noChangeArrowheads="1"/>
        </xdr:cNvSpPr>
      </xdr:nvSpPr>
      <xdr:spPr bwMode="auto">
        <a:xfrm>
          <a:off x="0" y="66036825"/>
          <a:ext cx="4286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28575" cy="180975"/>
    <xdr:sp macro="" textlink="">
      <xdr:nvSpPr>
        <xdr:cNvPr id="4546" name="Text Box 2"/>
        <xdr:cNvSpPr>
          <a:spLocks noChangeArrowheads="1"/>
        </xdr:cNvSpPr>
      </xdr:nvSpPr>
      <xdr:spPr bwMode="auto">
        <a:xfrm>
          <a:off x="0" y="66036825"/>
          <a:ext cx="285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547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548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549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550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551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552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553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554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555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556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557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558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559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560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561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472</xdr:row>
      <xdr:rowOff>0</xdr:rowOff>
    </xdr:from>
    <xdr:ext cx="104775" cy="190500"/>
    <xdr:sp macro="" textlink="">
      <xdr:nvSpPr>
        <xdr:cNvPr id="4562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457</xdr:row>
      <xdr:rowOff>0</xdr:rowOff>
    </xdr:from>
    <xdr:ext cx="371475" cy="190500"/>
    <xdr:sp macro="" textlink="">
      <xdr:nvSpPr>
        <xdr:cNvPr id="4563" name="Text Box 1"/>
        <xdr:cNvSpPr>
          <a:spLocks noChangeArrowheads="1"/>
        </xdr:cNvSpPr>
      </xdr:nvSpPr>
      <xdr:spPr bwMode="auto">
        <a:xfrm>
          <a:off x="0" y="545782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457</xdr:row>
      <xdr:rowOff>0</xdr:rowOff>
    </xdr:from>
    <xdr:ext cx="342900" cy="190500"/>
    <xdr:sp macro="" textlink="">
      <xdr:nvSpPr>
        <xdr:cNvPr id="4564" name="Text Box 2"/>
        <xdr:cNvSpPr>
          <a:spLocks noChangeArrowheads="1"/>
        </xdr:cNvSpPr>
      </xdr:nvSpPr>
      <xdr:spPr bwMode="auto">
        <a:xfrm>
          <a:off x="0" y="545782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457</xdr:row>
      <xdr:rowOff>0</xdr:rowOff>
    </xdr:from>
    <xdr:ext cx="104775" cy="190500"/>
    <xdr:sp macro="" textlink="">
      <xdr:nvSpPr>
        <xdr:cNvPr id="4565" name="Text Box 1"/>
        <xdr:cNvSpPr>
          <a:spLocks noChangeArrowheads="1"/>
        </xdr:cNvSpPr>
      </xdr:nvSpPr>
      <xdr:spPr bwMode="auto">
        <a:xfrm>
          <a:off x="0" y="54578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457</xdr:row>
      <xdr:rowOff>0</xdr:rowOff>
    </xdr:from>
    <xdr:ext cx="428625" cy="114300"/>
    <xdr:sp macro="" textlink="">
      <xdr:nvSpPr>
        <xdr:cNvPr id="4566" name="Text Box 2"/>
        <xdr:cNvSpPr>
          <a:spLocks noChangeArrowheads="1"/>
        </xdr:cNvSpPr>
      </xdr:nvSpPr>
      <xdr:spPr bwMode="auto">
        <a:xfrm>
          <a:off x="0" y="545782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4567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4568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4569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28575" cy="114300"/>
    <xdr:sp macro="" textlink="">
      <xdr:nvSpPr>
        <xdr:cNvPr id="4570" name="Text Box 2"/>
        <xdr:cNvSpPr>
          <a:spLocks noChangeArrowheads="1"/>
        </xdr:cNvSpPr>
      </xdr:nvSpPr>
      <xdr:spPr bwMode="auto">
        <a:xfrm>
          <a:off x="0" y="66036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4571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4572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4573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4574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4575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4576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4577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4578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4579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4580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4581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4582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4583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4584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4585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4586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4587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4588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4589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4590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591" name="Text Box 1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592" name="Text Box 2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593" name="Text Box 1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594" name="Text Box 2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595" name="Text Box 1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596" name="Text Box 2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597" name="Text Box 1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598" name="Text Box 2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599" name="Text Box 1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600" name="Text Box 2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601" name="Text Box 1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602" name="Text Box 2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603" name="Text Box 1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604" name="Text Box 2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605" name="Text Box 1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464</xdr:row>
      <xdr:rowOff>0</xdr:rowOff>
    </xdr:from>
    <xdr:ext cx="104775" cy="190500"/>
    <xdr:sp macro="" textlink="">
      <xdr:nvSpPr>
        <xdr:cNvPr id="4606" name="Text Box 2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371475" cy="190500"/>
    <xdr:sp macro="" textlink="">
      <xdr:nvSpPr>
        <xdr:cNvPr id="4607" name="Text Box 1"/>
        <xdr:cNvSpPr>
          <a:spLocks noChangeArrowheads="1"/>
        </xdr:cNvSpPr>
      </xdr:nvSpPr>
      <xdr:spPr bwMode="auto">
        <a:xfrm>
          <a:off x="0" y="535495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342900" cy="190500"/>
    <xdr:sp macro="" textlink="">
      <xdr:nvSpPr>
        <xdr:cNvPr id="4608" name="Text Box 2"/>
        <xdr:cNvSpPr>
          <a:spLocks noChangeArrowheads="1"/>
        </xdr:cNvSpPr>
      </xdr:nvSpPr>
      <xdr:spPr bwMode="auto">
        <a:xfrm>
          <a:off x="0" y="535495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609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428625" cy="114300"/>
    <xdr:sp macro="" textlink="">
      <xdr:nvSpPr>
        <xdr:cNvPr id="4610" name="Text Box 2"/>
        <xdr:cNvSpPr>
          <a:spLocks noChangeArrowheads="1"/>
        </xdr:cNvSpPr>
      </xdr:nvSpPr>
      <xdr:spPr bwMode="auto">
        <a:xfrm>
          <a:off x="0" y="535495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4611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4612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104775" cy="190500"/>
    <xdr:sp macro="" textlink="">
      <xdr:nvSpPr>
        <xdr:cNvPr id="4613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517</xdr:row>
      <xdr:rowOff>0</xdr:rowOff>
    </xdr:from>
    <xdr:ext cx="28575" cy="114300"/>
    <xdr:sp macro="" textlink="">
      <xdr:nvSpPr>
        <xdr:cNvPr id="4614" name="Text Box 2"/>
        <xdr:cNvSpPr>
          <a:spLocks noChangeArrowheads="1"/>
        </xdr:cNvSpPr>
      </xdr:nvSpPr>
      <xdr:spPr bwMode="auto">
        <a:xfrm>
          <a:off x="0" y="66036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4615" name="Text Box 1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4616" name="Text Box 2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4617" name="Text Box 1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4618" name="Text Box 2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4619" name="Text Box 1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4620" name="Text Box 2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4621" name="Text Box 1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4622" name="Text Box 2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4623" name="Text Box 1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4624" name="Text Box 2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4625" name="Text Box 1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4626" name="Text Box 2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4627" name="Text Box 1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4628" name="Text Box 2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4629" name="Text Box 1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477</xdr:row>
      <xdr:rowOff>0</xdr:rowOff>
    </xdr:from>
    <xdr:ext cx="104775" cy="190500"/>
    <xdr:sp macro="" textlink="">
      <xdr:nvSpPr>
        <xdr:cNvPr id="4630" name="Text Box 2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631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632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633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634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635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636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637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638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639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640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641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642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643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644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645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646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647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648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649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650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651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652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653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451</xdr:row>
      <xdr:rowOff>0</xdr:rowOff>
    </xdr:from>
    <xdr:ext cx="104775" cy="190500"/>
    <xdr:sp macro="" textlink="">
      <xdr:nvSpPr>
        <xdr:cNvPr id="4654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371475" cy="190500"/>
    <xdr:sp macro="" textlink="">
      <xdr:nvSpPr>
        <xdr:cNvPr id="4655" name="Text Box 1"/>
        <xdr:cNvSpPr>
          <a:spLocks noChangeArrowheads="1"/>
        </xdr:cNvSpPr>
      </xdr:nvSpPr>
      <xdr:spPr bwMode="auto">
        <a:xfrm>
          <a:off x="0" y="535495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342900" cy="190500"/>
    <xdr:sp macro="" textlink="">
      <xdr:nvSpPr>
        <xdr:cNvPr id="4656" name="Text Box 2"/>
        <xdr:cNvSpPr>
          <a:spLocks noChangeArrowheads="1"/>
        </xdr:cNvSpPr>
      </xdr:nvSpPr>
      <xdr:spPr bwMode="auto">
        <a:xfrm>
          <a:off x="0" y="535495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657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428625" cy="114300"/>
    <xdr:sp macro="" textlink="">
      <xdr:nvSpPr>
        <xdr:cNvPr id="4658" name="Text Box 2"/>
        <xdr:cNvSpPr>
          <a:spLocks noChangeArrowheads="1"/>
        </xdr:cNvSpPr>
      </xdr:nvSpPr>
      <xdr:spPr bwMode="auto">
        <a:xfrm>
          <a:off x="0" y="535495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659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660" name="Text Box 2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661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662" name="Text Box 2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663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664" name="Text Box 2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665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666" name="Text Box 2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667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668" name="Text Box 2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669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670" name="Text Box 2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671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672" name="Text Box 2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673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674" name="Text Box 2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371475" cy="190500"/>
    <xdr:sp macro="" textlink="">
      <xdr:nvSpPr>
        <xdr:cNvPr id="4675" name="Text Box 1"/>
        <xdr:cNvSpPr>
          <a:spLocks noChangeArrowheads="1"/>
        </xdr:cNvSpPr>
      </xdr:nvSpPr>
      <xdr:spPr bwMode="auto">
        <a:xfrm>
          <a:off x="0" y="535495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342900" cy="190500"/>
    <xdr:sp macro="" textlink="">
      <xdr:nvSpPr>
        <xdr:cNvPr id="4676" name="Text Box 2"/>
        <xdr:cNvSpPr>
          <a:spLocks noChangeArrowheads="1"/>
        </xdr:cNvSpPr>
      </xdr:nvSpPr>
      <xdr:spPr bwMode="auto">
        <a:xfrm>
          <a:off x="0" y="535495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104775" cy="190500"/>
    <xdr:sp macro="" textlink="">
      <xdr:nvSpPr>
        <xdr:cNvPr id="4677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452</xdr:row>
      <xdr:rowOff>0</xdr:rowOff>
    </xdr:from>
    <xdr:ext cx="428625" cy="114300"/>
    <xdr:sp macro="" textlink="">
      <xdr:nvSpPr>
        <xdr:cNvPr id="4678" name="Text Box 2"/>
        <xdr:cNvSpPr>
          <a:spLocks noChangeArrowheads="1"/>
        </xdr:cNvSpPr>
      </xdr:nvSpPr>
      <xdr:spPr bwMode="auto">
        <a:xfrm>
          <a:off x="0" y="535495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485</xdr:row>
      <xdr:rowOff>0</xdr:rowOff>
    </xdr:from>
    <xdr:ext cx="104775" cy="190500"/>
    <xdr:sp macro="" textlink="">
      <xdr:nvSpPr>
        <xdr:cNvPr id="4679" name="Text Box 1"/>
        <xdr:cNvSpPr>
          <a:spLocks noChangeArrowheads="1"/>
        </xdr:cNvSpPr>
      </xdr:nvSpPr>
      <xdr:spPr bwMode="auto">
        <a:xfrm>
          <a:off x="0" y="59807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485</xdr:row>
      <xdr:rowOff>0</xdr:rowOff>
    </xdr:from>
    <xdr:ext cx="104775" cy="190500"/>
    <xdr:sp macro="" textlink="">
      <xdr:nvSpPr>
        <xdr:cNvPr id="4680" name="Text Box 2"/>
        <xdr:cNvSpPr>
          <a:spLocks noChangeArrowheads="1"/>
        </xdr:cNvSpPr>
      </xdr:nvSpPr>
      <xdr:spPr bwMode="auto">
        <a:xfrm>
          <a:off x="0" y="59807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485</xdr:row>
      <xdr:rowOff>0</xdr:rowOff>
    </xdr:from>
    <xdr:ext cx="104775" cy="190500"/>
    <xdr:sp macro="" textlink="">
      <xdr:nvSpPr>
        <xdr:cNvPr id="4681" name="Text Box 1"/>
        <xdr:cNvSpPr>
          <a:spLocks noChangeArrowheads="1"/>
        </xdr:cNvSpPr>
      </xdr:nvSpPr>
      <xdr:spPr bwMode="auto">
        <a:xfrm>
          <a:off x="0" y="59807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485</xdr:row>
      <xdr:rowOff>0</xdr:rowOff>
    </xdr:from>
    <xdr:ext cx="104775" cy="190500"/>
    <xdr:sp macro="" textlink="">
      <xdr:nvSpPr>
        <xdr:cNvPr id="4682" name="Text Box 2"/>
        <xdr:cNvSpPr>
          <a:spLocks noChangeArrowheads="1"/>
        </xdr:cNvSpPr>
      </xdr:nvSpPr>
      <xdr:spPr bwMode="auto">
        <a:xfrm>
          <a:off x="0" y="59807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485</xdr:row>
      <xdr:rowOff>0</xdr:rowOff>
    </xdr:from>
    <xdr:ext cx="104775" cy="190500"/>
    <xdr:sp macro="" textlink="">
      <xdr:nvSpPr>
        <xdr:cNvPr id="4683" name="Text Box 1"/>
        <xdr:cNvSpPr>
          <a:spLocks noChangeArrowheads="1"/>
        </xdr:cNvSpPr>
      </xdr:nvSpPr>
      <xdr:spPr bwMode="auto">
        <a:xfrm>
          <a:off x="0" y="59807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485</xdr:row>
      <xdr:rowOff>0</xdr:rowOff>
    </xdr:from>
    <xdr:ext cx="104775" cy="190500"/>
    <xdr:sp macro="" textlink="">
      <xdr:nvSpPr>
        <xdr:cNvPr id="4684" name="Text Box 2"/>
        <xdr:cNvSpPr>
          <a:spLocks noChangeArrowheads="1"/>
        </xdr:cNvSpPr>
      </xdr:nvSpPr>
      <xdr:spPr bwMode="auto">
        <a:xfrm>
          <a:off x="0" y="59807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485</xdr:row>
      <xdr:rowOff>0</xdr:rowOff>
    </xdr:from>
    <xdr:ext cx="104775" cy="190500"/>
    <xdr:sp macro="" textlink="">
      <xdr:nvSpPr>
        <xdr:cNvPr id="4685" name="Text Box 1"/>
        <xdr:cNvSpPr>
          <a:spLocks noChangeArrowheads="1"/>
        </xdr:cNvSpPr>
      </xdr:nvSpPr>
      <xdr:spPr bwMode="auto">
        <a:xfrm>
          <a:off x="0" y="59807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485</xdr:row>
      <xdr:rowOff>0</xdr:rowOff>
    </xdr:from>
    <xdr:ext cx="104775" cy="190500"/>
    <xdr:sp macro="" textlink="">
      <xdr:nvSpPr>
        <xdr:cNvPr id="4686" name="Text Box 2"/>
        <xdr:cNvSpPr>
          <a:spLocks noChangeArrowheads="1"/>
        </xdr:cNvSpPr>
      </xdr:nvSpPr>
      <xdr:spPr bwMode="auto">
        <a:xfrm>
          <a:off x="0" y="59807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687" name="Text Box 1"/>
        <xdr:cNvSpPr>
          <a:spLocks noChangeArrowheads="1"/>
        </xdr:cNvSpPr>
      </xdr:nvSpPr>
      <xdr:spPr bwMode="auto">
        <a:xfrm>
          <a:off x="0" y="6140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688" name="Text Box 2"/>
        <xdr:cNvSpPr>
          <a:spLocks noChangeArrowheads="1"/>
        </xdr:cNvSpPr>
      </xdr:nvSpPr>
      <xdr:spPr bwMode="auto">
        <a:xfrm>
          <a:off x="0" y="6140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689" name="Text Box 1"/>
        <xdr:cNvSpPr>
          <a:spLocks noChangeArrowheads="1"/>
        </xdr:cNvSpPr>
      </xdr:nvSpPr>
      <xdr:spPr bwMode="auto">
        <a:xfrm>
          <a:off x="0" y="6140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690" name="Text Box 2"/>
        <xdr:cNvSpPr>
          <a:spLocks noChangeArrowheads="1"/>
        </xdr:cNvSpPr>
      </xdr:nvSpPr>
      <xdr:spPr bwMode="auto">
        <a:xfrm>
          <a:off x="0" y="6140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691" name="Text Box 1"/>
        <xdr:cNvSpPr>
          <a:spLocks noChangeArrowheads="1"/>
        </xdr:cNvSpPr>
      </xdr:nvSpPr>
      <xdr:spPr bwMode="auto">
        <a:xfrm>
          <a:off x="0" y="6140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692" name="Text Box 2"/>
        <xdr:cNvSpPr>
          <a:spLocks noChangeArrowheads="1"/>
        </xdr:cNvSpPr>
      </xdr:nvSpPr>
      <xdr:spPr bwMode="auto">
        <a:xfrm>
          <a:off x="0" y="6140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693" name="Text Box 1"/>
        <xdr:cNvSpPr>
          <a:spLocks noChangeArrowheads="1"/>
        </xdr:cNvSpPr>
      </xdr:nvSpPr>
      <xdr:spPr bwMode="auto">
        <a:xfrm>
          <a:off x="0" y="6140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493</xdr:row>
      <xdr:rowOff>0</xdr:rowOff>
    </xdr:from>
    <xdr:ext cx="104775" cy="190500"/>
    <xdr:sp macro="" textlink="">
      <xdr:nvSpPr>
        <xdr:cNvPr id="4694" name="Text Box 2"/>
        <xdr:cNvSpPr>
          <a:spLocks noChangeArrowheads="1"/>
        </xdr:cNvSpPr>
      </xdr:nvSpPr>
      <xdr:spPr bwMode="auto">
        <a:xfrm>
          <a:off x="0" y="6140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500</xdr:row>
      <xdr:rowOff>0</xdr:rowOff>
    </xdr:from>
    <xdr:ext cx="371475" cy="228600"/>
    <xdr:sp macro="" textlink="">
      <xdr:nvSpPr>
        <xdr:cNvPr id="4695" name="Text Box 1"/>
        <xdr:cNvSpPr>
          <a:spLocks noChangeArrowheads="1"/>
        </xdr:cNvSpPr>
      </xdr:nvSpPr>
      <xdr:spPr bwMode="auto">
        <a:xfrm>
          <a:off x="0" y="630364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500</xdr:row>
      <xdr:rowOff>0</xdr:rowOff>
    </xdr:from>
    <xdr:ext cx="342900" cy="228600"/>
    <xdr:sp macro="" textlink="">
      <xdr:nvSpPr>
        <xdr:cNvPr id="4696" name="Text Box 2"/>
        <xdr:cNvSpPr>
          <a:spLocks noChangeArrowheads="1"/>
        </xdr:cNvSpPr>
      </xdr:nvSpPr>
      <xdr:spPr bwMode="auto">
        <a:xfrm>
          <a:off x="0" y="630364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500</xdr:row>
      <xdr:rowOff>0</xdr:rowOff>
    </xdr:from>
    <xdr:ext cx="104775" cy="228600"/>
    <xdr:sp macro="" textlink="">
      <xdr:nvSpPr>
        <xdr:cNvPr id="4697" name="Text Box 1"/>
        <xdr:cNvSpPr>
          <a:spLocks noChangeArrowheads="1"/>
        </xdr:cNvSpPr>
      </xdr:nvSpPr>
      <xdr:spPr bwMode="auto">
        <a:xfrm>
          <a:off x="0" y="6303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500</xdr:row>
      <xdr:rowOff>0</xdr:rowOff>
    </xdr:from>
    <xdr:ext cx="104775" cy="228600"/>
    <xdr:sp macro="" textlink="">
      <xdr:nvSpPr>
        <xdr:cNvPr id="4698" name="Text Box 1"/>
        <xdr:cNvSpPr>
          <a:spLocks noChangeArrowheads="1"/>
        </xdr:cNvSpPr>
      </xdr:nvSpPr>
      <xdr:spPr bwMode="auto">
        <a:xfrm>
          <a:off x="0" y="6303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500</xdr:row>
      <xdr:rowOff>0</xdr:rowOff>
    </xdr:from>
    <xdr:ext cx="104775" cy="228600"/>
    <xdr:sp macro="" textlink="">
      <xdr:nvSpPr>
        <xdr:cNvPr id="4699" name="Text Box 2"/>
        <xdr:cNvSpPr>
          <a:spLocks noChangeArrowheads="1"/>
        </xdr:cNvSpPr>
      </xdr:nvSpPr>
      <xdr:spPr bwMode="auto">
        <a:xfrm>
          <a:off x="0" y="6303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500</xdr:row>
      <xdr:rowOff>0</xdr:rowOff>
    </xdr:from>
    <xdr:ext cx="104775" cy="228600"/>
    <xdr:sp macro="" textlink="">
      <xdr:nvSpPr>
        <xdr:cNvPr id="4700" name="Text Box 1"/>
        <xdr:cNvSpPr>
          <a:spLocks noChangeArrowheads="1"/>
        </xdr:cNvSpPr>
      </xdr:nvSpPr>
      <xdr:spPr bwMode="auto">
        <a:xfrm>
          <a:off x="0" y="6303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497</xdr:row>
      <xdr:rowOff>0</xdr:rowOff>
    </xdr:from>
    <xdr:ext cx="104775" cy="190500"/>
    <xdr:sp macro="" textlink="">
      <xdr:nvSpPr>
        <xdr:cNvPr id="4701" name="Text Box 1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497</xdr:row>
      <xdr:rowOff>0</xdr:rowOff>
    </xdr:from>
    <xdr:ext cx="104775" cy="190500"/>
    <xdr:sp macro="" textlink="">
      <xdr:nvSpPr>
        <xdr:cNvPr id="4702" name="Text Box 2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497</xdr:row>
      <xdr:rowOff>0</xdr:rowOff>
    </xdr:from>
    <xdr:ext cx="104775" cy="190500"/>
    <xdr:sp macro="" textlink="">
      <xdr:nvSpPr>
        <xdr:cNvPr id="4703" name="Text Box 1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497</xdr:row>
      <xdr:rowOff>0</xdr:rowOff>
    </xdr:from>
    <xdr:ext cx="104775" cy="190500"/>
    <xdr:sp macro="" textlink="">
      <xdr:nvSpPr>
        <xdr:cNvPr id="4704" name="Text Box 2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497</xdr:row>
      <xdr:rowOff>0</xdr:rowOff>
    </xdr:from>
    <xdr:ext cx="104775" cy="190500"/>
    <xdr:sp macro="" textlink="">
      <xdr:nvSpPr>
        <xdr:cNvPr id="4705" name="Text Box 1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497</xdr:row>
      <xdr:rowOff>0</xdr:rowOff>
    </xdr:from>
    <xdr:ext cx="104775" cy="190500"/>
    <xdr:sp macro="" textlink="">
      <xdr:nvSpPr>
        <xdr:cNvPr id="4706" name="Text Box 2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497</xdr:row>
      <xdr:rowOff>0</xdr:rowOff>
    </xdr:from>
    <xdr:ext cx="104775" cy="190500"/>
    <xdr:sp macro="" textlink="">
      <xdr:nvSpPr>
        <xdr:cNvPr id="4707" name="Text Box 1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497</xdr:row>
      <xdr:rowOff>0</xdr:rowOff>
    </xdr:from>
    <xdr:ext cx="104775" cy="190500"/>
    <xdr:sp macro="" textlink="">
      <xdr:nvSpPr>
        <xdr:cNvPr id="4708" name="Text Box 2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09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10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11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12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13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14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15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16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17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18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19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20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21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22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23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24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25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26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27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28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29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30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31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32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95250</xdr:rowOff>
    </xdr:from>
    <xdr:ext cx="428625" cy="171450"/>
    <xdr:sp macro="" textlink="">
      <xdr:nvSpPr>
        <xdr:cNvPr id="4733" name="Text Box 2"/>
        <xdr:cNvSpPr>
          <a:spLocks noChangeArrowheads="1"/>
        </xdr:cNvSpPr>
      </xdr:nvSpPr>
      <xdr:spPr bwMode="auto">
        <a:xfrm>
          <a:off x="0" y="508444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95250</xdr:rowOff>
    </xdr:from>
    <xdr:ext cx="28575" cy="171450"/>
    <xdr:sp macro="" textlink="">
      <xdr:nvSpPr>
        <xdr:cNvPr id="4734" name="Text Box 2"/>
        <xdr:cNvSpPr>
          <a:spLocks noChangeArrowheads="1"/>
        </xdr:cNvSpPr>
      </xdr:nvSpPr>
      <xdr:spPr bwMode="auto">
        <a:xfrm>
          <a:off x="0" y="508444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735" name="Text Box 1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736" name="Text Box 2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737" name="Text Box 1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738" name="Text Box 2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739" name="Text Box 1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740" name="Text Box 2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741" name="Text Box 1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742" name="Text Box 2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43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44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45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46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47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48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49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50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51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52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53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54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55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56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57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58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59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60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61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62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63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64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65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66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428625" cy="171450"/>
    <xdr:sp macro="" textlink="">
      <xdr:nvSpPr>
        <xdr:cNvPr id="4767" name="Text Box 2"/>
        <xdr:cNvSpPr>
          <a:spLocks noChangeArrowheads="1"/>
        </xdr:cNvSpPr>
      </xdr:nvSpPr>
      <xdr:spPr bwMode="auto">
        <a:xfrm>
          <a:off x="0" y="509492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768" name="Text Box 1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769" name="Text Box 2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770" name="Text Box 1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771" name="Text Box 2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28575" cy="171450"/>
    <xdr:sp macro="" textlink="">
      <xdr:nvSpPr>
        <xdr:cNvPr id="4772" name="Text Box 2"/>
        <xdr:cNvSpPr>
          <a:spLocks noChangeArrowheads="1"/>
        </xdr:cNvSpPr>
      </xdr:nvSpPr>
      <xdr:spPr bwMode="auto">
        <a:xfrm>
          <a:off x="0" y="509492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773" name="Text Box 1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774" name="Text Box 2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775" name="Text Box 1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776" name="Text Box 2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448</xdr:row>
      <xdr:rowOff>0</xdr:rowOff>
    </xdr:from>
    <xdr:ext cx="104775" cy="190500"/>
    <xdr:sp macro="" textlink="">
      <xdr:nvSpPr>
        <xdr:cNvPr id="4777" name="Text Box 1"/>
        <xdr:cNvSpPr>
          <a:spLocks noChangeArrowheads="1"/>
        </xdr:cNvSpPr>
      </xdr:nvSpPr>
      <xdr:spPr bwMode="auto">
        <a:xfrm>
          <a:off x="0" y="52549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448</xdr:row>
      <xdr:rowOff>0</xdr:rowOff>
    </xdr:from>
    <xdr:ext cx="104775" cy="190500"/>
    <xdr:sp macro="" textlink="">
      <xdr:nvSpPr>
        <xdr:cNvPr id="4778" name="Text Box 2"/>
        <xdr:cNvSpPr>
          <a:spLocks noChangeArrowheads="1"/>
        </xdr:cNvSpPr>
      </xdr:nvSpPr>
      <xdr:spPr bwMode="auto">
        <a:xfrm>
          <a:off x="0" y="52549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448</xdr:row>
      <xdr:rowOff>0</xdr:rowOff>
    </xdr:from>
    <xdr:ext cx="104775" cy="190500"/>
    <xdr:sp macro="" textlink="">
      <xdr:nvSpPr>
        <xdr:cNvPr id="4779" name="Text Box 1"/>
        <xdr:cNvSpPr>
          <a:spLocks noChangeArrowheads="1"/>
        </xdr:cNvSpPr>
      </xdr:nvSpPr>
      <xdr:spPr bwMode="auto">
        <a:xfrm>
          <a:off x="0" y="52549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448</xdr:row>
      <xdr:rowOff>0</xdr:rowOff>
    </xdr:from>
    <xdr:ext cx="104775" cy="190500"/>
    <xdr:sp macro="" textlink="">
      <xdr:nvSpPr>
        <xdr:cNvPr id="4780" name="Text Box 2"/>
        <xdr:cNvSpPr>
          <a:spLocks noChangeArrowheads="1"/>
        </xdr:cNvSpPr>
      </xdr:nvSpPr>
      <xdr:spPr bwMode="auto">
        <a:xfrm>
          <a:off x="0" y="52549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448</xdr:row>
      <xdr:rowOff>0</xdr:rowOff>
    </xdr:from>
    <xdr:ext cx="104775" cy="190500"/>
    <xdr:sp macro="" textlink="">
      <xdr:nvSpPr>
        <xdr:cNvPr id="4781" name="Text Box 1"/>
        <xdr:cNvSpPr>
          <a:spLocks noChangeArrowheads="1"/>
        </xdr:cNvSpPr>
      </xdr:nvSpPr>
      <xdr:spPr bwMode="auto">
        <a:xfrm>
          <a:off x="0" y="52549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448</xdr:row>
      <xdr:rowOff>0</xdr:rowOff>
    </xdr:from>
    <xdr:ext cx="104775" cy="190500"/>
    <xdr:sp macro="" textlink="">
      <xdr:nvSpPr>
        <xdr:cNvPr id="4782" name="Text Box 2"/>
        <xdr:cNvSpPr>
          <a:spLocks noChangeArrowheads="1"/>
        </xdr:cNvSpPr>
      </xdr:nvSpPr>
      <xdr:spPr bwMode="auto">
        <a:xfrm>
          <a:off x="0" y="52549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448</xdr:row>
      <xdr:rowOff>0</xdr:rowOff>
    </xdr:from>
    <xdr:ext cx="104775" cy="190500"/>
    <xdr:sp macro="" textlink="">
      <xdr:nvSpPr>
        <xdr:cNvPr id="4783" name="Text Box 1"/>
        <xdr:cNvSpPr>
          <a:spLocks noChangeArrowheads="1"/>
        </xdr:cNvSpPr>
      </xdr:nvSpPr>
      <xdr:spPr bwMode="auto">
        <a:xfrm>
          <a:off x="0" y="52549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448</xdr:row>
      <xdr:rowOff>0</xdr:rowOff>
    </xdr:from>
    <xdr:ext cx="104775" cy="190500"/>
    <xdr:sp macro="" textlink="">
      <xdr:nvSpPr>
        <xdr:cNvPr id="4784" name="Text Box 2"/>
        <xdr:cNvSpPr>
          <a:spLocks noChangeArrowheads="1"/>
        </xdr:cNvSpPr>
      </xdr:nvSpPr>
      <xdr:spPr bwMode="auto">
        <a:xfrm>
          <a:off x="0" y="52549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785" name="Text Box 1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786" name="Text Box 2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787" name="Text Box 1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788" name="Text Box 2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789" name="Text Box 1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790" name="Text Box 2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791" name="Text Box 1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440</xdr:row>
      <xdr:rowOff>0</xdr:rowOff>
    </xdr:from>
    <xdr:ext cx="104775" cy="190500"/>
    <xdr:sp macro="" textlink="">
      <xdr:nvSpPr>
        <xdr:cNvPr id="4792" name="Text Box 2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93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94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95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96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97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98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799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800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801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802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803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804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805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806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807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808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809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810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811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812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813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814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815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436</xdr:row>
      <xdr:rowOff>0</xdr:rowOff>
    </xdr:from>
    <xdr:ext cx="104775" cy="190500"/>
    <xdr:sp macro="" textlink="">
      <xdr:nvSpPr>
        <xdr:cNvPr id="4816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17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18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19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20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21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22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23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24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25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26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27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28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29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30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31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32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33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34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35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36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37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38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39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40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41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42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43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44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45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46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47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449</xdr:row>
      <xdr:rowOff>0</xdr:rowOff>
    </xdr:from>
    <xdr:ext cx="104775" cy="190500"/>
    <xdr:sp macro="" textlink="">
      <xdr:nvSpPr>
        <xdr:cNvPr id="4848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95250</xdr:rowOff>
    </xdr:from>
    <xdr:ext cx="428625" cy="171450"/>
    <xdr:sp macro="" textlink="">
      <xdr:nvSpPr>
        <xdr:cNvPr id="4849" name="Text Box 2"/>
        <xdr:cNvSpPr>
          <a:spLocks noChangeArrowheads="1"/>
        </xdr:cNvSpPr>
      </xdr:nvSpPr>
      <xdr:spPr bwMode="auto">
        <a:xfrm>
          <a:off x="0" y="508444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95250</xdr:rowOff>
    </xdr:from>
    <xdr:ext cx="28575" cy="171450"/>
    <xdr:sp macro="" textlink="">
      <xdr:nvSpPr>
        <xdr:cNvPr id="4850" name="Text Box 2"/>
        <xdr:cNvSpPr>
          <a:spLocks noChangeArrowheads="1"/>
        </xdr:cNvSpPr>
      </xdr:nvSpPr>
      <xdr:spPr bwMode="auto">
        <a:xfrm>
          <a:off x="0" y="508444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851" name="Text Box 1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852" name="Text Box 2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853" name="Text Box 1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854" name="Text Box 2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855" name="Text Box 1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856" name="Text Box 2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857" name="Text Box 1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4858" name="Text Box 2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859" name="Text Box 1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860" name="Text Box 2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861" name="Text Box 1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862" name="Text Box 2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863" name="Text Box 1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864" name="Text Box 2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865" name="Text Box 1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866" name="Text Box 2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867" name="Text Box 1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868" name="Text Box 2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869" name="Text Box 1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870" name="Text Box 2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871" name="Text Box 1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872" name="Text Box 2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873" name="Text Box 1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450</xdr:row>
      <xdr:rowOff>0</xdr:rowOff>
    </xdr:from>
    <xdr:ext cx="104775" cy="190500"/>
    <xdr:sp macro="" textlink="">
      <xdr:nvSpPr>
        <xdr:cNvPr id="4874" name="Text Box 2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504</xdr:row>
      <xdr:rowOff>0</xdr:rowOff>
    </xdr:from>
    <xdr:ext cx="447675" cy="200025"/>
    <xdr:sp macro="" textlink="">
      <xdr:nvSpPr>
        <xdr:cNvPr id="4875" name="Text Box 1"/>
        <xdr:cNvSpPr>
          <a:spLocks noChangeArrowheads="1"/>
        </xdr:cNvSpPr>
      </xdr:nvSpPr>
      <xdr:spPr bwMode="auto">
        <a:xfrm>
          <a:off x="0" y="63436500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504</xdr:row>
      <xdr:rowOff>0</xdr:rowOff>
    </xdr:from>
    <xdr:ext cx="390525" cy="200025"/>
    <xdr:sp macro="" textlink="">
      <xdr:nvSpPr>
        <xdr:cNvPr id="4876" name="Text Box 2"/>
        <xdr:cNvSpPr>
          <a:spLocks noChangeArrowheads="1"/>
        </xdr:cNvSpPr>
      </xdr:nvSpPr>
      <xdr:spPr bwMode="auto">
        <a:xfrm>
          <a:off x="0" y="63436500"/>
          <a:ext cx="390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504</xdr:row>
      <xdr:rowOff>0</xdr:rowOff>
    </xdr:from>
    <xdr:ext cx="104775" cy="200025"/>
    <xdr:sp macro="" textlink="">
      <xdr:nvSpPr>
        <xdr:cNvPr id="4877" name="Text Box 1"/>
        <xdr:cNvSpPr>
          <a:spLocks noChangeArrowheads="1"/>
        </xdr:cNvSpPr>
      </xdr:nvSpPr>
      <xdr:spPr bwMode="auto">
        <a:xfrm>
          <a:off x="0" y="63436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508</xdr:row>
      <xdr:rowOff>0</xdr:rowOff>
    </xdr:from>
    <xdr:ext cx="104775" cy="190500"/>
    <xdr:sp macro="" textlink="">
      <xdr:nvSpPr>
        <xdr:cNvPr id="4878" name="Text Box 1"/>
        <xdr:cNvSpPr>
          <a:spLocks noChangeArrowheads="1"/>
        </xdr:cNvSpPr>
      </xdr:nvSpPr>
      <xdr:spPr bwMode="auto">
        <a:xfrm>
          <a:off x="0" y="64236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508</xdr:row>
      <xdr:rowOff>0</xdr:rowOff>
    </xdr:from>
    <xdr:ext cx="104775" cy="190500"/>
    <xdr:sp macro="" textlink="">
      <xdr:nvSpPr>
        <xdr:cNvPr id="4879" name="Text Box 2"/>
        <xdr:cNvSpPr>
          <a:spLocks noChangeArrowheads="1"/>
        </xdr:cNvSpPr>
      </xdr:nvSpPr>
      <xdr:spPr bwMode="auto">
        <a:xfrm>
          <a:off x="0" y="64236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508</xdr:row>
      <xdr:rowOff>0</xdr:rowOff>
    </xdr:from>
    <xdr:ext cx="104775" cy="190500"/>
    <xdr:sp macro="" textlink="">
      <xdr:nvSpPr>
        <xdr:cNvPr id="4880" name="Text Box 1"/>
        <xdr:cNvSpPr>
          <a:spLocks noChangeArrowheads="1"/>
        </xdr:cNvSpPr>
      </xdr:nvSpPr>
      <xdr:spPr bwMode="auto">
        <a:xfrm>
          <a:off x="0" y="64236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508</xdr:row>
      <xdr:rowOff>0</xdr:rowOff>
    </xdr:from>
    <xdr:ext cx="104775" cy="190500"/>
    <xdr:sp macro="" textlink="">
      <xdr:nvSpPr>
        <xdr:cNvPr id="4881" name="Text Box 2"/>
        <xdr:cNvSpPr>
          <a:spLocks noChangeArrowheads="1"/>
        </xdr:cNvSpPr>
      </xdr:nvSpPr>
      <xdr:spPr bwMode="auto">
        <a:xfrm>
          <a:off x="0" y="64236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478</xdr:row>
      <xdr:rowOff>0</xdr:rowOff>
    </xdr:from>
    <xdr:ext cx="104775" cy="190500"/>
    <xdr:sp macro="" textlink="">
      <xdr:nvSpPr>
        <xdr:cNvPr id="4882" name="Text Box 1"/>
        <xdr:cNvSpPr>
          <a:spLocks noChangeArrowheads="1"/>
        </xdr:cNvSpPr>
      </xdr:nvSpPr>
      <xdr:spPr bwMode="auto">
        <a:xfrm>
          <a:off x="0" y="58607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478</xdr:row>
      <xdr:rowOff>0</xdr:rowOff>
    </xdr:from>
    <xdr:ext cx="104775" cy="190500"/>
    <xdr:sp macro="" textlink="">
      <xdr:nvSpPr>
        <xdr:cNvPr id="4883" name="Text Box 2"/>
        <xdr:cNvSpPr>
          <a:spLocks noChangeArrowheads="1"/>
        </xdr:cNvSpPr>
      </xdr:nvSpPr>
      <xdr:spPr bwMode="auto">
        <a:xfrm>
          <a:off x="0" y="58607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478</xdr:row>
      <xdr:rowOff>0</xdr:rowOff>
    </xdr:from>
    <xdr:ext cx="104775" cy="190500"/>
    <xdr:sp macro="" textlink="">
      <xdr:nvSpPr>
        <xdr:cNvPr id="4884" name="Text Box 1"/>
        <xdr:cNvSpPr>
          <a:spLocks noChangeArrowheads="1"/>
        </xdr:cNvSpPr>
      </xdr:nvSpPr>
      <xdr:spPr bwMode="auto">
        <a:xfrm>
          <a:off x="0" y="58607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478</xdr:row>
      <xdr:rowOff>0</xdr:rowOff>
    </xdr:from>
    <xdr:ext cx="104775" cy="190500"/>
    <xdr:sp macro="" textlink="">
      <xdr:nvSpPr>
        <xdr:cNvPr id="4885" name="Text Box 2"/>
        <xdr:cNvSpPr>
          <a:spLocks noChangeArrowheads="1"/>
        </xdr:cNvSpPr>
      </xdr:nvSpPr>
      <xdr:spPr bwMode="auto">
        <a:xfrm>
          <a:off x="0" y="58607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478</xdr:row>
      <xdr:rowOff>0</xdr:rowOff>
    </xdr:from>
    <xdr:ext cx="104775" cy="190500"/>
    <xdr:sp macro="" textlink="">
      <xdr:nvSpPr>
        <xdr:cNvPr id="4886" name="Text Box 1"/>
        <xdr:cNvSpPr>
          <a:spLocks noChangeArrowheads="1"/>
        </xdr:cNvSpPr>
      </xdr:nvSpPr>
      <xdr:spPr bwMode="auto">
        <a:xfrm>
          <a:off x="0" y="58607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478</xdr:row>
      <xdr:rowOff>0</xdr:rowOff>
    </xdr:from>
    <xdr:ext cx="104775" cy="190500"/>
    <xdr:sp macro="" textlink="">
      <xdr:nvSpPr>
        <xdr:cNvPr id="4887" name="Text Box 2"/>
        <xdr:cNvSpPr>
          <a:spLocks noChangeArrowheads="1"/>
        </xdr:cNvSpPr>
      </xdr:nvSpPr>
      <xdr:spPr bwMode="auto">
        <a:xfrm>
          <a:off x="0" y="58607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478</xdr:row>
      <xdr:rowOff>0</xdr:rowOff>
    </xdr:from>
    <xdr:ext cx="104775" cy="190500"/>
    <xdr:sp macro="" textlink="">
      <xdr:nvSpPr>
        <xdr:cNvPr id="4888" name="Text Box 1"/>
        <xdr:cNvSpPr>
          <a:spLocks noChangeArrowheads="1"/>
        </xdr:cNvSpPr>
      </xdr:nvSpPr>
      <xdr:spPr bwMode="auto">
        <a:xfrm>
          <a:off x="0" y="58607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478</xdr:row>
      <xdr:rowOff>0</xdr:rowOff>
    </xdr:from>
    <xdr:ext cx="104775" cy="190500"/>
    <xdr:sp macro="" textlink="">
      <xdr:nvSpPr>
        <xdr:cNvPr id="4889" name="Text Box 2"/>
        <xdr:cNvSpPr>
          <a:spLocks noChangeArrowheads="1"/>
        </xdr:cNvSpPr>
      </xdr:nvSpPr>
      <xdr:spPr bwMode="auto">
        <a:xfrm>
          <a:off x="0" y="58607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511</xdr:row>
      <xdr:rowOff>0</xdr:rowOff>
    </xdr:from>
    <xdr:ext cx="104775" cy="190500"/>
    <xdr:sp macro="" textlink="">
      <xdr:nvSpPr>
        <xdr:cNvPr id="4890" name="Text Box 1"/>
        <xdr:cNvSpPr>
          <a:spLocks noChangeArrowheads="1"/>
        </xdr:cNvSpPr>
      </xdr:nvSpPr>
      <xdr:spPr bwMode="auto">
        <a:xfrm>
          <a:off x="0" y="6483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511</xdr:row>
      <xdr:rowOff>0</xdr:rowOff>
    </xdr:from>
    <xdr:ext cx="104775" cy="190500"/>
    <xdr:sp macro="" textlink="">
      <xdr:nvSpPr>
        <xdr:cNvPr id="4891" name="Text Box 2"/>
        <xdr:cNvSpPr>
          <a:spLocks noChangeArrowheads="1"/>
        </xdr:cNvSpPr>
      </xdr:nvSpPr>
      <xdr:spPr bwMode="auto">
        <a:xfrm>
          <a:off x="0" y="6483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511</xdr:row>
      <xdr:rowOff>0</xdr:rowOff>
    </xdr:from>
    <xdr:ext cx="104775" cy="190500"/>
    <xdr:sp macro="" textlink="">
      <xdr:nvSpPr>
        <xdr:cNvPr id="4892" name="Text Box 1"/>
        <xdr:cNvSpPr>
          <a:spLocks noChangeArrowheads="1"/>
        </xdr:cNvSpPr>
      </xdr:nvSpPr>
      <xdr:spPr bwMode="auto">
        <a:xfrm>
          <a:off x="0" y="6483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511</xdr:row>
      <xdr:rowOff>0</xdr:rowOff>
    </xdr:from>
    <xdr:ext cx="104775" cy="190500"/>
    <xdr:sp macro="" textlink="">
      <xdr:nvSpPr>
        <xdr:cNvPr id="4893" name="Text Box 2"/>
        <xdr:cNvSpPr>
          <a:spLocks noChangeArrowheads="1"/>
        </xdr:cNvSpPr>
      </xdr:nvSpPr>
      <xdr:spPr bwMode="auto">
        <a:xfrm>
          <a:off x="0" y="6483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511</xdr:row>
      <xdr:rowOff>0</xdr:rowOff>
    </xdr:from>
    <xdr:ext cx="104775" cy="190500"/>
    <xdr:sp macro="" textlink="">
      <xdr:nvSpPr>
        <xdr:cNvPr id="4894" name="Text Box 1"/>
        <xdr:cNvSpPr>
          <a:spLocks noChangeArrowheads="1"/>
        </xdr:cNvSpPr>
      </xdr:nvSpPr>
      <xdr:spPr bwMode="auto">
        <a:xfrm>
          <a:off x="0" y="6483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511</xdr:row>
      <xdr:rowOff>0</xdr:rowOff>
    </xdr:from>
    <xdr:ext cx="104775" cy="190500"/>
    <xdr:sp macro="" textlink="">
      <xdr:nvSpPr>
        <xdr:cNvPr id="4895" name="Text Box 2"/>
        <xdr:cNvSpPr>
          <a:spLocks noChangeArrowheads="1"/>
        </xdr:cNvSpPr>
      </xdr:nvSpPr>
      <xdr:spPr bwMode="auto">
        <a:xfrm>
          <a:off x="0" y="6483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511</xdr:row>
      <xdr:rowOff>0</xdr:rowOff>
    </xdr:from>
    <xdr:ext cx="104775" cy="190500"/>
    <xdr:sp macro="" textlink="">
      <xdr:nvSpPr>
        <xdr:cNvPr id="4896" name="Text Box 1"/>
        <xdr:cNvSpPr>
          <a:spLocks noChangeArrowheads="1"/>
        </xdr:cNvSpPr>
      </xdr:nvSpPr>
      <xdr:spPr bwMode="auto">
        <a:xfrm>
          <a:off x="0" y="6483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511</xdr:row>
      <xdr:rowOff>0</xdr:rowOff>
    </xdr:from>
    <xdr:ext cx="104775" cy="190500"/>
    <xdr:sp macro="" textlink="">
      <xdr:nvSpPr>
        <xdr:cNvPr id="4897" name="Text Box 2"/>
        <xdr:cNvSpPr>
          <a:spLocks noChangeArrowheads="1"/>
        </xdr:cNvSpPr>
      </xdr:nvSpPr>
      <xdr:spPr bwMode="auto">
        <a:xfrm>
          <a:off x="0" y="6483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506</xdr:row>
      <xdr:rowOff>0</xdr:rowOff>
    </xdr:from>
    <xdr:ext cx="104775" cy="200025"/>
    <xdr:sp macro="" textlink="">
      <xdr:nvSpPr>
        <xdr:cNvPr id="4898" name="Text Box 1"/>
        <xdr:cNvSpPr>
          <a:spLocks noChangeArrowheads="1"/>
        </xdr:cNvSpPr>
      </xdr:nvSpPr>
      <xdr:spPr bwMode="auto">
        <a:xfrm>
          <a:off x="0" y="638365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497</xdr:row>
      <xdr:rowOff>0</xdr:rowOff>
    </xdr:from>
    <xdr:ext cx="104775" cy="209550"/>
    <xdr:sp macro="" textlink="">
      <xdr:nvSpPr>
        <xdr:cNvPr id="4899" name="Text Box 1"/>
        <xdr:cNvSpPr>
          <a:spLocks noChangeArrowheads="1"/>
        </xdr:cNvSpPr>
      </xdr:nvSpPr>
      <xdr:spPr bwMode="auto">
        <a:xfrm>
          <a:off x="0" y="62236350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4900" name="Text Box 1"/>
        <xdr:cNvSpPr>
          <a:spLocks noChangeArrowheads="1"/>
        </xdr:cNvSpPr>
      </xdr:nvSpPr>
      <xdr:spPr bwMode="auto">
        <a:xfrm>
          <a:off x="0" y="63236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4901" name="Text Box 2"/>
        <xdr:cNvSpPr>
          <a:spLocks noChangeArrowheads="1"/>
        </xdr:cNvSpPr>
      </xdr:nvSpPr>
      <xdr:spPr bwMode="auto">
        <a:xfrm>
          <a:off x="0" y="63236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4902" name="Text Box 1"/>
        <xdr:cNvSpPr>
          <a:spLocks noChangeArrowheads="1"/>
        </xdr:cNvSpPr>
      </xdr:nvSpPr>
      <xdr:spPr bwMode="auto">
        <a:xfrm>
          <a:off x="0" y="63236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4903" name="Text Box 2"/>
        <xdr:cNvSpPr>
          <a:spLocks noChangeArrowheads="1"/>
        </xdr:cNvSpPr>
      </xdr:nvSpPr>
      <xdr:spPr bwMode="auto">
        <a:xfrm>
          <a:off x="0" y="63236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506</xdr:row>
      <xdr:rowOff>0</xdr:rowOff>
    </xdr:from>
    <xdr:ext cx="104775" cy="190500"/>
    <xdr:sp macro="" textlink="">
      <xdr:nvSpPr>
        <xdr:cNvPr id="4904" name="Text Box 1"/>
        <xdr:cNvSpPr>
          <a:spLocks noChangeArrowheads="1"/>
        </xdr:cNvSpPr>
      </xdr:nvSpPr>
      <xdr:spPr bwMode="auto">
        <a:xfrm>
          <a:off x="0" y="63836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506</xdr:row>
      <xdr:rowOff>0</xdr:rowOff>
    </xdr:from>
    <xdr:ext cx="104775" cy="190500"/>
    <xdr:sp macro="" textlink="">
      <xdr:nvSpPr>
        <xdr:cNvPr id="4905" name="Text Box 2"/>
        <xdr:cNvSpPr>
          <a:spLocks noChangeArrowheads="1"/>
        </xdr:cNvSpPr>
      </xdr:nvSpPr>
      <xdr:spPr bwMode="auto">
        <a:xfrm>
          <a:off x="0" y="63836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506</xdr:row>
      <xdr:rowOff>0</xdr:rowOff>
    </xdr:from>
    <xdr:ext cx="104775" cy="190500"/>
    <xdr:sp macro="" textlink="">
      <xdr:nvSpPr>
        <xdr:cNvPr id="4906" name="Text Box 1"/>
        <xdr:cNvSpPr>
          <a:spLocks noChangeArrowheads="1"/>
        </xdr:cNvSpPr>
      </xdr:nvSpPr>
      <xdr:spPr bwMode="auto">
        <a:xfrm>
          <a:off x="0" y="63836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506</xdr:row>
      <xdr:rowOff>0</xdr:rowOff>
    </xdr:from>
    <xdr:ext cx="104775" cy="190500"/>
    <xdr:sp macro="" textlink="">
      <xdr:nvSpPr>
        <xdr:cNvPr id="4907" name="Text Box 2"/>
        <xdr:cNvSpPr>
          <a:spLocks noChangeArrowheads="1"/>
        </xdr:cNvSpPr>
      </xdr:nvSpPr>
      <xdr:spPr bwMode="auto">
        <a:xfrm>
          <a:off x="0" y="63836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506</xdr:row>
      <xdr:rowOff>0</xdr:rowOff>
    </xdr:from>
    <xdr:ext cx="104775" cy="190500"/>
    <xdr:sp macro="" textlink="">
      <xdr:nvSpPr>
        <xdr:cNvPr id="4908" name="Text Box 1"/>
        <xdr:cNvSpPr>
          <a:spLocks noChangeArrowheads="1"/>
        </xdr:cNvSpPr>
      </xdr:nvSpPr>
      <xdr:spPr bwMode="auto">
        <a:xfrm>
          <a:off x="0" y="63836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506</xdr:row>
      <xdr:rowOff>0</xdr:rowOff>
    </xdr:from>
    <xdr:ext cx="104775" cy="190500"/>
    <xdr:sp macro="" textlink="">
      <xdr:nvSpPr>
        <xdr:cNvPr id="4909" name="Text Box 2"/>
        <xdr:cNvSpPr>
          <a:spLocks noChangeArrowheads="1"/>
        </xdr:cNvSpPr>
      </xdr:nvSpPr>
      <xdr:spPr bwMode="auto">
        <a:xfrm>
          <a:off x="0" y="63836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506</xdr:row>
      <xdr:rowOff>0</xdr:rowOff>
    </xdr:from>
    <xdr:ext cx="104775" cy="190500"/>
    <xdr:sp macro="" textlink="">
      <xdr:nvSpPr>
        <xdr:cNvPr id="4910" name="Text Box 1"/>
        <xdr:cNvSpPr>
          <a:spLocks noChangeArrowheads="1"/>
        </xdr:cNvSpPr>
      </xdr:nvSpPr>
      <xdr:spPr bwMode="auto">
        <a:xfrm>
          <a:off x="0" y="63836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506</xdr:row>
      <xdr:rowOff>0</xdr:rowOff>
    </xdr:from>
    <xdr:ext cx="104775" cy="190500"/>
    <xdr:sp macro="" textlink="">
      <xdr:nvSpPr>
        <xdr:cNvPr id="4911" name="Text Box 2"/>
        <xdr:cNvSpPr>
          <a:spLocks noChangeArrowheads="1"/>
        </xdr:cNvSpPr>
      </xdr:nvSpPr>
      <xdr:spPr bwMode="auto">
        <a:xfrm>
          <a:off x="0" y="63836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515</xdr:row>
      <xdr:rowOff>0</xdr:rowOff>
    </xdr:from>
    <xdr:ext cx="104775" cy="190500"/>
    <xdr:sp macro="" textlink="">
      <xdr:nvSpPr>
        <xdr:cNvPr id="4912" name="Text Box 1"/>
        <xdr:cNvSpPr>
          <a:spLocks noChangeArrowheads="1"/>
        </xdr:cNvSpPr>
      </xdr:nvSpPr>
      <xdr:spPr bwMode="auto">
        <a:xfrm>
          <a:off x="0" y="6563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515</xdr:row>
      <xdr:rowOff>0</xdr:rowOff>
    </xdr:from>
    <xdr:ext cx="104775" cy="190500"/>
    <xdr:sp macro="" textlink="">
      <xdr:nvSpPr>
        <xdr:cNvPr id="4913" name="Text Box 2"/>
        <xdr:cNvSpPr>
          <a:spLocks noChangeArrowheads="1"/>
        </xdr:cNvSpPr>
      </xdr:nvSpPr>
      <xdr:spPr bwMode="auto">
        <a:xfrm>
          <a:off x="0" y="6563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515</xdr:row>
      <xdr:rowOff>0</xdr:rowOff>
    </xdr:from>
    <xdr:ext cx="104775" cy="190500"/>
    <xdr:sp macro="" textlink="">
      <xdr:nvSpPr>
        <xdr:cNvPr id="4914" name="Text Box 1"/>
        <xdr:cNvSpPr>
          <a:spLocks noChangeArrowheads="1"/>
        </xdr:cNvSpPr>
      </xdr:nvSpPr>
      <xdr:spPr bwMode="auto">
        <a:xfrm>
          <a:off x="0" y="6563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515</xdr:row>
      <xdr:rowOff>0</xdr:rowOff>
    </xdr:from>
    <xdr:ext cx="104775" cy="190500"/>
    <xdr:sp macro="" textlink="">
      <xdr:nvSpPr>
        <xdr:cNvPr id="4915" name="Text Box 2"/>
        <xdr:cNvSpPr>
          <a:spLocks noChangeArrowheads="1"/>
        </xdr:cNvSpPr>
      </xdr:nvSpPr>
      <xdr:spPr bwMode="auto">
        <a:xfrm>
          <a:off x="0" y="6563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515</xdr:row>
      <xdr:rowOff>0</xdr:rowOff>
    </xdr:from>
    <xdr:ext cx="104775" cy="190500"/>
    <xdr:sp macro="" textlink="">
      <xdr:nvSpPr>
        <xdr:cNvPr id="4916" name="Text Box 1"/>
        <xdr:cNvSpPr>
          <a:spLocks noChangeArrowheads="1"/>
        </xdr:cNvSpPr>
      </xdr:nvSpPr>
      <xdr:spPr bwMode="auto">
        <a:xfrm>
          <a:off x="0" y="6563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515</xdr:row>
      <xdr:rowOff>0</xdr:rowOff>
    </xdr:from>
    <xdr:ext cx="104775" cy="190500"/>
    <xdr:sp macro="" textlink="">
      <xdr:nvSpPr>
        <xdr:cNvPr id="4917" name="Text Box 2"/>
        <xdr:cNvSpPr>
          <a:spLocks noChangeArrowheads="1"/>
        </xdr:cNvSpPr>
      </xdr:nvSpPr>
      <xdr:spPr bwMode="auto">
        <a:xfrm>
          <a:off x="0" y="6563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515</xdr:row>
      <xdr:rowOff>0</xdr:rowOff>
    </xdr:from>
    <xdr:ext cx="104775" cy="190500"/>
    <xdr:sp macro="" textlink="">
      <xdr:nvSpPr>
        <xdr:cNvPr id="4918" name="Text Box 1"/>
        <xdr:cNvSpPr>
          <a:spLocks noChangeArrowheads="1"/>
        </xdr:cNvSpPr>
      </xdr:nvSpPr>
      <xdr:spPr bwMode="auto">
        <a:xfrm>
          <a:off x="0" y="6563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515</xdr:row>
      <xdr:rowOff>0</xdr:rowOff>
    </xdr:from>
    <xdr:ext cx="104775" cy="190500"/>
    <xdr:sp macro="" textlink="">
      <xdr:nvSpPr>
        <xdr:cNvPr id="4919" name="Text Box 2"/>
        <xdr:cNvSpPr>
          <a:spLocks noChangeArrowheads="1"/>
        </xdr:cNvSpPr>
      </xdr:nvSpPr>
      <xdr:spPr bwMode="auto">
        <a:xfrm>
          <a:off x="0" y="6563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487</xdr:row>
      <xdr:rowOff>0</xdr:rowOff>
    </xdr:from>
    <xdr:ext cx="104775" cy="190500"/>
    <xdr:sp macro="" textlink="">
      <xdr:nvSpPr>
        <xdr:cNvPr id="4920" name="Text Box 1"/>
        <xdr:cNvSpPr>
          <a:spLocks noChangeArrowheads="1"/>
        </xdr:cNvSpPr>
      </xdr:nvSpPr>
      <xdr:spPr bwMode="auto">
        <a:xfrm>
          <a:off x="0" y="60207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487</xdr:row>
      <xdr:rowOff>0</xdr:rowOff>
    </xdr:from>
    <xdr:ext cx="104775" cy="190500"/>
    <xdr:sp macro="" textlink="">
      <xdr:nvSpPr>
        <xdr:cNvPr id="4921" name="Text Box 2"/>
        <xdr:cNvSpPr>
          <a:spLocks noChangeArrowheads="1"/>
        </xdr:cNvSpPr>
      </xdr:nvSpPr>
      <xdr:spPr bwMode="auto">
        <a:xfrm>
          <a:off x="0" y="60207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487</xdr:row>
      <xdr:rowOff>0</xdr:rowOff>
    </xdr:from>
    <xdr:ext cx="104775" cy="190500"/>
    <xdr:sp macro="" textlink="">
      <xdr:nvSpPr>
        <xdr:cNvPr id="4922" name="Text Box 1"/>
        <xdr:cNvSpPr>
          <a:spLocks noChangeArrowheads="1"/>
        </xdr:cNvSpPr>
      </xdr:nvSpPr>
      <xdr:spPr bwMode="auto">
        <a:xfrm>
          <a:off x="0" y="60207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487</xdr:row>
      <xdr:rowOff>0</xdr:rowOff>
    </xdr:from>
    <xdr:ext cx="104775" cy="190500"/>
    <xdr:sp macro="" textlink="">
      <xdr:nvSpPr>
        <xdr:cNvPr id="4923" name="Text Box 2"/>
        <xdr:cNvSpPr>
          <a:spLocks noChangeArrowheads="1"/>
        </xdr:cNvSpPr>
      </xdr:nvSpPr>
      <xdr:spPr bwMode="auto">
        <a:xfrm>
          <a:off x="0" y="60207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487</xdr:row>
      <xdr:rowOff>0</xdr:rowOff>
    </xdr:from>
    <xdr:ext cx="104775" cy="190500"/>
    <xdr:sp macro="" textlink="">
      <xdr:nvSpPr>
        <xdr:cNvPr id="4924" name="Text Box 1"/>
        <xdr:cNvSpPr>
          <a:spLocks noChangeArrowheads="1"/>
        </xdr:cNvSpPr>
      </xdr:nvSpPr>
      <xdr:spPr bwMode="auto">
        <a:xfrm>
          <a:off x="0" y="60207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487</xdr:row>
      <xdr:rowOff>0</xdr:rowOff>
    </xdr:from>
    <xdr:ext cx="104775" cy="190500"/>
    <xdr:sp macro="" textlink="">
      <xdr:nvSpPr>
        <xdr:cNvPr id="4925" name="Text Box 2"/>
        <xdr:cNvSpPr>
          <a:spLocks noChangeArrowheads="1"/>
        </xdr:cNvSpPr>
      </xdr:nvSpPr>
      <xdr:spPr bwMode="auto">
        <a:xfrm>
          <a:off x="0" y="60207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487</xdr:row>
      <xdr:rowOff>0</xdr:rowOff>
    </xdr:from>
    <xdr:ext cx="104775" cy="190500"/>
    <xdr:sp macro="" textlink="">
      <xdr:nvSpPr>
        <xdr:cNvPr id="4926" name="Text Box 1"/>
        <xdr:cNvSpPr>
          <a:spLocks noChangeArrowheads="1"/>
        </xdr:cNvSpPr>
      </xdr:nvSpPr>
      <xdr:spPr bwMode="auto">
        <a:xfrm>
          <a:off x="0" y="60207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487</xdr:row>
      <xdr:rowOff>0</xdr:rowOff>
    </xdr:from>
    <xdr:ext cx="104775" cy="190500"/>
    <xdr:sp macro="" textlink="">
      <xdr:nvSpPr>
        <xdr:cNvPr id="4927" name="Text Box 2"/>
        <xdr:cNvSpPr>
          <a:spLocks noChangeArrowheads="1"/>
        </xdr:cNvSpPr>
      </xdr:nvSpPr>
      <xdr:spPr bwMode="auto">
        <a:xfrm>
          <a:off x="0" y="60207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238125"/>
    <xdr:sp macro="" textlink="">
      <xdr:nvSpPr>
        <xdr:cNvPr id="4928" name="Text Box 1"/>
        <xdr:cNvSpPr>
          <a:spLocks noChangeArrowheads="1"/>
        </xdr:cNvSpPr>
      </xdr:nvSpPr>
      <xdr:spPr bwMode="auto">
        <a:xfrm>
          <a:off x="0" y="632364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454</xdr:row>
      <xdr:rowOff>0</xdr:rowOff>
    </xdr:from>
    <xdr:ext cx="104775" cy="190500"/>
    <xdr:sp macro="" textlink="">
      <xdr:nvSpPr>
        <xdr:cNvPr id="4929" name="Text Box 1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454</xdr:row>
      <xdr:rowOff>0</xdr:rowOff>
    </xdr:from>
    <xdr:ext cx="104775" cy="190500"/>
    <xdr:sp macro="" textlink="">
      <xdr:nvSpPr>
        <xdr:cNvPr id="4930" name="Text Box 2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454</xdr:row>
      <xdr:rowOff>0</xdr:rowOff>
    </xdr:from>
    <xdr:ext cx="104775" cy="190500"/>
    <xdr:sp macro="" textlink="">
      <xdr:nvSpPr>
        <xdr:cNvPr id="4931" name="Text Box 1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454</xdr:row>
      <xdr:rowOff>0</xdr:rowOff>
    </xdr:from>
    <xdr:ext cx="104775" cy="190500"/>
    <xdr:sp macro="" textlink="">
      <xdr:nvSpPr>
        <xdr:cNvPr id="4932" name="Text Box 2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454</xdr:row>
      <xdr:rowOff>0</xdr:rowOff>
    </xdr:from>
    <xdr:ext cx="104775" cy="190500"/>
    <xdr:sp macro="" textlink="">
      <xdr:nvSpPr>
        <xdr:cNvPr id="4933" name="Text Box 1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454</xdr:row>
      <xdr:rowOff>0</xdr:rowOff>
    </xdr:from>
    <xdr:ext cx="104775" cy="190500"/>
    <xdr:sp macro="" textlink="">
      <xdr:nvSpPr>
        <xdr:cNvPr id="4934" name="Text Box 2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454</xdr:row>
      <xdr:rowOff>0</xdr:rowOff>
    </xdr:from>
    <xdr:ext cx="104775" cy="190500"/>
    <xdr:sp macro="" textlink="">
      <xdr:nvSpPr>
        <xdr:cNvPr id="4935" name="Text Box 1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454</xdr:row>
      <xdr:rowOff>0</xdr:rowOff>
    </xdr:from>
    <xdr:ext cx="104775" cy="190500"/>
    <xdr:sp macro="" textlink="">
      <xdr:nvSpPr>
        <xdr:cNvPr id="4936" name="Text Box 2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467</xdr:row>
      <xdr:rowOff>0</xdr:rowOff>
    </xdr:from>
    <xdr:ext cx="104775" cy="190500"/>
    <xdr:sp macro="" textlink="">
      <xdr:nvSpPr>
        <xdr:cNvPr id="4937" name="Text Box 1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467</xdr:row>
      <xdr:rowOff>0</xdr:rowOff>
    </xdr:from>
    <xdr:ext cx="104775" cy="190500"/>
    <xdr:sp macro="" textlink="">
      <xdr:nvSpPr>
        <xdr:cNvPr id="4938" name="Text Box 2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467</xdr:row>
      <xdr:rowOff>0</xdr:rowOff>
    </xdr:from>
    <xdr:ext cx="104775" cy="190500"/>
    <xdr:sp macro="" textlink="">
      <xdr:nvSpPr>
        <xdr:cNvPr id="4939" name="Text Box 1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467</xdr:row>
      <xdr:rowOff>0</xdr:rowOff>
    </xdr:from>
    <xdr:ext cx="104775" cy="190500"/>
    <xdr:sp macro="" textlink="">
      <xdr:nvSpPr>
        <xdr:cNvPr id="4940" name="Text Box 2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467</xdr:row>
      <xdr:rowOff>0</xdr:rowOff>
    </xdr:from>
    <xdr:ext cx="104775" cy="190500"/>
    <xdr:sp macro="" textlink="">
      <xdr:nvSpPr>
        <xdr:cNvPr id="4941" name="Text Box 1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467</xdr:row>
      <xdr:rowOff>0</xdr:rowOff>
    </xdr:from>
    <xdr:ext cx="104775" cy="190500"/>
    <xdr:sp macro="" textlink="">
      <xdr:nvSpPr>
        <xdr:cNvPr id="4942" name="Text Box 2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467</xdr:row>
      <xdr:rowOff>0</xdr:rowOff>
    </xdr:from>
    <xdr:ext cx="104775" cy="190500"/>
    <xdr:sp macro="" textlink="">
      <xdr:nvSpPr>
        <xdr:cNvPr id="4943" name="Text Box 1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467</xdr:row>
      <xdr:rowOff>0</xdr:rowOff>
    </xdr:from>
    <xdr:ext cx="104775" cy="190500"/>
    <xdr:sp macro="" textlink="">
      <xdr:nvSpPr>
        <xdr:cNvPr id="4944" name="Text Box 2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71475" cy="228600"/>
    <xdr:sp macro="" textlink="">
      <xdr:nvSpPr>
        <xdr:cNvPr id="4945" name="Text Box 1"/>
        <xdr:cNvSpPr>
          <a:spLocks noChangeArrowheads="1"/>
        </xdr:cNvSpPr>
      </xdr:nvSpPr>
      <xdr:spPr bwMode="auto">
        <a:xfrm>
          <a:off x="0" y="5797867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42900" cy="228600"/>
    <xdr:sp macro="" textlink="">
      <xdr:nvSpPr>
        <xdr:cNvPr id="4946" name="Text Box 2"/>
        <xdr:cNvSpPr>
          <a:spLocks noChangeArrowheads="1"/>
        </xdr:cNvSpPr>
      </xdr:nvSpPr>
      <xdr:spPr bwMode="auto">
        <a:xfrm>
          <a:off x="0" y="5797867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947" name="Text Box 1"/>
        <xdr:cNvSpPr>
          <a:spLocks noChangeArrowheads="1"/>
        </xdr:cNvSpPr>
      </xdr:nvSpPr>
      <xdr:spPr bwMode="auto">
        <a:xfrm>
          <a:off x="0" y="57978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948" name="Text Box 1"/>
        <xdr:cNvSpPr>
          <a:spLocks noChangeArrowheads="1"/>
        </xdr:cNvSpPr>
      </xdr:nvSpPr>
      <xdr:spPr bwMode="auto">
        <a:xfrm>
          <a:off x="0" y="57978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949" name="Text Box 2"/>
        <xdr:cNvSpPr>
          <a:spLocks noChangeArrowheads="1"/>
        </xdr:cNvSpPr>
      </xdr:nvSpPr>
      <xdr:spPr bwMode="auto">
        <a:xfrm>
          <a:off x="0" y="57978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950" name="Text Box 1"/>
        <xdr:cNvSpPr>
          <a:spLocks noChangeArrowheads="1"/>
        </xdr:cNvSpPr>
      </xdr:nvSpPr>
      <xdr:spPr bwMode="auto">
        <a:xfrm>
          <a:off x="0" y="57978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468</xdr:row>
      <xdr:rowOff>0</xdr:rowOff>
    </xdr:from>
    <xdr:ext cx="104775" cy="190500"/>
    <xdr:sp macro="" textlink="">
      <xdr:nvSpPr>
        <xdr:cNvPr id="4951" name="Text Box 1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468</xdr:row>
      <xdr:rowOff>0</xdr:rowOff>
    </xdr:from>
    <xdr:ext cx="104775" cy="190500"/>
    <xdr:sp macro="" textlink="">
      <xdr:nvSpPr>
        <xdr:cNvPr id="4952" name="Text Box 2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468</xdr:row>
      <xdr:rowOff>0</xdr:rowOff>
    </xdr:from>
    <xdr:ext cx="104775" cy="190500"/>
    <xdr:sp macro="" textlink="">
      <xdr:nvSpPr>
        <xdr:cNvPr id="4953" name="Text Box 1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468</xdr:row>
      <xdr:rowOff>0</xdr:rowOff>
    </xdr:from>
    <xdr:ext cx="104775" cy="190500"/>
    <xdr:sp macro="" textlink="">
      <xdr:nvSpPr>
        <xdr:cNvPr id="4954" name="Text Box 2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468</xdr:row>
      <xdr:rowOff>0</xdr:rowOff>
    </xdr:from>
    <xdr:ext cx="104775" cy="190500"/>
    <xdr:sp macro="" textlink="">
      <xdr:nvSpPr>
        <xdr:cNvPr id="4955" name="Text Box 1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468</xdr:row>
      <xdr:rowOff>0</xdr:rowOff>
    </xdr:from>
    <xdr:ext cx="104775" cy="190500"/>
    <xdr:sp macro="" textlink="">
      <xdr:nvSpPr>
        <xdr:cNvPr id="4956" name="Text Box 2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468</xdr:row>
      <xdr:rowOff>0</xdr:rowOff>
    </xdr:from>
    <xdr:ext cx="104775" cy="190500"/>
    <xdr:sp macro="" textlink="">
      <xdr:nvSpPr>
        <xdr:cNvPr id="4957" name="Text Box 1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468</xdr:row>
      <xdr:rowOff>0</xdr:rowOff>
    </xdr:from>
    <xdr:ext cx="104775" cy="190500"/>
    <xdr:sp macro="" textlink="">
      <xdr:nvSpPr>
        <xdr:cNvPr id="4958" name="Text Box 2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467</xdr:row>
      <xdr:rowOff>0</xdr:rowOff>
    </xdr:from>
    <xdr:ext cx="342900" cy="228600"/>
    <xdr:sp macro="" textlink="">
      <xdr:nvSpPr>
        <xdr:cNvPr id="4959" name="Text Box 2"/>
        <xdr:cNvSpPr>
          <a:spLocks noChangeArrowheads="1"/>
        </xdr:cNvSpPr>
      </xdr:nvSpPr>
      <xdr:spPr bwMode="auto">
        <a:xfrm>
          <a:off x="0" y="5637847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467</xdr:row>
      <xdr:rowOff>0</xdr:rowOff>
    </xdr:from>
    <xdr:ext cx="104775" cy="228600"/>
    <xdr:sp macro="" textlink="">
      <xdr:nvSpPr>
        <xdr:cNvPr id="4960" name="Text Box 1"/>
        <xdr:cNvSpPr>
          <a:spLocks noChangeArrowheads="1"/>
        </xdr:cNvSpPr>
      </xdr:nvSpPr>
      <xdr:spPr bwMode="auto">
        <a:xfrm>
          <a:off x="0" y="563784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467</xdr:row>
      <xdr:rowOff>0</xdr:rowOff>
    </xdr:from>
    <xdr:ext cx="104775" cy="228600"/>
    <xdr:sp macro="" textlink="">
      <xdr:nvSpPr>
        <xdr:cNvPr id="4961" name="Text Box 1"/>
        <xdr:cNvSpPr>
          <a:spLocks noChangeArrowheads="1"/>
        </xdr:cNvSpPr>
      </xdr:nvSpPr>
      <xdr:spPr bwMode="auto">
        <a:xfrm>
          <a:off x="0" y="563784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467</xdr:row>
      <xdr:rowOff>0</xdr:rowOff>
    </xdr:from>
    <xdr:ext cx="104775" cy="228600"/>
    <xdr:sp macro="" textlink="">
      <xdr:nvSpPr>
        <xdr:cNvPr id="4962" name="Text Box 2"/>
        <xdr:cNvSpPr>
          <a:spLocks noChangeArrowheads="1"/>
        </xdr:cNvSpPr>
      </xdr:nvSpPr>
      <xdr:spPr bwMode="auto">
        <a:xfrm>
          <a:off x="0" y="563784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467</xdr:row>
      <xdr:rowOff>0</xdr:rowOff>
    </xdr:from>
    <xdr:ext cx="104775" cy="228600"/>
    <xdr:sp macro="" textlink="">
      <xdr:nvSpPr>
        <xdr:cNvPr id="4963" name="Text Box 1"/>
        <xdr:cNvSpPr>
          <a:spLocks noChangeArrowheads="1"/>
        </xdr:cNvSpPr>
      </xdr:nvSpPr>
      <xdr:spPr bwMode="auto">
        <a:xfrm>
          <a:off x="0" y="563784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463</xdr:row>
      <xdr:rowOff>0</xdr:rowOff>
    </xdr:from>
    <xdr:ext cx="104775" cy="190500"/>
    <xdr:sp macro="" textlink="">
      <xdr:nvSpPr>
        <xdr:cNvPr id="4964" name="Text Box 1"/>
        <xdr:cNvSpPr>
          <a:spLocks noChangeArrowheads="1"/>
        </xdr:cNvSpPr>
      </xdr:nvSpPr>
      <xdr:spPr bwMode="auto">
        <a:xfrm>
          <a:off x="0" y="55578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463</xdr:row>
      <xdr:rowOff>0</xdr:rowOff>
    </xdr:from>
    <xdr:ext cx="104775" cy="190500"/>
    <xdr:sp macro="" textlink="">
      <xdr:nvSpPr>
        <xdr:cNvPr id="4965" name="Text Box 2"/>
        <xdr:cNvSpPr>
          <a:spLocks noChangeArrowheads="1"/>
        </xdr:cNvSpPr>
      </xdr:nvSpPr>
      <xdr:spPr bwMode="auto">
        <a:xfrm>
          <a:off x="0" y="55578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463</xdr:row>
      <xdr:rowOff>0</xdr:rowOff>
    </xdr:from>
    <xdr:ext cx="104775" cy="190500"/>
    <xdr:sp macro="" textlink="">
      <xdr:nvSpPr>
        <xdr:cNvPr id="4966" name="Text Box 1"/>
        <xdr:cNvSpPr>
          <a:spLocks noChangeArrowheads="1"/>
        </xdr:cNvSpPr>
      </xdr:nvSpPr>
      <xdr:spPr bwMode="auto">
        <a:xfrm>
          <a:off x="0" y="55578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463</xdr:row>
      <xdr:rowOff>0</xdr:rowOff>
    </xdr:from>
    <xdr:ext cx="104775" cy="190500"/>
    <xdr:sp macro="" textlink="">
      <xdr:nvSpPr>
        <xdr:cNvPr id="4967" name="Text Box 2"/>
        <xdr:cNvSpPr>
          <a:spLocks noChangeArrowheads="1"/>
        </xdr:cNvSpPr>
      </xdr:nvSpPr>
      <xdr:spPr bwMode="auto">
        <a:xfrm>
          <a:off x="0" y="55578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463</xdr:row>
      <xdr:rowOff>0</xdr:rowOff>
    </xdr:from>
    <xdr:ext cx="104775" cy="190500"/>
    <xdr:sp macro="" textlink="">
      <xdr:nvSpPr>
        <xdr:cNvPr id="4968" name="Text Box 1"/>
        <xdr:cNvSpPr>
          <a:spLocks noChangeArrowheads="1"/>
        </xdr:cNvSpPr>
      </xdr:nvSpPr>
      <xdr:spPr bwMode="auto">
        <a:xfrm>
          <a:off x="0" y="55578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463</xdr:row>
      <xdr:rowOff>0</xdr:rowOff>
    </xdr:from>
    <xdr:ext cx="104775" cy="190500"/>
    <xdr:sp macro="" textlink="">
      <xdr:nvSpPr>
        <xdr:cNvPr id="4969" name="Text Box 2"/>
        <xdr:cNvSpPr>
          <a:spLocks noChangeArrowheads="1"/>
        </xdr:cNvSpPr>
      </xdr:nvSpPr>
      <xdr:spPr bwMode="auto">
        <a:xfrm>
          <a:off x="0" y="55578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463</xdr:row>
      <xdr:rowOff>0</xdr:rowOff>
    </xdr:from>
    <xdr:ext cx="104775" cy="190500"/>
    <xdr:sp macro="" textlink="">
      <xdr:nvSpPr>
        <xdr:cNvPr id="4970" name="Text Box 1"/>
        <xdr:cNvSpPr>
          <a:spLocks noChangeArrowheads="1"/>
        </xdr:cNvSpPr>
      </xdr:nvSpPr>
      <xdr:spPr bwMode="auto">
        <a:xfrm>
          <a:off x="0" y="55578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463</xdr:row>
      <xdr:rowOff>0</xdr:rowOff>
    </xdr:from>
    <xdr:ext cx="104775" cy="190500"/>
    <xdr:sp macro="" textlink="">
      <xdr:nvSpPr>
        <xdr:cNvPr id="4971" name="Text Box 2"/>
        <xdr:cNvSpPr>
          <a:spLocks noChangeArrowheads="1"/>
        </xdr:cNvSpPr>
      </xdr:nvSpPr>
      <xdr:spPr bwMode="auto">
        <a:xfrm>
          <a:off x="0" y="55578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72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73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74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75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76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77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78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79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80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81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82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83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84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85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86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87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88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89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90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91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92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93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94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95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96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97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98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4999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5000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5001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5002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474</xdr:row>
      <xdr:rowOff>0</xdr:rowOff>
    </xdr:from>
    <xdr:ext cx="104775" cy="190500"/>
    <xdr:sp macro="" textlink="">
      <xdr:nvSpPr>
        <xdr:cNvPr id="5003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04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05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06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07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08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09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10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11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12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13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14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15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16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17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18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19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20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21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22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23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24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25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26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27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28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29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30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31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32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33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34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492</xdr:row>
      <xdr:rowOff>0</xdr:rowOff>
    </xdr:from>
    <xdr:ext cx="104775" cy="190500"/>
    <xdr:sp macro="" textlink="">
      <xdr:nvSpPr>
        <xdr:cNvPr id="5035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445</xdr:row>
      <xdr:rowOff>0</xdr:rowOff>
    </xdr:from>
    <xdr:ext cx="104775" cy="190500"/>
    <xdr:sp macro="" textlink="">
      <xdr:nvSpPr>
        <xdr:cNvPr id="5036" name="Text Box 1"/>
        <xdr:cNvSpPr>
          <a:spLocks noChangeArrowheads="1"/>
        </xdr:cNvSpPr>
      </xdr:nvSpPr>
      <xdr:spPr bwMode="auto">
        <a:xfrm>
          <a:off x="0" y="51949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445</xdr:row>
      <xdr:rowOff>0</xdr:rowOff>
    </xdr:from>
    <xdr:ext cx="104775" cy="190500"/>
    <xdr:sp macro="" textlink="">
      <xdr:nvSpPr>
        <xdr:cNvPr id="5037" name="Text Box 2"/>
        <xdr:cNvSpPr>
          <a:spLocks noChangeArrowheads="1"/>
        </xdr:cNvSpPr>
      </xdr:nvSpPr>
      <xdr:spPr bwMode="auto">
        <a:xfrm>
          <a:off x="0" y="51949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445</xdr:row>
      <xdr:rowOff>0</xdr:rowOff>
    </xdr:from>
    <xdr:ext cx="104775" cy="190500"/>
    <xdr:sp macro="" textlink="">
      <xdr:nvSpPr>
        <xdr:cNvPr id="5038" name="Text Box 1"/>
        <xdr:cNvSpPr>
          <a:spLocks noChangeArrowheads="1"/>
        </xdr:cNvSpPr>
      </xdr:nvSpPr>
      <xdr:spPr bwMode="auto">
        <a:xfrm>
          <a:off x="0" y="51949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445</xdr:row>
      <xdr:rowOff>0</xdr:rowOff>
    </xdr:from>
    <xdr:ext cx="104775" cy="190500"/>
    <xdr:sp macro="" textlink="">
      <xdr:nvSpPr>
        <xdr:cNvPr id="5039" name="Text Box 2"/>
        <xdr:cNvSpPr>
          <a:spLocks noChangeArrowheads="1"/>
        </xdr:cNvSpPr>
      </xdr:nvSpPr>
      <xdr:spPr bwMode="auto">
        <a:xfrm>
          <a:off x="0" y="51949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445</xdr:row>
      <xdr:rowOff>0</xdr:rowOff>
    </xdr:from>
    <xdr:ext cx="104775" cy="190500"/>
    <xdr:sp macro="" textlink="">
      <xdr:nvSpPr>
        <xdr:cNvPr id="5040" name="Text Box 1"/>
        <xdr:cNvSpPr>
          <a:spLocks noChangeArrowheads="1"/>
        </xdr:cNvSpPr>
      </xdr:nvSpPr>
      <xdr:spPr bwMode="auto">
        <a:xfrm>
          <a:off x="0" y="51949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445</xdr:row>
      <xdr:rowOff>0</xdr:rowOff>
    </xdr:from>
    <xdr:ext cx="104775" cy="190500"/>
    <xdr:sp macro="" textlink="">
      <xdr:nvSpPr>
        <xdr:cNvPr id="5041" name="Text Box 2"/>
        <xdr:cNvSpPr>
          <a:spLocks noChangeArrowheads="1"/>
        </xdr:cNvSpPr>
      </xdr:nvSpPr>
      <xdr:spPr bwMode="auto">
        <a:xfrm>
          <a:off x="0" y="51949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445</xdr:row>
      <xdr:rowOff>0</xdr:rowOff>
    </xdr:from>
    <xdr:ext cx="104775" cy="190500"/>
    <xdr:sp macro="" textlink="">
      <xdr:nvSpPr>
        <xdr:cNvPr id="5042" name="Text Box 1"/>
        <xdr:cNvSpPr>
          <a:spLocks noChangeArrowheads="1"/>
        </xdr:cNvSpPr>
      </xdr:nvSpPr>
      <xdr:spPr bwMode="auto">
        <a:xfrm>
          <a:off x="0" y="51949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445</xdr:row>
      <xdr:rowOff>0</xdr:rowOff>
    </xdr:from>
    <xdr:ext cx="104775" cy="190500"/>
    <xdr:sp macro="" textlink="">
      <xdr:nvSpPr>
        <xdr:cNvPr id="5043" name="Text Box 2"/>
        <xdr:cNvSpPr>
          <a:spLocks noChangeArrowheads="1"/>
        </xdr:cNvSpPr>
      </xdr:nvSpPr>
      <xdr:spPr bwMode="auto">
        <a:xfrm>
          <a:off x="0" y="51949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622</xdr:row>
      <xdr:rowOff>0</xdr:rowOff>
    </xdr:from>
    <xdr:ext cx="104775" cy="190500"/>
    <xdr:sp macro="" textlink="">
      <xdr:nvSpPr>
        <xdr:cNvPr id="5044" name="Text Box 1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622</xdr:row>
      <xdr:rowOff>0</xdr:rowOff>
    </xdr:from>
    <xdr:ext cx="104775" cy="190500"/>
    <xdr:sp macro="" textlink="">
      <xdr:nvSpPr>
        <xdr:cNvPr id="5045" name="Text Box 2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622</xdr:row>
      <xdr:rowOff>0</xdr:rowOff>
    </xdr:from>
    <xdr:ext cx="104775" cy="190500"/>
    <xdr:sp macro="" textlink="">
      <xdr:nvSpPr>
        <xdr:cNvPr id="5046" name="Text Box 1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622</xdr:row>
      <xdr:rowOff>0</xdr:rowOff>
    </xdr:from>
    <xdr:ext cx="104775" cy="190500"/>
    <xdr:sp macro="" textlink="">
      <xdr:nvSpPr>
        <xdr:cNvPr id="5047" name="Text Box 2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622</xdr:row>
      <xdr:rowOff>0</xdr:rowOff>
    </xdr:from>
    <xdr:ext cx="104775" cy="190500"/>
    <xdr:sp macro="" textlink="">
      <xdr:nvSpPr>
        <xdr:cNvPr id="5048" name="Text Box 1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622</xdr:row>
      <xdr:rowOff>0</xdr:rowOff>
    </xdr:from>
    <xdr:ext cx="104775" cy="190500"/>
    <xdr:sp macro="" textlink="">
      <xdr:nvSpPr>
        <xdr:cNvPr id="5049" name="Text Box 2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622</xdr:row>
      <xdr:rowOff>0</xdr:rowOff>
    </xdr:from>
    <xdr:ext cx="104775" cy="190500"/>
    <xdr:sp macro="" textlink="">
      <xdr:nvSpPr>
        <xdr:cNvPr id="5050" name="Text Box 1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622</xdr:row>
      <xdr:rowOff>0</xdr:rowOff>
    </xdr:from>
    <xdr:ext cx="104775" cy="190500"/>
    <xdr:sp macro="" textlink="">
      <xdr:nvSpPr>
        <xdr:cNvPr id="5051" name="Text Box 2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622</xdr:row>
      <xdr:rowOff>0</xdr:rowOff>
    </xdr:from>
    <xdr:ext cx="104775" cy="190500"/>
    <xdr:sp macro="" textlink="">
      <xdr:nvSpPr>
        <xdr:cNvPr id="5052" name="Text Box 1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622</xdr:row>
      <xdr:rowOff>0</xdr:rowOff>
    </xdr:from>
    <xdr:ext cx="104775" cy="190500"/>
    <xdr:sp macro="" textlink="">
      <xdr:nvSpPr>
        <xdr:cNvPr id="5053" name="Text Box 2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622</xdr:row>
      <xdr:rowOff>0</xdr:rowOff>
    </xdr:from>
    <xdr:ext cx="104775" cy="190500"/>
    <xdr:sp macro="" textlink="">
      <xdr:nvSpPr>
        <xdr:cNvPr id="5054" name="Text Box 1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622</xdr:row>
      <xdr:rowOff>0</xdr:rowOff>
    </xdr:from>
    <xdr:ext cx="104775" cy="190500"/>
    <xdr:sp macro="" textlink="">
      <xdr:nvSpPr>
        <xdr:cNvPr id="5055" name="Text Box 2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622</xdr:row>
      <xdr:rowOff>0</xdr:rowOff>
    </xdr:from>
    <xdr:ext cx="104775" cy="190500"/>
    <xdr:sp macro="" textlink="">
      <xdr:nvSpPr>
        <xdr:cNvPr id="5056" name="Text Box 1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622</xdr:row>
      <xdr:rowOff>0</xdr:rowOff>
    </xdr:from>
    <xdr:ext cx="104775" cy="190500"/>
    <xdr:sp macro="" textlink="">
      <xdr:nvSpPr>
        <xdr:cNvPr id="5057" name="Text Box 2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622</xdr:row>
      <xdr:rowOff>0</xdr:rowOff>
    </xdr:from>
    <xdr:ext cx="104775" cy="190500"/>
    <xdr:sp macro="" textlink="">
      <xdr:nvSpPr>
        <xdr:cNvPr id="5058" name="Text Box 1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622</xdr:row>
      <xdr:rowOff>0</xdr:rowOff>
    </xdr:from>
    <xdr:ext cx="104775" cy="190500"/>
    <xdr:sp macro="" textlink="">
      <xdr:nvSpPr>
        <xdr:cNvPr id="5059" name="Text Box 2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622</xdr:row>
      <xdr:rowOff>0</xdr:rowOff>
    </xdr:from>
    <xdr:ext cx="371475" cy="190500"/>
    <xdr:sp macro="" textlink="">
      <xdr:nvSpPr>
        <xdr:cNvPr id="5060" name="Text Box 1"/>
        <xdr:cNvSpPr>
          <a:spLocks noChangeArrowheads="1"/>
        </xdr:cNvSpPr>
      </xdr:nvSpPr>
      <xdr:spPr bwMode="auto">
        <a:xfrm>
          <a:off x="0" y="910399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622</xdr:row>
      <xdr:rowOff>0</xdr:rowOff>
    </xdr:from>
    <xdr:ext cx="342900" cy="190500"/>
    <xdr:sp macro="" textlink="">
      <xdr:nvSpPr>
        <xdr:cNvPr id="5061" name="Text Box 2"/>
        <xdr:cNvSpPr>
          <a:spLocks noChangeArrowheads="1"/>
        </xdr:cNvSpPr>
      </xdr:nvSpPr>
      <xdr:spPr bwMode="auto">
        <a:xfrm>
          <a:off x="0" y="910399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622</xdr:row>
      <xdr:rowOff>0</xdr:rowOff>
    </xdr:from>
    <xdr:ext cx="104775" cy="190500"/>
    <xdr:sp macro="" textlink="">
      <xdr:nvSpPr>
        <xdr:cNvPr id="5062" name="Text Box 1"/>
        <xdr:cNvSpPr>
          <a:spLocks noChangeArrowheads="1"/>
        </xdr:cNvSpPr>
      </xdr:nvSpPr>
      <xdr:spPr bwMode="auto">
        <a:xfrm>
          <a:off x="0" y="9103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622</xdr:row>
      <xdr:rowOff>0</xdr:rowOff>
    </xdr:from>
    <xdr:ext cx="428625" cy="114300"/>
    <xdr:sp macro="" textlink="">
      <xdr:nvSpPr>
        <xdr:cNvPr id="5063" name="Text Box 2"/>
        <xdr:cNvSpPr>
          <a:spLocks noChangeArrowheads="1"/>
        </xdr:cNvSpPr>
      </xdr:nvSpPr>
      <xdr:spPr bwMode="auto">
        <a:xfrm>
          <a:off x="0" y="910399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64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65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66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67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68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69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70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71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72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73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74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75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76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77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78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79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620</xdr:row>
      <xdr:rowOff>0</xdr:rowOff>
    </xdr:from>
    <xdr:ext cx="104775" cy="190500"/>
    <xdr:sp macro="" textlink="">
      <xdr:nvSpPr>
        <xdr:cNvPr id="5080" name="Text Box 1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620</xdr:row>
      <xdr:rowOff>0</xdr:rowOff>
    </xdr:from>
    <xdr:ext cx="104775" cy="190500"/>
    <xdr:sp macro="" textlink="">
      <xdr:nvSpPr>
        <xdr:cNvPr id="5081" name="Text Box 2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620</xdr:row>
      <xdr:rowOff>0</xdr:rowOff>
    </xdr:from>
    <xdr:ext cx="104775" cy="190500"/>
    <xdr:sp macro="" textlink="">
      <xdr:nvSpPr>
        <xdr:cNvPr id="5082" name="Text Box 1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620</xdr:row>
      <xdr:rowOff>0</xdr:rowOff>
    </xdr:from>
    <xdr:ext cx="104775" cy="190500"/>
    <xdr:sp macro="" textlink="">
      <xdr:nvSpPr>
        <xdr:cNvPr id="5083" name="Text Box 2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620</xdr:row>
      <xdr:rowOff>0</xdr:rowOff>
    </xdr:from>
    <xdr:ext cx="104775" cy="190500"/>
    <xdr:sp macro="" textlink="">
      <xdr:nvSpPr>
        <xdr:cNvPr id="5084" name="Text Box 1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620</xdr:row>
      <xdr:rowOff>0</xdr:rowOff>
    </xdr:from>
    <xdr:ext cx="104775" cy="190500"/>
    <xdr:sp macro="" textlink="">
      <xdr:nvSpPr>
        <xdr:cNvPr id="5085" name="Text Box 2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620</xdr:row>
      <xdr:rowOff>0</xdr:rowOff>
    </xdr:from>
    <xdr:ext cx="104775" cy="190500"/>
    <xdr:sp macro="" textlink="">
      <xdr:nvSpPr>
        <xdr:cNvPr id="5086" name="Text Box 1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620</xdr:row>
      <xdr:rowOff>0</xdr:rowOff>
    </xdr:from>
    <xdr:ext cx="104775" cy="190500"/>
    <xdr:sp macro="" textlink="">
      <xdr:nvSpPr>
        <xdr:cNvPr id="5087" name="Text Box 2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88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89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90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91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92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93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94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95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96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97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98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099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100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101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102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621</xdr:row>
      <xdr:rowOff>0</xdr:rowOff>
    </xdr:from>
    <xdr:ext cx="104775" cy="190500"/>
    <xdr:sp macro="" textlink="">
      <xdr:nvSpPr>
        <xdr:cNvPr id="5103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620</xdr:row>
      <xdr:rowOff>0</xdr:rowOff>
    </xdr:from>
    <xdr:ext cx="104775" cy="190500"/>
    <xdr:sp macro="" textlink="">
      <xdr:nvSpPr>
        <xdr:cNvPr id="5104" name="Text Box 1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620</xdr:row>
      <xdr:rowOff>0</xdr:rowOff>
    </xdr:from>
    <xdr:ext cx="104775" cy="190500"/>
    <xdr:sp macro="" textlink="">
      <xdr:nvSpPr>
        <xdr:cNvPr id="5105" name="Text Box 2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620</xdr:row>
      <xdr:rowOff>0</xdr:rowOff>
    </xdr:from>
    <xdr:ext cx="104775" cy="190500"/>
    <xdr:sp macro="" textlink="">
      <xdr:nvSpPr>
        <xdr:cNvPr id="5106" name="Text Box 1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620</xdr:row>
      <xdr:rowOff>0</xdr:rowOff>
    </xdr:from>
    <xdr:ext cx="104775" cy="190500"/>
    <xdr:sp macro="" textlink="">
      <xdr:nvSpPr>
        <xdr:cNvPr id="5107" name="Text Box 2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620</xdr:row>
      <xdr:rowOff>0</xdr:rowOff>
    </xdr:from>
    <xdr:ext cx="104775" cy="190500"/>
    <xdr:sp macro="" textlink="">
      <xdr:nvSpPr>
        <xdr:cNvPr id="5108" name="Text Box 1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620</xdr:row>
      <xdr:rowOff>0</xdr:rowOff>
    </xdr:from>
    <xdr:ext cx="104775" cy="190500"/>
    <xdr:sp macro="" textlink="">
      <xdr:nvSpPr>
        <xdr:cNvPr id="5109" name="Text Box 2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620</xdr:row>
      <xdr:rowOff>0</xdr:rowOff>
    </xdr:from>
    <xdr:ext cx="104775" cy="190500"/>
    <xdr:sp macro="" textlink="">
      <xdr:nvSpPr>
        <xdr:cNvPr id="5110" name="Text Box 1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620</xdr:row>
      <xdr:rowOff>0</xdr:rowOff>
    </xdr:from>
    <xdr:ext cx="104775" cy="190500"/>
    <xdr:sp macro="" textlink="">
      <xdr:nvSpPr>
        <xdr:cNvPr id="5111" name="Text Box 2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402</xdr:row>
      <xdr:rowOff>0</xdr:rowOff>
    </xdr:from>
    <xdr:ext cx="104775" cy="238125"/>
    <xdr:sp macro="" textlink="">
      <xdr:nvSpPr>
        <xdr:cNvPr id="5112" name="Text Box 1"/>
        <xdr:cNvSpPr>
          <a:spLocks noChangeArrowheads="1"/>
        </xdr:cNvSpPr>
      </xdr:nvSpPr>
      <xdr:spPr bwMode="auto">
        <a:xfrm>
          <a:off x="0" y="1051750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316</xdr:row>
      <xdr:rowOff>0</xdr:rowOff>
    </xdr:from>
    <xdr:ext cx="104775" cy="238125"/>
    <xdr:sp macro="" textlink="">
      <xdr:nvSpPr>
        <xdr:cNvPr id="5113" name="Text Box 1"/>
        <xdr:cNvSpPr>
          <a:spLocks noChangeArrowheads="1"/>
        </xdr:cNvSpPr>
      </xdr:nvSpPr>
      <xdr:spPr bwMode="auto">
        <a:xfrm>
          <a:off x="0" y="1051750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81</xdr:row>
      <xdr:rowOff>0</xdr:rowOff>
    </xdr:from>
    <xdr:ext cx="104775" cy="238125"/>
    <xdr:sp macro="" textlink="">
      <xdr:nvSpPr>
        <xdr:cNvPr id="5114" name="Text Box 1"/>
        <xdr:cNvSpPr>
          <a:spLocks noChangeArrowheads="1"/>
        </xdr:cNvSpPr>
      </xdr:nvSpPr>
      <xdr:spPr bwMode="auto">
        <a:xfrm>
          <a:off x="0" y="1051750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500</xdr:row>
      <xdr:rowOff>0</xdr:rowOff>
    </xdr:from>
    <xdr:ext cx="371475" cy="228600"/>
    <xdr:sp macro="" textlink="">
      <xdr:nvSpPr>
        <xdr:cNvPr id="5115" name="Text Box 1"/>
        <xdr:cNvSpPr>
          <a:spLocks noChangeArrowheads="1"/>
        </xdr:cNvSpPr>
      </xdr:nvSpPr>
      <xdr:spPr bwMode="auto">
        <a:xfrm>
          <a:off x="0" y="803624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500</xdr:row>
      <xdr:rowOff>0</xdr:rowOff>
    </xdr:from>
    <xdr:ext cx="342900" cy="228600"/>
    <xdr:sp macro="" textlink="">
      <xdr:nvSpPr>
        <xdr:cNvPr id="5116" name="Text Box 2"/>
        <xdr:cNvSpPr>
          <a:spLocks noChangeArrowheads="1"/>
        </xdr:cNvSpPr>
      </xdr:nvSpPr>
      <xdr:spPr bwMode="auto">
        <a:xfrm>
          <a:off x="0" y="803624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500</xdr:row>
      <xdr:rowOff>0</xdr:rowOff>
    </xdr:from>
    <xdr:ext cx="104775" cy="228600"/>
    <xdr:sp macro="" textlink="">
      <xdr:nvSpPr>
        <xdr:cNvPr id="5117" name="Text Box 1"/>
        <xdr:cNvSpPr>
          <a:spLocks noChangeArrowheads="1"/>
        </xdr:cNvSpPr>
      </xdr:nvSpPr>
      <xdr:spPr bwMode="auto">
        <a:xfrm>
          <a:off x="0" y="80362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500</xdr:row>
      <xdr:rowOff>0</xdr:rowOff>
    </xdr:from>
    <xdr:ext cx="104775" cy="228600"/>
    <xdr:sp macro="" textlink="">
      <xdr:nvSpPr>
        <xdr:cNvPr id="5118" name="Text Box 1"/>
        <xdr:cNvSpPr>
          <a:spLocks noChangeArrowheads="1"/>
        </xdr:cNvSpPr>
      </xdr:nvSpPr>
      <xdr:spPr bwMode="auto">
        <a:xfrm>
          <a:off x="0" y="80362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500</xdr:row>
      <xdr:rowOff>0</xdr:rowOff>
    </xdr:from>
    <xdr:ext cx="104775" cy="228600"/>
    <xdr:sp macro="" textlink="">
      <xdr:nvSpPr>
        <xdr:cNvPr id="5119" name="Text Box 2"/>
        <xdr:cNvSpPr>
          <a:spLocks noChangeArrowheads="1"/>
        </xdr:cNvSpPr>
      </xdr:nvSpPr>
      <xdr:spPr bwMode="auto">
        <a:xfrm>
          <a:off x="0" y="80362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500</xdr:row>
      <xdr:rowOff>0</xdr:rowOff>
    </xdr:from>
    <xdr:ext cx="104775" cy="228600"/>
    <xdr:sp macro="" textlink="">
      <xdr:nvSpPr>
        <xdr:cNvPr id="5120" name="Text Box 1"/>
        <xdr:cNvSpPr>
          <a:spLocks noChangeArrowheads="1"/>
        </xdr:cNvSpPr>
      </xdr:nvSpPr>
      <xdr:spPr bwMode="auto">
        <a:xfrm>
          <a:off x="0" y="80362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501</xdr:row>
      <xdr:rowOff>0</xdr:rowOff>
    </xdr:from>
    <xdr:ext cx="104775" cy="238125"/>
    <xdr:sp macro="" textlink="">
      <xdr:nvSpPr>
        <xdr:cNvPr id="5121" name="Text Box 1"/>
        <xdr:cNvSpPr>
          <a:spLocks noChangeArrowheads="1"/>
        </xdr:cNvSpPr>
      </xdr:nvSpPr>
      <xdr:spPr bwMode="auto">
        <a:xfrm>
          <a:off x="0" y="805624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213</xdr:row>
      <xdr:rowOff>0</xdr:rowOff>
    </xdr:from>
    <xdr:ext cx="371475" cy="190500"/>
    <xdr:sp macro="" textlink="">
      <xdr:nvSpPr>
        <xdr:cNvPr id="5122" name="Text Box 1"/>
        <xdr:cNvSpPr>
          <a:spLocks noChangeArrowheads="1"/>
        </xdr:cNvSpPr>
      </xdr:nvSpPr>
      <xdr:spPr bwMode="auto">
        <a:xfrm>
          <a:off x="0" y="303466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213</xdr:row>
      <xdr:rowOff>0</xdr:rowOff>
    </xdr:from>
    <xdr:ext cx="342900" cy="190500"/>
    <xdr:sp macro="" textlink="">
      <xdr:nvSpPr>
        <xdr:cNvPr id="5123" name="Text Box 2"/>
        <xdr:cNvSpPr>
          <a:spLocks noChangeArrowheads="1"/>
        </xdr:cNvSpPr>
      </xdr:nvSpPr>
      <xdr:spPr bwMode="auto">
        <a:xfrm>
          <a:off x="0" y="303466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213</xdr:row>
      <xdr:rowOff>0</xdr:rowOff>
    </xdr:from>
    <xdr:ext cx="104775" cy="190500"/>
    <xdr:sp macro="" textlink="">
      <xdr:nvSpPr>
        <xdr:cNvPr id="5124" name="Text Box 1"/>
        <xdr:cNvSpPr>
          <a:spLocks noChangeArrowheads="1"/>
        </xdr:cNvSpPr>
      </xdr:nvSpPr>
      <xdr:spPr bwMode="auto">
        <a:xfrm>
          <a:off x="0" y="30346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213</xdr:row>
      <xdr:rowOff>0</xdr:rowOff>
    </xdr:from>
    <xdr:ext cx="428625" cy="114300"/>
    <xdr:sp macro="" textlink="">
      <xdr:nvSpPr>
        <xdr:cNvPr id="5125" name="Text Box 2"/>
        <xdr:cNvSpPr>
          <a:spLocks noChangeArrowheads="1"/>
        </xdr:cNvSpPr>
      </xdr:nvSpPr>
      <xdr:spPr bwMode="auto">
        <a:xfrm>
          <a:off x="0" y="303466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2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2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2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2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3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3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3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3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3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3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3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3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3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3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4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4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4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4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4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4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4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4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4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4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5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5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5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5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5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5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5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5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5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5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6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28575" cy="114300"/>
    <xdr:sp macro="" textlink="">
      <xdr:nvSpPr>
        <xdr:cNvPr id="5161" name="Text Box 2"/>
        <xdr:cNvSpPr>
          <a:spLocks noChangeArrowheads="1"/>
        </xdr:cNvSpPr>
      </xdr:nvSpPr>
      <xdr:spPr bwMode="auto">
        <a:xfrm>
          <a:off x="0" y="287464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6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6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6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6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6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6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6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6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7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7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7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7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7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7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7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7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7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7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8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8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8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8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8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28575" cy="114300"/>
    <xdr:sp macro="" textlink="">
      <xdr:nvSpPr>
        <xdr:cNvPr id="5185" name="Text Box 2"/>
        <xdr:cNvSpPr>
          <a:spLocks noChangeArrowheads="1"/>
        </xdr:cNvSpPr>
      </xdr:nvSpPr>
      <xdr:spPr bwMode="auto">
        <a:xfrm>
          <a:off x="0" y="287464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8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8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8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8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9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9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9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9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9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9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9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9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9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19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0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0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0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0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0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0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0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0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0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0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1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1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1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1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1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1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1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1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371475" cy="228600"/>
    <xdr:sp macro="" textlink="">
      <xdr:nvSpPr>
        <xdr:cNvPr id="5218" name="Text Box 1"/>
        <xdr:cNvSpPr>
          <a:spLocks noChangeArrowheads="1"/>
        </xdr:cNvSpPr>
      </xdr:nvSpPr>
      <xdr:spPr bwMode="auto">
        <a:xfrm>
          <a:off x="0" y="287464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342900" cy="228600"/>
    <xdr:sp macro="" textlink="">
      <xdr:nvSpPr>
        <xdr:cNvPr id="5219" name="Text Box 2"/>
        <xdr:cNvSpPr>
          <a:spLocks noChangeArrowheads="1"/>
        </xdr:cNvSpPr>
      </xdr:nvSpPr>
      <xdr:spPr bwMode="auto">
        <a:xfrm>
          <a:off x="0" y="287464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228600"/>
    <xdr:sp macro="" textlink="">
      <xdr:nvSpPr>
        <xdr:cNvPr id="5220" name="Text Box 1"/>
        <xdr:cNvSpPr>
          <a:spLocks noChangeArrowheads="1"/>
        </xdr:cNvSpPr>
      </xdr:nvSpPr>
      <xdr:spPr bwMode="auto">
        <a:xfrm>
          <a:off x="0" y="2874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228600"/>
    <xdr:sp macro="" textlink="">
      <xdr:nvSpPr>
        <xdr:cNvPr id="5221" name="Text Box 1"/>
        <xdr:cNvSpPr>
          <a:spLocks noChangeArrowheads="1"/>
        </xdr:cNvSpPr>
      </xdr:nvSpPr>
      <xdr:spPr bwMode="auto">
        <a:xfrm>
          <a:off x="0" y="2874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228600"/>
    <xdr:sp macro="" textlink="">
      <xdr:nvSpPr>
        <xdr:cNvPr id="5222" name="Text Box 2"/>
        <xdr:cNvSpPr>
          <a:spLocks noChangeArrowheads="1"/>
        </xdr:cNvSpPr>
      </xdr:nvSpPr>
      <xdr:spPr bwMode="auto">
        <a:xfrm>
          <a:off x="0" y="2874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228600"/>
    <xdr:sp macro="" textlink="">
      <xdr:nvSpPr>
        <xdr:cNvPr id="5223" name="Text Box 1"/>
        <xdr:cNvSpPr>
          <a:spLocks noChangeArrowheads="1"/>
        </xdr:cNvSpPr>
      </xdr:nvSpPr>
      <xdr:spPr bwMode="auto">
        <a:xfrm>
          <a:off x="0" y="2874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2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2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2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2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2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2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3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3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3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3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3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3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3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3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3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3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4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4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4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4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4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4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4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4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371475" cy="190500"/>
    <xdr:sp macro="" textlink="">
      <xdr:nvSpPr>
        <xdr:cNvPr id="5248" name="Text Box 1"/>
        <xdr:cNvSpPr>
          <a:spLocks noChangeArrowheads="1"/>
        </xdr:cNvSpPr>
      </xdr:nvSpPr>
      <xdr:spPr bwMode="auto">
        <a:xfrm>
          <a:off x="0" y="287464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342900" cy="190500"/>
    <xdr:sp macro="" textlink="">
      <xdr:nvSpPr>
        <xdr:cNvPr id="5249" name="Text Box 2"/>
        <xdr:cNvSpPr>
          <a:spLocks noChangeArrowheads="1"/>
        </xdr:cNvSpPr>
      </xdr:nvSpPr>
      <xdr:spPr bwMode="auto">
        <a:xfrm>
          <a:off x="0" y="287464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5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428625" cy="114300"/>
    <xdr:sp macro="" textlink="">
      <xdr:nvSpPr>
        <xdr:cNvPr id="5251" name="Text Box 2"/>
        <xdr:cNvSpPr>
          <a:spLocks noChangeArrowheads="1"/>
        </xdr:cNvSpPr>
      </xdr:nvSpPr>
      <xdr:spPr bwMode="auto">
        <a:xfrm>
          <a:off x="0" y="287464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5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5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5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28575" cy="114300"/>
    <xdr:sp macro="" textlink="">
      <xdr:nvSpPr>
        <xdr:cNvPr id="5255" name="Text Box 2"/>
        <xdr:cNvSpPr>
          <a:spLocks noChangeArrowheads="1"/>
        </xdr:cNvSpPr>
      </xdr:nvSpPr>
      <xdr:spPr bwMode="auto">
        <a:xfrm>
          <a:off x="0" y="287464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5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5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5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5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6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6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6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6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6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6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6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6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6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6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7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7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7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7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7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7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7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7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7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7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8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8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8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8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8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8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8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8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8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8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9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9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371475" cy="190500"/>
    <xdr:sp macro="" textlink="">
      <xdr:nvSpPr>
        <xdr:cNvPr id="5292" name="Text Box 1"/>
        <xdr:cNvSpPr>
          <a:spLocks noChangeArrowheads="1"/>
        </xdr:cNvSpPr>
      </xdr:nvSpPr>
      <xdr:spPr bwMode="auto">
        <a:xfrm>
          <a:off x="0" y="287464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342900" cy="190500"/>
    <xdr:sp macro="" textlink="">
      <xdr:nvSpPr>
        <xdr:cNvPr id="5293" name="Text Box 2"/>
        <xdr:cNvSpPr>
          <a:spLocks noChangeArrowheads="1"/>
        </xdr:cNvSpPr>
      </xdr:nvSpPr>
      <xdr:spPr bwMode="auto">
        <a:xfrm>
          <a:off x="0" y="287464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9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428625" cy="114300"/>
    <xdr:sp macro="" textlink="">
      <xdr:nvSpPr>
        <xdr:cNvPr id="5295" name="Text Box 2"/>
        <xdr:cNvSpPr>
          <a:spLocks noChangeArrowheads="1"/>
        </xdr:cNvSpPr>
      </xdr:nvSpPr>
      <xdr:spPr bwMode="auto">
        <a:xfrm>
          <a:off x="0" y="287464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9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9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29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28575" cy="114300"/>
    <xdr:sp macro="" textlink="">
      <xdr:nvSpPr>
        <xdr:cNvPr id="5299" name="Text Box 2"/>
        <xdr:cNvSpPr>
          <a:spLocks noChangeArrowheads="1"/>
        </xdr:cNvSpPr>
      </xdr:nvSpPr>
      <xdr:spPr bwMode="auto">
        <a:xfrm>
          <a:off x="0" y="287464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0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0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0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0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0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0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0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0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0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0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1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1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1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1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1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1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1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1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1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1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2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2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2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2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2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2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2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2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2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2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3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3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3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3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3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3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3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3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3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3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371475" cy="190500"/>
    <xdr:sp macro="" textlink="">
      <xdr:nvSpPr>
        <xdr:cNvPr id="5340" name="Text Box 1"/>
        <xdr:cNvSpPr>
          <a:spLocks noChangeArrowheads="1"/>
        </xdr:cNvSpPr>
      </xdr:nvSpPr>
      <xdr:spPr bwMode="auto">
        <a:xfrm>
          <a:off x="0" y="287464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342900" cy="190500"/>
    <xdr:sp macro="" textlink="">
      <xdr:nvSpPr>
        <xdr:cNvPr id="5341" name="Text Box 2"/>
        <xdr:cNvSpPr>
          <a:spLocks noChangeArrowheads="1"/>
        </xdr:cNvSpPr>
      </xdr:nvSpPr>
      <xdr:spPr bwMode="auto">
        <a:xfrm>
          <a:off x="0" y="287464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4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428625" cy="114300"/>
    <xdr:sp macro="" textlink="">
      <xdr:nvSpPr>
        <xdr:cNvPr id="5343" name="Text Box 2"/>
        <xdr:cNvSpPr>
          <a:spLocks noChangeArrowheads="1"/>
        </xdr:cNvSpPr>
      </xdr:nvSpPr>
      <xdr:spPr bwMode="auto">
        <a:xfrm>
          <a:off x="0" y="287464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4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4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4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4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4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4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5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5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5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5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5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5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5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5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5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5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371475" cy="190500"/>
    <xdr:sp macro="" textlink="">
      <xdr:nvSpPr>
        <xdr:cNvPr id="5360" name="Text Box 1"/>
        <xdr:cNvSpPr>
          <a:spLocks noChangeArrowheads="1"/>
        </xdr:cNvSpPr>
      </xdr:nvSpPr>
      <xdr:spPr bwMode="auto">
        <a:xfrm>
          <a:off x="0" y="287464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342900" cy="190500"/>
    <xdr:sp macro="" textlink="">
      <xdr:nvSpPr>
        <xdr:cNvPr id="5361" name="Text Box 2"/>
        <xdr:cNvSpPr>
          <a:spLocks noChangeArrowheads="1"/>
        </xdr:cNvSpPr>
      </xdr:nvSpPr>
      <xdr:spPr bwMode="auto">
        <a:xfrm>
          <a:off x="0" y="287464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6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428625" cy="114300"/>
    <xdr:sp macro="" textlink="">
      <xdr:nvSpPr>
        <xdr:cNvPr id="5363" name="Text Box 2"/>
        <xdr:cNvSpPr>
          <a:spLocks noChangeArrowheads="1"/>
        </xdr:cNvSpPr>
      </xdr:nvSpPr>
      <xdr:spPr bwMode="auto">
        <a:xfrm>
          <a:off x="0" y="287464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6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6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6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6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6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6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7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7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7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7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7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7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7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7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7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7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371475" cy="228600"/>
    <xdr:sp macro="" textlink="">
      <xdr:nvSpPr>
        <xdr:cNvPr id="5380" name="Text Box 1"/>
        <xdr:cNvSpPr>
          <a:spLocks noChangeArrowheads="1"/>
        </xdr:cNvSpPr>
      </xdr:nvSpPr>
      <xdr:spPr bwMode="auto">
        <a:xfrm>
          <a:off x="0" y="287464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342900" cy="228600"/>
    <xdr:sp macro="" textlink="">
      <xdr:nvSpPr>
        <xdr:cNvPr id="5381" name="Text Box 2"/>
        <xdr:cNvSpPr>
          <a:spLocks noChangeArrowheads="1"/>
        </xdr:cNvSpPr>
      </xdr:nvSpPr>
      <xdr:spPr bwMode="auto">
        <a:xfrm>
          <a:off x="0" y="287464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228600"/>
    <xdr:sp macro="" textlink="">
      <xdr:nvSpPr>
        <xdr:cNvPr id="5382" name="Text Box 1"/>
        <xdr:cNvSpPr>
          <a:spLocks noChangeArrowheads="1"/>
        </xdr:cNvSpPr>
      </xdr:nvSpPr>
      <xdr:spPr bwMode="auto">
        <a:xfrm>
          <a:off x="0" y="2874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228600"/>
    <xdr:sp macro="" textlink="">
      <xdr:nvSpPr>
        <xdr:cNvPr id="5383" name="Text Box 1"/>
        <xdr:cNvSpPr>
          <a:spLocks noChangeArrowheads="1"/>
        </xdr:cNvSpPr>
      </xdr:nvSpPr>
      <xdr:spPr bwMode="auto">
        <a:xfrm>
          <a:off x="0" y="2874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228600"/>
    <xdr:sp macro="" textlink="">
      <xdr:nvSpPr>
        <xdr:cNvPr id="5384" name="Text Box 2"/>
        <xdr:cNvSpPr>
          <a:spLocks noChangeArrowheads="1"/>
        </xdr:cNvSpPr>
      </xdr:nvSpPr>
      <xdr:spPr bwMode="auto">
        <a:xfrm>
          <a:off x="0" y="2874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228600"/>
    <xdr:sp macro="" textlink="">
      <xdr:nvSpPr>
        <xdr:cNvPr id="5385" name="Text Box 1"/>
        <xdr:cNvSpPr>
          <a:spLocks noChangeArrowheads="1"/>
        </xdr:cNvSpPr>
      </xdr:nvSpPr>
      <xdr:spPr bwMode="auto">
        <a:xfrm>
          <a:off x="0" y="2874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8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8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8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8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9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9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9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9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9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9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9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28575" cy="114300"/>
    <xdr:sp macro="" textlink="">
      <xdr:nvSpPr>
        <xdr:cNvPr id="5397" name="Text Box 2"/>
        <xdr:cNvSpPr>
          <a:spLocks noChangeArrowheads="1"/>
        </xdr:cNvSpPr>
      </xdr:nvSpPr>
      <xdr:spPr bwMode="auto">
        <a:xfrm>
          <a:off x="0" y="287464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9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39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40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40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40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40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40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40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40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40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40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40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41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41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41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41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41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41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41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41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41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41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542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28575" cy="114300"/>
    <xdr:sp macro="" textlink="">
      <xdr:nvSpPr>
        <xdr:cNvPr id="5421" name="Text Box 2"/>
        <xdr:cNvSpPr>
          <a:spLocks noChangeArrowheads="1"/>
        </xdr:cNvSpPr>
      </xdr:nvSpPr>
      <xdr:spPr bwMode="auto">
        <a:xfrm>
          <a:off x="0" y="287464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204</xdr:row>
      <xdr:rowOff>0</xdr:rowOff>
    </xdr:from>
    <xdr:ext cx="371475" cy="228600"/>
    <xdr:sp macro="" textlink="">
      <xdr:nvSpPr>
        <xdr:cNvPr id="5422" name="Text Box 1"/>
        <xdr:cNvSpPr>
          <a:spLocks noChangeArrowheads="1"/>
        </xdr:cNvSpPr>
      </xdr:nvSpPr>
      <xdr:spPr bwMode="auto">
        <a:xfrm>
          <a:off x="0" y="285464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204</xdr:row>
      <xdr:rowOff>0</xdr:rowOff>
    </xdr:from>
    <xdr:ext cx="342900" cy="228600"/>
    <xdr:sp macro="" textlink="">
      <xdr:nvSpPr>
        <xdr:cNvPr id="5423" name="Text Box 2"/>
        <xdr:cNvSpPr>
          <a:spLocks noChangeArrowheads="1"/>
        </xdr:cNvSpPr>
      </xdr:nvSpPr>
      <xdr:spPr bwMode="auto">
        <a:xfrm>
          <a:off x="0" y="285464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204</xdr:row>
      <xdr:rowOff>0</xdr:rowOff>
    </xdr:from>
    <xdr:ext cx="104775" cy="228600"/>
    <xdr:sp macro="" textlink="">
      <xdr:nvSpPr>
        <xdr:cNvPr id="5424" name="Text Box 1"/>
        <xdr:cNvSpPr>
          <a:spLocks noChangeArrowheads="1"/>
        </xdr:cNvSpPr>
      </xdr:nvSpPr>
      <xdr:spPr bwMode="auto">
        <a:xfrm>
          <a:off x="0" y="28546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204</xdr:row>
      <xdr:rowOff>0</xdr:rowOff>
    </xdr:from>
    <xdr:ext cx="104775" cy="228600"/>
    <xdr:sp macro="" textlink="">
      <xdr:nvSpPr>
        <xdr:cNvPr id="5425" name="Text Box 1"/>
        <xdr:cNvSpPr>
          <a:spLocks noChangeArrowheads="1"/>
        </xdr:cNvSpPr>
      </xdr:nvSpPr>
      <xdr:spPr bwMode="auto">
        <a:xfrm>
          <a:off x="0" y="28546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204</xdr:row>
      <xdr:rowOff>0</xdr:rowOff>
    </xdr:from>
    <xdr:ext cx="104775" cy="228600"/>
    <xdr:sp macro="" textlink="">
      <xdr:nvSpPr>
        <xdr:cNvPr id="5426" name="Text Box 2"/>
        <xdr:cNvSpPr>
          <a:spLocks noChangeArrowheads="1"/>
        </xdr:cNvSpPr>
      </xdr:nvSpPr>
      <xdr:spPr bwMode="auto">
        <a:xfrm>
          <a:off x="0" y="28546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204</xdr:row>
      <xdr:rowOff>0</xdr:rowOff>
    </xdr:from>
    <xdr:ext cx="104775" cy="228600"/>
    <xdr:sp macro="" textlink="">
      <xdr:nvSpPr>
        <xdr:cNvPr id="5427" name="Text Box 1"/>
        <xdr:cNvSpPr>
          <a:spLocks noChangeArrowheads="1"/>
        </xdr:cNvSpPr>
      </xdr:nvSpPr>
      <xdr:spPr bwMode="auto">
        <a:xfrm>
          <a:off x="0" y="28546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213</xdr:row>
      <xdr:rowOff>0</xdr:rowOff>
    </xdr:from>
    <xdr:ext cx="104775" cy="190500"/>
    <xdr:sp macro="" textlink="">
      <xdr:nvSpPr>
        <xdr:cNvPr id="5428" name="Text Box 1"/>
        <xdr:cNvSpPr>
          <a:spLocks noChangeArrowheads="1"/>
        </xdr:cNvSpPr>
      </xdr:nvSpPr>
      <xdr:spPr bwMode="auto">
        <a:xfrm>
          <a:off x="0" y="30346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213</xdr:row>
      <xdr:rowOff>0</xdr:rowOff>
    </xdr:from>
    <xdr:ext cx="104775" cy="190500"/>
    <xdr:sp macro="" textlink="">
      <xdr:nvSpPr>
        <xdr:cNvPr id="5429" name="Text Box 2"/>
        <xdr:cNvSpPr>
          <a:spLocks noChangeArrowheads="1"/>
        </xdr:cNvSpPr>
      </xdr:nvSpPr>
      <xdr:spPr bwMode="auto">
        <a:xfrm>
          <a:off x="0" y="30346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213</xdr:row>
      <xdr:rowOff>0</xdr:rowOff>
    </xdr:from>
    <xdr:ext cx="104775" cy="190500"/>
    <xdr:sp macro="" textlink="">
      <xdr:nvSpPr>
        <xdr:cNvPr id="5430" name="Text Box 1"/>
        <xdr:cNvSpPr>
          <a:spLocks noChangeArrowheads="1"/>
        </xdr:cNvSpPr>
      </xdr:nvSpPr>
      <xdr:spPr bwMode="auto">
        <a:xfrm>
          <a:off x="0" y="30346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213</xdr:row>
      <xdr:rowOff>0</xdr:rowOff>
    </xdr:from>
    <xdr:ext cx="104775" cy="190500"/>
    <xdr:sp macro="" textlink="">
      <xdr:nvSpPr>
        <xdr:cNvPr id="5431" name="Text Box 2"/>
        <xdr:cNvSpPr>
          <a:spLocks noChangeArrowheads="1"/>
        </xdr:cNvSpPr>
      </xdr:nvSpPr>
      <xdr:spPr bwMode="auto">
        <a:xfrm>
          <a:off x="0" y="30346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213</xdr:row>
      <xdr:rowOff>0</xdr:rowOff>
    </xdr:from>
    <xdr:ext cx="104775" cy="190500"/>
    <xdr:sp macro="" textlink="">
      <xdr:nvSpPr>
        <xdr:cNvPr id="5432" name="Text Box 1"/>
        <xdr:cNvSpPr>
          <a:spLocks noChangeArrowheads="1"/>
        </xdr:cNvSpPr>
      </xdr:nvSpPr>
      <xdr:spPr bwMode="auto">
        <a:xfrm>
          <a:off x="0" y="30346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213</xdr:row>
      <xdr:rowOff>0</xdr:rowOff>
    </xdr:from>
    <xdr:ext cx="104775" cy="190500"/>
    <xdr:sp macro="" textlink="">
      <xdr:nvSpPr>
        <xdr:cNvPr id="5433" name="Text Box 2"/>
        <xdr:cNvSpPr>
          <a:spLocks noChangeArrowheads="1"/>
        </xdr:cNvSpPr>
      </xdr:nvSpPr>
      <xdr:spPr bwMode="auto">
        <a:xfrm>
          <a:off x="0" y="30346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213</xdr:row>
      <xdr:rowOff>0</xdr:rowOff>
    </xdr:from>
    <xdr:ext cx="104775" cy="190500"/>
    <xdr:sp macro="" textlink="">
      <xdr:nvSpPr>
        <xdr:cNvPr id="5434" name="Text Box 1"/>
        <xdr:cNvSpPr>
          <a:spLocks noChangeArrowheads="1"/>
        </xdr:cNvSpPr>
      </xdr:nvSpPr>
      <xdr:spPr bwMode="auto">
        <a:xfrm>
          <a:off x="0" y="30346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213</xdr:row>
      <xdr:rowOff>0</xdr:rowOff>
    </xdr:from>
    <xdr:ext cx="104775" cy="190500"/>
    <xdr:sp macro="" textlink="">
      <xdr:nvSpPr>
        <xdr:cNvPr id="5435" name="Text Box 2"/>
        <xdr:cNvSpPr>
          <a:spLocks noChangeArrowheads="1"/>
        </xdr:cNvSpPr>
      </xdr:nvSpPr>
      <xdr:spPr bwMode="auto">
        <a:xfrm>
          <a:off x="0" y="30346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371475" cy="190500"/>
    <xdr:sp macro="" textlink="">
      <xdr:nvSpPr>
        <xdr:cNvPr id="5436" name="Text Box 1"/>
        <xdr:cNvSpPr>
          <a:spLocks noChangeArrowheads="1"/>
        </xdr:cNvSpPr>
      </xdr:nvSpPr>
      <xdr:spPr bwMode="auto">
        <a:xfrm>
          <a:off x="0" y="450532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342900" cy="190500"/>
    <xdr:sp macro="" textlink="">
      <xdr:nvSpPr>
        <xdr:cNvPr id="5437" name="Text Box 2"/>
        <xdr:cNvSpPr>
          <a:spLocks noChangeArrowheads="1"/>
        </xdr:cNvSpPr>
      </xdr:nvSpPr>
      <xdr:spPr bwMode="auto">
        <a:xfrm>
          <a:off x="0" y="450532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438" name="Text Box 1"/>
        <xdr:cNvSpPr>
          <a:spLocks noChangeArrowheads="1"/>
        </xdr:cNvSpPr>
      </xdr:nvSpPr>
      <xdr:spPr bwMode="auto">
        <a:xfrm>
          <a:off x="0" y="4505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428625" cy="114300"/>
    <xdr:sp macro="" textlink="">
      <xdr:nvSpPr>
        <xdr:cNvPr id="5439" name="Text Box 2"/>
        <xdr:cNvSpPr>
          <a:spLocks noChangeArrowheads="1"/>
        </xdr:cNvSpPr>
      </xdr:nvSpPr>
      <xdr:spPr bwMode="auto">
        <a:xfrm>
          <a:off x="0" y="450532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4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4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4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4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4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4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4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4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4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4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5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5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5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5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5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5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5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5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5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5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6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6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6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6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6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6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6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6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6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6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7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7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7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7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7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28575" cy="114300"/>
    <xdr:sp macro="" textlink="">
      <xdr:nvSpPr>
        <xdr:cNvPr id="5475" name="Text Box 2"/>
        <xdr:cNvSpPr>
          <a:spLocks noChangeArrowheads="1"/>
        </xdr:cNvSpPr>
      </xdr:nvSpPr>
      <xdr:spPr bwMode="auto">
        <a:xfrm>
          <a:off x="0" y="434530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7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7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7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7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8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8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8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8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8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8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8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8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8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8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9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9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9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9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9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9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9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9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49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28575" cy="114300"/>
    <xdr:sp macro="" textlink="">
      <xdr:nvSpPr>
        <xdr:cNvPr id="5499" name="Text Box 2"/>
        <xdr:cNvSpPr>
          <a:spLocks noChangeArrowheads="1"/>
        </xdr:cNvSpPr>
      </xdr:nvSpPr>
      <xdr:spPr bwMode="auto">
        <a:xfrm>
          <a:off x="0" y="434530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0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0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0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0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0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0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0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0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0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0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1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1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1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1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1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1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1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1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1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1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2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2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2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2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2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2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2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2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2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2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3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3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371475" cy="228600"/>
    <xdr:sp macro="" textlink="">
      <xdr:nvSpPr>
        <xdr:cNvPr id="5532" name="Text Box 1"/>
        <xdr:cNvSpPr>
          <a:spLocks noChangeArrowheads="1"/>
        </xdr:cNvSpPr>
      </xdr:nvSpPr>
      <xdr:spPr bwMode="auto">
        <a:xfrm>
          <a:off x="0" y="434530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342900" cy="228600"/>
    <xdr:sp macro="" textlink="">
      <xdr:nvSpPr>
        <xdr:cNvPr id="5533" name="Text Box 2"/>
        <xdr:cNvSpPr>
          <a:spLocks noChangeArrowheads="1"/>
        </xdr:cNvSpPr>
      </xdr:nvSpPr>
      <xdr:spPr bwMode="auto">
        <a:xfrm>
          <a:off x="0" y="434530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228600"/>
    <xdr:sp macro="" textlink="">
      <xdr:nvSpPr>
        <xdr:cNvPr id="5534" name="Text Box 1"/>
        <xdr:cNvSpPr>
          <a:spLocks noChangeArrowheads="1"/>
        </xdr:cNvSpPr>
      </xdr:nvSpPr>
      <xdr:spPr bwMode="auto">
        <a:xfrm>
          <a:off x="0" y="43453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228600"/>
    <xdr:sp macro="" textlink="">
      <xdr:nvSpPr>
        <xdr:cNvPr id="5535" name="Text Box 1"/>
        <xdr:cNvSpPr>
          <a:spLocks noChangeArrowheads="1"/>
        </xdr:cNvSpPr>
      </xdr:nvSpPr>
      <xdr:spPr bwMode="auto">
        <a:xfrm>
          <a:off x="0" y="43453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228600"/>
    <xdr:sp macro="" textlink="">
      <xdr:nvSpPr>
        <xdr:cNvPr id="5536" name="Text Box 2"/>
        <xdr:cNvSpPr>
          <a:spLocks noChangeArrowheads="1"/>
        </xdr:cNvSpPr>
      </xdr:nvSpPr>
      <xdr:spPr bwMode="auto">
        <a:xfrm>
          <a:off x="0" y="43453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228600"/>
    <xdr:sp macro="" textlink="">
      <xdr:nvSpPr>
        <xdr:cNvPr id="5537" name="Text Box 1"/>
        <xdr:cNvSpPr>
          <a:spLocks noChangeArrowheads="1"/>
        </xdr:cNvSpPr>
      </xdr:nvSpPr>
      <xdr:spPr bwMode="auto">
        <a:xfrm>
          <a:off x="0" y="43453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3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3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4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4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4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4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4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4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4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4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4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4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5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5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5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5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5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5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5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5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5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5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6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6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371475" cy="190500"/>
    <xdr:sp macro="" textlink="">
      <xdr:nvSpPr>
        <xdr:cNvPr id="5562" name="Text Box 1"/>
        <xdr:cNvSpPr>
          <a:spLocks noChangeArrowheads="1"/>
        </xdr:cNvSpPr>
      </xdr:nvSpPr>
      <xdr:spPr bwMode="auto">
        <a:xfrm>
          <a:off x="0" y="434530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342900" cy="190500"/>
    <xdr:sp macro="" textlink="">
      <xdr:nvSpPr>
        <xdr:cNvPr id="5563" name="Text Box 2"/>
        <xdr:cNvSpPr>
          <a:spLocks noChangeArrowheads="1"/>
        </xdr:cNvSpPr>
      </xdr:nvSpPr>
      <xdr:spPr bwMode="auto">
        <a:xfrm>
          <a:off x="0" y="434530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6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428625" cy="114300"/>
    <xdr:sp macro="" textlink="">
      <xdr:nvSpPr>
        <xdr:cNvPr id="5565" name="Text Box 2"/>
        <xdr:cNvSpPr>
          <a:spLocks noChangeArrowheads="1"/>
        </xdr:cNvSpPr>
      </xdr:nvSpPr>
      <xdr:spPr bwMode="auto">
        <a:xfrm>
          <a:off x="0" y="434530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6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6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6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28575" cy="114300"/>
    <xdr:sp macro="" textlink="">
      <xdr:nvSpPr>
        <xdr:cNvPr id="5569" name="Text Box 2"/>
        <xdr:cNvSpPr>
          <a:spLocks noChangeArrowheads="1"/>
        </xdr:cNvSpPr>
      </xdr:nvSpPr>
      <xdr:spPr bwMode="auto">
        <a:xfrm>
          <a:off x="0" y="434530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7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7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7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7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7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7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7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7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7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7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8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8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8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8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8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8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8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8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8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8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9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9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9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9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9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9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9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9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9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59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0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0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0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0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0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0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371475" cy="190500"/>
    <xdr:sp macro="" textlink="">
      <xdr:nvSpPr>
        <xdr:cNvPr id="5606" name="Text Box 1"/>
        <xdr:cNvSpPr>
          <a:spLocks noChangeArrowheads="1"/>
        </xdr:cNvSpPr>
      </xdr:nvSpPr>
      <xdr:spPr bwMode="auto">
        <a:xfrm>
          <a:off x="0" y="434530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342900" cy="190500"/>
    <xdr:sp macro="" textlink="">
      <xdr:nvSpPr>
        <xdr:cNvPr id="5607" name="Text Box 2"/>
        <xdr:cNvSpPr>
          <a:spLocks noChangeArrowheads="1"/>
        </xdr:cNvSpPr>
      </xdr:nvSpPr>
      <xdr:spPr bwMode="auto">
        <a:xfrm>
          <a:off x="0" y="434530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0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428625" cy="114300"/>
    <xdr:sp macro="" textlink="">
      <xdr:nvSpPr>
        <xdr:cNvPr id="5609" name="Text Box 2"/>
        <xdr:cNvSpPr>
          <a:spLocks noChangeArrowheads="1"/>
        </xdr:cNvSpPr>
      </xdr:nvSpPr>
      <xdr:spPr bwMode="auto">
        <a:xfrm>
          <a:off x="0" y="434530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1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1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1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28575" cy="114300"/>
    <xdr:sp macro="" textlink="">
      <xdr:nvSpPr>
        <xdr:cNvPr id="5613" name="Text Box 2"/>
        <xdr:cNvSpPr>
          <a:spLocks noChangeArrowheads="1"/>
        </xdr:cNvSpPr>
      </xdr:nvSpPr>
      <xdr:spPr bwMode="auto">
        <a:xfrm>
          <a:off x="0" y="434530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1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1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1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1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1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1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2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2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2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2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2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2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2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2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2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2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3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3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3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3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3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3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3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3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3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3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4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4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4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4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4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4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4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4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4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4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5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5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5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5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371475" cy="190500"/>
    <xdr:sp macro="" textlink="">
      <xdr:nvSpPr>
        <xdr:cNvPr id="5654" name="Text Box 1"/>
        <xdr:cNvSpPr>
          <a:spLocks noChangeArrowheads="1"/>
        </xdr:cNvSpPr>
      </xdr:nvSpPr>
      <xdr:spPr bwMode="auto">
        <a:xfrm>
          <a:off x="0" y="434530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342900" cy="190500"/>
    <xdr:sp macro="" textlink="">
      <xdr:nvSpPr>
        <xdr:cNvPr id="5655" name="Text Box 2"/>
        <xdr:cNvSpPr>
          <a:spLocks noChangeArrowheads="1"/>
        </xdr:cNvSpPr>
      </xdr:nvSpPr>
      <xdr:spPr bwMode="auto">
        <a:xfrm>
          <a:off x="0" y="434530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5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428625" cy="114300"/>
    <xdr:sp macro="" textlink="">
      <xdr:nvSpPr>
        <xdr:cNvPr id="5657" name="Text Box 2"/>
        <xdr:cNvSpPr>
          <a:spLocks noChangeArrowheads="1"/>
        </xdr:cNvSpPr>
      </xdr:nvSpPr>
      <xdr:spPr bwMode="auto">
        <a:xfrm>
          <a:off x="0" y="434530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5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5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6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6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6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6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6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6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6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6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6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6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7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7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7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7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371475" cy="190500"/>
    <xdr:sp macro="" textlink="">
      <xdr:nvSpPr>
        <xdr:cNvPr id="5674" name="Text Box 1"/>
        <xdr:cNvSpPr>
          <a:spLocks noChangeArrowheads="1"/>
        </xdr:cNvSpPr>
      </xdr:nvSpPr>
      <xdr:spPr bwMode="auto">
        <a:xfrm>
          <a:off x="0" y="434530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342900" cy="190500"/>
    <xdr:sp macro="" textlink="">
      <xdr:nvSpPr>
        <xdr:cNvPr id="5675" name="Text Box 2"/>
        <xdr:cNvSpPr>
          <a:spLocks noChangeArrowheads="1"/>
        </xdr:cNvSpPr>
      </xdr:nvSpPr>
      <xdr:spPr bwMode="auto">
        <a:xfrm>
          <a:off x="0" y="434530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7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428625" cy="114300"/>
    <xdr:sp macro="" textlink="">
      <xdr:nvSpPr>
        <xdr:cNvPr id="5677" name="Text Box 2"/>
        <xdr:cNvSpPr>
          <a:spLocks noChangeArrowheads="1"/>
        </xdr:cNvSpPr>
      </xdr:nvSpPr>
      <xdr:spPr bwMode="auto">
        <a:xfrm>
          <a:off x="0" y="434530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7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7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8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8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8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8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8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8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8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8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8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8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9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9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9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69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371475" cy="228600"/>
    <xdr:sp macro="" textlink="">
      <xdr:nvSpPr>
        <xdr:cNvPr id="5694" name="Text Box 1"/>
        <xdr:cNvSpPr>
          <a:spLocks noChangeArrowheads="1"/>
        </xdr:cNvSpPr>
      </xdr:nvSpPr>
      <xdr:spPr bwMode="auto">
        <a:xfrm>
          <a:off x="0" y="434530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342900" cy="228600"/>
    <xdr:sp macro="" textlink="">
      <xdr:nvSpPr>
        <xdr:cNvPr id="5695" name="Text Box 2"/>
        <xdr:cNvSpPr>
          <a:spLocks noChangeArrowheads="1"/>
        </xdr:cNvSpPr>
      </xdr:nvSpPr>
      <xdr:spPr bwMode="auto">
        <a:xfrm>
          <a:off x="0" y="434530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228600"/>
    <xdr:sp macro="" textlink="">
      <xdr:nvSpPr>
        <xdr:cNvPr id="5696" name="Text Box 1"/>
        <xdr:cNvSpPr>
          <a:spLocks noChangeArrowheads="1"/>
        </xdr:cNvSpPr>
      </xdr:nvSpPr>
      <xdr:spPr bwMode="auto">
        <a:xfrm>
          <a:off x="0" y="43453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228600"/>
    <xdr:sp macro="" textlink="">
      <xdr:nvSpPr>
        <xdr:cNvPr id="5697" name="Text Box 1"/>
        <xdr:cNvSpPr>
          <a:spLocks noChangeArrowheads="1"/>
        </xdr:cNvSpPr>
      </xdr:nvSpPr>
      <xdr:spPr bwMode="auto">
        <a:xfrm>
          <a:off x="0" y="43453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228600"/>
    <xdr:sp macro="" textlink="">
      <xdr:nvSpPr>
        <xdr:cNvPr id="5698" name="Text Box 2"/>
        <xdr:cNvSpPr>
          <a:spLocks noChangeArrowheads="1"/>
        </xdr:cNvSpPr>
      </xdr:nvSpPr>
      <xdr:spPr bwMode="auto">
        <a:xfrm>
          <a:off x="0" y="43453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228600"/>
    <xdr:sp macro="" textlink="">
      <xdr:nvSpPr>
        <xdr:cNvPr id="5699" name="Text Box 1"/>
        <xdr:cNvSpPr>
          <a:spLocks noChangeArrowheads="1"/>
        </xdr:cNvSpPr>
      </xdr:nvSpPr>
      <xdr:spPr bwMode="auto">
        <a:xfrm>
          <a:off x="0" y="43453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0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0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0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0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0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0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0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0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0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0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1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28575" cy="114300"/>
    <xdr:sp macro="" textlink="">
      <xdr:nvSpPr>
        <xdr:cNvPr id="5711" name="Text Box 2"/>
        <xdr:cNvSpPr>
          <a:spLocks noChangeArrowheads="1"/>
        </xdr:cNvSpPr>
      </xdr:nvSpPr>
      <xdr:spPr bwMode="auto">
        <a:xfrm>
          <a:off x="0" y="434530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1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1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1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1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1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1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1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1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2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2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2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2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2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2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2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2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2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2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3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3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3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3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104775" cy="190500"/>
    <xdr:sp macro="" textlink="">
      <xdr:nvSpPr>
        <xdr:cNvPr id="573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562</xdr:row>
      <xdr:rowOff>0</xdr:rowOff>
    </xdr:from>
    <xdr:ext cx="28575" cy="114300"/>
    <xdr:sp macro="" textlink="">
      <xdr:nvSpPr>
        <xdr:cNvPr id="5735" name="Text Box 2"/>
        <xdr:cNvSpPr>
          <a:spLocks noChangeArrowheads="1"/>
        </xdr:cNvSpPr>
      </xdr:nvSpPr>
      <xdr:spPr bwMode="auto">
        <a:xfrm>
          <a:off x="0" y="434530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561</xdr:row>
      <xdr:rowOff>0</xdr:rowOff>
    </xdr:from>
    <xdr:ext cx="371475" cy="228600"/>
    <xdr:sp macro="" textlink="">
      <xdr:nvSpPr>
        <xdr:cNvPr id="5736" name="Text Box 1"/>
        <xdr:cNvSpPr>
          <a:spLocks noChangeArrowheads="1"/>
        </xdr:cNvSpPr>
      </xdr:nvSpPr>
      <xdr:spPr bwMode="auto">
        <a:xfrm>
          <a:off x="0" y="432530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561</xdr:row>
      <xdr:rowOff>0</xdr:rowOff>
    </xdr:from>
    <xdr:ext cx="342900" cy="228600"/>
    <xdr:sp macro="" textlink="">
      <xdr:nvSpPr>
        <xdr:cNvPr id="5737" name="Text Box 2"/>
        <xdr:cNvSpPr>
          <a:spLocks noChangeArrowheads="1"/>
        </xdr:cNvSpPr>
      </xdr:nvSpPr>
      <xdr:spPr bwMode="auto">
        <a:xfrm>
          <a:off x="0" y="432530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561</xdr:row>
      <xdr:rowOff>0</xdr:rowOff>
    </xdr:from>
    <xdr:ext cx="104775" cy="228600"/>
    <xdr:sp macro="" textlink="">
      <xdr:nvSpPr>
        <xdr:cNvPr id="5738" name="Text Box 1"/>
        <xdr:cNvSpPr>
          <a:spLocks noChangeArrowheads="1"/>
        </xdr:cNvSpPr>
      </xdr:nvSpPr>
      <xdr:spPr bwMode="auto">
        <a:xfrm>
          <a:off x="0" y="4325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561</xdr:row>
      <xdr:rowOff>0</xdr:rowOff>
    </xdr:from>
    <xdr:ext cx="104775" cy="228600"/>
    <xdr:sp macro="" textlink="">
      <xdr:nvSpPr>
        <xdr:cNvPr id="5739" name="Text Box 1"/>
        <xdr:cNvSpPr>
          <a:spLocks noChangeArrowheads="1"/>
        </xdr:cNvSpPr>
      </xdr:nvSpPr>
      <xdr:spPr bwMode="auto">
        <a:xfrm>
          <a:off x="0" y="4325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561</xdr:row>
      <xdr:rowOff>0</xdr:rowOff>
    </xdr:from>
    <xdr:ext cx="104775" cy="228600"/>
    <xdr:sp macro="" textlink="">
      <xdr:nvSpPr>
        <xdr:cNvPr id="5740" name="Text Box 2"/>
        <xdr:cNvSpPr>
          <a:spLocks noChangeArrowheads="1"/>
        </xdr:cNvSpPr>
      </xdr:nvSpPr>
      <xdr:spPr bwMode="auto">
        <a:xfrm>
          <a:off x="0" y="4325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561</xdr:row>
      <xdr:rowOff>0</xdr:rowOff>
    </xdr:from>
    <xdr:ext cx="104775" cy="228600"/>
    <xdr:sp macro="" textlink="">
      <xdr:nvSpPr>
        <xdr:cNvPr id="5741" name="Text Box 1"/>
        <xdr:cNvSpPr>
          <a:spLocks noChangeArrowheads="1"/>
        </xdr:cNvSpPr>
      </xdr:nvSpPr>
      <xdr:spPr bwMode="auto">
        <a:xfrm>
          <a:off x="0" y="4325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742" name="Text Box 1"/>
        <xdr:cNvSpPr>
          <a:spLocks noChangeArrowheads="1"/>
        </xdr:cNvSpPr>
      </xdr:nvSpPr>
      <xdr:spPr bwMode="auto">
        <a:xfrm>
          <a:off x="0" y="4505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743" name="Text Box 2"/>
        <xdr:cNvSpPr>
          <a:spLocks noChangeArrowheads="1"/>
        </xdr:cNvSpPr>
      </xdr:nvSpPr>
      <xdr:spPr bwMode="auto">
        <a:xfrm>
          <a:off x="0" y="4505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744" name="Text Box 1"/>
        <xdr:cNvSpPr>
          <a:spLocks noChangeArrowheads="1"/>
        </xdr:cNvSpPr>
      </xdr:nvSpPr>
      <xdr:spPr bwMode="auto">
        <a:xfrm>
          <a:off x="0" y="4505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745" name="Text Box 2"/>
        <xdr:cNvSpPr>
          <a:spLocks noChangeArrowheads="1"/>
        </xdr:cNvSpPr>
      </xdr:nvSpPr>
      <xdr:spPr bwMode="auto">
        <a:xfrm>
          <a:off x="0" y="4505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746" name="Text Box 1"/>
        <xdr:cNvSpPr>
          <a:spLocks noChangeArrowheads="1"/>
        </xdr:cNvSpPr>
      </xdr:nvSpPr>
      <xdr:spPr bwMode="auto">
        <a:xfrm>
          <a:off x="0" y="4505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747" name="Text Box 2"/>
        <xdr:cNvSpPr>
          <a:spLocks noChangeArrowheads="1"/>
        </xdr:cNvSpPr>
      </xdr:nvSpPr>
      <xdr:spPr bwMode="auto">
        <a:xfrm>
          <a:off x="0" y="4505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748" name="Text Box 1"/>
        <xdr:cNvSpPr>
          <a:spLocks noChangeArrowheads="1"/>
        </xdr:cNvSpPr>
      </xdr:nvSpPr>
      <xdr:spPr bwMode="auto">
        <a:xfrm>
          <a:off x="0" y="4505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749" name="Text Box 2"/>
        <xdr:cNvSpPr>
          <a:spLocks noChangeArrowheads="1"/>
        </xdr:cNvSpPr>
      </xdr:nvSpPr>
      <xdr:spPr bwMode="auto">
        <a:xfrm>
          <a:off x="0" y="4505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371475" cy="190500"/>
    <xdr:sp macro="" textlink="">
      <xdr:nvSpPr>
        <xdr:cNvPr id="5750" name="Text Box 1"/>
        <xdr:cNvSpPr>
          <a:spLocks noChangeArrowheads="1"/>
        </xdr:cNvSpPr>
      </xdr:nvSpPr>
      <xdr:spPr bwMode="auto">
        <a:xfrm>
          <a:off x="0" y="1164050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342900" cy="190500"/>
    <xdr:sp macro="" textlink="">
      <xdr:nvSpPr>
        <xdr:cNvPr id="5751" name="Text Box 2"/>
        <xdr:cNvSpPr>
          <a:spLocks noChangeArrowheads="1"/>
        </xdr:cNvSpPr>
      </xdr:nvSpPr>
      <xdr:spPr bwMode="auto">
        <a:xfrm>
          <a:off x="0" y="1164050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52" name="Text Box 1"/>
        <xdr:cNvSpPr>
          <a:spLocks noChangeArrowheads="1"/>
        </xdr:cNvSpPr>
      </xdr:nvSpPr>
      <xdr:spPr bwMode="auto">
        <a:xfrm>
          <a:off x="0" y="11640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428625" cy="114300"/>
    <xdr:sp macro="" textlink="">
      <xdr:nvSpPr>
        <xdr:cNvPr id="5753" name="Text Box 2"/>
        <xdr:cNvSpPr>
          <a:spLocks noChangeArrowheads="1"/>
        </xdr:cNvSpPr>
      </xdr:nvSpPr>
      <xdr:spPr bwMode="auto">
        <a:xfrm>
          <a:off x="0" y="1164050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5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5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5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5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5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5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6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6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6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6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6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6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6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6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6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6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7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7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7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7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7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7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7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7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7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7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8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8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8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8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8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8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8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8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8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28575" cy="114300"/>
    <xdr:sp macro="" textlink="">
      <xdr:nvSpPr>
        <xdr:cNvPr id="5789" name="Text Box 2"/>
        <xdr:cNvSpPr>
          <a:spLocks noChangeArrowheads="1"/>
        </xdr:cNvSpPr>
      </xdr:nvSpPr>
      <xdr:spPr bwMode="auto">
        <a:xfrm>
          <a:off x="0" y="114804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9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9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9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9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9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9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9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9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9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79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0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0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0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0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0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0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0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0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0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0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1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1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1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28575" cy="114300"/>
    <xdr:sp macro="" textlink="">
      <xdr:nvSpPr>
        <xdr:cNvPr id="5813" name="Text Box 2"/>
        <xdr:cNvSpPr>
          <a:spLocks noChangeArrowheads="1"/>
        </xdr:cNvSpPr>
      </xdr:nvSpPr>
      <xdr:spPr bwMode="auto">
        <a:xfrm>
          <a:off x="0" y="114804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1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1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1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1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1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1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2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2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2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2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2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2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2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2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2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2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3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3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3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3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3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3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3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3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3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3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4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4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4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4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4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4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371475" cy="228600"/>
    <xdr:sp macro="" textlink="">
      <xdr:nvSpPr>
        <xdr:cNvPr id="5846" name="Text Box 1"/>
        <xdr:cNvSpPr>
          <a:spLocks noChangeArrowheads="1"/>
        </xdr:cNvSpPr>
      </xdr:nvSpPr>
      <xdr:spPr bwMode="auto">
        <a:xfrm>
          <a:off x="0" y="1148048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342900" cy="228600"/>
    <xdr:sp macro="" textlink="">
      <xdr:nvSpPr>
        <xdr:cNvPr id="5847" name="Text Box 2"/>
        <xdr:cNvSpPr>
          <a:spLocks noChangeArrowheads="1"/>
        </xdr:cNvSpPr>
      </xdr:nvSpPr>
      <xdr:spPr bwMode="auto">
        <a:xfrm>
          <a:off x="0" y="1148048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228600"/>
    <xdr:sp macro="" textlink="">
      <xdr:nvSpPr>
        <xdr:cNvPr id="5848" name="Text Box 1"/>
        <xdr:cNvSpPr>
          <a:spLocks noChangeArrowheads="1"/>
        </xdr:cNvSpPr>
      </xdr:nvSpPr>
      <xdr:spPr bwMode="auto">
        <a:xfrm>
          <a:off x="0" y="114804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228600"/>
    <xdr:sp macro="" textlink="">
      <xdr:nvSpPr>
        <xdr:cNvPr id="5849" name="Text Box 1"/>
        <xdr:cNvSpPr>
          <a:spLocks noChangeArrowheads="1"/>
        </xdr:cNvSpPr>
      </xdr:nvSpPr>
      <xdr:spPr bwMode="auto">
        <a:xfrm>
          <a:off x="0" y="114804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228600"/>
    <xdr:sp macro="" textlink="">
      <xdr:nvSpPr>
        <xdr:cNvPr id="5850" name="Text Box 2"/>
        <xdr:cNvSpPr>
          <a:spLocks noChangeArrowheads="1"/>
        </xdr:cNvSpPr>
      </xdr:nvSpPr>
      <xdr:spPr bwMode="auto">
        <a:xfrm>
          <a:off x="0" y="114804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228600"/>
    <xdr:sp macro="" textlink="">
      <xdr:nvSpPr>
        <xdr:cNvPr id="5851" name="Text Box 1"/>
        <xdr:cNvSpPr>
          <a:spLocks noChangeArrowheads="1"/>
        </xdr:cNvSpPr>
      </xdr:nvSpPr>
      <xdr:spPr bwMode="auto">
        <a:xfrm>
          <a:off x="0" y="114804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5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5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5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5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5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5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5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5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6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6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6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6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6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6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6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6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6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6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7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7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7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7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7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7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371475" cy="190500"/>
    <xdr:sp macro="" textlink="">
      <xdr:nvSpPr>
        <xdr:cNvPr id="5876" name="Text Box 1"/>
        <xdr:cNvSpPr>
          <a:spLocks noChangeArrowheads="1"/>
        </xdr:cNvSpPr>
      </xdr:nvSpPr>
      <xdr:spPr bwMode="auto">
        <a:xfrm>
          <a:off x="0" y="1148048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342900" cy="190500"/>
    <xdr:sp macro="" textlink="">
      <xdr:nvSpPr>
        <xdr:cNvPr id="5877" name="Text Box 2"/>
        <xdr:cNvSpPr>
          <a:spLocks noChangeArrowheads="1"/>
        </xdr:cNvSpPr>
      </xdr:nvSpPr>
      <xdr:spPr bwMode="auto">
        <a:xfrm>
          <a:off x="0" y="1148048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7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428625" cy="114300"/>
    <xdr:sp macro="" textlink="">
      <xdr:nvSpPr>
        <xdr:cNvPr id="5879" name="Text Box 2"/>
        <xdr:cNvSpPr>
          <a:spLocks noChangeArrowheads="1"/>
        </xdr:cNvSpPr>
      </xdr:nvSpPr>
      <xdr:spPr bwMode="auto">
        <a:xfrm>
          <a:off x="0" y="1148048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8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8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8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28575" cy="114300"/>
    <xdr:sp macro="" textlink="">
      <xdr:nvSpPr>
        <xdr:cNvPr id="5883" name="Text Box 2"/>
        <xdr:cNvSpPr>
          <a:spLocks noChangeArrowheads="1"/>
        </xdr:cNvSpPr>
      </xdr:nvSpPr>
      <xdr:spPr bwMode="auto">
        <a:xfrm>
          <a:off x="0" y="114804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8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8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8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8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8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8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9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9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9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9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9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9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9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9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9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89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0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0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0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0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0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0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0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0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0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0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1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1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1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1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1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1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1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1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1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1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371475" cy="190500"/>
    <xdr:sp macro="" textlink="">
      <xdr:nvSpPr>
        <xdr:cNvPr id="5920" name="Text Box 1"/>
        <xdr:cNvSpPr>
          <a:spLocks noChangeArrowheads="1"/>
        </xdr:cNvSpPr>
      </xdr:nvSpPr>
      <xdr:spPr bwMode="auto">
        <a:xfrm>
          <a:off x="0" y="1148048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342900" cy="190500"/>
    <xdr:sp macro="" textlink="">
      <xdr:nvSpPr>
        <xdr:cNvPr id="5921" name="Text Box 2"/>
        <xdr:cNvSpPr>
          <a:spLocks noChangeArrowheads="1"/>
        </xdr:cNvSpPr>
      </xdr:nvSpPr>
      <xdr:spPr bwMode="auto">
        <a:xfrm>
          <a:off x="0" y="1148048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2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428625" cy="114300"/>
    <xdr:sp macro="" textlink="">
      <xdr:nvSpPr>
        <xdr:cNvPr id="5923" name="Text Box 2"/>
        <xdr:cNvSpPr>
          <a:spLocks noChangeArrowheads="1"/>
        </xdr:cNvSpPr>
      </xdr:nvSpPr>
      <xdr:spPr bwMode="auto">
        <a:xfrm>
          <a:off x="0" y="1148048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2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2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2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28575" cy="114300"/>
    <xdr:sp macro="" textlink="">
      <xdr:nvSpPr>
        <xdr:cNvPr id="5927" name="Text Box 2"/>
        <xdr:cNvSpPr>
          <a:spLocks noChangeArrowheads="1"/>
        </xdr:cNvSpPr>
      </xdr:nvSpPr>
      <xdr:spPr bwMode="auto">
        <a:xfrm>
          <a:off x="0" y="114804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2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2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3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3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3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3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3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3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3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3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3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3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4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4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4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4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4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4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4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4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4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4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5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5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5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5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5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5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5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5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5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5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6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6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6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6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6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6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6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6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371475" cy="190500"/>
    <xdr:sp macro="" textlink="">
      <xdr:nvSpPr>
        <xdr:cNvPr id="5968" name="Text Box 1"/>
        <xdr:cNvSpPr>
          <a:spLocks noChangeArrowheads="1"/>
        </xdr:cNvSpPr>
      </xdr:nvSpPr>
      <xdr:spPr bwMode="auto">
        <a:xfrm>
          <a:off x="0" y="1148048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342900" cy="190500"/>
    <xdr:sp macro="" textlink="">
      <xdr:nvSpPr>
        <xdr:cNvPr id="5969" name="Text Box 2"/>
        <xdr:cNvSpPr>
          <a:spLocks noChangeArrowheads="1"/>
        </xdr:cNvSpPr>
      </xdr:nvSpPr>
      <xdr:spPr bwMode="auto">
        <a:xfrm>
          <a:off x="0" y="1148048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7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428625" cy="114300"/>
    <xdr:sp macro="" textlink="">
      <xdr:nvSpPr>
        <xdr:cNvPr id="5971" name="Text Box 2"/>
        <xdr:cNvSpPr>
          <a:spLocks noChangeArrowheads="1"/>
        </xdr:cNvSpPr>
      </xdr:nvSpPr>
      <xdr:spPr bwMode="auto">
        <a:xfrm>
          <a:off x="0" y="1148048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7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7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7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7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7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7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7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7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8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8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8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8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8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8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8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8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371475" cy="190500"/>
    <xdr:sp macro="" textlink="">
      <xdr:nvSpPr>
        <xdr:cNvPr id="5988" name="Text Box 1"/>
        <xdr:cNvSpPr>
          <a:spLocks noChangeArrowheads="1"/>
        </xdr:cNvSpPr>
      </xdr:nvSpPr>
      <xdr:spPr bwMode="auto">
        <a:xfrm>
          <a:off x="0" y="1148048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342900" cy="190500"/>
    <xdr:sp macro="" textlink="">
      <xdr:nvSpPr>
        <xdr:cNvPr id="5989" name="Text Box 2"/>
        <xdr:cNvSpPr>
          <a:spLocks noChangeArrowheads="1"/>
        </xdr:cNvSpPr>
      </xdr:nvSpPr>
      <xdr:spPr bwMode="auto">
        <a:xfrm>
          <a:off x="0" y="1148048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9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428625" cy="114300"/>
    <xdr:sp macro="" textlink="">
      <xdr:nvSpPr>
        <xdr:cNvPr id="5991" name="Text Box 2"/>
        <xdr:cNvSpPr>
          <a:spLocks noChangeArrowheads="1"/>
        </xdr:cNvSpPr>
      </xdr:nvSpPr>
      <xdr:spPr bwMode="auto">
        <a:xfrm>
          <a:off x="0" y="1148048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9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9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9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9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9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9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9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599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0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0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0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0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0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0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0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0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371475" cy="228600"/>
    <xdr:sp macro="" textlink="">
      <xdr:nvSpPr>
        <xdr:cNvPr id="6008" name="Text Box 1"/>
        <xdr:cNvSpPr>
          <a:spLocks noChangeArrowheads="1"/>
        </xdr:cNvSpPr>
      </xdr:nvSpPr>
      <xdr:spPr bwMode="auto">
        <a:xfrm>
          <a:off x="0" y="1148048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342900" cy="228600"/>
    <xdr:sp macro="" textlink="">
      <xdr:nvSpPr>
        <xdr:cNvPr id="6009" name="Text Box 2"/>
        <xdr:cNvSpPr>
          <a:spLocks noChangeArrowheads="1"/>
        </xdr:cNvSpPr>
      </xdr:nvSpPr>
      <xdr:spPr bwMode="auto">
        <a:xfrm>
          <a:off x="0" y="1148048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228600"/>
    <xdr:sp macro="" textlink="">
      <xdr:nvSpPr>
        <xdr:cNvPr id="6010" name="Text Box 1"/>
        <xdr:cNvSpPr>
          <a:spLocks noChangeArrowheads="1"/>
        </xdr:cNvSpPr>
      </xdr:nvSpPr>
      <xdr:spPr bwMode="auto">
        <a:xfrm>
          <a:off x="0" y="114804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228600"/>
    <xdr:sp macro="" textlink="">
      <xdr:nvSpPr>
        <xdr:cNvPr id="6011" name="Text Box 1"/>
        <xdr:cNvSpPr>
          <a:spLocks noChangeArrowheads="1"/>
        </xdr:cNvSpPr>
      </xdr:nvSpPr>
      <xdr:spPr bwMode="auto">
        <a:xfrm>
          <a:off x="0" y="114804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228600"/>
    <xdr:sp macro="" textlink="">
      <xdr:nvSpPr>
        <xdr:cNvPr id="6012" name="Text Box 2"/>
        <xdr:cNvSpPr>
          <a:spLocks noChangeArrowheads="1"/>
        </xdr:cNvSpPr>
      </xdr:nvSpPr>
      <xdr:spPr bwMode="auto">
        <a:xfrm>
          <a:off x="0" y="114804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228600"/>
    <xdr:sp macro="" textlink="">
      <xdr:nvSpPr>
        <xdr:cNvPr id="6013" name="Text Box 1"/>
        <xdr:cNvSpPr>
          <a:spLocks noChangeArrowheads="1"/>
        </xdr:cNvSpPr>
      </xdr:nvSpPr>
      <xdr:spPr bwMode="auto">
        <a:xfrm>
          <a:off x="0" y="114804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1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1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1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1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1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1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2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2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2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2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2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28575" cy="114300"/>
    <xdr:sp macro="" textlink="">
      <xdr:nvSpPr>
        <xdr:cNvPr id="6025" name="Text Box 2"/>
        <xdr:cNvSpPr>
          <a:spLocks noChangeArrowheads="1"/>
        </xdr:cNvSpPr>
      </xdr:nvSpPr>
      <xdr:spPr bwMode="auto">
        <a:xfrm>
          <a:off x="0" y="114804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2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2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2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2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3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3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3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3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3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3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3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3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3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3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4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4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4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4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4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4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4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4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4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28575" cy="114300"/>
    <xdr:sp macro="" textlink="">
      <xdr:nvSpPr>
        <xdr:cNvPr id="6049" name="Text Box 2"/>
        <xdr:cNvSpPr>
          <a:spLocks noChangeArrowheads="1"/>
        </xdr:cNvSpPr>
      </xdr:nvSpPr>
      <xdr:spPr bwMode="auto">
        <a:xfrm>
          <a:off x="0" y="114804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608</xdr:row>
      <xdr:rowOff>0</xdr:rowOff>
    </xdr:from>
    <xdr:ext cx="371475" cy="228600"/>
    <xdr:sp macro="" textlink="">
      <xdr:nvSpPr>
        <xdr:cNvPr id="6050" name="Text Box 1"/>
        <xdr:cNvSpPr>
          <a:spLocks noChangeArrowheads="1"/>
        </xdr:cNvSpPr>
      </xdr:nvSpPr>
      <xdr:spPr bwMode="auto">
        <a:xfrm>
          <a:off x="0" y="1146048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608</xdr:row>
      <xdr:rowOff>0</xdr:rowOff>
    </xdr:from>
    <xdr:ext cx="342900" cy="228600"/>
    <xdr:sp macro="" textlink="">
      <xdr:nvSpPr>
        <xdr:cNvPr id="6051" name="Text Box 2"/>
        <xdr:cNvSpPr>
          <a:spLocks noChangeArrowheads="1"/>
        </xdr:cNvSpPr>
      </xdr:nvSpPr>
      <xdr:spPr bwMode="auto">
        <a:xfrm>
          <a:off x="0" y="1146048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608</xdr:row>
      <xdr:rowOff>0</xdr:rowOff>
    </xdr:from>
    <xdr:ext cx="104775" cy="228600"/>
    <xdr:sp macro="" textlink="">
      <xdr:nvSpPr>
        <xdr:cNvPr id="6052" name="Text Box 1"/>
        <xdr:cNvSpPr>
          <a:spLocks noChangeArrowheads="1"/>
        </xdr:cNvSpPr>
      </xdr:nvSpPr>
      <xdr:spPr bwMode="auto">
        <a:xfrm>
          <a:off x="0" y="114604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608</xdr:row>
      <xdr:rowOff>0</xdr:rowOff>
    </xdr:from>
    <xdr:ext cx="104775" cy="228600"/>
    <xdr:sp macro="" textlink="">
      <xdr:nvSpPr>
        <xdr:cNvPr id="6053" name="Text Box 1"/>
        <xdr:cNvSpPr>
          <a:spLocks noChangeArrowheads="1"/>
        </xdr:cNvSpPr>
      </xdr:nvSpPr>
      <xdr:spPr bwMode="auto">
        <a:xfrm>
          <a:off x="0" y="114604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608</xdr:row>
      <xdr:rowOff>0</xdr:rowOff>
    </xdr:from>
    <xdr:ext cx="104775" cy="228600"/>
    <xdr:sp macro="" textlink="">
      <xdr:nvSpPr>
        <xdr:cNvPr id="6054" name="Text Box 2"/>
        <xdr:cNvSpPr>
          <a:spLocks noChangeArrowheads="1"/>
        </xdr:cNvSpPr>
      </xdr:nvSpPr>
      <xdr:spPr bwMode="auto">
        <a:xfrm>
          <a:off x="0" y="114604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608</xdr:row>
      <xdr:rowOff>0</xdr:rowOff>
    </xdr:from>
    <xdr:ext cx="104775" cy="228600"/>
    <xdr:sp macro="" textlink="">
      <xdr:nvSpPr>
        <xdr:cNvPr id="6055" name="Text Box 1"/>
        <xdr:cNvSpPr>
          <a:spLocks noChangeArrowheads="1"/>
        </xdr:cNvSpPr>
      </xdr:nvSpPr>
      <xdr:spPr bwMode="auto">
        <a:xfrm>
          <a:off x="0" y="114604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56" name="Text Box 1"/>
        <xdr:cNvSpPr>
          <a:spLocks noChangeArrowheads="1"/>
        </xdr:cNvSpPr>
      </xdr:nvSpPr>
      <xdr:spPr bwMode="auto">
        <a:xfrm>
          <a:off x="0" y="11640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57" name="Text Box 2"/>
        <xdr:cNvSpPr>
          <a:spLocks noChangeArrowheads="1"/>
        </xdr:cNvSpPr>
      </xdr:nvSpPr>
      <xdr:spPr bwMode="auto">
        <a:xfrm>
          <a:off x="0" y="11640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58" name="Text Box 1"/>
        <xdr:cNvSpPr>
          <a:spLocks noChangeArrowheads="1"/>
        </xdr:cNvSpPr>
      </xdr:nvSpPr>
      <xdr:spPr bwMode="auto">
        <a:xfrm>
          <a:off x="0" y="11640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59" name="Text Box 2"/>
        <xdr:cNvSpPr>
          <a:spLocks noChangeArrowheads="1"/>
        </xdr:cNvSpPr>
      </xdr:nvSpPr>
      <xdr:spPr bwMode="auto">
        <a:xfrm>
          <a:off x="0" y="11640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60" name="Text Box 1"/>
        <xdr:cNvSpPr>
          <a:spLocks noChangeArrowheads="1"/>
        </xdr:cNvSpPr>
      </xdr:nvSpPr>
      <xdr:spPr bwMode="auto">
        <a:xfrm>
          <a:off x="0" y="11640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61" name="Text Box 2"/>
        <xdr:cNvSpPr>
          <a:spLocks noChangeArrowheads="1"/>
        </xdr:cNvSpPr>
      </xdr:nvSpPr>
      <xdr:spPr bwMode="auto">
        <a:xfrm>
          <a:off x="0" y="11640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62" name="Text Box 1"/>
        <xdr:cNvSpPr>
          <a:spLocks noChangeArrowheads="1"/>
        </xdr:cNvSpPr>
      </xdr:nvSpPr>
      <xdr:spPr bwMode="auto">
        <a:xfrm>
          <a:off x="0" y="11640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609</xdr:row>
      <xdr:rowOff>0</xdr:rowOff>
    </xdr:from>
    <xdr:ext cx="104775" cy="190500"/>
    <xdr:sp macro="" textlink="">
      <xdr:nvSpPr>
        <xdr:cNvPr id="6063" name="Text Box 2"/>
        <xdr:cNvSpPr>
          <a:spLocks noChangeArrowheads="1"/>
        </xdr:cNvSpPr>
      </xdr:nvSpPr>
      <xdr:spPr bwMode="auto">
        <a:xfrm>
          <a:off x="0" y="11640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95250</xdr:rowOff>
    </xdr:from>
    <xdr:ext cx="428625" cy="171450"/>
    <xdr:sp macro="" textlink="">
      <xdr:nvSpPr>
        <xdr:cNvPr id="6064" name="Text Box 2"/>
        <xdr:cNvSpPr>
          <a:spLocks noChangeArrowheads="1"/>
        </xdr:cNvSpPr>
      </xdr:nvSpPr>
      <xdr:spPr bwMode="auto">
        <a:xfrm>
          <a:off x="0" y="56959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95250</xdr:rowOff>
    </xdr:from>
    <xdr:ext cx="28575" cy="171450"/>
    <xdr:sp macro="" textlink="">
      <xdr:nvSpPr>
        <xdr:cNvPr id="6065" name="Text Box 2"/>
        <xdr:cNvSpPr>
          <a:spLocks noChangeArrowheads="1"/>
        </xdr:cNvSpPr>
      </xdr:nvSpPr>
      <xdr:spPr bwMode="auto">
        <a:xfrm>
          <a:off x="0" y="56959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90500"/>
    <xdr:sp macro="" textlink="">
      <xdr:nvSpPr>
        <xdr:cNvPr id="6066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90500"/>
    <xdr:sp macro="" textlink="">
      <xdr:nvSpPr>
        <xdr:cNvPr id="6067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90500"/>
    <xdr:sp macro="" textlink="">
      <xdr:nvSpPr>
        <xdr:cNvPr id="6068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90500"/>
    <xdr:sp macro="" textlink="">
      <xdr:nvSpPr>
        <xdr:cNvPr id="6069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90500"/>
    <xdr:sp macro="" textlink="">
      <xdr:nvSpPr>
        <xdr:cNvPr id="6070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90500"/>
    <xdr:sp macro="" textlink="">
      <xdr:nvSpPr>
        <xdr:cNvPr id="6071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90500"/>
    <xdr:sp macro="" textlink="">
      <xdr:nvSpPr>
        <xdr:cNvPr id="6072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90500"/>
    <xdr:sp macro="" textlink="">
      <xdr:nvSpPr>
        <xdr:cNvPr id="6073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95250</xdr:rowOff>
    </xdr:from>
    <xdr:ext cx="428625" cy="171450"/>
    <xdr:sp macro="" textlink="">
      <xdr:nvSpPr>
        <xdr:cNvPr id="6074" name="Text Box 2"/>
        <xdr:cNvSpPr>
          <a:spLocks noChangeArrowheads="1"/>
        </xdr:cNvSpPr>
      </xdr:nvSpPr>
      <xdr:spPr bwMode="auto">
        <a:xfrm>
          <a:off x="0" y="87249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95250</xdr:rowOff>
    </xdr:from>
    <xdr:ext cx="28575" cy="171450"/>
    <xdr:sp macro="" textlink="">
      <xdr:nvSpPr>
        <xdr:cNvPr id="6075" name="Text Box 2"/>
        <xdr:cNvSpPr>
          <a:spLocks noChangeArrowheads="1"/>
        </xdr:cNvSpPr>
      </xdr:nvSpPr>
      <xdr:spPr bwMode="auto">
        <a:xfrm>
          <a:off x="0" y="87249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0</xdr:rowOff>
    </xdr:from>
    <xdr:ext cx="104775" cy="190500"/>
    <xdr:sp macro="" textlink="">
      <xdr:nvSpPr>
        <xdr:cNvPr id="6076" name="Text Box 1"/>
        <xdr:cNvSpPr>
          <a:spLocks noChangeArrowheads="1"/>
        </xdr:cNvSpPr>
      </xdr:nvSpPr>
      <xdr:spPr bwMode="auto">
        <a:xfrm>
          <a:off x="0" y="862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0</xdr:rowOff>
    </xdr:from>
    <xdr:ext cx="104775" cy="190500"/>
    <xdr:sp macro="" textlink="">
      <xdr:nvSpPr>
        <xdr:cNvPr id="6077" name="Text Box 2"/>
        <xdr:cNvSpPr>
          <a:spLocks noChangeArrowheads="1"/>
        </xdr:cNvSpPr>
      </xdr:nvSpPr>
      <xdr:spPr bwMode="auto">
        <a:xfrm>
          <a:off x="0" y="862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0</xdr:rowOff>
    </xdr:from>
    <xdr:ext cx="104775" cy="190500"/>
    <xdr:sp macro="" textlink="">
      <xdr:nvSpPr>
        <xdr:cNvPr id="6078" name="Text Box 1"/>
        <xdr:cNvSpPr>
          <a:spLocks noChangeArrowheads="1"/>
        </xdr:cNvSpPr>
      </xdr:nvSpPr>
      <xdr:spPr bwMode="auto">
        <a:xfrm>
          <a:off x="0" y="862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0</xdr:rowOff>
    </xdr:from>
    <xdr:ext cx="104775" cy="190500"/>
    <xdr:sp macro="" textlink="">
      <xdr:nvSpPr>
        <xdr:cNvPr id="6079" name="Text Box 2"/>
        <xdr:cNvSpPr>
          <a:spLocks noChangeArrowheads="1"/>
        </xdr:cNvSpPr>
      </xdr:nvSpPr>
      <xdr:spPr bwMode="auto">
        <a:xfrm>
          <a:off x="0" y="862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0</xdr:rowOff>
    </xdr:from>
    <xdr:ext cx="104775" cy="190500"/>
    <xdr:sp macro="" textlink="">
      <xdr:nvSpPr>
        <xdr:cNvPr id="6080" name="Text Box 1"/>
        <xdr:cNvSpPr>
          <a:spLocks noChangeArrowheads="1"/>
        </xdr:cNvSpPr>
      </xdr:nvSpPr>
      <xdr:spPr bwMode="auto">
        <a:xfrm>
          <a:off x="0" y="862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0</xdr:rowOff>
    </xdr:from>
    <xdr:ext cx="104775" cy="190500"/>
    <xdr:sp macro="" textlink="">
      <xdr:nvSpPr>
        <xdr:cNvPr id="6081" name="Text Box 2"/>
        <xdr:cNvSpPr>
          <a:spLocks noChangeArrowheads="1"/>
        </xdr:cNvSpPr>
      </xdr:nvSpPr>
      <xdr:spPr bwMode="auto">
        <a:xfrm>
          <a:off x="0" y="862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0</xdr:rowOff>
    </xdr:from>
    <xdr:ext cx="104775" cy="190500"/>
    <xdr:sp macro="" textlink="">
      <xdr:nvSpPr>
        <xdr:cNvPr id="6082" name="Text Box 1"/>
        <xdr:cNvSpPr>
          <a:spLocks noChangeArrowheads="1"/>
        </xdr:cNvSpPr>
      </xdr:nvSpPr>
      <xdr:spPr bwMode="auto">
        <a:xfrm>
          <a:off x="0" y="862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0</xdr:rowOff>
    </xdr:from>
    <xdr:ext cx="104775" cy="190500"/>
    <xdr:sp macro="" textlink="">
      <xdr:nvSpPr>
        <xdr:cNvPr id="6083" name="Text Box 2"/>
        <xdr:cNvSpPr>
          <a:spLocks noChangeArrowheads="1"/>
        </xdr:cNvSpPr>
      </xdr:nvSpPr>
      <xdr:spPr bwMode="auto">
        <a:xfrm>
          <a:off x="0" y="862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182</xdr:row>
      <xdr:rowOff>0</xdr:rowOff>
    </xdr:from>
    <xdr:ext cx="104775" cy="190500"/>
    <xdr:sp macro="" textlink="">
      <xdr:nvSpPr>
        <xdr:cNvPr id="6084" name="Text Box 1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182</xdr:row>
      <xdr:rowOff>0</xdr:rowOff>
    </xdr:from>
    <xdr:ext cx="104775" cy="190500"/>
    <xdr:sp macro="" textlink="">
      <xdr:nvSpPr>
        <xdr:cNvPr id="6085" name="Text Box 2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182</xdr:row>
      <xdr:rowOff>0</xdr:rowOff>
    </xdr:from>
    <xdr:ext cx="104775" cy="190500"/>
    <xdr:sp macro="" textlink="">
      <xdr:nvSpPr>
        <xdr:cNvPr id="6086" name="Text Box 1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182</xdr:row>
      <xdr:rowOff>0</xdr:rowOff>
    </xdr:from>
    <xdr:ext cx="104775" cy="190500"/>
    <xdr:sp macro="" textlink="">
      <xdr:nvSpPr>
        <xdr:cNvPr id="6087" name="Text Box 2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182</xdr:row>
      <xdr:rowOff>0</xdr:rowOff>
    </xdr:from>
    <xdr:ext cx="104775" cy="190500"/>
    <xdr:sp macro="" textlink="">
      <xdr:nvSpPr>
        <xdr:cNvPr id="6088" name="Text Box 1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182</xdr:row>
      <xdr:rowOff>0</xdr:rowOff>
    </xdr:from>
    <xdr:ext cx="104775" cy="190500"/>
    <xdr:sp macro="" textlink="">
      <xdr:nvSpPr>
        <xdr:cNvPr id="6089" name="Text Box 2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182</xdr:row>
      <xdr:rowOff>0</xdr:rowOff>
    </xdr:from>
    <xdr:ext cx="104775" cy="190500"/>
    <xdr:sp macro="" textlink="">
      <xdr:nvSpPr>
        <xdr:cNvPr id="6090" name="Text Box 1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182</xdr:row>
      <xdr:rowOff>0</xdr:rowOff>
    </xdr:from>
    <xdr:ext cx="104775" cy="190500"/>
    <xdr:sp macro="" textlink="">
      <xdr:nvSpPr>
        <xdr:cNvPr id="6091" name="Text Box 2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182</xdr:row>
      <xdr:rowOff>0</xdr:rowOff>
    </xdr:from>
    <xdr:ext cx="104775" cy="190500"/>
    <xdr:sp macro="" textlink="">
      <xdr:nvSpPr>
        <xdr:cNvPr id="6092" name="Text Box 1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182</xdr:row>
      <xdr:rowOff>0</xdr:rowOff>
    </xdr:from>
    <xdr:ext cx="104775" cy="190500"/>
    <xdr:sp macro="" textlink="">
      <xdr:nvSpPr>
        <xdr:cNvPr id="6093" name="Text Box 2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182</xdr:row>
      <xdr:rowOff>0</xdr:rowOff>
    </xdr:from>
    <xdr:ext cx="104775" cy="190500"/>
    <xdr:sp macro="" textlink="">
      <xdr:nvSpPr>
        <xdr:cNvPr id="6094" name="Text Box 1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182</xdr:row>
      <xdr:rowOff>0</xdr:rowOff>
    </xdr:from>
    <xdr:ext cx="104775" cy="190500"/>
    <xdr:sp macro="" textlink="">
      <xdr:nvSpPr>
        <xdr:cNvPr id="6095" name="Text Box 2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182</xdr:row>
      <xdr:rowOff>0</xdr:rowOff>
    </xdr:from>
    <xdr:ext cx="104775" cy="190500"/>
    <xdr:sp macro="" textlink="">
      <xdr:nvSpPr>
        <xdr:cNvPr id="6096" name="Text Box 1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182</xdr:row>
      <xdr:rowOff>0</xdr:rowOff>
    </xdr:from>
    <xdr:ext cx="104775" cy="190500"/>
    <xdr:sp macro="" textlink="">
      <xdr:nvSpPr>
        <xdr:cNvPr id="6097" name="Text Box 2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182</xdr:row>
      <xdr:rowOff>0</xdr:rowOff>
    </xdr:from>
    <xdr:ext cx="104775" cy="190500"/>
    <xdr:sp macro="" textlink="">
      <xdr:nvSpPr>
        <xdr:cNvPr id="6098" name="Text Box 1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182</xdr:row>
      <xdr:rowOff>0</xdr:rowOff>
    </xdr:from>
    <xdr:ext cx="104775" cy="190500"/>
    <xdr:sp macro="" textlink="">
      <xdr:nvSpPr>
        <xdr:cNvPr id="6099" name="Text Box 2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200</xdr:row>
      <xdr:rowOff>0</xdr:rowOff>
    </xdr:from>
    <xdr:ext cx="104775" cy="190500"/>
    <xdr:sp macro="" textlink="">
      <xdr:nvSpPr>
        <xdr:cNvPr id="6100" name="Text Box 1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200</xdr:row>
      <xdr:rowOff>0</xdr:rowOff>
    </xdr:from>
    <xdr:ext cx="104775" cy="190500"/>
    <xdr:sp macro="" textlink="">
      <xdr:nvSpPr>
        <xdr:cNvPr id="6101" name="Text Box 2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200</xdr:row>
      <xdr:rowOff>0</xdr:rowOff>
    </xdr:from>
    <xdr:ext cx="104775" cy="190500"/>
    <xdr:sp macro="" textlink="">
      <xdr:nvSpPr>
        <xdr:cNvPr id="6102" name="Text Box 1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200</xdr:row>
      <xdr:rowOff>0</xdr:rowOff>
    </xdr:from>
    <xdr:ext cx="104775" cy="190500"/>
    <xdr:sp macro="" textlink="">
      <xdr:nvSpPr>
        <xdr:cNvPr id="6103" name="Text Box 2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200</xdr:row>
      <xdr:rowOff>0</xdr:rowOff>
    </xdr:from>
    <xdr:ext cx="104775" cy="190500"/>
    <xdr:sp macro="" textlink="">
      <xdr:nvSpPr>
        <xdr:cNvPr id="6104" name="Text Box 1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200</xdr:row>
      <xdr:rowOff>0</xdr:rowOff>
    </xdr:from>
    <xdr:ext cx="104775" cy="190500"/>
    <xdr:sp macro="" textlink="">
      <xdr:nvSpPr>
        <xdr:cNvPr id="6105" name="Text Box 2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200</xdr:row>
      <xdr:rowOff>0</xdr:rowOff>
    </xdr:from>
    <xdr:ext cx="104775" cy="190500"/>
    <xdr:sp macro="" textlink="">
      <xdr:nvSpPr>
        <xdr:cNvPr id="6106" name="Text Box 1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200</xdr:row>
      <xdr:rowOff>0</xdr:rowOff>
    </xdr:from>
    <xdr:ext cx="104775" cy="190500"/>
    <xdr:sp macro="" textlink="">
      <xdr:nvSpPr>
        <xdr:cNvPr id="6107" name="Text Box 2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200</xdr:row>
      <xdr:rowOff>0</xdr:rowOff>
    </xdr:from>
    <xdr:ext cx="104775" cy="190500"/>
    <xdr:sp macro="" textlink="">
      <xdr:nvSpPr>
        <xdr:cNvPr id="6108" name="Text Box 1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200</xdr:row>
      <xdr:rowOff>0</xdr:rowOff>
    </xdr:from>
    <xdr:ext cx="104775" cy="190500"/>
    <xdr:sp macro="" textlink="">
      <xdr:nvSpPr>
        <xdr:cNvPr id="6109" name="Text Box 2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200</xdr:row>
      <xdr:rowOff>0</xdr:rowOff>
    </xdr:from>
    <xdr:ext cx="104775" cy="190500"/>
    <xdr:sp macro="" textlink="">
      <xdr:nvSpPr>
        <xdr:cNvPr id="6110" name="Text Box 1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200</xdr:row>
      <xdr:rowOff>0</xdr:rowOff>
    </xdr:from>
    <xdr:ext cx="104775" cy="190500"/>
    <xdr:sp macro="" textlink="">
      <xdr:nvSpPr>
        <xdr:cNvPr id="6111" name="Text Box 2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200</xdr:row>
      <xdr:rowOff>0</xdr:rowOff>
    </xdr:from>
    <xdr:ext cx="104775" cy="190500"/>
    <xdr:sp macro="" textlink="">
      <xdr:nvSpPr>
        <xdr:cNvPr id="6112" name="Text Box 1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200</xdr:row>
      <xdr:rowOff>0</xdr:rowOff>
    </xdr:from>
    <xdr:ext cx="104775" cy="190500"/>
    <xdr:sp macro="" textlink="">
      <xdr:nvSpPr>
        <xdr:cNvPr id="6113" name="Text Box 2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200</xdr:row>
      <xdr:rowOff>0</xdr:rowOff>
    </xdr:from>
    <xdr:ext cx="104775" cy="190500"/>
    <xdr:sp macro="" textlink="">
      <xdr:nvSpPr>
        <xdr:cNvPr id="6114" name="Text Box 1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200</xdr:row>
      <xdr:rowOff>0</xdr:rowOff>
    </xdr:from>
    <xdr:ext cx="104775" cy="190500"/>
    <xdr:sp macro="" textlink="">
      <xdr:nvSpPr>
        <xdr:cNvPr id="6115" name="Text Box 2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274</xdr:row>
      <xdr:rowOff>95250</xdr:rowOff>
    </xdr:from>
    <xdr:ext cx="428625" cy="171450"/>
    <xdr:sp macro="" textlink="">
      <xdr:nvSpPr>
        <xdr:cNvPr id="6116" name="Text Box 2"/>
        <xdr:cNvSpPr>
          <a:spLocks noChangeArrowheads="1"/>
        </xdr:cNvSpPr>
      </xdr:nvSpPr>
      <xdr:spPr bwMode="auto">
        <a:xfrm>
          <a:off x="0" y="5344477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274</xdr:row>
      <xdr:rowOff>95250</xdr:rowOff>
    </xdr:from>
    <xdr:ext cx="28575" cy="171450"/>
    <xdr:sp macro="" textlink="">
      <xdr:nvSpPr>
        <xdr:cNvPr id="6117" name="Text Box 2"/>
        <xdr:cNvSpPr>
          <a:spLocks noChangeArrowheads="1"/>
        </xdr:cNvSpPr>
      </xdr:nvSpPr>
      <xdr:spPr bwMode="auto">
        <a:xfrm>
          <a:off x="0" y="5344477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274</xdr:row>
      <xdr:rowOff>0</xdr:rowOff>
    </xdr:from>
    <xdr:ext cx="104775" cy="190500"/>
    <xdr:sp macro="" textlink="">
      <xdr:nvSpPr>
        <xdr:cNvPr id="6118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274</xdr:row>
      <xdr:rowOff>0</xdr:rowOff>
    </xdr:from>
    <xdr:ext cx="104775" cy="190500"/>
    <xdr:sp macro="" textlink="">
      <xdr:nvSpPr>
        <xdr:cNvPr id="6119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274</xdr:row>
      <xdr:rowOff>0</xdr:rowOff>
    </xdr:from>
    <xdr:ext cx="104775" cy="190500"/>
    <xdr:sp macro="" textlink="">
      <xdr:nvSpPr>
        <xdr:cNvPr id="6120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274</xdr:row>
      <xdr:rowOff>0</xdr:rowOff>
    </xdr:from>
    <xdr:ext cx="104775" cy="190500"/>
    <xdr:sp macro="" textlink="">
      <xdr:nvSpPr>
        <xdr:cNvPr id="6121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274</xdr:row>
      <xdr:rowOff>0</xdr:rowOff>
    </xdr:from>
    <xdr:ext cx="104775" cy="190500"/>
    <xdr:sp macro="" textlink="">
      <xdr:nvSpPr>
        <xdr:cNvPr id="6122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274</xdr:row>
      <xdr:rowOff>0</xdr:rowOff>
    </xdr:from>
    <xdr:ext cx="104775" cy="190500"/>
    <xdr:sp macro="" textlink="">
      <xdr:nvSpPr>
        <xdr:cNvPr id="6123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274</xdr:row>
      <xdr:rowOff>0</xdr:rowOff>
    </xdr:from>
    <xdr:ext cx="104775" cy="190500"/>
    <xdr:sp macro="" textlink="">
      <xdr:nvSpPr>
        <xdr:cNvPr id="6124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274</xdr:row>
      <xdr:rowOff>0</xdr:rowOff>
    </xdr:from>
    <xdr:ext cx="104775" cy="190500"/>
    <xdr:sp macro="" textlink="">
      <xdr:nvSpPr>
        <xdr:cNvPr id="6125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274</xdr:row>
      <xdr:rowOff>95250</xdr:rowOff>
    </xdr:from>
    <xdr:ext cx="428625" cy="171450"/>
    <xdr:sp macro="" textlink="">
      <xdr:nvSpPr>
        <xdr:cNvPr id="6126" name="Text Box 2"/>
        <xdr:cNvSpPr>
          <a:spLocks noChangeArrowheads="1"/>
        </xdr:cNvSpPr>
      </xdr:nvSpPr>
      <xdr:spPr bwMode="auto">
        <a:xfrm>
          <a:off x="0" y="5344477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274</xdr:row>
      <xdr:rowOff>95250</xdr:rowOff>
    </xdr:from>
    <xdr:ext cx="28575" cy="171450"/>
    <xdr:sp macro="" textlink="">
      <xdr:nvSpPr>
        <xdr:cNvPr id="6127" name="Text Box 2"/>
        <xdr:cNvSpPr>
          <a:spLocks noChangeArrowheads="1"/>
        </xdr:cNvSpPr>
      </xdr:nvSpPr>
      <xdr:spPr bwMode="auto">
        <a:xfrm>
          <a:off x="0" y="5344477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274</xdr:row>
      <xdr:rowOff>0</xdr:rowOff>
    </xdr:from>
    <xdr:ext cx="104775" cy="190500"/>
    <xdr:sp macro="" textlink="">
      <xdr:nvSpPr>
        <xdr:cNvPr id="6128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274</xdr:row>
      <xdr:rowOff>0</xdr:rowOff>
    </xdr:from>
    <xdr:ext cx="104775" cy="190500"/>
    <xdr:sp macro="" textlink="">
      <xdr:nvSpPr>
        <xdr:cNvPr id="6129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274</xdr:row>
      <xdr:rowOff>0</xdr:rowOff>
    </xdr:from>
    <xdr:ext cx="104775" cy="190500"/>
    <xdr:sp macro="" textlink="">
      <xdr:nvSpPr>
        <xdr:cNvPr id="6130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274</xdr:row>
      <xdr:rowOff>0</xdr:rowOff>
    </xdr:from>
    <xdr:ext cx="104775" cy="190500"/>
    <xdr:sp macro="" textlink="">
      <xdr:nvSpPr>
        <xdr:cNvPr id="6131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274</xdr:row>
      <xdr:rowOff>0</xdr:rowOff>
    </xdr:from>
    <xdr:ext cx="104775" cy="190500"/>
    <xdr:sp macro="" textlink="">
      <xdr:nvSpPr>
        <xdr:cNvPr id="6132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274</xdr:row>
      <xdr:rowOff>0</xdr:rowOff>
    </xdr:from>
    <xdr:ext cx="104775" cy="190500"/>
    <xdr:sp macro="" textlink="">
      <xdr:nvSpPr>
        <xdr:cNvPr id="6133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274</xdr:row>
      <xdr:rowOff>0</xdr:rowOff>
    </xdr:from>
    <xdr:ext cx="104775" cy="190500"/>
    <xdr:sp macro="" textlink="">
      <xdr:nvSpPr>
        <xdr:cNvPr id="6134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274</xdr:row>
      <xdr:rowOff>0</xdr:rowOff>
    </xdr:from>
    <xdr:ext cx="104775" cy="190500"/>
    <xdr:sp macro="" textlink="">
      <xdr:nvSpPr>
        <xdr:cNvPr id="6135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298</xdr:row>
      <xdr:rowOff>95250</xdr:rowOff>
    </xdr:from>
    <xdr:ext cx="428625" cy="171450"/>
    <xdr:sp macro="" textlink="">
      <xdr:nvSpPr>
        <xdr:cNvPr id="6136" name="Text Box 2"/>
        <xdr:cNvSpPr>
          <a:spLocks noChangeArrowheads="1"/>
        </xdr:cNvSpPr>
      </xdr:nvSpPr>
      <xdr:spPr bwMode="auto">
        <a:xfrm>
          <a:off x="0" y="57473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298</xdr:row>
      <xdr:rowOff>95250</xdr:rowOff>
    </xdr:from>
    <xdr:ext cx="28575" cy="171450"/>
    <xdr:sp macro="" textlink="">
      <xdr:nvSpPr>
        <xdr:cNvPr id="6137" name="Text Box 2"/>
        <xdr:cNvSpPr>
          <a:spLocks noChangeArrowheads="1"/>
        </xdr:cNvSpPr>
      </xdr:nvSpPr>
      <xdr:spPr bwMode="auto">
        <a:xfrm>
          <a:off x="0" y="57473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298</xdr:row>
      <xdr:rowOff>0</xdr:rowOff>
    </xdr:from>
    <xdr:ext cx="104775" cy="190500"/>
    <xdr:sp macro="" textlink="">
      <xdr:nvSpPr>
        <xdr:cNvPr id="6138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298</xdr:row>
      <xdr:rowOff>0</xdr:rowOff>
    </xdr:from>
    <xdr:ext cx="104775" cy="190500"/>
    <xdr:sp macro="" textlink="">
      <xdr:nvSpPr>
        <xdr:cNvPr id="6139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298</xdr:row>
      <xdr:rowOff>0</xdr:rowOff>
    </xdr:from>
    <xdr:ext cx="104775" cy="190500"/>
    <xdr:sp macro="" textlink="">
      <xdr:nvSpPr>
        <xdr:cNvPr id="6140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298</xdr:row>
      <xdr:rowOff>0</xdr:rowOff>
    </xdr:from>
    <xdr:ext cx="104775" cy="190500"/>
    <xdr:sp macro="" textlink="">
      <xdr:nvSpPr>
        <xdr:cNvPr id="6141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298</xdr:row>
      <xdr:rowOff>0</xdr:rowOff>
    </xdr:from>
    <xdr:ext cx="104775" cy="190500"/>
    <xdr:sp macro="" textlink="">
      <xdr:nvSpPr>
        <xdr:cNvPr id="6142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298</xdr:row>
      <xdr:rowOff>0</xdr:rowOff>
    </xdr:from>
    <xdr:ext cx="104775" cy="190500"/>
    <xdr:sp macro="" textlink="">
      <xdr:nvSpPr>
        <xdr:cNvPr id="6143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298</xdr:row>
      <xdr:rowOff>0</xdr:rowOff>
    </xdr:from>
    <xdr:ext cx="104775" cy="190500"/>
    <xdr:sp macro="" textlink="">
      <xdr:nvSpPr>
        <xdr:cNvPr id="6144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298</xdr:row>
      <xdr:rowOff>0</xdr:rowOff>
    </xdr:from>
    <xdr:ext cx="104775" cy="190500"/>
    <xdr:sp macro="" textlink="">
      <xdr:nvSpPr>
        <xdr:cNvPr id="6145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298</xdr:row>
      <xdr:rowOff>95250</xdr:rowOff>
    </xdr:from>
    <xdr:ext cx="428625" cy="171450"/>
    <xdr:sp macro="" textlink="">
      <xdr:nvSpPr>
        <xdr:cNvPr id="6146" name="Text Box 2"/>
        <xdr:cNvSpPr>
          <a:spLocks noChangeArrowheads="1"/>
        </xdr:cNvSpPr>
      </xdr:nvSpPr>
      <xdr:spPr bwMode="auto">
        <a:xfrm>
          <a:off x="0" y="57473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298</xdr:row>
      <xdr:rowOff>95250</xdr:rowOff>
    </xdr:from>
    <xdr:ext cx="28575" cy="171450"/>
    <xdr:sp macro="" textlink="">
      <xdr:nvSpPr>
        <xdr:cNvPr id="6147" name="Text Box 2"/>
        <xdr:cNvSpPr>
          <a:spLocks noChangeArrowheads="1"/>
        </xdr:cNvSpPr>
      </xdr:nvSpPr>
      <xdr:spPr bwMode="auto">
        <a:xfrm>
          <a:off x="0" y="57473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298</xdr:row>
      <xdr:rowOff>0</xdr:rowOff>
    </xdr:from>
    <xdr:ext cx="104775" cy="190500"/>
    <xdr:sp macro="" textlink="">
      <xdr:nvSpPr>
        <xdr:cNvPr id="6148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298</xdr:row>
      <xdr:rowOff>0</xdr:rowOff>
    </xdr:from>
    <xdr:ext cx="104775" cy="190500"/>
    <xdr:sp macro="" textlink="">
      <xdr:nvSpPr>
        <xdr:cNvPr id="6149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298</xdr:row>
      <xdr:rowOff>0</xdr:rowOff>
    </xdr:from>
    <xdr:ext cx="104775" cy="190500"/>
    <xdr:sp macro="" textlink="">
      <xdr:nvSpPr>
        <xdr:cNvPr id="6150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298</xdr:row>
      <xdr:rowOff>0</xdr:rowOff>
    </xdr:from>
    <xdr:ext cx="104775" cy="190500"/>
    <xdr:sp macro="" textlink="">
      <xdr:nvSpPr>
        <xdr:cNvPr id="6151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298</xdr:row>
      <xdr:rowOff>0</xdr:rowOff>
    </xdr:from>
    <xdr:ext cx="104775" cy="190500"/>
    <xdr:sp macro="" textlink="">
      <xdr:nvSpPr>
        <xdr:cNvPr id="6152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298</xdr:row>
      <xdr:rowOff>0</xdr:rowOff>
    </xdr:from>
    <xdr:ext cx="104775" cy="190500"/>
    <xdr:sp macro="" textlink="">
      <xdr:nvSpPr>
        <xdr:cNvPr id="6153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298</xdr:row>
      <xdr:rowOff>0</xdr:rowOff>
    </xdr:from>
    <xdr:ext cx="104775" cy="190500"/>
    <xdr:sp macro="" textlink="">
      <xdr:nvSpPr>
        <xdr:cNvPr id="6154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298</xdr:row>
      <xdr:rowOff>0</xdr:rowOff>
    </xdr:from>
    <xdr:ext cx="104775" cy="190500"/>
    <xdr:sp macro="" textlink="">
      <xdr:nvSpPr>
        <xdr:cNvPr id="6155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95250</xdr:rowOff>
    </xdr:from>
    <xdr:ext cx="428625" cy="171450"/>
    <xdr:sp macro="" textlink="">
      <xdr:nvSpPr>
        <xdr:cNvPr id="6156" name="Text Box 2"/>
        <xdr:cNvSpPr>
          <a:spLocks noChangeArrowheads="1"/>
        </xdr:cNvSpPr>
      </xdr:nvSpPr>
      <xdr:spPr bwMode="auto">
        <a:xfrm>
          <a:off x="0" y="7097077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95250</xdr:rowOff>
    </xdr:from>
    <xdr:ext cx="28575" cy="171450"/>
    <xdr:sp macro="" textlink="">
      <xdr:nvSpPr>
        <xdr:cNvPr id="6157" name="Text Box 2"/>
        <xdr:cNvSpPr>
          <a:spLocks noChangeArrowheads="1"/>
        </xdr:cNvSpPr>
      </xdr:nvSpPr>
      <xdr:spPr bwMode="auto">
        <a:xfrm>
          <a:off x="0" y="7097077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0</xdr:rowOff>
    </xdr:from>
    <xdr:ext cx="104775" cy="190500"/>
    <xdr:sp macro="" textlink="">
      <xdr:nvSpPr>
        <xdr:cNvPr id="6158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0</xdr:rowOff>
    </xdr:from>
    <xdr:ext cx="104775" cy="190500"/>
    <xdr:sp macro="" textlink="">
      <xdr:nvSpPr>
        <xdr:cNvPr id="6159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0</xdr:rowOff>
    </xdr:from>
    <xdr:ext cx="104775" cy="190500"/>
    <xdr:sp macro="" textlink="">
      <xdr:nvSpPr>
        <xdr:cNvPr id="6160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0</xdr:rowOff>
    </xdr:from>
    <xdr:ext cx="104775" cy="190500"/>
    <xdr:sp macro="" textlink="">
      <xdr:nvSpPr>
        <xdr:cNvPr id="6161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0</xdr:rowOff>
    </xdr:from>
    <xdr:ext cx="104775" cy="190500"/>
    <xdr:sp macro="" textlink="">
      <xdr:nvSpPr>
        <xdr:cNvPr id="6162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0</xdr:rowOff>
    </xdr:from>
    <xdr:ext cx="104775" cy="190500"/>
    <xdr:sp macro="" textlink="">
      <xdr:nvSpPr>
        <xdr:cNvPr id="6163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0</xdr:rowOff>
    </xdr:from>
    <xdr:ext cx="104775" cy="190500"/>
    <xdr:sp macro="" textlink="">
      <xdr:nvSpPr>
        <xdr:cNvPr id="6164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0</xdr:rowOff>
    </xdr:from>
    <xdr:ext cx="104775" cy="190500"/>
    <xdr:sp macro="" textlink="">
      <xdr:nvSpPr>
        <xdr:cNvPr id="6165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95250</xdr:rowOff>
    </xdr:from>
    <xdr:ext cx="428625" cy="171450"/>
    <xdr:sp macro="" textlink="">
      <xdr:nvSpPr>
        <xdr:cNvPr id="6166" name="Text Box 2"/>
        <xdr:cNvSpPr>
          <a:spLocks noChangeArrowheads="1"/>
        </xdr:cNvSpPr>
      </xdr:nvSpPr>
      <xdr:spPr bwMode="auto">
        <a:xfrm>
          <a:off x="0" y="7097077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95250</xdr:rowOff>
    </xdr:from>
    <xdr:ext cx="28575" cy="171450"/>
    <xdr:sp macro="" textlink="">
      <xdr:nvSpPr>
        <xdr:cNvPr id="6167" name="Text Box 2"/>
        <xdr:cNvSpPr>
          <a:spLocks noChangeArrowheads="1"/>
        </xdr:cNvSpPr>
      </xdr:nvSpPr>
      <xdr:spPr bwMode="auto">
        <a:xfrm>
          <a:off x="0" y="7097077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0</xdr:rowOff>
    </xdr:from>
    <xdr:ext cx="104775" cy="190500"/>
    <xdr:sp macro="" textlink="">
      <xdr:nvSpPr>
        <xdr:cNvPr id="6168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0</xdr:rowOff>
    </xdr:from>
    <xdr:ext cx="104775" cy="190500"/>
    <xdr:sp macro="" textlink="">
      <xdr:nvSpPr>
        <xdr:cNvPr id="6169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0</xdr:rowOff>
    </xdr:from>
    <xdr:ext cx="104775" cy="190500"/>
    <xdr:sp macro="" textlink="">
      <xdr:nvSpPr>
        <xdr:cNvPr id="6170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0</xdr:rowOff>
    </xdr:from>
    <xdr:ext cx="104775" cy="190500"/>
    <xdr:sp macro="" textlink="">
      <xdr:nvSpPr>
        <xdr:cNvPr id="6171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0</xdr:rowOff>
    </xdr:from>
    <xdr:ext cx="104775" cy="190500"/>
    <xdr:sp macro="" textlink="">
      <xdr:nvSpPr>
        <xdr:cNvPr id="6172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0</xdr:rowOff>
    </xdr:from>
    <xdr:ext cx="104775" cy="190500"/>
    <xdr:sp macro="" textlink="">
      <xdr:nvSpPr>
        <xdr:cNvPr id="6173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0</xdr:rowOff>
    </xdr:from>
    <xdr:ext cx="104775" cy="190500"/>
    <xdr:sp macro="" textlink="">
      <xdr:nvSpPr>
        <xdr:cNvPr id="6174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0</xdr:rowOff>
    </xdr:from>
    <xdr:ext cx="104775" cy="190500"/>
    <xdr:sp macro="" textlink="">
      <xdr:nvSpPr>
        <xdr:cNvPr id="6175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384</xdr:row>
      <xdr:rowOff>95250</xdr:rowOff>
    </xdr:from>
    <xdr:ext cx="428625" cy="171450"/>
    <xdr:sp macro="" textlink="">
      <xdr:nvSpPr>
        <xdr:cNvPr id="6176" name="Text Box 2"/>
        <xdr:cNvSpPr>
          <a:spLocks noChangeArrowheads="1"/>
        </xdr:cNvSpPr>
      </xdr:nvSpPr>
      <xdr:spPr bwMode="auto">
        <a:xfrm>
          <a:off x="0" y="74999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384</xdr:row>
      <xdr:rowOff>95250</xdr:rowOff>
    </xdr:from>
    <xdr:ext cx="28575" cy="171450"/>
    <xdr:sp macro="" textlink="">
      <xdr:nvSpPr>
        <xdr:cNvPr id="6177" name="Text Box 2"/>
        <xdr:cNvSpPr>
          <a:spLocks noChangeArrowheads="1"/>
        </xdr:cNvSpPr>
      </xdr:nvSpPr>
      <xdr:spPr bwMode="auto">
        <a:xfrm>
          <a:off x="0" y="74999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384</xdr:row>
      <xdr:rowOff>0</xdr:rowOff>
    </xdr:from>
    <xdr:ext cx="104775" cy="190500"/>
    <xdr:sp macro="" textlink="">
      <xdr:nvSpPr>
        <xdr:cNvPr id="6178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384</xdr:row>
      <xdr:rowOff>0</xdr:rowOff>
    </xdr:from>
    <xdr:ext cx="104775" cy="190500"/>
    <xdr:sp macro="" textlink="">
      <xdr:nvSpPr>
        <xdr:cNvPr id="6179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384</xdr:row>
      <xdr:rowOff>0</xdr:rowOff>
    </xdr:from>
    <xdr:ext cx="104775" cy="190500"/>
    <xdr:sp macro="" textlink="">
      <xdr:nvSpPr>
        <xdr:cNvPr id="6180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384</xdr:row>
      <xdr:rowOff>0</xdr:rowOff>
    </xdr:from>
    <xdr:ext cx="104775" cy="190500"/>
    <xdr:sp macro="" textlink="">
      <xdr:nvSpPr>
        <xdr:cNvPr id="6181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384</xdr:row>
      <xdr:rowOff>0</xdr:rowOff>
    </xdr:from>
    <xdr:ext cx="104775" cy="190500"/>
    <xdr:sp macro="" textlink="">
      <xdr:nvSpPr>
        <xdr:cNvPr id="6182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384</xdr:row>
      <xdr:rowOff>0</xdr:rowOff>
    </xdr:from>
    <xdr:ext cx="104775" cy="190500"/>
    <xdr:sp macro="" textlink="">
      <xdr:nvSpPr>
        <xdr:cNvPr id="6183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384</xdr:row>
      <xdr:rowOff>0</xdr:rowOff>
    </xdr:from>
    <xdr:ext cx="104775" cy="190500"/>
    <xdr:sp macro="" textlink="">
      <xdr:nvSpPr>
        <xdr:cNvPr id="6184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384</xdr:row>
      <xdr:rowOff>0</xdr:rowOff>
    </xdr:from>
    <xdr:ext cx="104775" cy="190500"/>
    <xdr:sp macro="" textlink="">
      <xdr:nvSpPr>
        <xdr:cNvPr id="6185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384</xdr:row>
      <xdr:rowOff>95250</xdr:rowOff>
    </xdr:from>
    <xdr:ext cx="428625" cy="171450"/>
    <xdr:sp macro="" textlink="">
      <xdr:nvSpPr>
        <xdr:cNvPr id="6186" name="Text Box 2"/>
        <xdr:cNvSpPr>
          <a:spLocks noChangeArrowheads="1"/>
        </xdr:cNvSpPr>
      </xdr:nvSpPr>
      <xdr:spPr bwMode="auto">
        <a:xfrm>
          <a:off x="0" y="74999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384</xdr:row>
      <xdr:rowOff>95250</xdr:rowOff>
    </xdr:from>
    <xdr:ext cx="28575" cy="171450"/>
    <xdr:sp macro="" textlink="">
      <xdr:nvSpPr>
        <xdr:cNvPr id="6187" name="Text Box 2"/>
        <xdr:cNvSpPr>
          <a:spLocks noChangeArrowheads="1"/>
        </xdr:cNvSpPr>
      </xdr:nvSpPr>
      <xdr:spPr bwMode="auto">
        <a:xfrm>
          <a:off x="0" y="74999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384</xdr:row>
      <xdr:rowOff>0</xdr:rowOff>
    </xdr:from>
    <xdr:ext cx="104775" cy="190500"/>
    <xdr:sp macro="" textlink="">
      <xdr:nvSpPr>
        <xdr:cNvPr id="6188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384</xdr:row>
      <xdr:rowOff>0</xdr:rowOff>
    </xdr:from>
    <xdr:ext cx="104775" cy="190500"/>
    <xdr:sp macro="" textlink="">
      <xdr:nvSpPr>
        <xdr:cNvPr id="6189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384</xdr:row>
      <xdr:rowOff>0</xdr:rowOff>
    </xdr:from>
    <xdr:ext cx="104775" cy="190500"/>
    <xdr:sp macro="" textlink="">
      <xdr:nvSpPr>
        <xdr:cNvPr id="6190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384</xdr:row>
      <xdr:rowOff>0</xdr:rowOff>
    </xdr:from>
    <xdr:ext cx="104775" cy="190500"/>
    <xdr:sp macro="" textlink="">
      <xdr:nvSpPr>
        <xdr:cNvPr id="6191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384</xdr:row>
      <xdr:rowOff>0</xdr:rowOff>
    </xdr:from>
    <xdr:ext cx="104775" cy="190500"/>
    <xdr:sp macro="" textlink="">
      <xdr:nvSpPr>
        <xdr:cNvPr id="6192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384</xdr:row>
      <xdr:rowOff>0</xdr:rowOff>
    </xdr:from>
    <xdr:ext cx="104775" cy="190500"/>
    <xdr:sp macro="" textlink="">
      <xdr:nvSpPr>
        <xdr:cNvPr id="6193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384</xdr:row>
      <xdr:rowOff>0</xdr:rowOff>
    </xdr:from>
    <xdr:ext cx="104775" cy="190500"/>
    <xdr:sp macro="" textlink="">
      <xdr:nvSpPr>
        <xdr:cNvPr id="6194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384</xdr:row>
      <xdr:rowOff>0</xdr:rowOff>
    </xdr:from>
    <xdr:ext cx="104775" cy="190500"/>
    <xdr:sp macro="" textlink="">
      <xdr:nvSpPr>
        <xdr:cNvPr id="6195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95250</xdr:rowOff>
    </xdr:from>
    <xdr:ext cx="428625" cy="171450"/>
    <xdr:sp macro="" textlink="">
      <xdr:nvSpPr>
        <xdr:cNvPr id="6196" name="Text Box 2"/>
        <xdr:cNvSpPr>
          <a:spLocks noChangeArrowheads="1"/>
        </xdr:cNvSpPr>
      </xdr:nvSpPr>
      <xdr:spPr bwMode="auto">
        <a:xfrm>
          <a:off x="0" y="887063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95250</xdr:rowOff>
    </xdr:from>
    <xdr:ext cx="28575" cy="171450"/>
    <xdr:sp macro="" textlink="">
      <xdr:nvSpPr>
        <xdr:cNvPr id="6197" name="Text Box 2"/>
        <xdr:cNvSpPr>
          <a:spLocks noChangeArrowheads="1"/>
        </xdr:cNvSpPr>
      </xdr:nvSpPr>
      <xdr:spPr bwMode="auto">
        <a:xfrm>
          <a:off x="0" y="887063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198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199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00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01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02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03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04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05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95250</xdr:rowOff>
    </xdr:from>
    <xdr:ext cx="428625" cy="171450"/>
    <xdr:sp macro="" textlink="">
      <xdr:nvSpPr>
        <xdr:cNvPr id="6206" name="Text Box 2"/>
        <xdr:cNvSpPr>
          <a:spLocks noChangeArrowheads="1"/>
        </xdr:cNvSpPr>
      </xdr:nvSpPr>
      <xdr:spPr bwMode="auto">
        <a:xfrm>
          <a:off x="0" y="887063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95250</xdr:rowOff>
    </xdr:from>
    <xdr:ext cx="28575" cy="171450"/>
    <xdr:sp macro="" textlink="">
      <xdr:nvSpPr>
        <xdr:cNvPr id="6207" name="Text Box 2"/>
        <xdr:cNvSpPr>
          <a:spLocks noChangeArrowheads="1"/>
        </xdr:cNvSpPr>
      </xdr:nvSpPr>
      <xdr:spPr bwMode="auto">
        <a:xfrm>
          <a:off x="0" y="887063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08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09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10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11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12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13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14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15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95250</xdr:rowOff>
    </xdr:from>
    <xdr:ext cx="428625" cy="171450"/>
    <xdr:sp macro="" textlink="">
      <xdr:nvSpPr>
        <xdr:cNvPr id="6216" name="Text Box 2"/>
        <xdr:cNvSpPr>
          <a:spLocks noChangeArrowheads="1"/>
        </xdr:cNvSpPr>
      </xdr:nvSpPr>
      <xdr:spPr bwMode="auto">
        <a:xfrm>
          <a:off x="0" y="887063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95250</xdr:rowOff>
    </xdr:from>
    <xdr:ext cx="28575" cy="171450"/>
    <xdr:sp macro="" textlink="">
      <xdr:nvSpPr>
        <xdr:cNvPr id="6217" name="Text Box 2"/>
        <xdr:cNvSpPr>
          <a:spLocks noChangeArrowheads="1"/>
        </xdr:cNvSpPr>
      </xdr:nvSpPr>
      <xdr:spPr bwMode="auto">
        <a:xfrm>
          <a:off x="0" y="887063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18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19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20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21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22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23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24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25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95250</xdr:rowOff>
    </xdr:from>
    <xdr:ext cx="428625" cy="171450"/>
    <xdr:sp macro="" textlink="">
      <xdr:nvSpPr>
        <xdr:cNvPr id="6226" name="Text Box 2"/>
        <xdr:cNvSpPr>
          <a:spLocks noChangeArrowheads="1"/>
        </xdr:cNvSpPr>
      </xdr:nvSpPr>
      <xdr:spPr bwMode="auto">
        <a:xfrm>
          <a:off x="0" y="887063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95250</xdr:rowOff>
    </xdr:from>
    <xdr:ext cx="28575" cy="171450"/>
    <xdr:sp macro="" textlink="">
      <xdr:nvSpPr>
        <xdr:cNvPr id="6227" name="Text Box 2"/>
        <xdr:cNvSpPr>
          <a:spLocks noChangeArrowheads="1"/>
        </xdr:cNvSpPr>
      </xdr:nvSpPr>
      <xdr:spPr bwMode="auto">
        <a:xfrm>
          <a:off x="0" y="887063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28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29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30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31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32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33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34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459</xdr:row>
      <xdr:rowOff>0</xdr:rowOff>
    </xdr:from>
    <xdr:ext cx="104775" cy="190500"/>
    <xdr:sp macro="" textlink="">
      <xdr:nvSpPr>
        <xdr:cNvPr id="6235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95250</xdr:rowOff>
    </xdr:from>
    <xdr:ext cx="428625" cy="171450"/>
    <xdr:sp macro="" textlink="">
      <xdr:nvSpPr>
        <xdr:cNvPr id="6236" name="Text Box 2"/>
        <xdr:cNvSpPr>
          <a:spLocks noChangeArrowheads="1"/>
        </xdr:cNvSpPr>
      </xdr:nvSpPr>
      <xdr:spPr bwMode="auto">
        <a:xfrm>
          <a:off x="0" y="927354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95250</xdr:rowOff>
    </xdr:from>
    <xdr:ext cx="28575" cy="171450"/>
    <xdr:sp macro="" textlink="">
      <xdr:nvSpPr>
        <xdr:cNvPr id="6237" name="Text Box 2"/>
        <xdr:cNvSpPr>
          <a:spLocks noChangeArrowheads="1"/>
        </xdr:cNvSpPr>
      </xdr:nvSpPr>
      <xdr:spPr bwMode="auto">
        <a:xfrm>
          <a:off x="0" y="927354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38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39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40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41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42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43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44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45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95250</xdr:rowOff>
    </xdr:from>
    <xdr:ext cx="428625" cy="171450"/>
    <xdr:sp macro="" textlink="">
      <xdr:nvSpPr>
        <xdr:cNvPr id="6246" name="Text Box 2"/>
        <xdr:cNvSpPr>
          <a:spLocks noChangeArrowheads="1"/>
        </xdr:cNvSpPr>
      </xdr:nvSpPr>
      <xdr:spPr bwMode="auto">
        <a:xfrm>
          <a:off x="0" y="927354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95250</xdr:rowOff>
    </xdr:from>
    <xdr:ext cx="28575" cy="171450"/>
    <xdr:sp macro="" textlink="">
      <xdr:nvSpPr>
        <xdr:cNvPr id="6247" name="Text Box 2"/>
        <xdr:cNvSpPr>
          <a:spLocks noChangeArrowheads="1"/>
        </xdr:cNvSpPr>
      </xdr:nvSpPr>
      <xdr:spPr bwMode="auto">
        <a:xfrm>
          <a:off x="0" y="927354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48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49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50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51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52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53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54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55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95250</xdr:rowOff>
    </xdr:from>
    <xdr:ext cx="428625" cy="171450"/>
    <xdr:sp macro="" textlink="">
      <xdr:nvSpPr>
        <xdr:cNvPr id="6256" name="Text Box 2"/>
        <xdr:cNvSpPr>
          <a:spLocks noChangeArrowheads="1"/>
        </xdr:cNvSpPr>
      </xdr:nvSpPr>
      <xdr:spPr bwMode="auto">
        <a:xfrm>
          <a:off x="0" y="927354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95250</xdr:rowOff>
    </xdr:from>
    <xdr:ext cx="28575" cy="171450"/>
    <xdr:sp macro="" textlink="">
      <xdr:nvSpPr>
        <xdr:cNvPr id="6257" name="Text Box 2"/>
        <xdr:cNvSpPr>
          <a:spLocks noChangeArrowheads="1"/>
        </xdr:cNvSpPr>
      </xdr:nvSpPr>
      <xdr:spPr bwMode="auto">
        <a:xfrm>
          <a:off x="0" y="927354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58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59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60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61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62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63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64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65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95250</xdr:rowOff>
    </xdr:from>
    <xdr:ext cx="428625" cy="171450"/>
    <xdr:sp macro="" textlink="">
      <xdr:nvSpPr>
        <xdr:cNvPr id="6266" name="Text Box 2"/>
        <xdr:cNvSpPr>
          <a:spLocks noChangeArrowheads="1"/>
        </xdr:cNvSpPr>
      </xdr:nvSpPr>
      <xdr:spPr bwMode="auto">
        <a:xfrm>
          <a:off x="0" y="927354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95250</xdr:rowOff>
    </xdr:from>
    <xdr:ext cx="28575" cy="171450"/>
    <xdr:sp macro="" textlink="">
      <xdr:nvSpPr>
        <xdr:cNvPr id="6267" name="Text Box 2"/>
        <xdr:cNvSpPr>
          <a:spLocks noChangeArrowheads="1"/>
        </xdr:cNvSpPr>
      </xdr:nvSpPr>
      <xdr:spPr bwMode="auto">
        <a:xfrm>
          <a:off x="0" y="927354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68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69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70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71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72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73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74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483</xdr:row>
      <xdr:rowOff>0</xdr:rowOff>
    </xdr:from>
    <xdr:ext cx="104775" cy="190500"/>
    <xdr:sp macro="" textlink="">
      <xdr:nvSpPr>
        <xdr:cNvPr id="6275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599</xdr:row>
      <xdr:rowOff>95250</xdr:rowOff>
    </xdr:from>
    <xdr:ext cx="428625" cy="171450"/>
    <xdr:sp macro="" textlink="">
      <xdr:nvSpPr>
        <xdr:cNvPr id="6276" name="Text Box 2"/>
        <xdr:cNvSpPr>
          <a:spLocks noChangeArrowheads="1"/>
        </xdr:cNvSpPr>
      </xdr:nvSpPr>
      <xdr:spPr bwMode="auto">
        <a:xfrm>
          <a:off x="0" y="1200150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599</xdr:row>
      <xdr:rowOff>95250</xdr:rowOff>
    </xdr:from>
    <xdr:ext cx="28575" cy="171450"/>
    <xdr:sp macro="" textlink="">
      <xdr:nvSpPr>
        <xdr:cNvPr id="6277" name="Text Box 2"/>
        <xdr:cNvSpPr>
          <a:spLocks noChangeArrowheads="1"/>
        </xdr:cNvSpPr>
      </xdr:nvSpPr>
      <xdr:spPr bwMode="auto">
        <a:xfrm>
          <a:off x="0" y="1200150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599</xdr:row>
      <xdr:rowOff>0</xdr:rowOff>
    </xdr:from>
    <xdr:ext cx="104775" cy="190500"/>
    <xdr:sp macro="" textlink="">
      <xdr:nvSpPr>
        <xdr:cNvPr id="6278" name="Text Box 1"/>
        <xdr:cNvSpPr>
          <a:spLocks noChangeArrowheads="1"/>
        </xdr:cNvSpPr>
      </xdr:nvSpPr>
      <xdr:spPr bwMode="auto">
        <a:xfrm>
          <a:off x="0" y="1199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599</xdr:row>
      <xdr:rowOff>0</xdr:rowOff>
    </xdr:from>
    <xdr:ext cx="104775" cy="190500"/>
    <xdr:sp macro="" textlink="">
      <xdr:nvSpPr>
        <xdr:cNvPr id="6279" name="Text Box 2"/>
        <xdr:cNvSpPr>
          <a:spLocks noChangeArrowheads="1"/>
        </xdr:cNvSpPr>
      </xdr:nvSpPr>
      <xdr:spPr bwMode="auto">
        <a:xfrm>
          <a:off x="0" y="1199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599</xdr:row>
      <xdr:rowOff>0</xdr:rowOff>
    </xdr:from>
    <xdr:ext cx="104775" cy="190500"/>
    <xdr:sp macro="" textlink="">
      <xdr:nvSpPr>
        <xdr:cNvPr id="6280" name="Text Box 1"/>
        <xdr:cNvSpPr>
          <a:spLocks noChangeArrowheads="1"/>
        </xdr:cNvSpPr>
      </xdr:nvSpPr>
      <xdr:spPr bwMode="auto">
        <a:xfrm>
          <a:off x="0" y="1199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599</xdr:row>
      <xdr:rowOff>0</xdr:rowOff>
    </xdr:from>
    <xdr:ext cx="104775" cy="190500"/>
    <xdr:sp macro="" textlink="">
      <xdr:nvSpPr>
        <xdr:cNvPr id="6281" name="Text Box 2"/>
        <xdr:cNvSpPr>
          <a:spLocks noChangeArrowheads="1"/>
        </xdr:cNvSpPr>
      </xdr:nvSpPr>
      <xdr:spPr bwMode="auto">
        <a:xfrm>
          <a:off x="0" y="1199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599</xdr:row>
      <xdr:rowOff>0</xdr:rowOff>
    </xdr:from>
    <xdr:ext cx="104775" cy="190500"/>
    <xdr:sp macro="" textlink="">
      <xdr:nvSpPr>
        <xdr:cNvPr id="6282" name="Text Box 1"/>
        <xdr:cNvSpPr>
          <a:spLocks noChangeArrowheads="1"/>
        </xdr:cNvSpPr>
      </xdr:nvSpPr>
      <xdr:spPr bwMode="auto">
        <a:xfrm>
          <a:off x="0" y="1199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599</xdr:row>
      <xdr:rowOff>0</xdr:rowOff>
    </xdr:from>
    <xdr:ext cx="104775" cy="190500"/>
    <xdr:sp macro="" textlink="">
      <xdr:nvSpPr>
        <xdr:cNvPr id="6283" name="Text Box 2"/>
        <xdr:cNvSpPr>
          <a:spLocks noChangeArrowheads="1"/>
        </xdr:cNvSpPr>
      </xdr:nvSpPr>
      <xdr:spPr bwMode="auto">
        <a:xfrm>
          <a:off x="0" y="1199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599</xdr:row>
      <xdr:rowOff>0</xdr:rowOff>
    </xdr:from>
    <xdr:ext cx="104775" cy="190500"/>
    <xdr:sp macro="" textlink="">
      <xdr:nvSpPr>
        <xdr:cNvPr id="6284" name="Text Box 1"/>
        <xdr:cNvSpPr>
          <a:spLocks noChangeArrowheads="1"/>
        </xdr:cNvSpPr>
      </xdr:nvSpPr>
      <xdr:spPr bwMode="auto">
        <a:xfrm>
          <a:off x="0" y="1199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599</xdr:row>
      <xdr:rowOff>0</xdr:rowOff>
    </xdr:from>
    <xdr:ext cx="104775" cy="190500"/>
    <xdr:sp macro="" textlink="">
      <xdr:nvSpPr>
        <xdr:cNvPr id="6285" name="Text Box 2"/>
        <xdr:cNvSpPr>
          <a:spLocks noChangeArrowheads="1"/>
        </xdr:cNvSpPr>
      </xdr:nvSpPr>
      <xdr:spPr bwMode="auto">
        <a:xfrm>
          <a:off x="0" y="1199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3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266700</xdr:colOff>
      <xdr:row>5</xdr:row>
      <xdr:rowOff>0</xdr:rowOff>
    </xdr:from>
    <xdr:to>
      <xdr:col>6</xdr:col>
      <xdr:colOff>238125</xdr:colOff>
      <xdr:row>6</xdr:row>
      <xdr:rowOff>0</xdr:rowOff>
    </xdr:to>
    <xdr:sp macro="" textlink="">
      <xdr:nvSpPr>
        <xdr:cNvPr id="4" name="Text Box 1"/>
        <xdr:cNvSpPr>
          <a:spLocks noChangeArrowheads="1"/>
        </xdr:cNvSpPr>
      </xdr:nvSpPr>
      <xdr:spPr bwMode="auto">
        <a:xfrm>
          <a:off x="4638675" y="1019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295275</xdr:colOff>
      <xdr:row>5</xdr:row>
      <xdr:rowOff>0</xdr:rowOff>
    </xdr:from>
    <xdr:to>
      <xdr:col>5</xdr:col>
      <xdr:colOff>76200</xdr:colOff>
      <xdr:row>6</xdr:row>
      <xdr:rowOff>0</xdr:rowOff>
    </xdr:to>
    <xdr:sp macro="" textlink="">
      <xdr:nvSpPr>
        <xdr:cNvPr id="5" name="Text Box 2"/>
        <xdr:cNvSpPr>
          <a:spLocks noChangeArrowheads="1"/>
        </xdr:cNvSpPr>
      </xdr:nvSpPr>
      <xdr:spPr bwMode="auto">
        <a:xfrm>
          <a:off x="4371975" y="1019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6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7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6</xdr:row>
      <xdr:rowOff>0</xdr:rowOff>
    </xdr:to>
    <xdr:sp macro="" textlink="">
      <xdr:nvSpPr>
        <xdr:cNvPr id="8" name="Text Box 1"/>
        <xdr:cNvSpPr>
          <a:spLocks noChangeArrowheads="1"/>
        </xdr:cNvSpPr>
      </xdr:nvSpPr>
      <xdr:spPr bwMode="auto">
        <a:xfrm>
          <a:off x="0" y="1019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5</xdr:row>
      <xdr:rowOff>95250</xdr:rowOff>
    </xdr:from>
    <xdr:to>
      <xdr:col>7</xdr:col>
      <xdr:colOff>85725</xdr:colOff>
      <xdr:row>6</xdr:row>
      <xdr:rowOff>85725</xdr:rowOff>
    </xdr:to>
    <xdr:sp macro="" textlink="">
      <xdr:nvSpPr>
        <xdr:cNvPr id="9" name="Text Box 2"/>
        <xdr:cNvSpPr>
          <a:spLocks noChangeArrowheads="1"/>
        </xdr:cNvSpPr>
      </xdr:nvSpPr>
      <xdr:spPr bwMode="auto">
        <a:xfrm>
          <a:off x="4772025" y="1114425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10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11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12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13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14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15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16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17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266700</xdr:colOff>
      <xdr:row>122</xdr:row>
      <xdr:rowOff>0</xdr:rowOff>
    </xdr:from>
    <xdr:to>
      <xdr:col>6</xdr:col>
      <xdr:colOff>238125</xdr:colOff>
      <xdr:row>122</xdr:row>
      <xdr:rowOff>190500</xdr:rowOff>
    </xdr:to>
    <xdr:sp macro="" textlink="">
      <xdr:nvSpPr>
        <xdr:cNvPr id="18" name="Text Box 1"/>
        <xdr:cNvSpPr>
          <a:spLocks noChangeArrowheads="1"/>
        </xdr:cNvSpPr>
      </xdr:nvSpPr>
      <xdr:spPr bwMode="auto">
        <a:xfrm>
          <a:off x="4638675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295275</xdr:colOff>
      <xdr:row>122</xdr:row>
      <xdr:rowOff>0</xdr:rowOff>
    </xdr:from>
    <xdr:to>
      <xdr:col>5</xdr:col>
      <xdr:colOff>76200</xdr:colOff>
      <xdr:row>122</xdr:row>
      <xdr:rowOff>190500</xdr:rowOff>
    </xdr:to>
    <xdr:sp macro="" textlink="">
      <xdr:nvSpPr>
        <xdr:cNvPr id="19" name="Text Box 2"/>
        <xdr:cNvSpPr>
          <a:spLocks noChangeArrowheads="1"/>
        </xdr:cNvSpPr>
      </xdr:nvSpPr>
      <xdr:spPr bwMode="auto">
        <a:xfrm>
          <a:off x="4371975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104775</xdr:colOff>
      <xdr:row>122</xdr:row>
      <xdr:rowOff>190500</xdr:rowOff>
    </xdr:to>
    <xdr:sp macro="" textlink="">
      <xdr:nvSpPr>
        <xdr:cNvPr id="20" name="Text Box 1"/>
        <xdr:cNvSpPr>
          <a:spLocks noChangeArrowheads="1"/>
        </xdr:cNvSpPr>
      </xdr:nvSpPr>
      <xdr:spPr bwMode="auto">
        <a:xfrm>
          <a:off x="0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122</xdr:row>
      <xdr:rowOff>0</xdr:rowOff>
    </xdr:from>
    <xdr:to>
      <xdr:col>7</xdr:col>
      <xdr:colOff>85725</xdr:colOff>
      <xdr:row>122</xdr:row>
      <xdr:rowOff>114300</xdr:rowOff>
    </xdr:to>
    <xdr:sp macro="" textlink="">
      <xdr:nvSpPr>
        <xdr:cNvPr id="21" name="Text Box 2"/>
        <xdr:cNvSpPr>
          <a:spLocks noChangeArrowheads="1"/>
        </xdr:cNvSpPr>
      </xdr:nvSpPr>
      <xdr:spPr bwMode="auto">
        <a:xfrm>
          <a:off x="4772025" y="353853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104775</xdr:colOff>
      <xdr:row>122</xdr:row>
      <xdr:rowOff>190500</xdr:rowOff>
    </xdr:to>
    <xdr:sp macro="" textlink="">
      <xdr:nvSpPr>
        <xdr:cNvPr id="22" name="Text Box 1"/>
        <xdr:cNvSpPr>
          <a:spLocks noChangeArrowheads="1"/>
        </xdr:cNvSpPr>
      </xdr:nvSpPr>
      <xdr:spPr bwMode="auto">
        <a:xfrm>
          <a:off x="0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104775</xdr:colOff>
      <xdr:row>122</xdr:row>
      <xdr:rowOff>190500</xdr:rowOff>
    </xdr:to>
    <xdr:sp macro="" textlink="">
      <xdr:nvSpPr>
        <xdr:cNvPr id="23" name="Text Box 2"/>
        <xdr:cNvSpPr>
          <a:spLocks noChangeArrowheads="1"/>
        </xdr:cNvSpPr>
      </xdr:nvSpPr>
      <xdr:spPr bwMode="auto">
        <a:xfrm>
          <a:off x="0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104775</xdr:colOff>
      <xdr:row>122</xdr:row>
      <xdr:rowOff>190500</xdr:rowOff>
    </xdr:to>
    <xdr:sp macro="" textlink="">
      <xdr:nvSpPr>
        <xdr:cNvPr id="24" name="Text Box 1"/>
        <xdr:cNvSpPr>
          <a:spLocks noChangeArrowheads="1"/>
        </xdr:cNvSpPr>
      </xdr:nvSpPr>
      <xdr:spPr bwMode="auto">
        <a:xfrm>
          <a:off x="0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104775</xdr:colOff>
      <xdr:row>122</xdr:row>
      <xdr:rowOff>190500</xdr:rowOff>
    </xdr:to>
    <xdr:sp macro="" textlink="">
      <xdr:nvSpPr>
        <xdr:cNvPr id="25" name="Text Box 2"/>
        <xdr:cNvSpPr>
          <a:spLocks noChangeArrowheads="1"/>
        </xdr:cNvSpPr>
      </xdr:nvSpPr>
      <xdr:spPr bwMode="auto">
        <a:xfrm>
          <a:off x="0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104775</xdr:colOff>
      <xdr:row>8</xdr:row>
      <xdr:rowOff>180975</xdr:rowOff>
    </xdr:to>
    <xdr:sp macro="" textlink="">
      <xdr:nvSpPr>
        <xdr:cNvPr id="26" name="Text Box 1"/>
        <xdr:cNvSpPr>
          <a:spLocks noChangeArrowheads="1"/>
        </xdr:cNvSpPr>
      </xdr:nvSpPr>
      <xdr:spPr bwMode="auto">
        <a:xfrm>
          <a:off x="0" y="2057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104775</xdr:colOff>
      <xdr:row>8</xdr:row>
      <xdr:rowOff>180975</xdr:rowOff>
    </xdr:to>
    <xdr:sp macro="" textlink="">
      <xdr:nvSpPr>
        <xdr:cNvPr id="27" name="Text Box 2"/>
        <xdr:cNvSpPr>
          <a:spLocks noChangeArrowheads="1"/>
        </xdr:cNvSpPr>
      </xdr:nvSpPr>
      <xdr:spPr bwMode="auto">
        <a:xfrm>
          <a:off x="0" y="2057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104775</xdr:colOff>
      <xdr:row>8</xdr:row>
      <xdr:rowOff>180975</xdr:rowOff>
    </xdr:to>
    <xdr:sp macro="" textlink="">
      <xdr:nvSpPr>
        <xdr:cNvPr id="28" name="Text Box 1"/>
        <xdr:cNvSpPr>
          <a:spLocks noChangeArrowheads="1"/>
        </xdr:cNvSpPr>
      </xdr:nvSpPr>
      <xdr:spPr bwMode="auto">
        <a:xfrm>
          <a:off x="0" y="2057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104775</xdr:colOff>
      <xdr:row>8</xdr:row>
      <xdr:rowOff>180975</xdr:rowOff>
    </xdr:to>
    <xdr:sp macro="" textlink="">
      <xdr:nvSpPr>
        <xdr:cNvPr id="29" name="Text Box 2"/>
        <xdr:cNvSpPr>
          <a:spLocks noChangeArrowheads="1"/>
        </xdr:cNvSpPr>
      </xdr:nvSpPr>
      <xdr:spPr bwMode="auto">
        <a:xfrm>
          <a:off x="0" y="2057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104775</xdr:colOff>
      <xdr:row>8</xdr:row>
      <xdr:rowOff>180975</xdr:rowOff>
    </xdr:to>
    <xdr:sp macro="" textlink="">
      <xdr:nvSpPr>
        <xdr:cNvPr id="30" name="Text Box 1"/>
        <xdr:cNvSpPr>
          <a:spLocks noChangeArrowheads="1"/>
        </xdr:cNvSpPr>
      </xdr:nvSpPr>
      <xdr:spPr bwMode="auto">
        <a:xfrm>
          <a:off x="0" y="687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104775</xdr:colOff>
      <xdr:row>8</xdr:row>
      <xdr:rowOff>180975</xdr:rowOff>
    </xdr:to>
    <xdr:sp macro="" textlink="">
      <xdr:nvSpPr>
        <xdr:cNvPr id="31" name="Text Box 2"/>
        <xdr:cNvSpPr>
          <a:spLocks noChangeArrowheads="1"/>
        </xdr:cNvSpPr>
      </xdr:nvSpPr>
      <xdr:spPr bwMode="auto">
        <a:xfrm>
          <a:off x="0" y="687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104775</xdr:colOff>
      <xdr:row>8</xdr:row>
      <xdr:rowOff>180975</xdr:rowOff>
    </xdr:to>
    <xdr:sp macro="" textlink="">
      <xdr:nvSpPr>
        <xdr:cNvPr id="32" name="Text Box 1"/>
        <xdr:cNvSpPr>
          <a:spLocks noChangeArrowheads="1"/>
        </xdr:cNvSpPr>
      </xdr:nvSpPr>
      <xdr:spPr bwMode="auto">
        <a:xfrm>
          <a:off x="0" y="687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104775</xdr:colOff>
      <xdr:row>8</xdr:row>
      <xdr:rowOff>180975</xdr:rowOff>
    </xdr:to>
    <xdr:sp macro="" textlink="">
      <xdr:nvSpPr>
        <xdr:cNvPr id="33" name="Text Box 2"/>
        <xdr:cNvSpPr>
          <a:spLocks noChangeArrowheads="1"/>
        </xdr:cNvSpPr>
      </xdr:nvSpPr>
      <xdr:spPr bwMode="auto">
        <a:xfrm>
          <a:off x="0" y="687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152400</xdr:rowOff>
    </xdr:to>
    <xdr:sp macro="" textlink="">
      <xdr:nvSpPr>
        <xdr:cNvPr id="34" name="Text Box 1"/>
        <xdr:cNvSpPr>
          <a:spLocks noChangeArrowheads="1"/>
        </xdr:cNvSpPr>
      </xdr:nvSpPr>
      <xdr:spPr bwMode="auto">
        <a:xfrm>
          <a:off x="0" y="15259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152400</xdr:rowOff>
    </xdr:to>
    <xdr:sp macro="" textlink="">
      <xdr:nvSpPr>
        <xdr:cNvPr id="35" name="Text Box 2"/>
        <xdr:cNvSpPr>
          <a:spLocks noChangeArrowheads="1"/>
        </xdr:cNvSpPr>
      </xdr:nvSpPr>
      <xdr:spPr bwMode="auto">
        <a:xfrm>
          <a:off x="0" y="15259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152400</xdr:rowOff>
    </xdr:to>
    <xdr:sp macro="" textlink="">
      <xdr:nvSpPr>
        <xdr:cNvPr id="36" name="Text Box 1"/>
        <xdr:cNvSpPr>
          <a:spLocks noChangeArrowheads="1"/>
        </xdr:cNvSpPr>
      </xdr:nvSpPr>
      <xdr:spPr bwMode="auto">
        <a:xfrm>
          <a:off x="0" y="15259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152400</xdr:rowOff>
    </xdr:to>
    <xdr:sp macro="" textlink="">
      <xdr:nvSpPr>
        <xdr:cNvPr id="37" name="Text Box 2"/>
        <xdr:cNvSpPr>
          <a:spLocks noChangeArrowheads="1"/>
        </xdr:cNvSpPr>
      </xdr:nvSpPr>
      <xdr:spPr bwMode="auto">
        <a:xfrm>
          <a:off x="0" y="15259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200025</xdr:rowOff>
    </xdr:from>
    <xdr:to>
      <xdr:col>0</xdr:col>
      <xdr:colOff>104775</xdr:colOff>
      <xdr:row>11</xdr:row>
      <xdr:rowOff>9525</xdr:rowOff>
    </xdr:to>
    <xdr:sp macro="" textlink="">
      <xdr:nvSpPr>
        <xdr:cNvPr id="38" name="Text Box 1"/>
        <xdr:cNvSpPr>
          <a:spLocks noChangeArrowheads="1"/>
        </xdr:cNvSpPr>
      </xdr:nvSpPr>
      <xdr:spPr bwMode="auto">
        <a:xfrm>
          <a:off x="0" y="116967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200025</xdr:rowOff>
    </xdr:from>
    <xdr:to>
      <xdr:col>0</xdr:col>
      <xdr:colOff>104775</xdr:colOff>
      <xdr:row>11</xdr:row>
      <xdr:rowOff>9525</xdr:rowOff>
    </xdr:to>
    <xdr:sp macro="" textlink="">
      <xdr:nvSpPr>
        <xdr:cNvPr id="39" name="Text Box 2"/>
        <xdr:cNvSpPr>
          <a:spLocks noChangeArrowheads="1"/>
        </xdr:cNvSpPr>
      </xdr:nvSpPr>
      <xdr:spPr bwMode="auto">
        <a:xfrm>
          <a:off x="0" y="116967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200025</xdr:rowOff>
    </xdr:from>
    <xdr:to>
      <xdr:col>0</xdr:col>
      <xdr:colOff>104775</xdr:colOff>
      <xdr:row>11</xdr:row>
      <xdr:rowOff>9525</xdr:rowOff>
    </xdr:to>
    <xdr:sp macro="" textlink="">
      <xdr:nvSpPr>
        <xdr:cNvPr id="40" name="Text Box 1"/>
        <xdr:cNvSpPr>
          <a:spLocks noChangeArrowheads="1"/>
        </xdr:cNvSpPr>
      </xdr:nvSpPr>
      <xdr:spPr bwMode="auto">
        <a:xfrm>
          <a:off x="0" y="116967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200025</xdr:rowOff>
    </xdr:from>
    <xdr:to>
      <xdr:col>0</xdr:col>
      <xdr:colOff>104775</xdr:colOff>
      <xdr:row>11</xdr:row>
      <xdr:rowOff>9525</xdr:rowOff>
    </xdr:to>
    <xdr:sp macro="" textlink="">
      <xdr:nvSpPr>
        <xdr:cNvPr id="41" name="Text Box 2"/>
        <xdr:cNvSpPr>
          <a:spLocks noChangeArrowheads="1"/>
        </xdr:cNvSpPr>
      </xdr:nvSpPr>
      <xdr:spPr bwMode="auto">
        <a:xfrm>
          <a:off x="0" y="116967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104775</xdr:colOff>
      <xdr:row>122</xdr:row>
      <xdr:rowOff>161925</xdr:rowOff>
    </xdr:to>
    <xdr:sp macro="" textlink="">
      <xdr:nvSpPr>
        <xdr:cNvPr id="42" name="Text Box 1"/>
        <xdr:cNvSpPr>
          <a:spLocks noChangeArrowheads="1"/>
        </xdr:cNvSpPr>
      </xdr:nvSpPr>
      <xdr:spPr bwMode="auto">
        <a:xfrm>
          <a:off x="0" y="351758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104775</xdr:colOff>
      <xdr:row>122</xdr:row>
      <xdr:rowOff>161925</xdr:rowOff>
    </xdr:to>
    <xdr:sp macro="" textlink="">
      <xdr:nvSpPr>
        <xdr:cNvPr id="43" name="Text Box 2"/>
        <xdr:cNvSpPr>
          <a:spLocks noChangeArrowheads="1"/>
        </xdr:cNvSpPr>
      </xdr:nvSpPr>
      <xdr:spPr bwMode="auto">
        <a:xfrm>
          <a:off x="0" y="351758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104775</xdr:colOff>
      <xdr:row>122</xdr:row>
      <xdr:rowOff>161925</xdr:rowOff>
    </xdr:to>
    <xdr:sp macro="" textlink="">
      <xdr:nvSpPr>
        <xdr:cNvPr id="44" name="Text Box 1"/>
        <xdr:cNvSpPr>
          <a:spLocks noChangeArrowheads="1"/>
        </xdr:cNvSpPr>
      </xdr:nvSpPr>
      <xdr:spPr bwMode="auto">
        <a:xfrm>
          <a:off x="0" y="351758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104775</xdr:colOff>
      <xdr:row>122</xdr:row>
      <xdr:rowOff>161925</xdr:rowOff>
    </xdr:to>
    <xdr:sp macro="" textlink="">
      <xdr:nvSpPr>
        <xdr:cNvPr id="45" name="Text Box 2"/>
        <xdr:cNvSpPr>
          <a:spLocks noChangeArrowheads="1"/>
        </xdr:cNvSpPr>
      </xdr:nvSpPr>
      <xdr:spPr bwMode="auto">
        <a:xfrm>
          <a:off x="0" y="351758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104775</xdr:colOff>
      <xdr:row>122</xdr:row>
      <xdr:rowOff>190500</xdr:rowOff>
    </xdr:to>
    <xdr:sp macro="" textlink="">
      <xdr:nvSpPr>
        <xdr:cNvPr id="46" name="Text Box 1"/>
        <xdr:cNvSpPr>
          <a:spLocks noChangeArrowheads="1"/>
        </xdr:cNvSpPr>
      </xdr:nvSpPr>
      <xdr:spPr bwMode="auto">
        <a:xfrm>
          <a:off x="0" y="35175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104775</xdr:colOff>
      <xdr:row>122</xdr:row>
      <xdr:rowOff>190500</xdr:rowOff>
    </xdr:to>
    <xdr:sp macro="" textlink="">
      <xdr:nvSpPr>
        <xdr:cNvPr id="47" name="Text Box 2"/>
        <xdr:cNvSpPr>
          <a:spLocks noChangeArrowheads="1"/>
        </xdr:cNvSpPr>
      </xdr:nvSpPr>
      <xdr:spPr bwMode="auto">
        <a:xfrm>
          <a:off x="0" y="35175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104775</xdr:colOff>
      <xdr:row>122</xdr:row>
      <xdr:rowOff>190500</xdr:rowOff>
    </xdr:to>
    <xdr:sp macro="" textlink="">
      <xdr:nvSpPr>
        <xdr:cNvPr id="48" name="Text Box 1"/>
        <xdr:cNvSpPr>
          <a:spLocks noChangeArrowheads="1"/>
        </xdr:cNvSpPr>
      </xdr:nvSpPr>
      <xdr:spPr bwMode="auto">
        <a:xfrm>
          <a:off x="0" y="35175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104775</xdr:colOff>
      <xdr:row>122</xdr:row>
      <xdr:rowOff>190500</xdr:rowOff>
    </xdr:to>
    <xdr:sp macro="" textlink="">
      <xdr:nvSpPr>
        <xdr:cNvPr id="49" name="Text Box 2"/>
        <xdr:cNvSpPr>
          <a:spLocks noChangeArrowheads="1"/>
        </xdr:cNvSpPr>
      </xdr:nvSpPr>
      <xdr:spPr bwMode="auto">
        <a:xfrm>
          <a:off x="0" y="35175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123825</xdr:rowOff>
    </xdr:to>
    <xdr:sp macro="" textlink="">
      <xdr:nvSpPr>
        <xdr:cNvPr id="50" name="Text Box 1"/>
        <xdr:cNvSpPr>
          <a:spLocks noChangeArrowheads="1"/>
        </xdr:cNvSpPr>
      </xdr:nvSpPr>
      <xdr:spPr bwMode="auto">
        <a:xfrm>
          <a:off x="0" y="15259050"/>
          <a:ext cx="104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123825</xdr:rowOff>
    </xdr:to>
    <xdr:sp macro="" textlink="">
      <xdr:nvSpPr>
        <xdr:cNvPr id="51" name="Text Box 2"/>
        <xdr:cNvSpPr>
          <a:spLocks noChangeArrowheads="1"/>
        </xdr:cNvSpPr>
      </xdr:nvSpPr>
      <xdr:spPr bwMode="auto">
        <a:xfrm>
          <a:off x="0" y="15259050"/>
          <a:ext cx="104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123825</xdr:rowOff>
    </xdr:to>
    <xdr:sp macro="" textlink="">
      <xdr:nvSpPr>
        <xdr:cNvPr id="52" name="Text Box 1"/>
        <xdr:cNvSpPr>
          <a:spLocks noChangeArrowheads="1"/>
        </xdr:cNvSpPr>
      </xdr:nvSpPr>
      <xdr:spPr bwMode="auto">
        <a:xfrm>
          <a:off x="0" y="15259050"/>
          <a:ext cx="104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123825</xdr:rowOff>
    </xdr:to>
    <xdr:sp macro="" textlink="">
      <xdr:nvSpPr>
        <xdr:cNvPr id="53" name="Text Box 2"/>
        <xdr:cNvSpPr>
          <a:spLocks noChangeArrowheads="1"/>
        </xdr:cNvSpPr>
      </xdr:nvSpPr>
      <xdr:spPr bwMode="auto">
        <a:xfrm>
          <a:off x="0" y="15259050"/>
          <a:ext cx="104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104775</xdr:colOff>
      <xdr:row>122</xdr:row>
      <xdr:rowOff>180975</xdr:rowOff>
    </xdr:to>
    <xdr:sp macro="" textlink="">
      <xdr:nvSpPr>
        <xdr:cNvPr id="54" name="Text Box 1"/>
        <xdr:cNvSpPr>
          <a:spLocks noChangeArrowheads="1"/>
        </xdr:cNvSpPr>
      </xdr:nvSpPr>
      <xdr:spPr bwMode="auto">
        <a:xfrm>
          <a:off x="0" y="35794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104775</xdr:colOff>
      <xdr:row>122</xdr:row>
      <xdr:rowOff>180975</xdr:rowOff>
    </xdr:to>
    <xdr:sp macro="" textlink="">
      <xdr:nvSpPr>
        <xdr:cNvPr id="55" name="Text Box 2"/>
        <xdr:cNvSpPr>
          <a:spLocks noChangeArrowheads="1"/>
        </xdr:cNvSpPr>
      </xdr:nvSpPr>
      <xdr:spPr bwMode="auto">
        <a:xfrm>
          <a:off x="0" y="35794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104775</xdr:colOff>
      <xdr:row>122</xdr:row>
      <xdr:rowOff>180975</xdr:rowOff>
    </xdr:to>
    <xdr:sp macro="" textlink="">
      <xdr:nvSpPr>
        <xdr:cNvPr id="56" name="Text Box 1"/>
        <xdr:cNvSpPr>
          <a:spLocks noChangeArrowheads="1"/>
        </xdr:cNvSpPr>
      </xdr:nvSpPr>
      <xdr:spPr bwMode="auto">
        <a:xfrm>
          <a:off x="0" y="35794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104775</xdr:colOff>
      <xdr:row>122</xdr:row>
      <xdr:rowOff>180975</xdr:rowOff>
    </xdr:to>
    <xdr:sp macro="" textlink="">
      <xdr:nvSpPr>
        <xdr:cNvPr id="57" name="Text Box 2"/>
        <xdr:cNvSpPr>
          <a:spLocks noChangeArrowheads="1"/>
        </xdr:cNvSpPr>
      </xdr:nvSpPr>
      <xdr:spPr bwMode="auto">
        <a:xfrm>
          <a:off x="0" y="35794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104775</xdr:colOff>
      <xdr:row>122</xdr:row>
      <xdr:rowOff>180975</xdr:rowOff>
    </xdr:to>
    <xdr:sp macro="" textlink="">
      <xdr:nvSpPr>
        <xdr:cNvPr id="58" name="Text Box 1"/>
        <xdr:cNvSpPr>
          <a:spLocks noChangeArrowheads="1"/>
        </xdr:cNvSpPr>
      </xdr:nvSpPr>
      <xdr:spPr bwMode="auto">
        <a:xfrm>
          <a:off x="0" y="4124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104775</xdr:colOff>
      <xdr:row>122</xdr:row>
      <xdr:rowOff>180975</xdr:rowOff>
    </xdr:to>
    <xdr:sp macro="" textlink="">
      <xdr:nvSpPr>
        <xdr:cNvPr id="59" name="Text Box 2"/>
        <xdr:cNvSpPr>
          <a:spLocks noChangeArrowheads="1"/>
        </xdr:cNvSpPr>
      </xdr:nvSpPr>
      <xdr:spPr bwMode="auto">
        <a:xfrm>
          <a:off x="0" y="4124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104775</xdr:colOff>
      <xdr:row>122</xdr:row>
      <xdr:rowOff>180975</xdr:rowOff>
    </xdr:to>
    <xdr:sp macro="" textlink="">
      <xdr:nvSpPr>
        <xdr:cNvPr id="60" name="Text Box 1"/>
        <xdr:cNvSpPr>
          <a:spLocks noChangeArrowheads="1"/>
        </xdr:cNvSpPr>
      </xdr:nvSpPr>
      <xdr:spPr bwMode="auto">
        <a:xfrm>
          <a:off x="0" y="4124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104775</xdr:colOff>
      <xdr:row>122</xdr:row>
      <xdr:rowOff>180975</xdr:rowOff>
    </xdr:to>
    <xdr:sp macro="" textlink="">
      <xdr:nvSpPr>
        <xdr:cNvPr id="61" name="Text Box 2"/>
        <xdr:cNvSpPr>
          <a:spLocks noChangeArrowheads="1"/>
        </xdr:cNvSpPr>
      </xdr:nvSpPr>
      <xdr:spPr bwMode="auto">
        <a:xfrm>
          <a:off x="0" y="4124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104775</xdr:colOff>
      <xdr:row>122</xdr:row>
      <xdr:rowOff>180975</xdr:rowOff>
    </xdr:to>
    <xdr:sp macro="" textlink="">
      <xdr:nvSpPr>
        <xdr:cNvPr id="62" name="Text Box 1"/>
        <xdr:cNvSpPr>
          <a:spLocks noChangeArrowheads="1"/>
        </xdr:cNvSpPr>
      </xdr:nvSpPr>
      <xdr:spPr bwMode="auto">
        <a:xfrm>
          <a:off x="0" y="46691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104775</xdr:colOff>
      <xdr:row>122</xdr:row>
      <xdr:rowOff>180975</xdr:rowOff>
    </xdr:to>
    <xdr:sp macro="" textlink="">
      <xdr:nvSpPr>
        <xdr:cNvPr id="63" name="Text Box 2"/>
        <xdr:cNvSpPr>
          <a:spLocks noChangeArrowheads="1"/>
        </xdr:cNvSpPr>
      </xdr:nvSpPr>
      <xdr:spPr bwMode="auto">
        <a:xfrm>
          <a:off x="0" y="46691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104775</xdr:colOff>
      <xdr:row>122</xdr:row>
      <xdr:rowOff>180975</xdr:rowOff>
    </xdr:to>
    <xdr:sp macro="" textlink="">
      <xdr:nvSpPr>
        <xdr:cNvPr id="64" name="Text Box 1"/>
        <xdr:cNvSpPr>
          <a:spLocks noChangeArrowheads="1"/>
        </xdr:cNvSpPr>
      </xdr:nvSpPr>
      <xdr:spPr bwMode="auto">
        <a:xfrm>
          <a:off x="0" y="46691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104775</xdr:colOff>
      <xdr:row>122</xdr:row>
      <xdr:rowOff>180975</xdr:rowOff>
    </xdr:to>
    <xdr:sp macro="" textlink="">
      <xdr:nvSpPr>
        <xdr:cNvPr id="65" name="Text Box 2"/>
        <xdr:cNvSpPr>
          <a:spLocks noChangeArrowheads="1"/>
        </xdr:cNvSpPr>
      </xdr:nvSpPr>
      <xdr:spPr bwMode="auto">
        <a:xfrm>
          <a:off x="0" y="46691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54"/>
  <sheetViews>
    <sheetView tabSelected="1" topLeftCell="A625" workbookViewId="0">
      <selection activeCell="E646" sqref="E646"/>
    </sheetView>
  </sheetViews>
  <sheetFormatPr defaultRowHeight="15.75" x14ac:dyDescent="0.25"/>
  <cols>
    <col min="1" max="1" width="12.140625" style="9" customWidth="1"/>
    <col min="2" max="2" width="3.85546875" style="10" customWidth="1"/>
    <col min="3" max="3" width="37.5703125" style="9" customWidth="1"/>
    <col min="4" max="4" width="11.140625" style="9" customWidth="1"/>
    <col min="5" max="5" width="12.7109375" style="9" customWidth="1"/>
    <col min="6" max="6" width="4.85546875" style="9" customWidth="1"/>
    <col min="7" max="7" width="4" style="9" customWidth="1"/>
    <col min="8" max="8" width="2" style="9" customWidth="1"/>
    <col min="9" max="9" width="5.140625" style="9" bestFit="1" customWidth="1"/>
    <col min="10" max="10" width="4.28515625" style="10" customWidth="1"/>
    <col min="11" max="11" width="3.140625" style="9" customWidth="1"/>
    <col min="12" max="12" width="4" style="12" customWidth="1"/>
    <col min="13" max="13" width="2.85546875" style="10" customWidth="1"/>
    <col min="14" max="14" width="8.28515625" style="9" customWidth="1"/>
    <col min="15" max="15" width="17.5703125" style="13" bestFit="1" customWidth="1"/>
    <col min="16" max="16" width="18" style="14" bestFit="1" customWidth="1"/>
    <col min="17" max="17" width="18.140625" style="14" customWidth="1"/>
    <col min="18" max="18" width="20" style="81" hidden="1" customWidth="1"/>
    <col min="20" max="20" width="17.28515625" style="182" customWidth="1"/>
  </cols>
  <sheetData>
    <row r="1" spans="1:20" x14ac:dyDescent="0.25">
      <c r="A1" s="361" t="s">
        <v>0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  <c r="O1" s="361"/>
      <c r="P1" s="361"/>
      <c r="Q1" s="361"/>
    </row>
    <row r="2" spans="1:20" x14ac:dyDescent="0.25">
      <c r="A2" s="361" t="s">
        <v>114</v>
      </c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</row>
    <row r="3" spans="1:20" x14ac:dyDescent="0.25">
      <c r="A3" s="361"/>
      <c r="B3" s="361"/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361"/>
      <c r="O3" s="361"/>
      <c r="P3" s="361"/>
      <c r="Q3" s="3"/>
    </row>
    <row r="4" spans="1:20" x14ac:dyDescent="0.25">
      <c r="A4" s="1" t="s">
        <v>1</v>
      </c>
      <c r="B4" s="2"/>
      <c r="C4" s="3"/>
      <c r="D4" s="4" t="s">
        <v>2</v>
      </c>
      <c r="E4" s="2" t="s">
        <v>3</v>
      </c>
      <c r="F4" s="3"/>
      <c r="G4" s="3"/>
      <c r="H4" s="3"/>
      <c r="I4" s="3"/>
      <c r="J4" s="3"/>
      <c r="K4" s="1"/>
      <c r="L4" s="1"/>
      <c r="M4" s="3"/>
      <c r="N4" s="3"/>
      <c r="O4" s="3"/>
      <c r="P4" s="3"/>
      <c r="Q4" s="3"/>
      <c r="R4" s="82"/>
    </row>
    <row r="5" spans="1:20" x14ac:dyDescent="0.25">
      <c r="A5" s="1" t="s">
        <v>4</v>
      </c>
      <c r="B5" s="2"/>
      <c r="C5" s="3"/>
      <c r="D5" s="4" t="s">
        <v>2</v>
      </c>
      <c r="E5" s="2" t="s">
        <v>5</v>
      </c>
      <c r="F5" s="3"/>
      <c r="G5" s="3"/>
      <c r="H5" s="3"/>
      <c r="I5" s="3"/>
      <c r="J5" s="3"/>
      <c r="K5" s="1"/>
      <c r="L5" s="1"/>
      <c r="M5" s="3"/>
      <c r="N5" s="3"/>
      <c r="O5" s="3"/>
      <c r="P5" s="3"/>
      <c r="Q5" s="3"/>
      <c r="R5" s="82"/>
    </row>
    <row r="6" spans="1:20" x14ac:dyDescent="0.25">
      <c r="A6" s="1" t="s">
        <v>6</v>
      </c>
      <c r="B6" s="2"/>
      <c r="C6" s="3"/>
      <c r="D6" s="4" t="s">
        <v>2</v>
      </c>
      <c r="E6" s="2" t="s">
        <v>7</v>
      </c>
      <c r="F6" s="3"/>
      <c r="G6" s="3"/>
      <c r="H6" s="3"/>
      <c r="I6" s="3"/>
      <c r="J6" s="3"/>
      <c r="K6" s="1"/>
      <c r="L6" s="1"/>
      <c r="M6" s="3"/>
      <c r="N6" s="3"/>
      <c r="O6" s="3"/>
      <c r="P6" s="3"/>
      <c r="Q6" s="3"/>
      <c r="R6" s="82"/>
    </row>
    <row r="7" spans="1:20" x14ac:dyDescent="0.25">
      <c r="A7" s="1" t="s">
        <v>8</v>
      </c>
      <c r="B7" s="2"/>
      <c r="C7" s="3"/>
      <c r="D7" s="4" t="s">
        <v>2</v>
      </c>
      <c r="E7" s="2" t="s">
        <v>9</v>
      </c>
      <c r="F7" s="3"/>
      <c r="G7" s="3"/>
      <c r="H7" s="3"/>
      <c r="I7" s="3"/>
      <c r="J7" s="3"/>
      <c r="K7" s="1"/>
      <c r="L7" s="1"/>
      <c r="M7" s="3"/>
      <c r="N7" s="3"/>
      <c r="O7" s="3"/>
      <c r="P7" s="3"/>
      <c r="Q7" s="3"/>
      <c r="R7" s="82"/>
    </row>
    <row r="8" spans="1:20" x14ac:dyDescent="0.25">
      <c r="A8" s="1" t="s">
        <v>10</v>
      </c>
      <c r="B8" s="2"/>
      <c r="C8" s="1"/>
      <c r="D8" s="4" t="s">
        <v>2</v>
      </c>
      <c r="E8" s="2" t="s">
        <v>139</v>
      </c>
      <c r="F8" s="3"/>
      <c r="G8" s="3"/>
      <c r="H8" s="2"/>
      <c r="I8" s="3"/>
      <c r="J8" s="4"/>
      <c r="K8" s="1"/>
      <c r="L8" s="1"/>
      <c r="M8" s="2"/>
      <c r="N8" s="3"/>
      <c r="O8" s="5"/>
      <c r="P8" s="6"/>
      <c r="Q8" s="6"/>
      <c r="R8" s="82"/>
    </row>
    <row r="9" spans="1:20" x14ac:dyDescent="0.25">
      <c r="A9" s="1" t="s">
        <v>11</v>
      </c>
      <c r="B9" s="2"/>
      <c r="C9" s="1"/>
      <c r="D9" s="4" t="s">
        <v>2</v>
      </c>
      <c r="E9" s="2" t="s">
        <v>12</v>
      </c>
      <c r="F9" s="3"/>
      <c r="G9" s="3"/>
      <c r="H9" s="2"/>
      <c r="I9" s="3"/>
      <c r="J9" s="4"/>
      <c r="K9" s="1"/>
      <c r="L9" s="1"/>
      <c r="M9" s="2"/>
      <c r="N9" s="3"/>
      <c r="O9" s="5"/>
      <c r="P9" s="6"/>
      <c r="Q9" s="6"/>
      <c r="R9" s="82"/>
    </row>
    <row r="10" spans="1:20" x14ac:dyDescent="0.25">
      <c r="A10" s="1" t="s">
        <v>13</v>
      </c>
      <c r="B10" s="2"/>
      <c r="C10" s="1"/>
      <c r="D10" s="4" t="s">
        <v>2</v>
      </c>
      <c r="E10" s="362">
        <f>P640</f>
        <v>7179405000</v>
      </c>
      <c r="F10" s="362"/>
      <c r="G10" s="362"/>
      <c r="H10" s="7"/>
      <c r="I10" s="7"/>
      <c r="J10" s="7"/>
      <c r="K10" s="1"/>
      <c r="L10" s="1"/>
      <c r="M10" s="8"/>
      <c r="N10" s="3"/>
      <c r="O10" s="5">
        <f>1534888000+3971777000+1672740000</f>
        <v>7179405000</v>
      </c>
      <c r="P10" s="6"/>
      <c r="Q10" s="6">
        <f>O10-E10</f>
        <v>0</v>
      </c>
      <c r="R10" s="82"/>
    </row>
    <row r="11" spans="1:20" x14ac:dyDescent="0.25">
      <c r="A11" s="1"/>
      <c r="B11" s="2"/>
      <c r="C11" s="2"/>
      <c r="D11" s="2"/>
      <c r="E11" s="2"/>
      <c r="F11" s="3"/>
      <c r="G11" s="3"/>
      <c r="H11" s="3"/>
      <c r="I11" s="3"/>
      <c r="J11" s="2"/>
      <c r="K11" s="3"/>
      <c r="L11" s="4"/>
      <c r="M11" s="2"/>
      <c r="N11" s="3"/>
      <c r="O11" s="5"/>
      <c r="P11" s="6"/>
      <c r="Q11" s="6"/>
      <c r="R11" s="82"/>
    </row>
    <row r="12" spans="1:20" x14ac:dyDescent="0.25">
      <c r="C12" s="11"/>
      <c r="D12" s="11"/>
      <c r="E12" s="11"/>
      <c r="F12" s="11"/>
      <c r="G12" s="11"/>
      <c r="H12" s="11"/>
      <c r="I12" s="11"/>
      <c r="K12" s="11"/>
      <c r="N12" s="11"/>
    </row>
    <row r="13" spans="1:20" ht="15.75" customHeight="1" x14ac:dyDescent="0.25">
      <c r="A13" s="367" t="s">
        <v>14</v>
      </c>
      <c r="B13" s="379" t="s">
        <v>15</v>
      </c>
      <c r="C13" s="380"/>
      <c r="D13" s="367" t="s">
        <v>16</v>
      </c>
      <c r="E13" s="15" t="s">
        <v>17</v>
      </c>
      <c r="F13" s="383" t="s">
        <v>18</v>
      </c>
      <c r="G13" s="383"/>
      <c r="H13" s="383"/>
      <c r="I13" s="383"/>
      <c r="J13" s="383"/>
      <c r="K13" s="383"/>
      <c r="L13" s="383"/>
      <c r="M13" s="383"/>
      <c r="N13" s="383"/>
      <c r="O13" s="367" t="s">
        <v>19</v>
      </c>
      <c r="P13" s="369" t="s">
        <v>20</v>
      </c>
      <c r="Q13" s="369" t="s">
        <v>92</v>
      </c>
    </row>
    <row r="14" spans="1:20" ht="31.5" x14ac:dyDescent="0.25">
      <c r="A14" s="368"/>
      <c r="B14" s="381"/>
      <c r="C14" s="382"/>
      <c r="D14" s="368"/>
      <c r="E14" s="16" t="s">
        <v>21</v>
      </c>
      <c r="F14" s="383"/>
      <c r="G14" s="383"/>
      <c r="H14" s="383"/>
      <c r="I14" s="383"/>
      <c r="J14" s="383"/>
      <c r="K14" s="383"/>
      <c r="L14" s="383"/>
      <c r="M14" s="383"/>
      <c r="N14" s="17" t="s">
        <v>22</v>
      </c>
      <c r="O14" s="368"/>
      <c r="P14" s="370"/>
      <c r="Q14" s="372"/>
    </row>
    <row r="15" spans="1:20" x14ac:dyDescent="0.25">
      <c r="A15" s="18">
        <v>1</v>
      </c>
      <c r="B15" s="19"/>
      <c r="C15" s="20">
        <v>2</v>
      </c>
      <c r="D15" s="17">
        <v>3</v>
      </c>
      <c r="E15" s="17">
        <v>4</v>
      </c>
      <c r="F15" s="373">
        <v>5</v>
      </c>
      <c r="G15" s="374"/>
      <c r="H15" s="374"/>
      <c r="I15" s="374"/>
      <c r="J15" s="374"/>
      <c r="K15" s="374"/>
      <c r="L15" s="374"/>
      <c r="M15" s="375"/>
      <c r="N15" s="17"/>
      <c r="O15" s="17">
        <v>6</v>
      </c>
      <c r="P15" s="21">
        <v>7</v>
      </c>
      <c r="Q15" s="91"/>
    </row>
    <row r="16" spans="1:20" ht="30.75" customHeight="1" x14ac:dyDescent="0.25">
      <c r="A16" s="129" t="s">
        <v>91</v>
      </c>
      <c r="B16" s="376" t="s">
        <v>23</v>
      </c>
      <c r="C16" s="377"/>
      <c r="D16" s="130">
        <v>1</v>
      </c>
      <c r="E16" s="130"/>
      <c r="F16" s="123"/>
      <c r="G16" s="123"/>
      <c r="H16" s="123"/>
      <c r="I16" s="123"/>
      <c r="J16" s="123"/>
      <c r="K16" s="123"/>
      <c r="L16" s="124"/>
      <c r="M16" s="123"/>
      <c r="N16" s="125"/>
      <c r="O16" s="126"/>
      <c r="P16" s="127">
        <f>P18+P99</f>
        <v>1470844000</v>
      </c>
      <c r="Q16" s="128"/>
      <c r="T16" s="203">
        <v>1534888000</v>
      </c>
    </row>
    <row r="17" spans="1:22" x14ac:dyDescent="0.25">
      <c r="A17" s="27"/>
      <c r="B17" s="28"/>
      <c r="C17" s="29"/>
      <c r="D17" s="30"/>
      <c r="E17" s="30"/>
      <c r="F17" s="22"/>
      <c r="G17" s="22"/>
      <c r="H17" s="22"/>
      <c r="I17" s="22"/>
      <c r="J17" s="22"/>
      <c r="K17" s="22"/>
      <c r="L17" s="23"/>
      <c r="M17" s="22"/>
      <c r="N17" s="24"/>
      <c r="O17" s="25"/>
      <c r="P17" s="26"/>
      <c r="Q17" s="87"/>
    </row>
    <row r="18" spans="1:22" ht="45.75" customHeight="1" x14ac:dyDescent="0.25">
      <c r="A18" s="105" t="s">
        <v>24</v>
      </c>
      <c r="B18" s="363" t="s">
        <v>95</v>
      </c>
      <c r="C18" s="378"/>
      <c r="D18" s="106"/>
      <c r="E18" s="106" t="s">
        <v>53</v>
      </c>
      <c r="F18" s="107"/>
      <c r="G18" s="107"/>
      <c r="H18" s="107"/>
      <c r="I18" s="107"/>
      <c r="J18" s="108"/>
      <c r="K18" s="107"/>
      <c r="L18" s="109"/>
      <c r="M18" s="108"/>
      <c r="N18" s="94"/>
      <c r="O18" s="110"/>
      <c r="P18" s="111">
        <f>P20+P57+P75+P33</f>
        <v>893924000</v>
      </c>
      <c r="Q18" s="371" t="s">
        <v>112</v>
      </c>
      <c r="R18" s="82"/>
      <c r="T18" s="182">
        <f>T16-P16</f>
        <v>64044000</v>
      </c>
      <c r="U18" s="204">
        <f>T18/6</f>
        <v>10674000</v>
      </c>
    </row>
    <row r="19" spans="1:22" x14ac:dyDescent="0.25">
      <c r="A19" s="31"/>
      <c r="B19" s="35"/>
      <c r="C19" s="36"/>
      <c r="D19" s="32"/>
      <c r="E19" s="32"/>
      <c r="F19" s="1"/>
      <c r="G19" s="1"/>
      <c r="H19" s="1"/>
      <c r="I19" s="1"/>
      <c r="J19" s="2"/>
      <c r="K19" s="1"/>
      <c r="L19" s="4"/>
      <c r="M19" s="2"/>
      <c r="N19" s="24"/>
      <c r="O19" s="33"/>
      <c r="P19" s="34"/>
      <c r="Q19" s="371"/>
      <c r="R19" s="82"/>
    </row>
    <row r="20" spans="1:22" ht="18" x14ac:dyDescent="0.25">
      <c r="A20" s="37" t="s">
        <v>26</v>
      </c>
      <c r="B20" s="38" t="s">
        <v>192</v>
      </c>
      <c r="C20" s="1"/>
      <c r="D20" s="32"/>
      <c r="E20" s="32"/>
      <c r="F20" s="1"/>
      <c r="G20" s="1"/>
      <c r="H20" s="1"/>
      <c r="I20" s="1"/>
      <c r="J20" s="2"/>
      <c r="K20" s="1"/>
      <c r="L20" s="4"/>
      <c r="M20" s="2"/>
      <c r="N20" s="24"/>
      <c r="O20" s="33"/>
      <c r="P20" s="39">
        <f>P21+P26+P29</f>
        <v>27490000</v>
      </c>
      <c r="Q20" s="371"/>
      <c r="R20" s="82"/>
      <c r="T20" s="182" t="s">
        <v>197</v>
      </c>
      <c r="U20">
        <v>1</v>
      </c>
      <c r="V20" t="s">
        <v>202</v>
      </c>
    </row>
    <row r="21" spans="1:22" x14ac:dyDescent="0.25">
      <c r="A21" s="37">
        <v>521211</v>
      </c>
      <c r="B21" s="40" t="s">
        <v>28</v>
      </c>
      <c r="C21" s="1"/>
      <c r="D21" s="32"/>
      <c r="E21" s="32"/>
      <c r="F21" s="1"/>
      <c r="G21" s="1"/>
      <c r="H21" s="1"/>
      <c r="I21" s="1"/>
      <c r="J21" s="2"/>
      <c r="K21" s="1"/>
      <c r="L21" s="41"/>
      <c r="M21" s="36"/>
      <c r="N21" s="42"/>
      <c r="O21" s="43"/>
      <c r="P21" s="34">
        <f>SUM(P22:P25)</f>
        <v>11840000</v>
      </c>
      <c r="Q21" s="371"/>
      <c r="T21" s="182" t="s">
        <v>198</v>
      </c>
      <c r="U21">
        <v>1</v>
      </c>
    </row>
    <row r="22" spans="1:22" x14ac:dyDescent="0.25">
      <c r="A22" s="37"/>
      <c r="B22" s="38"/>
      <c r="C22" s="45" t="s">
        <v>37</v>
      </c>
      <c r="D22" s="46"/>
      <c r="E22" s="46"/>
      <c r="F22" s="45"/>
      <c r="G22" s="45"/>
      <c r="H22" s="47"/>
      <c r="I22" s="45">
        <v>2</v>
      </c>
      <c r="J22" s="48" t="s">
        <v>32</v>
      </c>
      <c r="K22" s="47"/>
      <c r="L22" s="49"/>
      <c r="M22" s="48"/>
      <c r="N22" s="50">
        <f>I22</f>
        <v>2</v>
      </c>
      <c r="O22" s="43">
        <v>1000000</v>
      </c>
      <c r="P22" s="51">
        <f>O22*N22</f>
        <v>2000000</v>
      </c>
      <c r="Q22" s="371"/>
    </row>
    <row r="23" spans="1:22" x14ac:dyDescent="0.25">
      <c r="A23" s="37"/>
      <c r="B23" s="38"/>
      <c r="C23" s="45" t="s">
        <v>38</v>
      </c>
      <c r="D23" s="46"/>
      <c r="E23" s="46"/>
      <c r="F23" s="45"/>
      <c r="G23" s="45"/>
      <c r="H23" s="47"/>
      <c r="I23" s="45">
        <v>2</v>
      </c>
      <c r="J23" s="48" t="s">
        <v>32</v>
      </c>
      <c r="K23" s="47"/>
      <c r="L23" s="49"/>
      <c r="M23" s="48"/>
      <c r="N23" s="50">
        <f t="shared" ref="N23:N24" si="0">I23</f>
        <v>2</v>
      </c>
      <c r="O23" s="43">
        <v>1000000</v>
      </c>
      <c r="P23" s="51">
        <f>O23*N23</f>
        <v>2000000</v>
      </c>
      <c r="Q23" s="371"/>
    </row>
    <row r="24" spans="1:22" x14ac:dyDescent="0.25">
      <c r="A24" s="37"/>
      <c r="B24" s="38"/>
      <c r="C24" s="45" t="s">
        <v>39</v>
      </c>
      <c r="D24" s="46"/>
      <c r="E24" s="46"/>
      <c r="F24" s="45"/>
      <c r="G24" s="45"/>
      <c r="H24" s="47"/>
      <c r="I24" s="45">
        <v>2</v>
      </c>
      <c r="J24" s="48" t="s">
        <v>32</v>
      </c>
      <c r="K24" s="47"/>
      <c r="L24" s="49"/>
      <c r="M24" s="48"/>
      <c r="N24" s="50">
        <f t="shared" si="0"/>
        <v>2</v>
      </c>
      <c r="O24" s="43">
        <v>2000000</v>
      </c>
      <c r="P24" s="51">
        <f>O24*N24</f>
        <v>4000000</v>
      </c>
      <c r="Q24" s="371"/>
    </row>
    <row r="25" spans="1:22" x14ac:dyDescent="0.25">
      <c r="A25" s="37"/>
      <c r="B25" s="44"/>
      <c r="C25" s="45" t="s">
        <v>29</v>
      </c>
      <c r="D25" s="46"/>
      <c r="E25" s="46"/>
      <c r="F25" s="45">
        <v>30</v>
      </c>
      <c r="G25" s="45" t="s">
        <v>30</v>
      </c>
      <c r="H25" s="47" t="s">
        <v>31</v>
      </c>
      <c r="I25" s="45">
        <v>2</v>
      </c>
      <c r="J25" s="48" t="s">
        <v>32</v>
      </c>
      <c r="K25" s="47" t="s">
        <v>31</v>
      </c>
      <c r="L25" s="49">
        <v>1</v>
      </c>
      <c r="M25" s="48" t="s">
        <v>33</v>
      </c>
      <c r="N25" s="50">
        <f>F25*I25</f>
        <v>60</v>
      </c>
      <c r="O25" s="43">
        <v>64000</v>
      </c>
      <c r="P25" s="51">
        <f>O25*N25</f>
        <v>3840000</v>
      </c>
      <c r="Q25" s="198"/>
    </row>
    <row r="26" spans="1:22" x14ac:dyDescent="0.25">
      <c r="A26" s="37">
        <v>522151</v>
      </c>
      <c r="B26" s="40" t="s">
        <v>40</v>
      </c>
      <c r="C26" s="1"/>
      <c r="D26" s="32"/>
      <c r="E26" s="32"/>
      <c r="F26" s="1"/>
      <c r="G26" s="1"/>
      <c r="H26" s="1"/>
      <c r="I26" s="2"/>
      <c r="J26" s="48"/>
      <c r="K26" s="47"/>
      <c r="L26" s="49"/>
      <c r="M26" s="48"/>
      <c r="N26" s="50"/>
      <c r="O26" s="53"/>
      <c r="P26" s="34">
        <f>SUM(P27:P28)</f>
        <v>7400000</v>
      </c>
      <c r="Q26" s="61"/>
    </row>
    <row r="27" spans="1:22" x14ac:dyDescent="0.25">
      <c r="A27" s="37"/>
      <c r="B27" s="44"/>
      <c r="C27" s="45" t="s">
        <v>41</v>
      </c>
      <c r="D27" s="46"/>
      <c r="E27" s="46"/>
      <c r="F27" s="45">
        <v>2</v>
      </c>
      <c r="G27" s="45" t="s">
        <v>30</v>
      </c>
      <c r="H27" s="47" t="s">
        <v>31</v>
      </c>
      <c r="I27" s="45">
        <v>2</v>
      </c>
      <c r="J27" s="48" t="s">
        <v>42</v>
      </c>
      <c r="K27" s="47" t="s">
        <v>31</v>
      </c>
      <c r="L27" s="49">
        <v>1</v>
      </c>
      <c r="M27" s="48" t="s">
        <v>32</v>
      </c>
      <c r="N27" s="50">
        <f>L27*I27*F27</f>
        <v>4</v>
      </c>
      <c r="O27" s="53">
        <v>1500000</v>
      </c>
      <c r="P27" s="54">
        <f>O27*N27</f>
        <v>6000000</v>
      </c>
      <c r="Q27" s="61"/>
    </row>
    <row r="28" spans="1:22" x14ac:dyDescent="0.25">
      <c r="A28" s="37"/>
      <c r="B28" s="44"/>
      <c r="C28" s="45" t="s">
        <v>43</v>
      </c>
      <c r="D28" s="46"/>
      <c r="E28" s="46"/>
      <c r="F28" s="45">
        <v>1</v>
      </c>
      <c r="G28" s="45" t="s">
        <v>30</v>
      </c>
      <c r="H28" s="47" t="s">
        <v>31</v>
      </c>
      <c r="I28" s="45">
        <v>2</v>
      </c>
      <c r="J28" s="48" t="s">
        <v>42</v>
      </c>
      <c r="K28" s="47" t="s">
        <v>31</v>
      </c>
      <c r="L28" s="49">
        <v>1</v>
      </c>
      <c r="M28" s="48" t="s">
        <v>32</v>
      </c>
      <c r="N28" s="50">
        <f t="shared" ref="N28" si="1">L28*I28*F28</f>
        <v>2</v>
      </c>
      <c r="O28" s="53">
        <v>700000</v>
      </c>
      <c r="P28" s="54">
        <f>O28*N28</f>
        <v>1400000</v>
      </c>
      <c r="Q28" s="61"/>
    </row>
    <row r="29" spans="1:22" x14ac:dyDescent="0.25">
      <c r="A29" s="31" t="s">
        <v>44</v>
      </c>
      <c r="B29" s="56" t="s">
        <v>45</v>
      </c>
      <c r="C29" s="57"/>
      <c r="D29" s="58"/>
      <c r="E29" s="58"/>
      <c r="F29" s="57"/>
      <c r="G29" s="57"/>
      <c r="H29" s="57"/>
      <c r="I29" s="57"/>
      <c r="J29" s="57"/>
      <c r="K29" s="57"/>
      <c r="L29" s="59"/>
      <c r="M29" s="60"/>
      <c r="N29" s="50"/>
      <c r="O29" s="61"/>
      <c r="P29" s="62">
        <f>SUM(P30:P31)</f>
        <v>8250000</v>
      </c>
      <c r="Q29" s="61"/>
    </row>
    <row r="30" spans="1:22" x14ac:dyDescent="0.25">
      <c r="A30" s="37"/>
      <c r="B30" s="44"/>
      <c r="C30" s="45" t="s">
        <v>46</v>
      </c>
      <c r="D30" s="46"/>
      <c r="E30" s="46"/>
      <c r="F30" s="45">
        <v>5</v>
      </c>
      <c r="G30" s="45" t="s">
        <v>30</v>
      </c>
      <c r="H30" s="47" t="s">
        <v>31</v>
      </c>
      <c r="I30" s="45">
        <v>1</v>
      </c>
      <c r="J30" s="48" t="s">
        <v>47</v>
      </c>
      <c r="K30" s="47" t="s">
        <v>31</v>
      </c>
      <c r="L30" s="49">
        <v>1</v>
      </c>
      <c r="M30" s="48" t="s">
        <v>48</v>
      </c>
      <c r="N30" s="50">
        <f>F30*I30*L30</f>
        <v>5</v>
      </c>
      <c r="O30" s="53">
        <v>150000</v>
      </c>
      <c r="P30" s="51">
        <f>O30*N30</f>
        <v>750000</v>
      </c>
      <c r="Q30" s="61"/>
    </row>
    <row r="31" spans="1:22" x14ac:dyDescent="0.25">
      <c r="A31" s="37"/>
      <c r="B31" s="44"/>
      <c r="C31" s="45" t="s">
        <v>193</v>
      </c>
      <c r="D31" s="46"/>
      <c r="E31" s="46"/>
      <c r="F31" s="45">
        <v>25</v>
      </c>
      <c r="G31" s="45" t="s">
        <v>30</v>
      </c>
      <c r="H31" s="47" t="s">
        <v>31</v>
      </c>
      <c r="I31" s="45">
        <v>1</v>
      </c>
      <c r="J31" s="48" t="s">
        <v>33</v>
      </c>
      <c r="K31" s="47" t="s">
        <v>31</v>
      </c>
      <c r="L31" s="49">
        <v>1</v>
      </c>
      <c r="M31" s="48" t="s">
        <v>48</v>
      </c>
      <c r="N31" s="50">
        <f>F31*I31*L31</f>
        <v>25</v>
      </c>
      <c r="O31" s="53">
        <v>300000</v>
      </c>
      <c r="P31" s="51">
        <f>O31*N31</f>
        <v>7500000</v>
      </c>
      <c r="Q31" s="198"/>
    </row>
    <row r="32" spans="1:22" x14ac:dyDescent="0.25">
      <c r="A32" s="37"/>
      <c r="B32" s="44"/>
      <c r="C32" s="45"/>
      <c r="D32" s="46"/>
      <c r="E32" s="46"/>
      <c r="F32" s="45"/>
      <c r="G32" s="45"/>
      <c r="H32" s="47"/>
      <c r="I32" s="45"/>
      <c r="J32" s="48"/>
      <c r="K32" s="47"/>
      <c r="L32" s="49"/>
      <c r="M32" s="48"/>
      <c r="N32" s="50"/>
      <c r="O32" s="53"/>
      <c r="P32" s="51"/>
      <c r="Q32" s="61"/>
    </row>
    <row r="33" spans="1:22" ht="18" x14ac:dyDescent="0.25">
      <c r="A33" s="37" t="s">
        <v>34</v>
      </c>
      <c r="B33" s="38" t="s">
        <v>90</v>
      </c>
      <c r="C33" s="45"/>
      <c r="D33" s="46"/>
      <c r="E33" s="46"/>
      <c r="F33" s="45"/>
      <c r="G33" s="45"/>
      <c r="H33" s="47"/>
      <c r="I33" s="45"/>
      <c r="J33" s="48"/>
      <c r="K33" s="47"/>
      <c r="L33" s="49"/>
      <c r="M33" s="48"/>
      <c r="N33" s="50"/>
      <c r="O33" s="43"/>
      <c r="P33" s="39">
        <f>P36+P41+P48+P34+P44</f>
        <v>298384000</v>
      </c>
      <c r="Q33" s="61"/>
      <c r="T33" s="182" t="s">
        <v>203</v>
      </c>
      <c r="U33">
        <v>1</v>
      </c>
    </row>
    <row r="34" spans="1:22" x14ac:dyDescent="0.25">
      <c r="A34" s="37">
        <v>521114</v>
      </c>
      <c r="B34" s="38" t="s">
        <v>35</v>
      </c>
      <c r="C34" s="2"/>
      <c r="D34" s="24"/>
      <c r="E34" s="24"/>
      <c r="N34" s="24"/>
      <c r="O34" s="33"/>
      <c r="P34" s="34">
        <f>SUM(P35)</f>
        <v>1250000</v>
      </c>
      <c r="Q34" s="61"/>
      <c r="R34" s="82"/>
      <c r="T34" s="182" t="s">
        <v>204</v>
      </c>
      <c r="V34">
        <v>1</v>
      </c>
    </row>
    <row r="35" spans="1:22" x14ac:dyDescent="0.25">
      <c r="A35" s="52"/>
      <c r="B35" s="44"/>
      <c r="C35" s="45" t="s">
        <v>36</v>
      </c>
      <c r="D35" s="46"/>
      <c r="E35" s="46"/>
      <c r="F35" s="45"/>
      <c r="G35" s="45"/>
      <c r="H35" s="47"/>
      <c r="I35" s="45">
        <v>5</v>
      </c>
      <c r="J35" s="48" t="s">
        <v>32</v>
      </c>
      <c r="K35" s="47"/>
      <c r="L35" s="49"/>
      <c r="M35" s="48"/>
      <c r="N35" s="50">
        <f>I35</f>
        <v>5</v>
      </c>
      <c r="O35" s="43">
        <v>250000</v>
      </c>
      <c r="P35" s="51">
        <f>O35*N35</f>
        <v>1250000</v>
      </c>
      <c r="Q35" s="61"/>
      <c r="R35" s="82"/>
    </row>
    <row r="36" spans="1:22" x14ac:dyDescent="0.25">
      <c r="A36" s="37">
        <v>521211</v>
      </c>
      <c r="B36" s="40" t="s">
        <v>28</v>
      </c>
      <c r="C36" s="1"/>
      <c r="D36" s="32"/>
      <c r="E36" s="32"/>
      <c r="F36" s="1"/>
      <c r="G36" s="1"/>
      <c r="H36" s="1"/>
      <c r="I36" s="1"/>
      <c r="J36" s="2"/>
      <c r="K36" s="1"/>
      <c r="L36" s="41"/>
      <c r="M36" s="36"/>
      <c r="N36" s="42"/>
      <c r="O36" s="43"/>
      <c r="P36" s="34">
        <f>SUM(P37:P40)</f>
        <v>30180000</v>
      </c>
      <c r="Q36" s="61"/>
    </row>
    <row r="37" spans="1:22" x14ac:dyDescent="0.25">
      <c r="A37" s="37"/>
      <c r="B37" s="38"/>
      <c r="C37" s="45" t="s">
        <v>37</v>
      </c>
      <c r="D37" s="46"/>
      <c r="E37" s="46"/>
      <c r="F37" s="45"/>
      <c r="G37" s="45"/>
      <c r="H37" s="47"/>
      <c r="I37" s="45">
        <v>5</v>
      </c>
      <c r="J37" s="48" t="s">
        <v>32</v>
      </c>
      <c r="K37" s="47"/>
      <c r="L37" s="49"/>
      <c r="M37" s="48"/>
      <c r="N37" s="50">
        <f>I37</f>
        <v>5</v>
      </c>
      <c r="O37" s="43">
        <v>1000000</v>
      </c>
      <c r="P37" s="51">
        <f>O37*N37</f>
        <v>5000000</v>
      </c>
      <c r="Q37" s="61"/>
    </row>
    <row r="38" spans="1:22" x14ac:dyDescent="0.25">
      <c r="A38" s="37"/>
      <c r="B38" s="38"/>
      <c r="C38" s="45" t="s">
        <v>38</v>
      </c>
      <c r="D38" s="46"/>
      <c r="E38" s="46"/>
      <c r="F38" s="45"/>
      <c r="G38" s="45"/>
      <c r="H38" s="47"/>
      <c r="I38" s="45">
        <v>5</v>
      </c>
      <c r="J38" s="48" t="s">
        <v>32</v>
      </c>
      <c r="K38" s="47"/>
      <c r="L38" s="49"/>
      <c r="M38" s="48"/>
      <c r="N38" s="50">
        <f t="shared" ref="N38:N39" si="2">I38</f>
        <v>5</v>
      </c>
      <c r="O38" s="43">
        <v>1000000</v>
      </c>
      <c r="P38" s="51">
        <f>O38*N38</f>
        <v>5000000</v>
      </c>
      <c r="Q38" s="61"/>
    </row>
    <row r="39" spans="1:22" x14ac:dyDescent="0.25">
      <c r="A39" s="37"/>
      <c r="B39" s="38"/>
      <c r="C39" s="45" t="s">
        <v>39</v>
      </c>
      <c r="D39" s="46"/>
      <c r="E39" s="46"/>
      <c r="F39" s="45"/>
      <c r="G39" s="45"/>
      <c r="H39" s="47"/>
      <c r="I39" s="45">
        <v>5</v>
      </c>
      <c r="J39" s="48" t="s">
        <v>32</v>
      </c>
      <c r="K39" s="47"/>
      <c r="L39" s="49"/>
      <c r="M39" s="48"/>
      <c r="N39" s="50">
        <f t="shared" si="2"/>
        <v>5</v>
      </c>
      <c r="O39" s="43">
        <v>2500000</v>
      </c>
      <c r="P39" s="51">
        <f>O39*N39</f>
        <v>12500000</v>
      </c>
      <c r="Q39" s="61"/>
    </row>
    <row r="40" spans="1:22" x14ac:dyDescent="0.25">
      <c r="A40" s="37"/>
      <c r="B40" s="44"/>
      <c r="C40" s="45" t="s">
        <v>29</v>
      </c>
      <c r="D40" s="46"/>
      <c r="E40" s="46"/>
      <c r="F40" s="45">
        <v>30</v>
      </c>
      <c r="G40" s="45" t="s">
        <v>30</v>
      </c>
      <c r="H40" s="47" t="s">
        <v>31</v>
      </c>
      <c r="I40" s="45">
        <v>4</v>
      </c>
      <c r="J40" s="48" t="s">
        <v>32</v>
      </c>
      <c r="K40" s="47" t="s">
        <v>31</v>
      </c>
      <c r="L40" s="49">
        <v>1</v>
      </c>
      <c r="M40" s="48" t="s">
        <v>33</v>
      </c>
      <c r="N40" s="50">
        <f>F40*I40</f>
        <v>120</v>
      </c>
      <c r="O40" s="43">
        <v>64000</v>
      </c>
      <c r="P40" s="51">
        <f>O40*N40</f>
        <v>7680000</v>
      </c>
      <c r="Q40" s="202"/>
    </row>
    <row r="41" spans="1:22" x14ac:dyDescent="0.25">
      <c r="A41" s="37">
        <v>522151</v>
      </c>
      <c r="B41" s="40" t="s">
        <v>40</v>
      </c>
      <c r="C41" s="1"/>
      <c r="D41" s="32"/>
      <c r="E41" s="32"/>
      <c r="F41" s="1"/>
      <c r="G41" s="1"/>
      <c r="H41" s="1"/>
      <c r="I41" s="2"/>
      <c r="J41" s="48"/>
      <c r="K41" s="47"/>
      <c r="L41" s="49"/>
      <c r="M41" s="48"/>
      <c r="N41" s="50"/>
      <c r="O41" s="53"/>
      <c r="P41" s="34">
        <f>SUM(P42:P43)</f>
        <v>74000000</v>
      </c>
      <c r="Q41" s="61"/>
    </row>
    <row r="42" spans="1:22" x14ac:dyDescent="0.25">
      <c r="A42" s="37"/>
      <c r="B42" s="44"/>
      <c r="C42" s="45" t="s">
        <v>41</v>
      </c>
      <c r="D42" s="46"/>
      <c r="E42" s="46"/>
      <c r="F42" s="45">
        <v>4</v>
      </c>
      <c r="G42" s="45" t="s">
        <v>30</v>
      </c>
      <c r="H42" s="47" t="s">
        <v>31</v>
      </c>
      <c r="I42" s="45">
        <v>2</v>
      </c>
      <c r="J42" s="48" t="s">
        <v>42</v>
      </c>
      <c r="K42" s="47" t="s">
        <v>31</v>
      </c>
      <c r="L42" s="49">
        <v>5</v>
      </c>
      <c r="M42" s="48" t="s">
        <v>32</v>
      </c>
      <c r="N42" s="50">
        <f t="shared" ref="N42:N43" si="3">L42*I42*F42</f>
        <v>40</v>
      </c>
      <c r="O42" s="53">
        <v>1500000</v>
      </c>
      <c r="P42" s="54">
        <f>O42*N42</f>
        <v>60000000</v>
      </c>
      <c r="Q42" s="61"/>
    </row>
    <row r="43" spans="1:22" x14ac:dyDescent="0.25">
      <c r="A43" s="37"/>
      <c r="B43" s="44"/>
      <c r="C43" s="45" t="s">
        <v>43</v>
      </c>
      <c r="D43" s="46"/>
      <c r="E43" s="46"/>
      <c r="F43" s="45">
        <v>2</v>
      </c>
      <c r="G43" s="45" t="s">
        <v>30</v>
      </c>
      <c r="H43" s="47" t="s">
        <v>31</v>
      </c>
      <c r="I43" s="45">
        <v>2</v>
      </c>
      <c r="J43" s="48" t="s">
        <v>42</v>
      </c>
      <c r="K43" s="47" t="s">
        <v>31</v>
      </c>
      <c r="L43" s="49">
        <v>5</v>
      </c>
      <c r="M43" s="48" t="s">
        <v>32</v>
      </c>
      <c r="N43" s="50">
        <f t="shared" si="3"/>
        <v>20</v>
      </c>
      <c r="O43" s="53">
        <v>700000</v>
      </c>
      <c r="P43" s="54">
        <f>O43*N43</f>
        <v>14000000</v>
      </c>
      <c r="Q43" s="61"/>
    </row>
    <row r="44" spans="1:22" x14ac:dyDescent="0.25">
      <c r="A44" s="55" t="s">
        <v>195</v>
      </c>
      <c r="B44" s="56" t="s">
        <v>58</v>
      </c>
      <c r="C44" s="57"/>
      <c r="D44" s="58"/>
      <c r="E44" s="58"/>
      <c r="F44" s="57"/>
      <c r="G44" s="57"/>
      <c r="H44" s="57"/>
      <c r="I44" s="57"/>
      <c r="J44" s="57"/>
      <c r="K44" s="57"/>
      <c r="L44" s="59"/>
      <c r="M44" s="60"/>
      <c r="N44" s="50"/>
      <c r="O44" s="198"/>
      <c r="P44" s="62">
        <f>SUM(P45:P47)</f>
        <v>95004000</v>
      </c>
      <c r="Q44" s="359" t="s">
        <v>196</v>
      </c>
    </row>
    <row r="45" spans="1:22" x14ac:dyDescent="0.25">
      <c r="A45" s="37"/>
      <c r="B45" s="44"/>
      <c r="C45" s="45" t="s">
        <v>61</v>
      </c>
      <c r="D45" s="46"/>
      <c r="E45" s="46"/>
      <c r="F45" s="45">
        <v>12</v>
      </c>
      <c r="G45" s="45" t="s">
        <v>30</v>
      </c>
      <c r="H45" s="47" t="s">
        <v>31</v>
      </c>
      <c r="I45" s="45">
        <v>1</v>
      </c>
      <c r="J45" s="48" t="s">
        <v>33</v>
      </c>
      <c r="K45" s="47" t="s">
        <v>31</v>
      </c>
      <c r="L45" s="49">
        <v>1</v>
      </c>
      <c r="M45" s="48" t="s">
        <v>48</v>
      </c>
      <c r="N45" s="50">
        <f>F45*I45*L45</f>
        <v>12</v>
      </c>
      <c r="O45" s="53">
        <v>650000</v>
      </c>
      <c r="P45" s="51">
        <f>O45*N45</f>
        <v>7800000</v>
      </c>
      <c r="Q45" s="371"/>
    </row>
    <row r="46" spans="1:22" x14ac:dyDescent="0.25">
      <c r="A46" s="37"/>
      <c r="B46" s="44"/>
      <c r="C46" s="45" t="s">
        <v>64</v>
      </c>
      <c r="D46" s="46"/>
      <c r="E46" s="46"/>
      <c r="F46" s="45">
        <v>12</v>
      </c>
      <c r="G46" s="45" t="s">
        <v>30</v>
      </c>
      <c r="H46" s="47" t="s">
        <v>31</v>
      </c>
      <c r="I46" s="45">
        <v>1</v>
      </c>
      <c r="J46" s="48" t="s">
        <v>47</v>
      </c>
      <c r="K46" s="47" t="s">
        <v>31</v>
      </c>
      <c r="L46" s="49">
        <v>1</v>
      </c>
      <c r="M46" s="48" t="s">
        <v>48</v>
      </c>
      <c r="N46" s="50">
        <f>F46*I46*L46</f>
        <v>12</v>
      </c>
      <c r="O46" s="53">
        <v>6737000</v>
      </c>
      <c r="P46" s="51">
        <f>O46*N46</f>
        <v>80844000</v>
      </c>
      <c r="Q46" s="371"/>
      <c r="T46" s="182">
        <f>Rincian!I14</f>
        <v>6737333.333333333</v>
      </c>
    </row>
    <row r="47" spans="1:22" x14ac:dyDescent="0.25">
      <c r="A47" s="37"/>
      <c r="B47" s="44"/>
      <c r="C47" s="45" t="s">
        <v>194</v>
      </c>
      <c r="D47" s="46"/>
      <c r="E47" s="46"/>
      <c r="F47" s="45">
        <v>12</v>
      </c>
      <c r="G47" s="45" t="s">
        <v>30</v>
      </c>
      <c r="H47" s="47" t="s">
        <v>31</v>
      </c>
      <c r="I47" s="45">
        <v>1</v>
      </c>
      <c r="J47" s="48" t="s">
        <v>33</v>
      </c>
      <c r="K47" s="47" t="s">
        <v>31</v>
      </c>
      <c r="L47" s="49">
        <v>1</v>
      </c>
      <c r="M47" s="48" t="s">
        <v>48</v>
      </c>
      <c r="N47" s="50">
        <f>F47*I47*L47</f>
        <v>12</v>
      </c>
      <c r="O47" s="53">
        <v>530000</v>
      </c>
      <c r="P47" s="51">
        <f>O47*N47</f>
        <v>6360000</v>
      </c>
      <c r="Q47" s="371"/>
    </row>
    <row r="48" spans="1:22" x14ac:dyDescent="0.25">
      <c r="A48" s="55" t="s">
        <v>44</v>
      </c>
      <c r="B48" s="56" t="s">
        <v>45</v>
      </c>
      <c r="C48" s="57"/>
      <c r="D48" s="58"/>
      <c r="E48" s="58"/>
      <c r="F48" s="57"/>
      <c r="G48" s="57"/>
      <c r="H48" s="57"/>
      <c r="I48" s="57"/>
      <c r="J48" s="57"/>
      <c r="K48" s="57"/>
      <c r="L48" s="59"/>
      <c r="M48" s="60"/>
      <c r="N48" s="50"/>
      <c r="O48" s="61"/>
      <c r="P48" s="62">
        <f>SUM(P49:P55)</f>
        <v>97950000</v>
      </c>
      <c r="Q48" s="61"/>
    </row>
    <row r="49" spans="1:22" x14ac:dyDescent="0.25">
      <c r="A49" s="37"/>
      <c r="B49" s="44"/>
      <c r="C49" s="45" t="s">
        <v>220</v>
      </c>
      <c r="D49" s="46"/>
      <c r="E49" s="46"/>
      <c r="F49" s="45">
        <v>12</v>
      </c>
      <c r="G49" s="45" t="s">
        <v>30</v>
      </c>
      <c r="H49" s="47" t="s">
        <v>31</v>
      </c>
      <c r="I49" s="45">
        <v>2</v>
      </c>
      <c r="J49" s="48" t="s">
        <v>33</v>
      </c>
      <c r="K49" s="47" t="s">
        <v>31</v>
      </c>
      <c r="L49" s="49">
        <v>1</v>
      </c>
      <c r="M49" s="48" t="s">
        <v>48</v>
      </c>
      <c r="N49" s="50">
        <f t="shared" ref="N49:N55" si="4">F49*I49*L49</f>
        <v>24</v>
      </c>
      <c r="O49" s="53">
        <v>650000</v>
      </c>
      <c r="P49" s="51">
        <f t="shared" ref="P49:P55" si="5">O49*N49</f>
        <v>15600000</v>
      </c>
      <c r="Q49" s="216"/>
    </row>
    <row r="50" spans="1:22" x14ac:dyDescent="0.25">
      <c r="A50" s="37"/>
      <c r="B50" s="44"/>
      <c r="C50" s="45" t="s">
        <v>221</v>
      </c>
      <c r="D50" s="46"/>
      <c r="E50" s="46"/>
      <c r="F50" s="45">
        <v>12</v>
      </c>
      <c r="G50" s="45" t="s">
        <v>30</v>
      </c>
      <c r="H50" s="47" t="s">
        <v>31</v>
      </c>
      <c r="I50" s="45">
        <v>2</v>
      </c>
      <c r="J50" s="48" t="s">
        <v>33</v>
      </c>
      <c r="K50" s="47" t="s">
        <v>31</v>
      </c>
      <c r="L50" s="49">
        <v>1</v>
      </c>
      <c r="M50" s="48" t="s">
        <v>48</v>
      </c>
      <c r="N50" s="50">
        <f t="shared" si="4"/>
        <v>24</v>
      </c>
      <c r="O50" s="53">
        <v>150000</v>
      </c>
      <c r="P50" s="51">
        <f t="shared" si="5"/>
        <v>3600000</v>
      </c>
      <c r="Q50" s="216"/>
    </row>
    <row r="51" spans="1:22" x14ac:dyDescent="0.25">
      <c r="A51" s="37"/>
      <c r="B51" s="44"/>
      <c r="C51" s="45" t="s">
        <v>222</v>
      </c>
      <c r="D51" s="46"/>
      <c r="E51" s="46"/>
      <c r="F51" s="45">
        <v>25</v>
      </c>
      <c r="G51" s="45" t="s">
        <v>30</v>
      </c>
      <c r="H51" s="47" t="s">
        <v>31</v>
      </c>
      <c r="I51" s="45">
        <v>1</v>
      </c>
      <c r="J51" s="48" t="s">
        <v>33</v>
      </c>
      <c r="K51" s="47" t="s">
        <v>31</v>
      </c>
      <c r="L51" s="49">
        <v>3</v>
      </c>
      <c r="M51" s="48" t="s">
        <v>48</v>
      </c>
      <c r="N51" s="50">
        <f t="shared" si="4"/>
        <v>75</v>
      </c>
      <c r="O51" s="53">
        <v>330000</v>
      </c>
      <c r="P51" s="51">
        <f t="shared" si="5"/>
        <v>24750000</v>
      </c>
      <c r="Q51" s="387" t="s">
        <v>94</v>
      </c>
    </row>
    <row r="52" spans="1:22" x14ac:dyDescent="0.25">
      <c r="A52" s="37"/>
      <c r="B52" s="44"/>
      <c r="C52" s="45" t="s">
        <v>223</v>
      </c>
      <c r="D52" s="46"/>
      <c r="E52" s="46"/>
      <c r="F52" s="45">
        <v>25</v>
      </c>
      <c r="G52" s="45" t="s">
        <v>30</v>
      </c>
      <c r="H52" s="47" t="s">
        <v>31</v>
      </c>
      <c r="I52" s="45">
        <v>1</v>
      </c>
      <c r="J52" s="48" t="s">
        <v>47</v>
      </c>
      <c r="K52" s="47" t="s">
        <v>31</v>
      </c>
      <c r="L52" s="49">
        <v>3</v>
      </c>
      <c r="M52" s="48" t="s">
        <v>48</v>
      </c>
      <c r="N52" s="50">
        <f t="shared" si="4"/>
        <v>75</v>
      </c>
      <c r="O52" s="53">
        <v>150000</v>
      </c>
      <c r="P52" s="51">
        <f t="shared" si="5"/>
        <v>11250000</v>
      </c>
      <c r="Q52" s="387"/>
    </row>
    <row r="53" spans="1:22" x14ac:dyDescent="0.25">
      <c r="A53" s="37"/>
      <c r="B53" s="44"/>
      <c r="C53" s="45" t="s">
        <v>201</v>
      </c>
      <c r="D53" s="46"/>
      <c r="E53" s="46"/>
      <c r="F53" s="45">
        <v>25</v>
      </c>
      <c r="G53" s="45" t="s">
        <v>30</v>
      </c>
      <c r="H53" s="47" t="s">
        <v>31</v>
      </c>
      <c r="I53" s="45">
        <v>1</v>
      </c>
      <c r="J53" s="48" t="s">
        <v>33</v>
      </c>
      <c r="K53" s="47" t="s">
        <v>31</v>
      </c>
      <c r="L53" s="49">
        <v>3</v>
      </c>
      <c r="M53" s="48" t="s">
        <v>48</v>
      </c>
      <c r="N53" s="50">
        <f t="shared" si="4"/>
        <v>75</v>
      </c>
      <c r="O53" s="53">
        <v>130000</v>
      </c>
      <c r="P53" s="51">
        <f t="shared" si="5"/>
        <v>9750000</v>
      </c>
      <c r="Q53" s="387"/>
    </row>
    <row r="54" spans="1:22" x14ac:dyDescent="0.25">
      <c r="A54" s="37"/>
      <c r="B54" s="44"/>
      <c r="C54" s="45" t="s">
        <v>200</v>
      </c>
      <c r="D54" s="46"/>
      <c r="E54" s="46"/>
      <c r="F54" s="45">
        <v>5</v>
      </c>
      <c r="G54" s="45" t="s">
        <v>30</v>
      </c>
      <c r="H54" s="47" t="s">
        <v>31</v>
      </c>
      <c r="I54" s="45">
        <v>1</v>
      </c>
      <c r="J54" s="48" t="s">
        <v>47</v>
      </c>
      <c r="K54" s="47" t="s">
        <v>31</v>
      </c>
      <c r="L54" s="49">
        <v>4</v>
      </c>
      <c r="M54" s="48" t="s">
        <v>48</v>
      </c>
      <c r="N54" s="50">
        <f t="shared" si="4"/>
        <v>20</v>
      </c>
      <c r="O54" s="53">
        <v>150000</v>
      </c>
      <c r="P54" s="51">
        <f t="shared" si="5"/>
        <v>3000000</v>
      </c>
      <c r="Q54" s="198"/>
    </row>
    <row r="55" spans="1:22" x14ac:dyDescent="0.25">
      <c r="A55" s="37"/>
      <c r="B55" s="44"/>
      <c r="C55" s="45" t="s">
        <v>193</v>
      </c>
      <c r="D55" s="46"/>
      <c r="E55" s="46"/>
      <c r="F55" s="45">
        <v>25</v>
      </c>
      <c r="G55" s="45" t="s">
        <v>30</v>
      </c>
      <c r="H55" s="47" t="s">
        <v>31</v>
      </c>
      <c r="I55" s="45">
        <v>1</v>
      </c>
      <c r="J55" s="48" t="s">
        <v>33</v>
      </c>
      <c r="K55" s="47" t="s">
        <v>31</v>
      </c>
      <c r="L55" s="49">
        <v>4</v>
      </c>
      <c r="M55" s="48" t="s">
        <v>48</v>
      </c>
      <c r="N55" s="50">
        <f t="shared" si="4"/>
        <v>100</v>
      </c>
      <c r="O55" s="53">
        <v>300000</v>
      </c>
      <c r="P55" s="51">
        <f t="shared" si="5"/>
        <v>30000000</v>
      </c>
      <c r="Q55" s="198"/>
    </row>
    <row r="56" spans="1:22" x14ac:dyDescent="0.25">
      <c r="A56" s="37"/>
      <c r="B56" s="44"/>
      <c r="C56" s="45"/>
      <c r="D56" s="46"/>
      <c r="E56" s="46"/>
      <c r="F56" s="45"/>
      <c r="G56" s="45"/>
      <c r="H56" s="47"/>
      <c r="I56" s="45"/>
      <c r="J56" s="48"/>
      <c r="K56" s="47"/>
      <c r="L56" s="49"/>
      <c r="M56" s="48"/>
      <c r="N56" s="50"/>
      <c r="O56" s="53"/>
      <c r="P56" s="51"/>
      <c r="Q56" s="216"/>
    </row>
    <row r="57" spans="1:22" ht="18" x14ac:dyDescent="0.25">
      <c r="A57" s="37" t="s">
        <v>49</v>
      </c>
      <c r="B57" s="38" t="s">
        <v>191</v>
      </c>
      <c r="C57" s="2"/>
      <c r="D57" s="63"/>
      <c r="E57" s="63"/>
      <c r="F57" s="2"/>
      <c r="G57" s="2"/>
      <c r="H57" s="2"/>
      <c r="I57" s="1"/>
      <c r="J57" s="2"/>
      <c r="K57" s="1"/>
      <c r="L57" s="41"/>
      <c r="M57" s="36"/>
      <c r="N57" s="42"/>
      <c r="O57" s="43"/>
      <c r="P57" s="39">
        <f>P60+P65+P68+P58</f>
        <v>73690000</v>
      </c>
      <c r="Q57" s="61"/>
      <c r="T57" s="182" t="s">
        <v>203</v>
      </c>
      <c r="U57">
        <v>1</v>
      </c>
    </row>
    <row r="58" spans="1:22" x14ac:dyDescent="0.25">
      <c r="A58" s="37">
        <v>521114</v>
      </c>
      <c r="B58" s="38" t="s">
        <v>35</v>
      </c>
      <c r="C58" s="2"/>
      <c r="D58" s="24"/>
      <c r="E58" s="24"/>
      <c r="N58" s="24"/>
      <c r="O58" s="33"/>
      <c r="P58" s="34">
        <f>SUM(P59)</f>
        <v>500000</v>
      </c>
      <c r="Q58" s="61"/>
      <c r="R58" s="82"/>
      <c r="T58" s="182" t="s">
        <v>204</v>
      </c>
      <c r="V58">
        <v>1</v>
      </c>
    </row>
    <row r="59" spans="1:22" x14ac:dyDescent="0.25">
      <c r="A59" s="52"/>
      <c r="B59" s="44"/>
      <c r="C59" s="45" t="s">
        <v>36</v>
      </c>
      <c r="D59" s="46"/>
      <c r="E59" s="46"/>
      <c r="F59" s="45"/>
      <c r="G59" s="45"/>
      <c r="H59" s="47"/>
      <c r="I59" s="45">
        <v>2</v>
      </c>
      <c r="J59" s="48" t="s">
        <v>32</v>
      </c>
      <c r="K59" s="47"/>
      <c r="L59" s="49"/>
      <c r="M59" s="48"/>
      <c r="N59" s="50">
        <f>I59</f>
        <v>2</v>
      </c>
      <c r="O59" s="43">
        <v>250000</v>
      </c>
      <c r="P59" s="51">
        <f>O59*N59</f>
        <v>500000</v>
      </c>
      <c r="Q59" s="61"/>
      <c r="R59" s="82"/>
    </row>
    <row r="60" spans="1:22" x14ac:dyDescent="0.25">
      <c r="A60" s="37">
        <v>521211</v>
      </c>
      <c r="B60" s="40" t="s">
        <v>28</v>
      </c>
      <c r="C60" s="1"/>
      <c r="D60" s="32"/>
      <c r="E60" s="32"/>
      <c r="F60" s="1"/>
      <c r="G60" s="1"/>
      <c r="H60" s="1"/>
      <c r="I60" s="1"/>
      <c r="J60" s="2"/>
      <c r="K60" s="1"/>
      <c r="L60" s="41"/>
      <c r="M60" s="36"/>
      <c r="N60" s="42"/>
      <c r="O60" s="43"/>
      <c r="P60" s="34">
        <f>SUM(P61:P64)</f>
        <v>11840000</v>
      </c>
      <c r="Q60" s="61"/>
    </row>
    <row r="61" spans="1:22" x14ac:dyDescent="0.25">
      <c r="A61" s="37"/>
      <c r="B61" s="38"/>
      <c r="C61" s="45" t="s">
        <v>37</v>
      </c>
      <c r="D61" s="46"/>
      <c r="E61" s="46"/>
      <c r="F61" s="45"/>
      <c r="G61" s="45"/>
      <c r="H61" s="47"/>
      <c r="I61" s="45">
        <v>2</v>
      </c>
      <c r="J61" s="48" t="s">
        <v>32</v>
      </c>
      <c r="K61" s="47"/>
      <c r="L61" s="49"/>
      <c r="M61" s="48"/>
      <c r="N61" s="50">
        <f>I61</f>
        <v>2</v>
      </c>
      <c r="O61" s="43">
        <v>1000000</v>
      </c>
      <c r="P61" s="51">
        <f>O61*N61</f>
        <v>2000000</v>
      </c>
      <c r="Q61" s="61"/>
    </row>
    <row r="62" spans="1:22" x14ac:dyDescent="0.25">
      <c r="A62" s="37"/>
      <c r="B62" s="38"/>
      <c r="C62" s="45" t="s">
        <v>38</v>
      </c>
      <c r="D62" s="46"/>
      <c r="E62" s="46"/>
      <c r="F62" s="45"/>
      <c r="G62" s="45"/>
      <c r="H62" s="47"/>
      <c r="I62" s="45">
        <v>2</v>
      </c>
      <c r="J62" s="48" t="s">
        <v>32</v>
      </c>
      <c r="K62" s="47"/>
      <c r="L62" s="49"/>
      <c r="M62" s="48"/>
      <c r="N62" s="50">
        <f t="shared" ref="N62:N63" si="6">I62</f>
        <v>2</v>
      </c>
      <c r="O62" s="43">
        <v>1000000</v>
      </c>
      <c r="P62" s="51">
        <f>O62*N62</f>
        <v>2000000</v>
      </c>
      <c r="Q62" s="61"/>
    </row>
    <row r="63" spans="1:22" x14ac:dyDescent="0.25">
      <c r="A63" s="37"/>
      <c r="B63" s="38"/>
      <c r="C63" s="45" t="s">
        <v>39</v>
      </c>
      <c r="D63" s="46"/>
      <c r="E63" s="46"/>
      <c r="F63" s="45"/>
      <c r="G63" s="45"/>
      <c r="H63" s="47"/>
      <c r="I63" s="45">
        <v>2</v>
      </c>
      <c r="J63" s="48" t="s">
        <v>32</v>
      </c>
      <c r="K63" s="47"/>
      <c r="L63" s="49"/>
      <c r="M63" s="48"/>
      <c r="N63" s="50">
        <f t="shared" si="6"/>
        <v>2</v>
      </c>
      <c r="O63" s="43">
        <v>2000000</v>
      </c>
      <c r="P63" s="51">
        <f>O63*N63</f>
        <v>4000000</v>
      </c>
      <c r="Q63" s="61"/>
    </row>
    <row r="64" spans="1:22" x14ac:dyDescent="0.25">
      <c r="A64" s="37"/>
      <c r="B64" s="44"/>
      <c r="C64" s="45" t="s">
        <v>29</v>
      </c>
      <c r="D64" s="46"/>
      <c r="E64" s="46"/>
      <c r="F64" s="45">
        <v>30</v>
      </c>
      <c r="G64" s="45" t="s">
        <v>30</v>
      </c>
      <c r="H64" s="47" t="s">
        <v>31</v>
      </c>
      <c r="I64" s="45">
        <v>2</v>
      </c>
      <c r="J64" s="48" t="s">
        <v>32</v>
      </c>
      <c r="K64" s="47" t="s">
        <v>31</v>
      </c>
      <c r="L64" s="49">
        <v>1</v>
      </c>
      <c r="M64" s="48" t="s">
        <v>33</v>
      </c>
      <c r="N64" s="50">
        <f>F64*I64</f>
        <v>60</v>
      </c>
      <c r="O64" s="43">
        <v>64000</v>
      </c>
      <c r="P64" s="51">
        <f>O64*N64</f>
        <v>3840000</v>
      </c>
      <c r="Q64" s="202"/>
    </row>
    <row r="65" spans="1:18" x14ac:dyDescent="0.25">
      <c r="A65" s="37">
        <v>522151</v>
      </c>
      <c r="B65" s="40" t="s">
        <v>40</v>
      </c>
      <c r="C65" s="1"/>
      <c r="D65" s="32"/>
      <c r="E65" s="32"/>
      <c r="F65" s="1"/>
      <c r="G65" s="1"/>
      <c r="H65" s="1"/>
      <c r="I65" s="2"/>
      <c r="J65" s="48"/>
      <c r="K65" s="47"/>
      <c r="L65" s="49"/>
      <c r="M65" s="48"/>
      <c r="N65" s="50"/>
      <c r="O65" s="53"/>
      <c r="P65" s="34">
        <f>SUM(P66:P67)</f>
        <v>29600000</v>
      </c>
      <c r="Q65" s="61"/>
    </row>
    <row r="66" spans="1:18" x14ac:dyDescent="0.25">
      <c r="A66" s="37"/>
      <c r="B66" s="44"/>
      <c r="C66" s="45" t="s">
        <v>41</v>
      </c>
      <c r="D66" s="46"/>
      <c r="E66" s="46"/>
      <c r="F66" s="45">
        <v>4</v>
      </c>
      <c r="G66" s="45" t="s">
        <v>30</v>
      </c>
      <c r="H66" s="47" t="s">
        <v>31</v>
      </c>
      <c r="I66" s="45">
        <v>2</v>
      </c>
      <c r="J66" s="48" t="s">
        <v>42</v>
      </c>
      <c r="K66" s="47" t="s">
        <v>31</v>
      </c>
      <c r="L66" s="49">
        <v>2</v>
      </c>
      <c r="M66" s="48" t="s">
        <v>32</v>
      </c>
      <c r="N66" s="50">
        <f>L66*I66*F66</f>
        <v>16</v>
      </c>
      <c r="O66" s="53">
        <v>1500000</v>
      </c>
      <c r="P66" s="54">
        <f>O66*N66</f>
        <v>24000000</v>
      </c>
      <c r="Q66" s="61"/>
    </row>
    <row r="67" spans="1:18" x14ac:dyDescent="0.25">
      <c r="A67" s="37"/>
      <c r="B67" s="44"/>
      <c r="C67" s="45" t="s">
        <v>43</v>
      </c>
      <c r="D67" s="46"/>
      <c r="E67" s="46"/>
      <c r="F67" s="45">
        <v>2</v>
      </c>
      <c r="G67" s="45" t="s">
        <v>30</v>
      </c>
      <c r="H67" s="47" t="s">
        <v>31</v>
      </c>
      <c r="I67" s="45">
        <v>2</v>
      </c>
      <c r="J67" s="48" t="s">
        <v>42</v>
      </c>
      <c r="K67" s="47" t="s">
        <v>31</v>
      </c>
      <c r="L67" s="49">
        <v>2</v>
      </c>
      <c r="M67" s="48" t="s">
        <v>32</v>
      </c>
      <c r="N67" s="50">
        <f t="shared" ref="N67" si="7">L67*I67*F67</f>
        <v>8</v>
      </c>
      <c r="O67" s="53">
        <v>700000</v>
      </c>
      <c r="P67" s="54">
        <f>O67*N67</f>
        <v>5600000</v>
      </c>
      <c r="Q67" s="61"/>
    </row>
    <row r="68" spans="1:18" x14ac:dyDescent="0.25">
      <c r="A68" s="31" t="s">
        <v>44</v>
      </c>
      <c r="B68" s="56" t="s">
        <v>45</v>
      </c>
      <c r="C68" s="57"/>
      <c r="D68" s="58"/>
      <c r="E68" s="58"/>
      <c r="F68" s="57"/>
      <c r="G68" s="57"/>
      <c r="H68" s="57"/>
      <c r="I68" s="57"/>
      <c r="J68" s="57"/>
      <c r="K68" s="57"/>
      <c r="L68" s="59"/>
      <c r="M68" s="60"/>
      <c r="N68" s="50"/>
      <c r="O68" s="61"/>
      <c r="P68" s="62">
        <f>SUM(P69:P73)</f>
        <v>31750000</v>
      </c>
      <c r="Q68" s="61"/>
    </row>
    <row r="69" spans="1:18" x14ac:dyDescent="0.25">
      <c r="A69" s="37"/>
      <c r="B69" s="44"/>
      <c r="C69" s="45" t="s">
        <v>55</v>
      </c>
      <c r="D69" s="46"/>
      <c r="E69" s="46"/>
      <c r="F69" s="45">
        <v>25</v>
      </c>
      <c r="G69" s="45" t="s">
        <v>30</v>
      </c>
      <c r="H69" s="47" t="s">
        <v>31</v>
      </c>
      <c r="I69" s="45">
        <v>1</v>
      </c>
      <c r="J69" s="48" t="s">
        <v>33</v>
      </c>
      <c r="K69" s="47" t="s">
        <v>31</v>
      </c>
      <c r="L69" s="49">
        <v>1</v>
      </c>
      <c r="M69" s="48" t="s">
        <v>48</v>
      </c>
      <c r="N69" s="50">
        <f>F69*I69*L69</f>
        <v>25</v>
      </c>
      <c r="O69" s="53">
        <v>330000</v>
      </c>
      <c r="P69" s="51">
        <f>O69*N69</f>
        <v>8250000</v>
      </c>
      <c r="Q69" s="61"/>
    </row>
    <row r="70" spans="1:18" x14ac:dyDescent="0.25">
      <c r="A70" s="37"/>
      <c r="B70" s="44"/>
      <c r="C70" s="45" t="s">
        <v>46</v>
      </c>
      <c r="D70" s="46"/>
      <c r="E70" s="46"/>
      <c r="F70" s="45">
        <v>25</v>
      </c>
      <c r="G70" s="45" t="s">
        <v>30</v>
      </c>
      <c r="H70" s="47" t="s">
        <v>31</v>
      </c>
      <c r="I70" s="45">
        <v>1</v>
      </c>
      <c r="J70" s="48" t="s">
        <v>47</v>
      </c>
      <c r="K70" s="47" t="s">
        <v>31</v>
      </c>
      <c r="L70" s="49">
        <v>1</v>
      </c>
      <c r="M70" s="48" t="s">
        <v>48</v>
      </c>
      <c r="N70" s="50">
        <f>F70*I70*L70</f>
        <v>25</v>
      </c>
      <c r="O70" s="53">
        <v>150000</v>
      </c>
      <c r="P70" s="51">
        <f>O70*N70</f>
        <v>3750000</v>
      </c>
      <c r="Q70" s="61"/>
    </row>
    <row r="71" spans="1:18" x14ac:dyDescent="0.25">
      <c r="A71" s="37"/>
      <c r="B71" s="44"/>
      <c r="C71" s="45" t="s">
        <v>56</v>
      </c>
      <c r="D71" s="46"/>
      <c r="E71" s="46"/>
      <c r="F71" s="45">
        <v>25</v>
      </c>
      <c r="G71" s="45" t="s">
        <v>30</v>
      </c>
      <c r="H71" s="47" t="s">
        <v>31</v>
      </c>
      <c r="I71" s="45">
        <v>1</v>
      </c>
      <c r="J71" s="48" t="s">
        <v>33</v>
      </c>
      <c r="K71" s="47" t="s">
        <v>31</v>
      </c>
      <c r="L71" s="49">
        <v>1</v>
      </c>
      <c r="M71" s="48" t="s">
        <v>48</v>
      </c>
      <c r="N71" s="50">
        <f>F71*I71*L71</f>
        <v>25</v>
      </c>
      <c r="O71" s="53">
        <v>130000</v>
      </c>
      <c r="P71" s="51">
        <f>O71*N71</f>
        <v>3250000</v>
      </c>
      <c r="Q71" s="61"/>
    </row>
    <row r="72" spans="1:18" x14ac:dyDescent="0.25">
      <c r="A72" s="37"/>
      <c r="B72" s="44"/>
      <c r="C72" s="45" t="s">
        <v>200</v>
      </c>
      <c r="D72" s="46"/>
      <c r="E72" s="46"/>
      <c r="F72" s="45">
        <v>5</v>
      </c>
      <c r="G72" s="45" t="s">
        <v>30</v>
      </c>
      <c r="H72" s="47" t="s">
        <v>31</v>
      </c>
      <c r="I72" s="45">
        <v>1</v>
      </c>
      <c r="J72" s="48" t="s">
        <v>47</v>
      </c>
      <c r="K72" s="47" t="s">
        <v>31</v>
      </c>
      <c r="L72" s="49">
        <v>2</v>
      </c>
      <c r="M72" s="48" t="s">
        <v>48</v>
      </c>
      <c r="N72" s="50">
        <f>F72*I72*L72</f>
        <v>10</v>
      </c>
      <c r="O72" s="53">
        <v>150000</v>
      </c>
      <c r="P72" s="51">
        <f>O72*N72</f>
        <v>1500000</v>
      </c>
      <c r="Q72" s="198"/>
    </row>
    <row r="73" spans="1:18" x14ac:dyDescent="0.25">
      <c r="A73" s="37"/>
      <c r="B73" s="44"/>
      <c r="C73" s="45" t="s">
        <v>193</v>
      </c>
      <c r="D73" s="46"/>
      <c r="E73" s="46"/>
      <c r="F73" s="45">
        <v>25</v>
      </c>
      <c r="G73" s="45" t="s">
        <v>30</v>
      </c>
      <c r="H73" s="47" t="s">
        <v>31</v>
      </c>
      <c r="I73" s="45">
        <v>1</v>
      </c>
      <c r="J73" s="48" t="s">
        <v>33</v>
      </c>
      <c r="K73" s="47" t="s">
        <v>31</v>
      </c>
      <c r="L73" s="49">
        <v>2</v>
      </c>
      <c r="M73" s="48" t="s">
        <v>48</v>
      </c>
      <c r="N73" s="50">
        <f>F73*I73*L73</f>
        <v>50</v>
      </c>
      <c r="O73" s="53">
        <v>300000</v>
      </c>
      <c r="P73" s="51">
        <f>O73*N73</f>
        <v>15000000</v>
      </c>
      <c r="Q73" s="198"/>
    </row>
    <row r="74" spans="1:18" x14ac:dyDescent="0.25">
      <c r="A74" s="37"/>
      <c r="B74" s="44"/>
      <c r="C74" s="45"/>
      <c r="D74" s="46"/>
      <c r="E74" s="46"/>
      <c r="F74" s="45"/>
      <c r="G74" s="45"/>
      <c r="H74" s="47"/>
      <c r="I74" s="45"/>
      <c r="J74" s="48"/>
      <c r="K74" s="47"/>
      <c r="L74" s="49"/>
      <c r="M74" s="48"/>
      <c r="N74" s="50"/>
      <c r="O74" s="53"/>
      <c r="P74" s="51"/>
      <c r="Q74" s="61"/>
    </row>
    <row r="75" spans="1:18" ht="18" x14ac:dyDescent="0.25">
      <c r="A75" s="37" t="s">
        <v>50</v>
      </c>
      <c r="B75" s="38" t="s">
        <v>190</v>
      </c>
      <c r="C75" s="45"/>
      <c r="D75" s="46"/>
      <c r="E75" s="46"/>
      <c r="F75" s="45"/>
      <c r="G75" s="45"/>
      <c r="H75" s="47"/>
      <c r="I75" s="45"/>
      <c r="J75" s="48"/>
      <c r="K75" s="47"/>
      <c r="L75" s="49"/>
      <c r="M75" s="48"/>
      <c r="N75" s="50"/>
      <c r="O75" s="43"/>
      <c r="P75" s="39">
        <f>P78+P84+P87+P96+P76+P82</f>
        <v>494360000</v>
      </c>
      <c r="Q75" s="61" t="s">
        <v>96</v>
      </c>
    </row>
    <row r="76" spans="1:18" x14ac:dyDescent="0.25">
      <c r="A76" s="37">
        <v>521114</v>
      </c>
      <c r="B76" s="38" t="s">
        <v>35</v>
      </c>
      <c r="C76" s="2"/>
      <c r="D76" s="24"/>
      <c r="E76" s="24"/>
      <c r="N76" s="24"/>
      <c r="O76" s="33"/>
      <c r="P76" s="34">
        <f>SUM(P77)</f>
        <v>354000</v>
      </c>
      <c r="Q76" s="61" t="s">
        <v>97</v>
      </c>
      <c r="R76" s="82"/>
    </row>
    <row r="77" spans="1:18" x14ac:dyDescent="0.25">
      <c r="A77" s="52"/>
      <c r="B77" s="44"/>
      <c r="C77" s="45" t="s">
        <v>36</v>
      </c>
      <c r="D77" s="46"/>
      <c r="E77" s="46"/>
      <c r="F77" s="45"/>
      <c r="G77" s="45"/>
      <c r="H77" s="47"/>
      <c r="I77" s="45">
        <v>1</v>
      </c>
      <c r="J77" s="48" t="s">
        <v>32</v>
      </c>
      <c r="K77" s="47"/>
      <c r="L77" s="49"/>
      <c r="M77" s="48"/>
      <c r="N77" s="50">
        <f>I77</f>
        <v>1</v>
      </c>
      <c r="O77" s="43">
        <v>354000</v>
      </c>
      <c r="P77" s="51">
        <f>O77*N77</f>
        <v>354000</v>
      </c>
      <c r="Q77" s="61" t="s">
        <v>98</v>
      </c>
      <c r="R77" s="82"/>
    </row>
    <row r="78" spans="1:18" x14ac:dyDescent="0.25">
      <c r="A78" s="37">
        <v>521211</v>
      </c>
      <c r="B78" s="40" t="s">
        <v>28</v>
      </c>
      <c r="C78" s="1"/>
      <c r="D78" s="32"/>
      <c r="E78" s="32"/>
      <c r="F78" s="1"/>
      <c r="G78" s="1"/>
      <c r="H78" s="1"/>
      <c r="I78" s="1"/>
      <c r="J78" s="2"/>
      <c r="K78" s="1"/>
      <c r="L78" s="41"/>
      <c r="M78" s="36"/>
      <c r="N78" s="42"/>
      <c r="O78" s="43"/>
      <c r="P78" s="34">
        <f>SUM(P79:P81)</f>
        <v>15440000</v>
      </c>
      <c r="Q78" s="61" t="s">
        <v>99</v>
      </c>
    </row>
    <row r="79" spans="1:18" x14ac:dyDescent="0.25">
      <c r="A79" s="37"/>
      <c r="B79" s="38"/>
      <c r="C79" s="45" t="s">
        <v>37</v>
      </c>
      <c r="D79" s="46"/>
      <c r="E79" s="46"/>
      <c r="F79" s="45"/>
      <c r="G79" s="45"/>
      <c r="H79" s="47"/>
      <c r="I79" s="45">
        <v>1</v>
      </c>
      <c r="J79" s="48" t="s">
        <v>32</v>
      </c>
      <c r="K79" s="47"/>
      <c r="L79" s="49"/>
      <c r="M79" s="48"/>
      <c r="N79" s="50">
        <f>I79</f>
        <v>1</v>
      </c>
      <c r="O79" s="43">
        <v>1000000</v>
      </c>
      <c r="P79" s="51">
        <f>O79*N79</f>
        <v>1000000</v>
      </c>
      <c r="Q79" s="198" t="s">
        <v>100</v>
      </c>
    </row>
    <row r="80" spans="1:18" x14ac:dyDescent="0.25">
      <c r="A80" s="37"/>
      <c r="B80" s="38"/>
      <c r="C80" s="45" t="s">
        <v>38</v>
      </c>
      <c r="D80" s="46"/>
      <c r="E80" s="46"/>
      <c r="F80" s="45"/>
      <c r="G80" s="45"/>
      <c r="H80" s="47"/>
      <c r="I80" s="45">
        <v>1</v>
      </c>
      <c r="J80" s="48" t="s">
        <v>32</v>
      </c>
      <c r="K80" s="47"/>
      <c r="L80" s="49"/>
      <c r="M80" s="48"/>
      <c r="N80" s="50">
        <f t="shared" ref="N80" si="8">I80</f>
        <v>1</v>
      </c>
      <c r="O80" s="43">
        <v>1000000</v>
      </c>
      <c r="P80" s="51">
        <f>O80*N80</f>
        <v>1000000</v>
      </c>
      <c r="Q80" s="198" t="s">
        <v>101</v>
      </c>
    </row>
    <row r="81" spans="1:20" x14ac:dyDescent="0.25">
      <c r="A81" s="37"/>
      <c r="B81" s="44"/>
      <c r="C81" s="45" t="s">
        <v>29</v>
      </c>
      <c r="D81" s="46"/>
      <c r="E81" s="46"/>
      <c r="F81" s="45">
        <v>35</v>
      </c>
      <c r="G81" s="45" t="s">
        <v>30</v>
      </c>
      <c r="H81" s="47" t="s">
        <v>31</v>
      </c>
      <c r="I81" s="45">
        <v>6</v>
      </c>
      <c r="J81" s="48" t="s">
        <v>32</v>
      </c>
      <c r="K81" s="47" t="s">
        <v>31</v>
      </c>
      <c r="L81" s="49">
        <v>1</v>
      </c>
      <c r="M81" s="48" t="s">
        <v>33</v>
      </c>
      <c r="N81" s="50">
        <f>F81*I81</f>
        <v>210</v>
      </c>
      <c r="O81" s="43">
        <v>64000</v>
      </c>
      <c r="P81" s="51">
        <f>O81*N81</f>
        <v>13440000</v>
      </c>
      <c r="Q81" s="61"/>
    </row>
    <row r="82" spans="1:20" x14ac:dyDescent="0.25">
      <c r="A82" s="37">
        <v>521219</v>
      </c>
      <c r="B82" s="40" t="s">
        <v>65</v>
      </c>
      <c r="C82" s="45"/>
      <c r="D82" s="46"/>
      <c r="E82" s="46"/>
      <c r="F82" s="45"/>
      <c r="G82" s="45"/>
      <c r="H82" s="47"/>
      <c r="I82" s="45"/>
      <c r="J82" s="48"/>
      <c r="K82" s="47"/>
      <c r="L82" s="49"/>
      <c r="M82" s="48"/>
      <c r="N82" s="50"/>
      <c r="O82" s="43"/>
      <c r="P82" s="34">
        <f>SUM(P83)</f>
        <v>13800000</v>
      </c>
      <c r="Q82" s="202"/>
    </row>
    <row r="83" spans="1:20" x14ac:dyDescent="0.25">
      <c r="A83" s="37"/>
      <c r="B83" s="38"/>
      <c r="C83" s="45" t="s">
        <v>208</v>
      </c>
      <c r="D83" s="46"/>
      <c r="E83" s="46"/>
      <c r="F83" s="45"/>
      <c r="G83" s="45"/>
      <c r="H83" s="47"/>
      <c r="I83" s="45">
        <v>6</v>
      </c>
      <c r="J83" s="48" t="s">
        <v>32</v>
      </c>
      <c r="K83" s="47"/>
      <c r="L83" s="49"/>
      <c r="M83" s="48"/>
      <c r="N83" s="50">
        <f t="shared" ref="N83" si="9">I83</f>
        <v>6</v>
      </c>
      <c r="O83" s="43">
        <v>2300000</v>
      </c>
      <c r="P83" s="51">
        <f>O83*N83</f>
        <v>13800000</v>
      </c>
      <c r="Q83" s="202"/>
    </row>
    <row r="84" spans="1:20" x14ac:dyDescent="0.25">
      <c r="A84" s="37">
        <v>522151</v>
      </c>
      <c r="B84" s="40" t="s">
        <v>40</v>
      </c>
      <c r="C84" s="1"/>
      <c r="D84" s="32"/>
      <c r="E84" s="32"/>
      <c r="F84" s="1"/>
      <c r="G84" s="1"/>
      <c r="H84" s="1"/>
      <c r="I84" s="2"/>
      <c r="J84" s="48"/>
      <c r="K84" s="47"/>
      <c r="L84" s="49"/>
      <c r="M84" s="48"/>
      <c r="N84" s="50"/>
      <c r="O84" s="53"/>
      <c r="P84" s="34">
        <f>SUM(P85:P86)</f>
        <v>88800000</v>
      </c>
      <c r="Q84" s="61"/>
    </row>
    <row r="85" spans="1:20" x14ac:dyDescent="0.25">
      <c r="A85" s="37"/>
      <c r="B85" s="44"/>
      <c r="C85" s="45" t="s">
        <v>41</v>
      </c>
      <c r="D85" s="46"/>
      <c r="E85" s="46"/>
      <c r="F85" s="45">
        <v>4</v>
      </c>
      <c r="G85" s="45" t="s">
        <v>30</v>
      </c>
      <c r="H85" s="47" t="s">
        <v>31</v>
      </c>
      <c r="I85" s="45">
        <v>2</v>
      </c>
      <c r="J85" s="48" t="s">
        <v>42</v>
      </c>
      <c r="K85" s="47" t="s">
        <v>31</v>
      </c>
      <c r="L85" s="49">
        <v>6</v>
      </c>
      <c r="M85" s="48" t="s">
        <v>32</v>
      </c>
      <c r="N85" s="50">
        <f>L85*I85*F85</f>
        <v>48</v>
      </c>
      <c r="O85" s="53">
        <v>1500000</v>
      </c>
      <c r="P85" s="54">
        <f>O85*N85</f>
        <v>72000000</v>
      </c>
      <c r="Q85" s="61"/>
    </row>
    <row r="86" spans="1:20" x14ac:dyDescent="0.25">
      <c r="A86" s="37"/>
      <c r="B86" s="44"/>
      <c r="C86" s="45" t="s">
        <v>43</v>
      </c>
      <c r="D86" s="46"/>
      <c r="E86" s="46"/>
      <c r="F86" s="45">
        <v>2</v>
      </c>
      <c r="G86" s="45" t="s">
        <v>30</v>
      </c>
      <c r="H86" s="47" t="s">
        <v>31</v>
      </c>
      <c r="I86" s="45">
        <v>2</v>
      </c>
      <c r="J86" s="48" t="s">
        <v>42</v>
      </c>
      <c r="K86" s="47" t="s">
        <v>31</v>
      </c>
      <c r="L86" s="49">
        <v>6</v>
      </c>
      <c r="M86" s="48" t="s">
        <v>32</v>
      </c>
      <c r="N86" s="50">
        <f t="shared" ref="N86" si="10">L86*I86*F86</f>
        <v>24</v>
      </c>
      <c r="O86" s="53">
        <v>700000</v>
      </c>
      <c r="P86" s="54">
        <f>O86*N86</f>
        <v>16800000</v>
      </c>
      <c r="Q86" s="61"/>
    </row>
    <row r="87" spans="1:20" x14ac:dyDescent="0.25">
      <c r="A87" s="37">
        <v>524111</v>
      </c>
      <c r="B87" s="38" t="s">
        <v>58</v>
      </c>
      <c r="C87" s="10"/>
      <c r="D87" s="64"/>
      <c r="E87" s="64"/>
      <c r="G87" s="10"/>
      <c r="H87" s="10"/>
      <c r="K87" s="11"/>
      <c r="L87" s="49"/>
      <c r="M87" s="48"/>
      <c r="N87" s="50"/>
      <c r="O87" s="53"/>
      <c r="P87" s="34">
        <f>SUM(P89:P95)</f>
        <v>362466000</v>
      </c>
      <c r="Q87" s="61"/>
      <c r="R87" s="81">
        <v>0</v>
      </c>
    </row>
    <row r="88" spans="1:20" x14ac:dyDescent="0.25">
      <c r="A88" s="37"/>
      <c r="B88" s="38"/>
      <c r="C88" s="65" t="s">
        <v>207</v>
      </c>
      <c r="D88" s="66"/>
      <c r="E88" s="66"/>
      <c r="G88" s="10"/>
      <c r="H88" s="10"/>
      <c r="K88" s="11"/>
      <c r="L88" s="49"/>
      <c r="M88" s="48"/>
      <c r="N88" s="50"/>
      <c r="O88" s="53"/>
      <c r="P88" s="51"/>
      <c r="Q88" s="61"/>
      <c r="R88" s="81" t="e">
        <f>P557+P96+P467+#REF!+P29+#REF!+#REF!+#REF!+P87+P480+P68+#REF!+#REF!+#REF!+P48+#REF!+P452+P496+P500+P538+P543+#REF!+#REF!+#REF!+P130+P163+#REF!+#REF!+#REF!</f>
        <v>#REF!</v>
      </c>
    </row>
    <row r="89" spans="1:20" x14ac:dyDescent="0.25">
      <c r="A89" s="37"/>
      <c r="B89" s="44"/>
      <c r="C89" s="10" t="s">
        <v>68</v>
      </c>
      <c r="D89" s="64"/>
      <c r="E89" s="64"/>
      <c r="F89" s="9">
        <v>3</v>
      </c>
      <c r="G89" s="9" t="s">
        <v>30</v>
      </c>
      <c r="H89" s="10" t="s">
        <v>31</v>
      </c>
      <c r="I89" s="12">
        <v>1</v>
      </c>
      <c r="J89" s="10" t="s">
        <v>47</v>
      </c>
      <c r="K89" s="11" t="s">
        <v>31</v>
      </c>
      <c r="L89" s="12">
        <v>6</v>
      </c>
      <c r="M89" s="10" t="s">
        <v>48</v>
      </c>
      <c r="N89" s="50">
        <f>L89*I89*F89</f>
        <v>18</v>
      </c>
      <c r="O89" s="53">
        <v>6737000</v>
      </c>
      <c r="P89" s="54">
        <f>O89*N89</f>
        <v>121266000</v>
      </c>
      <c r="Q89" s="61"/>
      <c r="T89" s="182">
        <f>Rincian!I27</f>
        <v>6737333.333333333</v>
      </c>
    </row>
    <row r="90" spans="1:20" x14ac:dyDescent="0.25">
      <c r="A90" s="37"/>
      <c r="B90" s="44"/>
      <c r="C90" s="10" t="s">
        <v>60</v>
      </c>
      <c r="D90" s="64"/>
      <c r="E90" s="64"/>
      <c r="F90" s="9">
        <v>3</v>
      </c>
      <c r="G90" s="9" t="s">
        <v>30</v>
      </c>
      <c r="H90" s="10" t="s">
        <v>31</v>
      </c>
      <c r="I90" s="12">
        <v>3</v>
      </c>
      <c r="J90" s="10" t="s">
        <v>33</v>
      </c>
      <c r="K90" s="11" t="s">
        <v>31</v>
      </c>
      <c r="L90" s="12">
        <v>6</v>
      </c>
      <c r="M90" s="10" t="s">
        <v>48</v>
      </c>
      <c r="N90" s="50">
        <f>L90*I90*F90</f>
        <v>54</v>
      </c>
      <c r="O90" s="53">
        <v>500000</v>
      </c>
      <c r="P90" s="54">
        <f>O90*N90</f>
        <v>27000000</v>
      </c>
      <c r="Q90" s="61"/>
      <c r="R90" s="81" t="e">
        <f>R87-R88</f>
        <v>#REF!</v>
      </c>
    </row>
    <row r="91" spans="1:20" x14ac:dyDescent="0.25">
      <c r="A91" s="37"/>
      <c r="B91" s="44"/>
      <c r="C91" s="45" t="s">
        <v>61</v>
      </c>
      <c r="D91" s="46"/>
      <c r="E91" s="46"/>
      <c r="F91" s="45">
        <v>3</v>
      </c>
      <c r="G91" s="45" t="s">
        <v>30</v>
      </c>
      <c r="H91" s="47" t="s">
        <v>31</v>
      </c>
      <c r="I91" s="45">
        <v>2</v>
      </c>
      <c r="J91" s="48" t="s">
        <v>33</v>
      </c>
      <c r="K91" s="47" t="s">
        <v>31</v>
      </c>
      <c r="L91" s="49">
        <v>6</v>
      </c>
      <c r="M91" s="48" t="s">
        <v>48</v>
      </c>
      <c r="N91" s="50">
        <f>L91*I91*F91</f>
        <v>36</v>
      </c>
      <c r="O91" s="53">
        <v>550000</v>
      </c>
      <c r="P91" s="54">
        <f>O91*N91</f>
        <v>19800000</v>
      </c>
      <c r="Q91" s="61"/>
    </row>
    <row r="92" spans="1:20" x14ac:dyDescent="0.25">
      <c r="A92" s="37"/>
      <c r="B92" s="44"/>
      <c r="C92" s="65" t="s">
        <v>102</v>
      </c>
      <c r="D92" s="66"/>
      <c r="E92" s="66"/>
      <c r="F92" s="45"/>
      <c r="G92" s="45"/>
      <c r="H92" s="47"/>
      <c r="I92" s="45"/>
      <c r="J92" s="48"/>
      <c r="K92" s="47"/>
      <c r="L92" s="49"/>
      <c r="M92" s="48"/>
      <c r="N92" s="50"/>
      <c r="O92" s="53"/>
      <c r="P92" s="54"/>
      <c r="Q92" s="61" t="s">
        <v>108</v>
      </c>
    </row>
    <row r="93" spans="1:20" x14ac:dyDescent="0.25">
      <c r="A93" s="37"/>
      <c r="B93" s="44"/>
      <c r="C93" s="10" t="s">
        <v>68</v>
      </c>
      <c r="D93" s="64"/>
      <c r="E93" s="64"/>
      <c r="F93" s="9">
        <v>8</v>
      </c>
      <c r="G93" s="9" t="s">
        <v>30</v>
      </c>
      <c r="H93" s="10" t="s">
        <v>31</v>
      </c>
      <c r="I93" s="12">
        <v>1</v>
      </c>
      <c r="J93" s="10" t="s">
        <v>47</v>
      </c>
      <c r="K93" s="11" t="s">
        <v>31</v>
      </c>
      <c r="L93" s="12">
        <v>6</v>
      </c>
      <c r="M93" s="10" t="s">
        <v>48</v>
      </c>
      <c r="N93" s="50">
        <f>L93*I93*F93</f>
        <v>48</v>
      </c>
      <c r="O93" s="53">
        <v>2500000</v>
      </c>
      <c r="P93" s="54">
        <f>O93*N93</f>
        <v>120000000</v>
      </c>
      <c r="Q93" s="61" t="s">
        <v>107</v>
      </c>
    </row>
    <row r="94" spans="1:20" x14ac:dyDescent="0.25">
      <c r="A94" s="37"/>
      <c r="B94" s="44"/>
      <c r="C94" s="10" t="s">
        <v>60</v>
      </c>
      <c r="D94" s="64"/>
      <c r="E94" s="64"/>
      <c r="F94" s="9">
        <v>8</v>
      </c>
      <c r="G94" s="9" t="s">
        <v>30</v>
      </c>
      <c r="H94" s="10" t="s">
        <v>31</v>
      </c>
      <c r="I94" s="12">
        <v>2</v>
      </c>
      <c r="J94" s="10" t="s">
        <v>33</v>
      </c>
      <c r="K94" s="11" t="s">
        <v>31</v>
      </c>
      <c r="L94" s="12">
        <v>6</v>
      </c>
      <c r="M94" s="10" t="s">
        <v>48</v>
      </c>
      <c r="N94" s="50">
        <f>L94*I94*F94</f>
        <v>96</v>
      </c>
      <c r="O94" s="53">
        <v>500000</v>
      </c>
      <c r="P94" s="54">
        <f>O94*N94</f>
        <v>48000000</v>
      </c>
      <c r="Q94" s="61"/>
    </row>
    <row r="95" spans="1:20" x14ac:dyDescent="0.25">
      <c r="A95" s="37"/>
      <c r="B95" s="44"/>
      <c r="C95" s="45" t="s">
        <v>61</v>
      </c>
      <c r="D95" s="46"/>
      <c r="E95" s="46"/>
      <c r="F95" s="45">
        <v>8</v>
      </c>
      <c r="G95" s="45" t="s">
        <v>30</v>
      </c>
      <c r="H95" s="47" t="s">
        <v>31</v>
      </c>
      <c r="I95" s="45">
        <v>1</v>
      </c>
      <c r="J95" s="48" t="s">
        <v>33</v>
      </c>
      <c r="K95" s="47" t="s">
        <v>31</v>
      </c>
      <c r="L95" s="49">
        <v>6</v>
      </c>
      <c r="M95" s="48" t="s">
        <v>48</v>
      </c>
      <c r="N95" s="50">
        <f>L95*I95*F95</f>
        <v>48</v>
      </c>
      <c r="O95" s="53">
        <v>550000</v>
      </c>
      <c r="P95" s="54">
        <f>O95*N95</f>
        <v>26400000</v>
      </c>
      <c r="Q95" s="61"/>
    </row>
    <row r="96" spans="1:20" x14ac:dyDescent="0.25">
      <c r="A96" s="31" t="s">
        <v>44</v>
      </c>
      <c r="B96" s="56" t="s">
        <v>45</v>
      </c>
      <c r="C96" s="57"/>
      <c r="D96" s="58"/>
      <c r="E96" s="58"/>
      <c r="F96" s="57"/>
      <c r="G96" s="57"/>
      <c r="H96" s="57"/>
      <c r="I96" s="57"/>
      <c r="J96" s="57"/>
      <c r="K96" s="57"/>
      <c r="L96" s="59"/>
      <c r="M96" s="60"/>
      <c r="N96" s="50"/>
      <c r="O96" s="61"/>
      <c r="P96" s="62">
        <f>SUM(P97)</f>
        <v>13500000</v>
      </c>
      <c r="Q96" s="61"/>
    </row>
    <row r="97" spans="1:17" x14ac:dyDescent="0.25">
      <c r="A97" s="37"/>
      <c r="B97" s="44"/>
      <c r="C97" s="45" t="s">
        <v>46</v>
      </c>
      <c r="D97" s="46"/>
      <c r="E97" s="46"/>
      <c r="F97" s="45">
        <v>15</v>
      </c>
      <c r="G97" s="45" t="s">
        <v>30</v>
      </c>
      <c r="H97" s="47" t="s">
        <v>31</v>
      </c>
      <c r="I97" s="45">
        <v>1</v>
      </c>
      <c r="J97" s="48" t="s">
        <v>47</v>
      </c>
      <c r="K97" s="47" t="s">
        <v>31</v>
      </c>
      <c r="L97" s="49">
        <v>6</v>
      </c>
      <c r="M97" s="48" t="s">
        <v>48</v>
      </c>
      <c r="N97" s="50">
        <f>F97*I97*L97</f>
        <v>90</v>
      </c>
      <c r="O97" s="53">
        <v>150000</v>
      </c>
      <c r="P97" s="51">
        <f>O97*N97</f>
        <v>13500000</v>
      </c>
      <c r="Q97" s="61"/>
    </row>
    <row r="98" spans="1:17" x14ac:dyDescent="0.25">
      <c r="A98" s="37"/>
      <c r="B98" s="44"/>
      <c r="C98" s="45"/>
      <c r="D98" s="46"/>
      <c r="E98" s="46"/>
      <c r="F98" s="45"/>
      <c r="G98" s="45"/>
      <c r="H98" s="47"/>
      <c r="I98" s="45"/>
      <c r="J98" s="48"/>
      <c r="K98" s="47"/>
      <c r="L98" s="49"/>
      <c r="M98" s="48"/>
      <c r="N98" s="50"/>
      <c r="O98" s="53"/>
      <c r="P98" s="51"/>
      <c r="Q98" s="61"/>
    </row>
    <row r="99" spans="1:17" ht="31.5" customHeight="1" x14ac:dyDescent="0.25">
      <c r="A99" s="105" t="s">
        <v>52</v>
      </c>
      <c r="B99" s="363" t="s">
        <v>141</v>
      </c>
      <c r="C99" s="378"/>
      <c r="D99" s="113"/>
      <c r="E99" s="106" t="s">
        <v>104</v>
      </c>
      <c r="F99" s="114"/>
      <c r="G99" s="114"/>
      <c r="H99" s="115"/>
      <c r="I99" s="114"/>
      <c r="J99" s="116"/>
      <c r="K99" s="115"/>
      <c r="L99" s="117"/>
      <c r="M99" s="116"/>
      <c r="N99" s="118"/>
      <c r="O99" s="119"/>
      <c r="P99" s="111">
        <f>P101+P114+P150+P157</f>
        <v>576920000</v>
      </c>
      <c r="Q99" s="112"/>
    </row>
    <row r="100" spans="1:17" x14ac:dyDescent="0.25">
      <c r="A100" s="37"/>
      <c r="B100" s="44"/>
      <c r="C100" s="45"/>
      <c r="D100" s="46"/>
      <c r="E100" s="46"/>
      <c r="F100" s="45"/>
      <c r="G100" s="45"/>
      <c r="H100" s="47"/>
      <c r="I100" s="45"/>
      <c r="J100" s="48"/>
      <c r="K100" s="47"/>
      <c r="L100" s="49"/>
      <c r="M100" s="48"/>
      <c r="N100" s="50"/>
      <c r="O100" s="43"/>
      <c r="P100" s="51"/>
      <c r="Q100" s="104"/>
    </row>
    <row r="101" spans="1:17" ht="18" x14ac:dyDescent="0.25">
      <c r="A101" s="37" t="s">
        <v>26</v>
      </c>
      <c r="B101" s="38" t="s">
        <v>192</v>
      </c>
      <c r="C101" s="1"/>
      <c r="D101" s="32"/>
      <c r="E101" s="32"/>
      <c r="F101" s="1"/>
      <c r="G101" s="1"/>
      <c r="H101" s="1"/>
      <c r="I101" s="1"/>
      <c r="J101" s="2"/>
      <c r="K101" s="1"/>
      <c r="L101" s="4"/>
      <c r="M101" s="2"/>
      <c r="N101" s="24"/>
      <c r="O101" s="33"/>
      <c r="P101" s="39">
        <f>P102+P107+P110</f>
        <v>28240000</v>
      </c>
      <c r="Q101" s="104"/>
    </row>
    <row r="102" spans="1:17" x14ac:dyDescent="0.25">
      <c r="A102" s="37">
        <v>521211</v>
      </c>
      <c r="B102" s="40" t="s">
        <v>28</v>
      </c>
      <c r="C102" s="1"/>
      <c r="D102" s="32"/>
      <c r="E102" s="32"/>
      <c r="F102" s="1"/>
      <c r="G102" s="1"/>
      <c r="H102" s="1"/>
      <c r="I102" s="1"/>
      <c r="J102" s="2"/>
      <c r="K102" s="1"/>
      <c r="L102" s="41"/>
      <c r="M102" s="93"/>
      <c r="N102" s="42"/>
      <c r="O102" s="43"/>
      <c r="P102" s="34">
        <f>SUM(P103:P106)</f>
        <v>11840000</v>
      </c>
      <c r="Q102" s="104"/>
    </row>
    <row r="103" spans="1:17" x14ac:dyDescent="0.25">
      <c r="A103" s="37"/>
      <c r="B103" s="38"/>
      <c r="C103" s="45" t="s">
        <v>37</v>
      </c>
      <c r="D103" s="46"/>
      <c r="E103" s="46"/>
      <c r="F103" s="45"/>
      <c r="G103" s="45"/>
      <c r="H103" s="47"/>
      <c r="I103" s="45">
        <v>2</v>
      </c>
      <c r="J103" s="48" t="s">
        <v>32</v>
      </c>
      <c r="K103" s="47"/>
      <c r="L103" s="49"/>
      <c r="M103" s="48"/>
      <c r="N103" s="50">
        <f>I103</f>
        <v>2</v>
      </c>
      <c r="O103" s="43">
        <v>1000000</v>
      </c>
      <c r="P103" s="51">
        <f>O103*N103</f>
        <v>2000000</v>
      </c>
      <c r="Q103" s="104"/>
    </row>
    <row r="104" spans="1:17" x14ac:dyDescent="0.25">
      <c r="A104" s="37"/>
      <c r="B104" s="38"/>
      <c r="C104" s="45" t="s">
        <v>38</v>
      </c>
      <c r="D104" s="46"/>
      <c r="E104" s="46"/>
      <c r="F104" s="45"/>
      <c r="G104" s="45"/>
      <c r="H104" s="47"/>
      <c r="I104" s="45">
        <v>2</v>
      </c>
      <c r="J104" s="48" t="s">
        <v>32</v>
      </c>
      <c r="K104" s="47"/>
      <c r="L104" s="49"/>
      <c r="M104" s="48"/>
      <c r="N104" s="50">
        <f t="shared" ref="N104:N105" si="11">I104</f>
        <v>2</v>
      </c>
      <c r="O104" s="43">
        <v>1000000</v>
      </c>
      <c r="P104" s="51">
        <f>O104*N104</f>
        <v>2000000</v>
      </c>
      <c r="Q104" s="104"/>
    </row>
    <row r="105" spans="1:17" x14ac:dyDescent="0.25">
      <c r="A105" s="37"/>
      <c r="B105" s="38"/>
      <c r="C105" s="45" t="s">
        <v>39</v>
      </c>
      <c r="D105" s="46"/>
      <c r="E105" s="46"/>
      <c r="F105" s="45"/>
      <c r="G105" s="45"/>
      <c r="H105" s="47"/>
      <c r="I105" s="45">
        <v>2</v>
      </c>
      <c r="J105" s="48" t="s">
        <v>32</v>
      </c>
      <c r="K105" s="47"/>
      <c r="L105" s="49"/>
      <c r="M105" s="48"/>
      <c r="N105" s="50">
        <f t="shared" si="11"/>
        <v>2</v>
      </c>
      <c r="O105" s="43">
        <v>2000000</v>
      </c>
      <c r="P105" s="51">
        <f>O105*N105</f>
        <v>4000000</v>
      </c>
      <c r="Q105" s="104"/>
    </row>
    <row r="106" spans="1:17" x14ac:dyDescent="0.25">
      <c r="A106" s="37"/>
      <c r="B106" s="44"/>
      <c r="C106" s="45" t="s">
        <v>29</v>
      </c>
      <c r="D106" s="46"/>
      <c r="E106" s="46"/>
      <c r="F106" s="45">
        <v>30</v>
      </c>
      <c r="G106" s="45" t="s">
        <v>30</v>
      </c>
      <c r="H106" s="47" t="s">
        <v>31</v>
      </c>
      <c r="I106" s="45">
        <v>2</v>
      </c>
      <c r="J106" s="48" t="s">
        <v>32</v>
      </c>
      <c r="K106" s="47" t="s">
        <v>31</v>
      </c>
      <c r="L106" s="49">
        <v>1</v>
      </c>
      <c r="M106" s="48" t="s">
        <v>33</v>
      </c>
      <c r="N106" s="50">
        <f>F106*I106</f>
        <v>60</v>
      </c>
      <c r="O106" s="43">
        <v>64000</v>
      </c>
      <c r="P106" s="51">
        <f>O106*N106</f>
        <v>3840000</v>
      </c>
      <c r="Q106" s="104"/>
    </row>
    <row r="107" spans="1:17" x14ac:dyDescent="0.25">
      <c r="A107" s="37">
        <v>522151</v>
      </c>
      <c r="B107" s="40" t="s">
        <v>40</v>
      </c>
      <c r="C107" s="1"/>
      <c r="D107" s="32"/>
      <c r="E107" s="32"/>
      <c r="F107" s="1"/>
      <c r="G107" s="1"/>
      <c r="H107" s="1"/>
      <c r="I107" s="2"/>
      <c r="J107" s="48"/>
      <c r="K107" s="47"/>
      <c r="L107" s="49"/>
      <c r="M107" s="48"/>
      <c r="N107" s="50"/>
      <c r="O107" s="53"/>
      <c r="P107" s="34">
        <f>SUM(P108:P109)</f>
        <v>7400000</v>
      </c>
      <c r="Q107" s="202"/>
    </row>
    <row r="108" spans="1:17" x14ac:dyDescent="0.25">
      <c r="A108" s="37"/>
      <c r="B108" s="44"/>
      <c r="C108" s="45" t="s">
        <v>41</v>
      </c>
      <c r="D108" s="46"/>
      <c r="E108" s="46"/>
      <c r="F108" s="45">
        <v>2</v>
      </c>
      <c r="G108" s="45" t="s">
        <v>30</v>
      </c>
      <c r="H108" s="47" t="s">
        <v>31</v>
      </c>
      <c r="I108" s="45">
        <v>2</v>
      </c>
      <c r="J108" s="48" t="s">
        <v>42</v>
      </c>
      <c r="K108" s="47" t="s">
        <v>31</v>
      </c>
      <c r="L108" s="49">
        <v>1</v>
      </c>
      <c r="M108" s="48" t="s">
        <v>32</v>
      </c>
      <c r="N108" s="50">
        <f>L108*I108*F108</f>
        <v>4</v>
      </c>
      <c r="O108" s="53">
        <v>1500000</v>
      </c>
      <c r="P108" s="54">
        <f>O108*N108</f>
        <v>6000000</v>
      </c>
      <c r="Q108" s="202"/>
    </row>
    <row r="109" spans="1:17" x14ac:dyDescent="0.25">
      <c r="A109" s="37"/>
      <c r="B109" s="44"/>
      <c r="C109" s="45" t="s">
        <v>43</v>
      </c>
      <c r="D109" s="46"/>
      <c r="E109" s="46"/>
      <c r="F109" s="45">
        <v>1</v>
      </c>
      <c r="G109" s="45" t="s">
        <v>30</v>
      </c>
      <c r="H109" s="47" t="s">
        <v>31</v>
      </c>
      <c r="I109" s="45">
        <v>2</v>
      </c>
      <c r="J109" s="48" t="s">
        <v>42</v>
      </c>
      <c r="K109" s="47" t="s">
        <v>31</v>
      </c>
      <c r="L109" s="49">
        <v>1</v>
      </c>
      <c r="M109" s="48" t="s">
        <v>32</v>
      </c>
      <c r="N109" s="50">
        <f t="shared" ref="N109" si="12">L109*I109*F109</f>
        <v>2</v>
      </c>
      <c r="O109" s="53">
        <v>700000</v>
      </c>
      <c r="P109" s="54">
        <f>O109*N109</f>
        <v>1400000</v>
      </c>
      <c r="Q109" s="202"/>
    </row>
    <row r="110" spans="1:17" x14ac:dyDescent="0.25">
      <c r="A110" s="31" t="s">
        <v>44</v>
      </c>
      <c r="B110" s="56" t="s">
        <v>45</v>
      </c>
      <c r="C110" s="57"/>
      <c r="D110" s="58"/>
      <c r="E110" s="58"/>
      <c r="F110" s="57"/>
      <c r="G110" s="57"/>
      <c r="H110" s="57"/>
      <c r="I110" s="57"/>
      <c r="J110" s="57"/>
      <c r="K110" s="57"/>
      <c r="L110" s="59"/>
      <c r="M110" s="60"/>
      <c r="N110" s="50"/>
      <c r="O110" s="202"/>
      <c r="P110" s="62">
        <f>SUM(P111:P112)</f>
        <v>9000000</v>
      </c>
      <c r="Q110" s="202"/>
    </row>
    <row r="111" spans="1:17" x14ac:dyDescent="0.25">
      <c r="A111" s="37"/>
      <c r="B111" s="44"/>
      <c r="C111" s="45" t="s">
        <v>46</v>
      </c>
      <c r="D111" s="46"/>
      <c r="E111" s="46"/>
      <c r="F111" s="45">
        <v>10</v>
      </c>
      <c r="G111" s="45" t="s">
        <v>30</v>
      </c>
      <c r="H111" s="47" t="s">
        <v>31</v>
      </c>
      <c r="I111" s="45">
        <v>1</v>
      </c>
      <c r="J111" s="48" t="s">
        <v>47</v>
      </c>
      <c r="K111" s="47" t="s">
        <v>31</v>
      </c>
      <c r="L111" s="49">
        <v>1</v>
      </c>
      <c r="M111" s="48" t="s">
        <v>48</v>
      </c>
      <c r="N111" s="50">
        <f>F111*I111*L111</f>
        <v>10</v>
      </c>
      <c r="O111" s="53">
        <v>150000</v>
      </c>
      <c r="P111" s="51">
        <f>O111*N111</f>
        <v>1500000</v>
      </c>
      <c r="Q111" s="202"/>
    </row>
    <row r="112" spans="1:17" x14ac:dyDescent="0.25">
      <c r="A112" s="37"/>
      <c r="B112" s="44"/>
      <c r="C112" s="45" t="s">
        <v>193</v>
      </c>
      <c r="D112" s="46"/>
      <c r="E112" s="46"/>
      <c r="F112" s="45">
        <v>25</v>
      </c>
      <c r="G112" s="45" t="s">
        <v>30</v>
      </c>
      <c r="H112" s="47" t="s">
        <v>31</v>
      </c>
      <c r="I112" s="45">
        <v>1</v>
      </c>
      <c r="J112" s="48" t="s">
        <v>33</v>
      </c>
      <c r="K112" s="47" t="s">
        <v>31</v>
      </c>
      <c r="L112" s="49">
        <v>1</v>
      </c>
      <c r="M112" s="48" t="s">
        <v>48</v>
      </c>
      <c r="N112" s="50">
        <f>F112*I112*L112</f>
        <v>25</v>
      </c>
      <c r="O112" s="53">
        <v>300000</v>
      </c>
      <c r="P112" s="51">
        <f>O112*N112</f>
        <v>7500000</v>
      </c>
      <c r="Q112" s="202"/>
    </row>
    <row r="113" spans="1:17" x14ac:dyDescent="0.25">
      <c r="A113" s="37"/>
      <c r="B113" s="44"/>
      <c r="C113" s="45"/>
      <c r="D113" s="46"/>
      <c r="E113" s="46"/>
      <c r="F113" s="45"/>
      <c r="G113" s="45"/>
      <c r="H113" s="47"/>
      <c r="I113" s="45"/>
      <c r="J113" s="48"/>
      <c r="K113" s="47"/>
      <c r="L113" s="49"/>
      <c r="M113" s="48"/>
      <c r="N113" s="50"/>
      <c r="O113" s="43"/>
      <c r="P113" s="51"/>
      <c r="Q113" s="104"/>
    </row>
    <row r="114" spans="1:17" ht="18" x14ac:dyDescent="0.25">
      <c r="A114" s="37" t="s">
        <v>34</v>
      </c>
      <c r="B114" s="38" t="s">
        <v>214</v>
      </c>
      <c r="C114" s="65"/>
      <c r="D114" s="66"/>
      <c r="E114" s="66"/>
      <c r="F114" s="45"/>
      <c r="G114" s="45"/>
      <c r="H114" s="47"/>
      <c r="I114" s="45"/>
      <c r="J114" s="48"/>
      <c r="K114" s="47"/>
      <c r="L114" s="49"/>
      <c r="M114" s="48"/>
      <c r="N114" s="50"/>
      <c r="O114" s="43"/>
      <c r="P114" s="39">
        <f>P117+P122+P130+P115+P144+P125</f>
        <v>328960000</v>
      </c>
      <c r="Q114" s="104"/>
    </row>
    <row r="115" spans="1:17" x14ac:dyDescent="0.25">
      <c r="A115" s="37">
        <v>521114</v>
      </c>
      <c r="B115" s="38" t="s">
        <v>35</v>
      </c>
      <c r="C115" s="2"/>
      <c r="D115" s="24"/>
      <c r="E115" s="24"/>
      <c r="N115" s="24"/>
      <c r="O115" s="33"/>
      <c r="P115" s="34">
        <f>SUM(P116)</f>
        <v>500000</v>
      </c>
      <c r="Q115" s="104"/>
    </row>
    <row r="116" spans="1:17" x14ac:dyDescent="0.25">
      <c r="A116" s="52"/>
      <c r="B116" s="44"/>
      <c r="C116" s="45" t="s">
        <v>36</v>
      </c>
      <c r="D116" s="46"/>
      <c r="E116" s="46"/>
      <c r="F116" s="45"/>
      <c r="G116" s="45"/>
      <c r="H116" s="47"/>
      <c r="I116" s="45">
        <v>5</v>
      </c>
      <c r="J116" s="48" t="s">
        <v>32</v>
      </c>
      <c r="K116" s="47"/>
      <c r="L116" s="49"/>
      <c r="M116" s="48"/>
      <c r="N116" s="50">
        <f>I116</f>
        <v>5</v>
      </c>
      <c r="O116" s="43">
        <v>100000</v>
      </c>
      <c r="P116" s="51">
        <f>O116*N116</f>
        <v>500000</v>
      </c>
      <c r="Q116" s="104"/>
    </row>
    <row r="117" spans="1:17" x14ac:dyDescent="0.25">
      <c r="A117" s="37">
        <v>521211</v>
      </c>
      <c r="B117" s="40" t="s">
        <v>28</v>
      </c>
      <c r="C117" s="1"/>
      <c r="D117" s="32"/>
      <c r="E117" s="32"/>
      <c r="F117" s="1"/>
      <c r="G117" s="1"/>
      <c r="H117" s="1"/>
      <c r="I117" s="1"/>
      <c r="J117" s="2"/>
      <c r="K117" s="1"/>
      <c r="L117" s="41"/>
      <c r="M117" s="93"/>
      <c r="N117" s="42"/>
      <c r="O117" s="43"/>
      <c r="P117" s="34">
        <f>SUM(P118:P121)</f>
        <v>35360000</v>
      </c>
      <c r="Q117" s="104"/>
    </row>
    <row r="118" spans="1:17" x14ac:dyDescent="0.25">
      <c r="A118" s="37"/>
      <c r="B118" s="38"/>
      <c r="C118" s="45" t="s">
        <v>37</v>
      </c>
      <c r="D118" s="46"/>
      <c r="E118" s="46"/>
      <c r="F118" s="45"/>
      <c r="G118" s="45"/>
      <c r="H118" s="47"/>
      <c r="I118" s="45">
        <v>5</v>
      </c>
      <c r="J118" s="48" t="s">
        <v>32</v>
      </c>
      <c r="K118" s="47"/>
      <c r="L118" s="49"/>
      <c r="M118" s="48"/>
      <c r="N118" s="50">
        <f>I118</f>
        <v>5</v>
      </c>
      <c r="O118" s="43">
        <v>1000000</v>
      </c>
      <c r="P118" s="51">
        <f>O118*N118</f>
        <v>5000000</v>
      </c>
      <c r="Q118" s="104"/>
    </row>
    <row r="119" spans="1:17" x14ac:dyDescent="0.25">
      <c r="A119" s="37"/>
      <c r="B119" s="38"/>
      <c r="C119" s="45" t="s">
        <v>38</v>
      </c>
      <c r="D119" s="46"/>
      <c r="E119" s="46"/>
      <c r="F119" s="45"/>
      <c r="G119" s="45"/>
      <c r="H119" s="47"/>
      <c r="I119" s="45">
        <v>5</v>
      </c>
      <c r="J119" s="48" t="s">
        <v>32</v>
      </c>
      <c r="K119" s="47"/>
      <c r="L119" s="49"/>
      <c r="M119" s="48"/>
      <c r="N119" s="50">
        <f>I119</f>
        <v>5</v>
      </c>
      <c r="O119" s="43">
        <v>1000000</v>
      </c>
      <c r="P119" s="51">
        <f>O119*N119</f>
        <v>5000000</v>
      </c>
      <c r="Q119" s="104"/>
    </row>
    <row r="120" spans="1:17" x14ac:dyDescent="0.25">
      <c r="A120" s="37"/>
      <c r="B120" s="38"/>
      <c r="C120" s="45" t="s">
        <v>39</v>
      </c>
      <c r="D120" s="46"/>
      <c r="E120" s="46"/>
      <c r="F120" s="45"/>
      <c r="G120" s="45"/>
      <c r="H120" s="47"/>
      <c r="I120" s="45">
        <v>5</v>
      </c>
      <c r="J120" s="48" t="s">
        <v>32</v>
      </c>
      <c r="K120" s="47"/>
      <c r="L120" s="49"/>
      <c r="M120" s="48"/>
      <c r="N120" s="50">
        <f>I120</f>
        <v>5</v>
      </c>
      <c r="O120" s="43">
        <v>2000000</v>
      </c>
      <c r="P120" s="51">
        <f>O120*N120</f>
        <v>10000000</v>
      </c>
      <c r="Q120" s="104"/>
    </row>
    <row r="121" spans="1:17" x14ac:dyDescent="0.25">
      <c r="A121" s="37"/>
      <c r="B121" s="44"/>
      <c r="C121" s="45" t="s">
        <v>29</v>
      </c>
      <c r="D121" s="46"/>
      <c r="E121" s="46"/>
      <c r="F121" s="45">
        <v>30</v>
      </c>
      <c r="G121" s="45" t="s">
        <v>30</v>
      </c>
      <c r="H121" s="47" t="s">
        <v>31</v>
      </c>
      <c r="I121" s="45">
        <v>8</v>
      </c>
      <c r="J121" s="48" t="s">
        <v>32</v>
      </c>
      <c r="K121" s="47" t="s">
        <v>31</v>
      </c>
      <c r="L121" s="49">
        <v>1</v>
      </c>
      <c r="M121" s="48" t="s">
        <v>33</v>
      </c>
      <c r="N121" s="50">
        <f>F121*I121</f>
        <v>240</v>
      </c>
      <c r="O121" s="43">
        <v>64000</v>
      </c>
      <c r="P121" s="51">
        <f>O121*N121</f>
        <v>15360000</v>
      </c>
      <c r="Q121" s="104"/>
    </row>
    <row r="122" spans="1:17" x14ac:dyDescent="0.25">
      <c r="A122" s="37">
        <v>522151</v>
      </c>
      <c r="B122" s="40" t="s">
        <v>40</v>
      </c>
      <c r="C122" s="1"/>
      <c r="D122" s="32"/>
      <c r="E122" s="32"/>
      <c r="F122" s="1"/>
      <c r="G122" s="1"/>
      <c r="H122" s="1"/>
      <c r="I122" s="2"/>
      <c r="J122" s="48"/>
      <c r="K122" s="47"/>
      <c r="L122" s="49"/>
      <c r="M122" s="48"/>
      <c r="N122" s="50"/>
      <c r="O122" s="53"/>
      <c r="P122" s="34">
        <f>SUM(P123:P124)</f>
        <v>118400000</v>
      </c>
      <c r="Q122" s="104"/>
    </row>
    <row r="123" spans="1:17" x14ac:dyDescent="0.25">
      <c r="A123" s="37"/>
      <c r="B123" s="44"/>
      <c r="C123" s="45" t="s">
        <v>41</v>
      </c>
      <c r="D123" s="46"/>
      <c r="E123" s="46"/>
      <c r="F123" s="45">
        <v>4</v>
      </c>
      <c r="G123" s="45" t="s">
        <v>30</v>
      </c>
      <c r="H123" s="47" t="s">
        <v>31</v>
      </c>
      <c r="I123" s="45">
        <v>2</v>
      </c>
      <c r="J123" s="48" t="s">
        <v>42</v>
      </c>
      <c r="K123" s="47" t="s">
        <v>31</v>
      </c>
      <c r="L123" s="49">
        <v>8</v>
      </c>
      <c r="M123" s="48" t="s">
        <v>32</v>
      </c>
      <c r="N123" s="50">
        <f>L123*I123*F123</f>
        <v>64</v>
      </c>
      <c r="O123" s="53">
        <v>1500000</v>
      </c>
      <c r="P123" s="54">
        <f>O123*N123</f>
        <v>96000000</v>
      </c>
      <c r="Q123" s="104"/>
    </row>
    <row r="124" spans="1:17" x14ac:dyDescent="0.25">
      <c r="A124" s="37"/>
      <c r="B124" s="44"/>
      <c r="C124" s="45" t="s">
        <v>43</v>
      </c>
      <c r="D124" s="46"/>
      <c r="E124" s="46"/>
      <c r="F124" s="45">
        <v>2</v>
      </c>
      <c r="G124" s="45" t="s">
        <v>30</v>
      </c>
      <c r="H124" s="47" t="s">
        <v>31</v>
      </c>
      <c r="I124" s="45">
        <v>2</v>
      </c>
      <c r="J124" s="48" t="s">
        <v>42</v>
      </c>
      <c r="K124" s="47" t="s">
        <v>31</v>
      </c>
      <c r="L124" s="49">
        <v>8</v>
      </c>
      <c r="M124" s="48" t="s">
        <v>32</v>
      </c>
      <c r="N124" s="50">
        <f t="shared" ref="N124" si="13">L124*I124*F124</f>
        <v>32</v>
      </c>
      <c r="O124" s="53">
        <v>700000</v>
      </c>
      <c r="P124" s="54">
        <f>O124*N124</f>
        <v>22400000</v>
      </c>
      <c r="Q124" s="104"/>
    </row>
    <row r="125" spans="1:17" x14ac:dyDescent="0.25">
      <c r="A125" s="37">
        <v>524111</v>
      </c>
      <c r="B125" s="38" t="s">
        <v>58</v>
      </c>
      <c r="C125" s="10"/>
      <c r="D125" s="64"/>
      <c r="E125" s="64"/>
      <c r="G125" s="10"/>
      <c r="H125" s="10"/>
      <c r="K125" s="11"/>
      <c r="L125" s="49"/>
      <c r="M125" s="48"/>
      <c r="N125" s="50"/>
      <c r="O125" s="53"/>
      <c r="P125" s="34">
        <f>SUM(P127:P129)</f>
        <v>27800000</v>
      </c>
      <c r="Q125" s="202"/>
    </row>
    <row r="126" spans="1:17" x14ac:dyDescent="0.25">
      <c r="A126" s="37"/>
      <c r="B126" s="38"/>
      <c r="C126" s="2" t="s">
        <v>213</v>
      </c>
      <c r="D126" s="64"/>
      <c r="E126" s="64"/>
      <c r="G126" s="10"/>
      <c r="H126" s="10"/>
      <c r="K126" s="11"/>
      <c r="L126" s="49"/>
      <c r="M126" s="48"/>
      <c r="N126" s="50"/>
      <c r="O126" s="53"/>
      <c r="P126" s="34"/>
      <c r="Q126" s="202"/>
    </row>
    <row r="127" spans="1:17" x14ac:dyDescent="0.25">
      <c r="A127" s="37"/>
      <c r="B127" s="44"/>
      <c r="C127" s="10" t="s">
        <v>59</v>
      </c>
      <c r="D127" s="64"/>
      <c r="E127" s="64"/>
      <c r="F127" s="9">
        <v>2</v>
      </c>
      <c r="G127" s="9" t="s">
        <v>30</v>
      </c>
      <c r="H127" s="10" t="s">
        <v>31</v>
      </c>
      <c r="I127" s="12">
        <v>1</v>
      </c>
      <c r="J127" s="10" t="s">
        <v>47</v>
      </c>
      <c r="K127" s="11" t="s">
        <v>31</v>
      </c>
      <c r="L127" s="12">
        <v>2</v>
      </c>
      <c r="M127" s="10" t="s">
        <v>48</v>
      </c>
      <c r="N127" s="50">
        <f>L127*I127*F127</f>
        <v>4</v>
      </c>
      <c r="O127" s="53">
        <v>4500000</v>
      </c>
      <c r="P127" s="54">
        <f>O127*N127</f>
        <v>18000000</v>
      </c>
      <c r="Q127" s="202"/>
    </row>
    <row r="128" spans="1:17" x14ac:dyDescent="0.25">
      <c r="A128" s="37"/>
      <c r="B128" s="44"/>
      <c r="C128" s="10" t="s">
        <v>60</v>
      </c>
      <c r="D128" s="64"/>
      <c r="E128" s="64"/>
      <c r="F128" s="9">
        <v>2</v>
      </c>
      <c r="G128" s="9" t="s">
        <v>30</v>
      </c>
      <c r="H128" s="10" t="s">
        <v>31</v>
      </c>
      <c r="I128" s="12">
        <v>3</v>
      </c>
      <c r="J128" s="10" t="s">
        <v>33</v>
      </c>
      <c r="K128" s="11" t="s">
        <v>31</v>
      </c>
      <c r="L128" s="12">
        <v>2</v>
      </c>
      <c r="M128" s="10" t="s">
        <v>48</v>
      </c>
      <c r="N128" s="50">
        <f>L128*I128*F128</f>
        <v>12</v>
      </c>
      <c r="O128" s="53">
        <v>450000</v>
      </c>
      <c r="P128" s="54">
        <f>O128*N128</f>
        <v>5400000</v>
      </c>
      <c r="Q128" s="202"/>
    </row>
    <row r="129" spans="1:17" x14ac:dyDescent="0.25">
      <c r="A129" s="37"/>
      <c r="B129" s="44"/>
      <c r="C129" s="45" t="s">
        <v>61</v>
      </c>
      <c r="D129" s="46"/>
      <c r="E129" s="46"/>
      <c r="F129" s="45">
        <v>2</v>
      </c>
      <c r="G129" s="45" t="s">
        <v>30</v>
      </c>
      <c r="H129" s="47" t="s">
        <v>31</v>
      </c>
      <c r="I129" s="45">
        <v>2</v>
      </c>
      <c r="J129" s="48" t="s">
        <v>33</v>
      </c>
      <c r="K129" s="47" t="s">
        <v>31</v>
      </c>
      <c r="L129" s="49">
        <v>2</v>
      </c>
      <c r="M129" s="48" t="s">
        <v>48</v>
      </c>
      <c r="N129" s="50">
        <f>L129*I129*F129</f>
        <v>8</v>
      </c>
      <c r="O129" s="53">
        <v>550000</v>
      </c>
      <c r="P129" s="54">
        <f>O129*N129</f>
        <v>4400000</v>
      </c>
      <c r="Q129" s="202"/>
    </row>
    <row r="130" spans="1:17" x14ac:dyDescent="0.25">
      <c r="A130" s="31" t="s">
        <v>44</v>
      </c>
      <c r="B130" s="56" t="s">
        <v>45</v>
      </c>
      <c r="C130" s="57"/>
      <c r="D130" s="58"/>
      <c r="E130" s="58"/>
      <c r="F130" s="57"/>
      <c r="G130" s="57"/>
      <c r="H130" s="57"/>
      <c r="I130" s="57"/>
      <c r="J130" s="57"/>
      <c r="K130" s="57"/>
      <c r="L130" s="59"/>
      <c r="M130" s="60"/>
      <c r="N130" s="50"/>
      <c r="O130" s="104"/>
      <c r="P130" s="62">
        <f>SUM(P131:P143)</f>
        <v>142720000</v>
      </c>
      <c r="Q130" s="104"/>
    </row>
    <row r="131" spans="1:17" x14ac:dyDescent="0.25">
      <c r="A131" s="37"/>
      <c r="B131" s="44"/>
      <c r="C131" s="45" t="s">
        <v>55</v>
      </c>
      <c r="D131" s="46"/>
      <c r="E131" s="46"/>
      <c r="F131" s="45">
        <v>25</v>
      </c>
      <c r="G131" s="45" t="s">
        <v>30</v>
      </c>
      <c r="H131" s="47" t="s">
        <v>31</v>
      </c>
      <c r="I131" s="45">
        <v>1</v>
      </c>
      <c r="J131" s="48" t="s">
        <v>33</v>
      </c>
      <c r="K131" s="47" t="s">
        <v>31</v>
      </c>
      <c r="L131" s="49">
        <v>4</v>
      </c>
      <c r="M131" s="48" t="s">
        <v>48</v>
      </c>
      <c r="N131" s="50">
        <f>F131*I131*L131</f>
        <v>100</v>
      </c>
      <c r="O131" s="53">
        <v>330000</v>
      </c>
      <c r="P131" s="51">
        <f>O131*N131</f>
        <v>33000000</v>
      </c>
      <c r="Q131" s="202"/>
    </row>
    <row r="132" spans="1:17" x14ac:dyDescent="0.25">
      <c r="A132" s="37"/>
      <c r="B132" s="44"/>
      <c r="C132" s="45" t="s">
        <v>46</v>
      </c>
      <c r="D132" s="46"/>
      <c r="E132" s="46"/>
      <c r="F132" s="45">
        <v>25</v>
      </c>
      <c r="G132" s="45" t="s">
        <v>30</v>
      </c>
      <c r="H132" s="47" t="s">
        <v>31</v>
      </c>
      <c r="I132" s="45">
        <v>1</v>
      </c>
      <c r="J132" s="48" t="s">
        <v>47</v>
      </c>
      <c r="K132" s="47" t="s">
        <v>31</v>
      </c>
      <c r="L132" s="49">
        <v>4</v>
      </c>
      <c r="M132" s="48" t="s">
        <v>48</v>
      </c>
      <c r="N132" s="50">
        <f>F132*I132*L132</f>
        <v>100</v>
      </c>
      <c r="O132" s="53">
        <v>150000</v>
      </c>
      <c r="P132" s="51">
        <f>O132*N132</f>
        <v>15000000</v>
      </c>
      <c r="Q132" s="202"/>
    </row>
    <row r="133" spans="1:17" x14ac:dyDescent="0.25">
      <c r="A133" s="37"/>
      <c r="B133" s="44"/>
      <c r="C133" s="45" t="s">
        <v>56</v>
      </c>
      <c r="D133" s="46"/>
      <c r="E133" s="46"/>
      <c r="F133" s="45">
        <v>25</v>
      </c>
      <c r="G133" s="45" t="s">
        <v>30</v>
      </c>
      <c r="H133" s="47" t="s">
        <v>31</v>
      </c>
      <c r="I133" s="45">
        <v>1</v>
      </c>
      <c r="J133" s="48" t="s">
        <v>33</v>
      </c>
      <c r="K133" s="47" t="s">
        <v>31</v>
      </c>
      <c r="L133" s="49">
        <v>4</v>
      </c>
      <c r="M133" s="48" t="s">
        <v>48</v>
      </c>
      <c r="N133" s="50">
        <f>F133*I133*L133</f>
        <v>100</v>
      </c>
      <c r="O133" s="53">
        <v>130000</v>
      </c>
      <c r="P133" s="51">
        <f>O133*N133</f>
        <v>13000000</v>
      </c>
      <c r="Q133" s="202"/>
    </row>
    <row r="134" spans="1:17" x14ac:dyDescent="0.25">
      <c r="A134" s="37"/>
      <c r="B134" s="44"/>
      <c r="C134" s="45" t="s">
        <v>206</v>
      </c>
      <c r="D134" s="46"/>
      <c r="E134" s="46"/>
      <c r="F134" s="45">
        <v>5</v>
      </c>
      <c r="G134" s="45" t="s">
        <v>30</v>
      </c>
      <c r="H134" s="47" t="s">
        <v>31</v>
      </c>
      <c r="I134" s="45">
        <v>1</v>
      </c>
      <c r="J134" s="48" t="s">
        <v>47</v>
      </c>
      <c r="K134" s="47" t="s">
        <v>31</v>
      </c>
      <c r="L134" s="49">
        <v>8</v>
      </c>
      <c r="M134" s="48" t="s">
        <v>48</v>
      </c>
      <c r="N134" s="50">
        <f>F134*I134*L134</f>
        <v>40</v>
      </c>
      <c r="O134" s="53">
        <v>150000</v>
      </c>
      <c r="P134" s="51">
        <f>O134*N134</f>
        <v>6000000</v>
      </c>
      <c r="Q134" s="104"/>
    </row>
    <row r="135" spans="1:17" x14ac:dyDescent="0.25">
      <c r="A135" s="37"/>
      <c r="B135" s="44"/>
      <c r="C135" s="45" t="s">
        <v>120</v>
      </c>
      <c r="D135" s="46"/>
      <c r="E135" s="46"/>
      <c r="F135" s="45">
        <v>25</v>
      </c>
      <c r="G135" s="45" t="s">
        <v>30</v>
      </c>
      <c r="H135" s="47" t="s">
        <v>31</v>
      </c>
      <c r="I135" s="45">
        <v>1</v>
      </c>
      <c r="J135" s="48" t="s">
        <v>33</v>
      </c>
      <c r="K135" s="47" t="s">
        <v>31</v>
      </c>
      <c r="L135" s="49">
        <v>8</v>
      </c>
      <c r="M135" s="48" t="s">
        <v>48</v>
      </c>
      <c r="N135" s="50">
        <f>F135*I135*L135</f>
        <v>200</v>
      </c>
      <c r="O135" s="53">
        <v>300000</v>
      </c>
      <c r="P135" s="51">
        <f>O135*N135</f>
        <v>60000000</v>
      </c>
      <c r="Q135" s="104"/>
    </row>
    <row r="136" spans="1:17" x14ac:dyDescent="0.25">
      <c r="A136" s="37"/>
      <c r="B136" s="44"/>
      <c r="C136" s="65" t="s">
        <v>209</v>
      </c>
      <c r="D136" s="66"/>
      <c r="E136" s="66"/>
      <c r="F136" s="45"/>
      <c r="G136" s="45"/>
      <c r="H136" s="47"/>
      <c r="I136" s="45"/>
      <c r="J136" s="48"/>
      <c r="K136" s="47"/>
      <c r="L136" s="49"/>
      <c r="M136" s="48"/>
      <c r="N136" s="50"/>
      <c r="O136" s="53"/>
      <c r="P136" s="51"/>
      <c r="Q136" s="202"/>
    </row>
    <row r="137" spans="1:17" x14ac:dyDescent="0.25">
      <c r="A137" s="37"/>
      <c r="B137" s="44"/>
      <c r="C137" s="45" t="s">
        <v>55</v>
      </c>
      <c r="D137" s="46"/>
      <c r="E137" s="46"/>
      <c r="F137" s="45">
        <v>3</v>
      </c>
      <c r="G137" s="45" t="s">
        <v>30</v>
      </c>
      <c r="H137" s="47" t="s">
        <v>31</v>
      </c>
      <c r="I137" s="45">
        <v>1</v>
      </c>
      <c r="J137" s="48" t="s">
        <v>33</v>
      </c>
      <c r="K137" s="47" t="s">
        <v>31</v>
      </c>
      <c r="L137" s="49">
        <v>4</v>
      </c>
      <c r="M137" s="48" t="s">
        <v>48</v>
      </c>
      <c r="N137" s="50">
        <f>F137*I137*L137</f>
        <v>12</v>
      </c>
      <c r="O137" s="53">
        <v>330000</v>
      </c>
      <c r="P137" s="51">
        <f>O137*N137</f>
        <v>3960000</v>
      </c>
      <c r="Q137" s="202"/>
    </row>
    <row r="138" spans="1:17" x14ac:dyDescent="0.25">
      <c r="A138" s="37"/>
      <c r="B138" s="44"/>
      <c r="C138" s="45" t="s">
        <v>46</v>
      </c>
      <c r="D138" s="46"/>
      <c r="E138" s="46"/>
      <c r="F138" s="45">
        <v>3</v>
      </c>
      <c r="G138" s="45" t="s">
        <v>30</v>
      </c>
      <c r="H138" s="47" t="s">
        <v>31</v>
      </c>
      <c r="I138" s="45">
        <v>1</v>
      </c>
      <c r="J138" s="48" t="s">
        <v>47</v>
      </c>
      <c r="K138" s="47" t="s">
        <v>31</v>
      </c>
      <c r="L138" s="49">
        <v>4</v>
      </c>
      <c r="M138" s="48" t="s">
        <v>48</v>
      </c>
      <c r="N138" s="50">
        <f>F138*I138*L138</f>
        <v>12</v>
      </c>
      <c r="O138" s="53">
        <v>150000</v>
      </c>
      <c r="P138" s="51">
        <f>O138*N138</f>
        <v>1800000</v>
      </c>
      <c r="Q138" s="202"/>
    </row>
    <row r="139" spans="1:17" x14ac:dyDescent="0.25">
      <c r="A139" s="37"/>
      <c r="B139" s="44"/>
      <c r="C139" s="45" t="s">
        <v>56</v>
      </c>
      <c r="D139" s="46"/>
      <c r="E139" s="46"/>
      <c r="F139" s="45">
        <v>3</v>
      </c>
      <c r="G139" s="45" t="s">
        <v>30</v>
      </c>
      <c r="H139" s="47" t="s">
        <v>31</v>
      </c>
      <c r="I139" s="45">
        <v>1</v>
      </c>
      <c r="J139" s="48" t="s">
        <v>33</v>
      </c>
      <c r="K139" s="47" t="s">
        <v>31</v>
      </c>
      <c r="L139" s="49">
        <v>4</v>
      </c>
      <c r="M139" s="48" t="s">
        <v>48</v>
      </c>
      <c r="N139" s="50">
        <f>F139*I139*L139</f>
        <v>12</v>
      </c>
      <c r="O139" s="53">
        <v>130000</v>
      </c>
      <c r="P139" s="51">
        <f>O139*N139</f>
        <v>1560000</v>
      </c>
      <c r="Q139" s="202"/>
    </row>
    <row r="140" spans="1:17" x14ac:dyDescent="0.25">
      <c r="A140" s="37"/>
      <c r="B140" s="44"/>
      <c r="C140" s="65" t="s">
        <v>210</v>
      </c>
      <c r="D140" s="66"/>
      <c r="E140" s="66"/>
      <c r="F140" s="45"/>
      <c r="G140" s="45"/>
      <c r="H140" s="47"/>
      <c r="I140" s="45"/>
      <c r="J140" s="48"/>
      <c r="K140" s="47"/>
      <c r="L140" s="49"/>
      <c r="M140" s="48"/>
      <c r="N140" s="50"/>
      <c r="O140" s="53"/>
      <c r="P140" s="51"/>
      <c r="Q140" s="202"/>
    </row>
    <row r="141" spans="1:17" x14ac:dyDescent="0.25">
      <c r="A141" s="37"/>
      <c r="B141" s="44"/>
      <c r="C141" s="45" t="s">
        <v>63</v>
      </c>
      <c r="D141" s="46"/>
      <c r="E141" s="46"/>
      <c r="F141" s="45">
        <v>2</v>
      </c>
      <c r="G141" s="45" t="s">
        <v>30</v>
      </c>
      <c r="H141" s="47" t="s">
        <v>31</v>
      </c>
      <c r="I141" s="45">
        <v>2</v>
      </c>
      <c r="J141" s="48" t="s">
        <v>33</v>
      </c>
      <c r="K141" s="47" t="s">
        <v>31</v>
      </c>
      <c r="L141" s="49">
        <v>2</v>
      </c>
      <c r="M141" s="48" t="s">
        <v>48</v>
      </c>
      <c r="N141" s="50">
        <f>F141*I141*L141</f>
        <v>8</v>
      </c>
      <c r="O141" s="53">
        <v>750000</v>
      </c>
      <c r="P141" s="51">
        <f>O141*N141</f>
        <v>6000000</v>
      </c>
      <c r="Q141" s="202"/>
    </row>
    <row r="142" spans="1:17" x14ac:dyDescent="0.25">
      <c r="A142" s="37"/>
      <c r="B142" s="44"/>
      <c r="C142" s="45" t="s">
        <v>46</v>
      </c>
      <c r="D142" s="46"/>
      <c r="E142" s="46"/>
      <c r="F142" s="45">
        <v>2</v>
      </c>
      <c r="G142" s="45" t="s">
        <v>30</v>
      </c>
      <c r="H142" s="47" t="s">
        <v>31</v>
      </c>
      <c r="I142" s="45">
        <v>1</v>
      </c>
      <c r="J142" s="48" t="s">
        <v>47</v>
      </c>
      <c r="K142" s="47" t="s">
        <v>31</v>
      </c>
      <c r="L142" s="49">
        <v>2</v>
      </c>
      <c r="M142" s="48" t="s">
        <v>48</v>
      </c>
      <c r="N142" s="50">
        <f>F142*I142*L142</f>
        <v>4</v>
      </c>
      <c r="O142" s="53">
        <v>150000</v>
      </c>
      <c r="P142" s="51">
        <f>O142*N142</f>
        <v>600000</v>
      </c>
      <c r="Q142" s="202"/>
    </row>
    <row r="143" spans="1:17" x14ac:dyDescent="0.25">
      <c r="A143" s="37"/>
      <c r="B143" s="44"/>
      <c r="C143" s="45" t="s">
        <v>56</v>
      </c>
      <c r="D143" s="46"/>
      <c r="E143" s="46"/>
      <c r="F143" s="45">
        <v>2</v>
      </c>
      <c r="G143" s="45" t="s">
        <v>30</v>
      </c>
      <c r="H143" s="47" t="s">
        <v>31</v>
      </c>
      <c r="I143" s="45">
        <v>3</v>
      </c>
      <c r="J143" s="48" t="s">
        <v>33</v>
      </c>
      <c r="K143" s="47" t="s">
        <v>31</v>
      </c>
      <c r="L143" s="49">
        <v>2</v>
      </c>
      <c r="M143" s="48" t="s">
        <v>48</v>
      </c>
      <c r="N143" s="50">
        <f>F143*I143*L143</f>
        <v>12</v>
      </c>
      <c r="O143" s="53">
        <v>150000</v>
      </c>
      <c r="P143" s="51">
        <f>O143*N143</f>
        <v>1800000</v>
      </c>
      <c r="Q143" s="202"/>
    </row>
    <row r="144" spans="1:17" x14ac:dyDescent="0.25">
      <c r="A144" s="55" t="s">
        <v>93</v>
      </c>
      <c r="B144" s="56" t="s">
        <v>62</v>
      </c>
      <c r="C144" s="57"/>
      <c r="D144" s="46"/>
      <c r="E144" s="46"/>
      <c r="F144" s="45"/>
      <c r="G144" s="45"/>
      <c r="H144" s="47"/>
      <c r="I144" s="45"/>
      <c r="J144" s="48"/>
      <c r="K144" s="47"/>
      <c r="L144" s="49"/>
      <c r="M144" s="48"/>
      <c r="N144" s="50"/>
      <c r="O144" s="43"/>
      <c r="P144" s="34">
        <f>SUM(P145:P148)</f>
        <v>4180000</v>
      </c>
      <c r="Q144" s="104"/>
    </row>
    <row r="145" spans="1:17" x14ac:dyDescent="0.25">
      <c r="A145" s="55"/>
      <c r="B145" s="56"/>
      <c r="C145" s="215" t="s">
        <v>211</v>
      </c>
      <c r="D145" s="32"/>
      <c r="E145" s="32"/>
      <c r="F145" s="1"/>
      <c r="G145" s="1"/>
      <c r="H145" s="1"/>
      <c r="I145" s="1"/>
      <c r="J145" s="1"/>
      <c r="K145" s="1"/>
      <c r="N145" s="24"/>
      <c r="O145" s="67"/>
      <c r="P145" s="34"/>
      <c r="Q145" s="202"/>
    </row>
    <row r="146" spans="1:17" x14ac:dyDescent="0.25">
      <c r="A146" s="55"/>
      <c r="B146" s="56"/>
      <c r="C146" s="45" t="s">
        <v>63</v>
      </c>
      <c r="D146" s="46"/>
      <c r="E146" s="46"/>
      <c r="F146" s="45">
        <v>2</v>
      </c>
      <c r="G146" s="45" t="s">
        <v>30</v>
      </c>
      <c r="H146" s="47" t="s">
        <v>31</v>
      </c>
      <c r="I146" s="45">
        <v>2</v>
      </c>
      <c r="J146" s="48" t="s">
        <v>33</v>
      </c>
      <c r="K146" s="47" t="s">
        <v>31</v>
      </c>
      <c r="L146" s="49">
        <v>1</v>
      </c>
      <c r="M146" s="48" t="s">
        <v>48</v>
      </c>
      <c r="N146" s="50">
        <f>F146*I146*L146</f>
        <v>4</v>
      </c>
      <c r="O146" s="68">
        <v>645000</v>
      </c>
      <c r="P146" s="54">
        <f>O146*N146</f>
        <v>2580000</v>
      </c>
      <c r="Q146" s="202"/>
    </row>
    <row r="147" spans="1:17" x14ac:dyDescent="0.25">
      <c r="A147" s="55"/>
      <c r="B147" s="56"/>
      <c r="C147" s="45" t="s">
        <v>64</v>
      </c>
      <c r="D147" s="46"/>
      <c r="E147" s="46"/>
      <c r="F147" s="45">
        <v>2</v>
      </c>
      <c r="G147" s="45" t="s">
        <v>30</v>
      </c>
      <c r="H147" s="47" t="s">
        <v>31</v>
      </c>
      <c r="I147" s="45">
        <v>1</v>
      </c>
      <c r="J147" s="48" t="s">
        <v>47</v>
      </c>
      <c r="K147" s="47" t="s">
        <v>31</v>
      </c>
      <c r="L147" s="49">
        <v>1</v>
      </c>
      <c r="M147" s="48" t="s">
        <v>48</v>
      </c>
      <c r="N147" s="50">
        <f>F147*I147*L147</f>
        <v>2</v>
      </c>
      <c r="O147" s="68">
        <v>350000</v>
      </c>
      <c r="P147" s="54">
        <f>O147*N147</f>
        <v>700000</v>
      </c>
      <c r="Q147" s="202"/>
    </row>
    <row r="148" spans="1:17" x14ac:dyDescent="0.25">
      <c r="A148" s="55"/>
      <c r="B148" s="56"/>
      <c r="C148" s="45" t="s">
        <v>56</v>
      </c>
      <c r="D148" s="46"/>
      <c r="E148" s="46"/>
      <c r="F148" s="45">
        <v>2</v>
      </c>
      <c r="G148" s="45" t="s">
        <v>30</v>
      </c>
      <c r="H148" s="47" t="s">
        <v>31</v>
      </c>
      <c r="I148" s="45">
        <v>3</v>
      </c>
      <c r="J148" s="48" t="s">
        <v>33</v>
      </c>
      <c r="K148" s="47" t="s">
        <v>31</v>
      </c>
      <c r="L148" s="49">
        <v>1</v>
      </c>
      <c r="M148" s="48" t="s">
        <v>48</v>
      </c>
      <c r="N148" s="50">
        <f>F148*I148*L148</f>
        <v>6</v>
      </c>
      <c r="O148" s="68">
        <v>150000</v>
      </c>
      <c r="P148" s="54">
        <f>O148*N148</f>
        <v>900000</v>
      </c>
      <c r="Q148" s="202"/>
    </row>
    <row r="149" spans="1:17" x14ac:dyDescent="0.25">
      <c r="A149" s="55"/>
      <c r="B149" s="56"/>
      <c r="C149" s="45"/>
      <c r="D149" s="46"/>
      <c r="E149" s="46"/>
      <c r="F149" s="45"/>
      <c r="G149" s="45"/>
      <c r="H149" s="47"/>
      <c r="I149" s="45"/>
      <c r="J149" s="48"/>
      <c r="K149" s="47"/>
      <c r="L149" s="49"/>
      <c r="M149" s="48"/>
      <c r="N149" s="50"/>
      <c r="O149" s="68"/>
      <c r="P149" s="51"/>
      <c r="Q149" s="202"/>
    </row>
    <row r="150" spans="1:17" ht="18" x14ac:dyDescent="0.25">
      <c r="A150" s="132" t="s">
        <v>49</v>
      </c>
      <c r="B150" s="133" t="s">
        <v>144</v>
      </c>
      <c r="C150" s="134"/>
      <c r="D150" s="135"/>
      <c r="E150" s="135"/>
      <c r="F150" s="134"/>
      <c r="G150" s="134"/>
      <c r="H150" s="136"/>
      <c r="I150" s="134"/>
      <c r="J150" s="137"/>
      <c r="K150" s="136"/>
      <c r="L150" s="138"/>
      <c r="M150" s="137"/>
      <c r="N150" s="139"/>
      <c r="O150" s="140"/>
      <c r="P150" s="141">
        <f>SUM(P152:P155)</f>
        <v>180000000</v>
      </c>
      <c r="Q150" s="142"/>
    </row>
    <row r="151" spans="1:17" x14ac:dyDescent="0.25">
      <c r="A151" s="132">
        <v>522131</v>
      </c>
      <c r="B151" s="133" t="s">
        <v>142</v>
      </c>
      <c r="C151" s="134"/>
      <c r="D151" s="135"/>
      <c r="E151" s="135"/>
      <c r="F151" s="134"/>
      <c r="G151" s="134"/>
      <c r="H151" s="136"/>
      <c r="I151" s="134"/>
      <c r="J151" s="137"/>
      <c r="K151" s="136"/>
      <c r="L151" s="138"/>
      <c r="M151" s="137"/>
      <c r="N151" s="139"/>
      <c r="O151" s="140"/>
      <c r="P151" s="143"/>
      <c r="Q151" s="142"/>
    </row>
    <row r="152" spans="1:17" x14ac:dyDescent="0.25">
      <c r="A152" s="132"/>
      <c r="B152" s="144"/>
      <c r="C152" s="134" t="s">
        <v>143</v>
      </c>
      <c r="D152" s="135"/>
      <c r="E152" s="135"/>
      <c r="F152" s="134"/>
      <c r="G152" s="134"/>
      <c r="H152" s="136"/>
      <c r="I152" s="134">
        <v>1</v>
      </c>
      <c r="J152" s="137" t="s">
        <v>32</v>
      </c>
      <c r="K152" s="136"/>
      <c r="L152" s="138"/>
      <c r="M152" s="137"/>
      <c r="N152" s="139">
        <v>1</v>
      </c>
      <c r="O152" s="140">
        <v>45000000</v>
      </c>
      <c r="P152" s="143">
        <f>O152</f>
        <v>45000000</v>
      </c>
      <c r="Q152" s="142"/>
    </row>
    <row r="153" spans="1:17" x14ac:dyDescent="0.25">
      <c r="A153" s="132"/>
      <c r="B153" s="144"/>
      <c r="C153" s="134" t="s">
        <v>145</v>
      </c>
      <c r="D153" s="135"/>
      <c r="E153" s="135"/>
      <c r="F153" s="134"/>
      <c r="G153" s="134"/>
      <c r="H153" s="136"/>
      <c r="I153" s="134">
        <v>1</v>
      </c>
      <c r="J153" s="137" t="s">
        <v>32</v>
      </c>
      <c r="K153" s="136"/>
      <c r="L153" s="138"/>
      <c r="M153" s="137"/>
      <c r="N153" s="139">
        <v>1</v>
      </c>
      <c r="O153" s="140">
        <v>45000000</v>
      </c>
      <c r="P153" s="143">
        <f>O153</f>
        <v>45000000</v>
      </c>
      <c r="Q153" s="142"/>
    </row>
    <row r="154" spans="1:17" x14ac:dyDescent="0.25">
      <c r="A154" s="132"/>
      <c r="B154" s="144"/>
      <c r="C154" s="134" t="s">
        <v>146</v>
      </c>
      <c r="D154" s="135"/>
      <c r="E154" s="135"/>
      <c r="F154" s="134"/>
      <c r="G154" s="134"/>
      <c r="H154" s="136"/>
      <c r="I154" s="134">
        <v>1</v>
      </c>
      <c r="J154" s="137" t="s">
        <v>32</v>
      </c>
      <c r="K154" s="136"/>
      <c r="L154" s="138"/>
      <c r="M154" s="137"/>
      <c r="N154" s="139">
        <v>1</v>
      </c>
      <c r="O154" s="140">
        <v>45000000</v>
      </c>
      <c r="P154" s="143">
        <f>O154</f>
        <v>45000000</v>
      </c>
      <c r="Q154" s="142"/>
    </row>
    <row r="155" spans="1:17" x14ac:dyDescent="0.25">
      <c r="A155" s="132"/>
      <c r="B155" s="144"/>
      <c r="C155" s="134" t="s">
        <v>121</v>
      </c>
      <c r="D155" s="135"/>
      <c r="E155" s="135"/>
      <c r="F155" s="134"/>
      <c r="G155" s="134"/>
      <c r="H155" s="136"/>
      <c r="I155" s="134">
        <v>1</v>
      </c>
      <c r="J155" s="137" t="s">
        <v>32</v>
      </c>
      <c r="K155" s="136"/>
      <c r="L155" s="138"/>
      <c r="M155" s="137"/>
      <c r="N155" s="139">
        <v>1</v>
      </c>
      <c r="O155" s="140">
        <v>45000000</v>
      </c>
      <c r="P155" s="143">
        <f>O155</f>
        <v>45000000</v>
      </c>
      <c r="Q155" s="142"/>
    </row>
    <row r="156" spans="1:17" x14ac:dyDescent="0.25">
      <c r="A156" s="37"/>
      <c r="B156" s="44"/>
      <c r="C156" s="45"/>
      <c r="D156" s="46"/>
      <c r="E156" s="46"/>
      <c r="F156" s="45"/>
      <c r="G156" s="45"/>
      <c r="H156" s="47"/>
      <c r="I156" s="45"/>
      <c r="J156" s="48"/>
      <c r="K156" s="47"/>
      <c r="L156" s="49"/>
      <c r="M156" s="48"/>
      <c r="N156" s="50"/>
      <c r="O156" s="43"/>
      <c r="P156" s="51"/>
      <c r="Q156" s="104"/>
    </row>
    <row r="157" spans="1:17" ht="18" x14ac:dyDescent="0.25">
      <c r="A157" s="37" t="s">
        <v>50</v>
      </c>
      <c r="B157" s="38" t="s">
        <v>122</v>
      </c>
      <c r="C157" s="45"/>
      <c r="D157" s="46"/>
      <c r="E157" s="46"/>
      <c r="F157" s="45"/>
      <c r="G157" s="45"/>
      <c r="H157" s="47"/>
      <c r="I157" s="45"/>
      <c r="J157" s="48"/>
      <c r="K157" s="47"/>
      <c r="L157" s="49"/>
      <c r="M157" s="48"/>
      <c r="N157" s="50"/>
      <c r="O157" s="43"/>
      <c r="P157" s="39">
        <f>P158+P160+P165+P168</f>
        <v>39720000</v>
      </c>
      <c r="Q157" s="104"/>
    </row>
    <row r="158" spans="1:17" x14ac:dyDescent="0.25">
      <c r="A158" s="37">
        <v>521114</v>
      </c>
      <c r="B158" s="38" t="s">
        <v>35</v>
      </c>
      <c r="C158" s="2"/>
      <c r="D158" s="24"/>
      <c r="E158" s="24"/>
      <c r="N158" s="24"/>
      <c r="O158" s="33"/>
      <c r="P158" s="34">
        <f>SUM(P159)</f>
        <v>100000</v>
      </c>
      <c r="Q158" s="104"/>
    </row>
    <row r="159" spans="1:17" x14ac:dyDescent="0.25">
      <c r="A159" s="52"/>
      <c r="B159" s="44"/>
      <c r="C159" s="45" t="s">
        <v>36</v>
      </c>
      <c r="D159" s="46"/>
      <c r="E159" s="46"/>
      <c r="F159" s="45"/>
      <c r="G159" s="45"/>
      <c r="H159" s="47"/>
      <c r="I159" s="45">
        <v>1</v>
      </c>
      <c r="J159" s="48" t="s">
        <v>32</v>
      </c>
      <c r="K159" s="47"/>
      <c r="L159" s="49"/>
      <c r="M159" s="48"/>
      <c r="N159" s="50">
        <f>I159</f>
        <v>1</v>
      </c>
      <c r="O159" s="43">
        <v>100000</v>
      </c>
      <c r="P159" s="51">
        <f>O159*N159</f>
        <v>100000</v>
      </c>
      <c r="Q159" s="104"/>
    </row>
    <row r="160" spans="1:17" x14ac:dyDescent="0.25">
      <c r="A160" s="37">
        <v>521211</v>
      </c>
      <c r="B160" s="40" t="s">
        <v>28</v>
      </c>
      <c r="C160" s="1"/>
      <c r="D160" s="32"/>
      <c r="E160" s="32"/>
      <c r="F160" s="1"/>
      <c r="G160" s="1"/>
      <c r="H160" s="1"/>
      <c r="I160" s="1"/>
      <c r="J160" s="2"/>
      <c r="K160" s="1"/>
      <c r="L160" s="41"/>
      <c r="M160" s="93"/>
      <c r="N160" s="42"/>
      <c r="O160" s="43"/>
      <c r="P160" s="34">
        <f>SUM(P161:P164)</f>
        <v>5920000</v>
      </c>
      <c r="Q160" s="104"/>
    </row>
    <row r="161" spans="1:20" x14ac:dyDescent="0.25">
      <c r="A161" s="37"/>
      <c r="B161" s="38"/>
      <c r="C161" s="45" t="s">
        <v>37</v>
      </c>
      <c r="D161" s="46"/>
      <c r="E161" s="46"/>
      <c r="F161" s="45"/>
      <c r="G161" s="45"/>
      <c r="H161" s="47"/>
      <c r="I161" s="45">
        <v>1</v>
      </c>
      <c r="J161" s="48" t="s">
        <v>32</v>
      </c>
      <c r="K161" s="47"/>
      <c r="L161" s="49"/>
      <c r="M161" s="48"/>
      <c r="N161" s="50">
        <f>I161</f>
        <v>1</v>
      </c>
      <c r="O161" s="43">
        <v>1000000</v>
      </c>
      <c r="P161" s="51">
        <f>O161*N161</f>
        <v>1000000</v>
      </c>
      <c r="Q161" s="104"/>
    </row>
    <row r="162" spans="1:20" x14ac:dyDescent="0.25">
      <c r="A162" s="37"/>
      <c r="B162" s="38"/>
      <c r="C162" s="45" t="s">
        <v>38</v>
      </c>
      <c r="D162" s="46"/>
      <c r="E162" s="46"/>
      <c r="F162" s="45"/>
      <c r="G162" s="45"/>
      <c r="H162" s="47"/>
      <c r="I162" s="45">
        <v>1</v>
      </c>
      <c r="J162" s="48" t="s">
        <v>32</v>
      </c>
      <c r="K162" s="47"/>
      <c r="L162" s="49"/>
      <c r="M162" s="48"/>
      <c r="N162" s="50">
        <f>I162</f>
        <v>1</v>
      </c>
      <c r="O162" s="43">
        <v>1000000</v>
      </c>
      <c r="P162" s="51">
        <f>O162*N162</f>
        <v>1000000</v>
      </c>
      <c r="Q162" s="104"/>
    </row>
    <row r="163" spans="1:20" x14ac:dyDescent="0.25">
      <c r="A163" s="37"/>
      <c r="B163" s="38"/>
      <c r="C163" s="45" t="s">
        <v>39</v>
      </c>
      <c r="D163" s="46"/>
      <c r="E163" s="46"/>
      <c r="F163" s="45"/>
      <c r="G163" s="45"/>
      <c r="H163" s="47"/>
      <c r="I163" s="45">
        <v>1</v>
      </c>
      <c r="J163" s="48" t="s">
        <v>32</v>
      </c>
      <c r="K163" s="47"/>
      <c r="L163" s="49"/>
      <c r="M163" s="48"/>
      <c r="N163" s="50">
        <f>I163</f>
        <v>1</v>
      </c>
      <c r="O163" s="43">
        <v>2000000</v>
      </c>
      <c r="P163" s="51">
        <f>O163*N163</f>
        <v>2000000</v>
      </c>
      <c r="Q163" s="104"/>
    </row>
    <row r="164" spans="1:20" x14ac:dyDescent="0.25">
      <c r="A164" s="37"/>
      <c r="B164" s="44"/>
      <c r="C164" s="45" t="s">
        <v>29</v>
      </c>
      <c r="D164" s="46"/>
      <c r="E164" s="46"/>
      <c r="F164" s="45">
        <v>30</v>
      </c>
      <c r="G164" s="45" t="s">
        <v>30</v>
      </c>
      <c r="H164" s="47" t="s">
        <v>31</v>
      </c>
      <c r="I164" s="45">
        <v>1</v>
      </c>
      <c r="J164" s="48" t="s">
        <v>32</v>
      </c>
      <c r="K164" s="47" t="s">
        <v>31</v>
      </c>
      <c r="L164" s="49">
        <v>2</v>
      </c>
      <c r="M164" s="48" t="s">
        <v>33</v>
      </c>
      <c r="N164" s="50">
        <f>F164*I164</f>
        <v>30</v>
      </c>
      <c r="O164" s="43">
        <v>64000</v>
      </c>
      <c r="P164" s="51">
        <f>O164*N164</f>
        <v>1920000</v>
      </c>
      <c r="Q164" s="104"/>
    </row>
    <row r="165" spans="1:20" x14ac:dyDescent="0.25">
      <c r="A165" s="37">
        <v>522151</v>
      </c>
      <c r="B165" s="40" t="s">
        <v>40</v>
      </c>
      <c r="C165" s="1"/>
      <c r="D165" s="32"/>
      <c r="E165" s="32"/>
      <c r="F165" s="1"/>
      <c r="G165" s="1"/>
      <c r="H165" s="1"/>
      <c r="I165" s="2"/>
      <c r="J165" s="48"/>
      <c r="K165" s="47"/>
      <c r="L165" s="49"/>
      <c r="M165" s="48"/>
      <c r="N165" s="50"/>
      <c r="O165" s="53"/>
      <c r="P165" s="34">
        <f>SUM(P166:P167)</f>
        <v>14800000</v>
      </c>
      <c r="Q165" s="104"/>
    </row>
    <row r="166" spans="1:20" x14ac:dyDescent="0.25">
      <c r="A166" s="37"/>
      <c r="B166" s="44"/>
      <c r="C166" s="45" t="s">
        <v>41</v>
      </c>
      <c r="D166" s="46"/>
      <c r="E166" s="46"/>
      <c r="F166" s="45">
        <v>2</v>
      </c>
      <c r="G166" s="45" t="s">
        <v>30</v>
      </c>
      <c r="H166" s="47" t="s">
        <v>31</v>
      </c>
      <c r="I166" s="45">
        <v>2</v>
      </c>
      <c r="J166" s="48" t="s">
        <v>42</v>
      </c>
      <c r="K166" s="47" t="s">
        <v>31</v>
      </c>
      <c r="L166" s="49">
        <v>2</v>
      </c>
      <c r="M166" s="48" t="s">
        <v>32</v>
      </c>
      <c r="N166" s="50">
        <f>L166*I166*F166</f>
        <v>8</v>
      </c>
      <c r="O166" s="53">
        <v>1500000</v>
      </c>
      <c r="P166" s="54">
        <f>O166*N166</f>
        <v>12000000</v>
      </c>
      <c r="Q166" s="104"/>
    </row>
    <row r="167" spans="1:20" x14ac:dyDescent="0.25">
      <c r="A167" s="37"/>
      <c r="B167" s="44"/>
      <c r="C167" s="45" t="s">
        <v>43</v>
      </c>
      <c r="D167" s="46"/>
      <c r="E167" s="46"/>
      <c r="F167" s="45">
        <v>1</v>
      </c>
      <c r="G167" s="45" t="s">
        <v>30</v>
      </c>
      <c r="H167" s="47" t="s">
        <v>31</v>
      </c>
      <c r="I167" s="45">
        <v>2</v>
      </c>
      <c r="J167" s="48" t="s">
        <v>42</v>
      </c>
      <c r="K167" s="47" t="s">
        <v>31</v>
      </c>
      <c r="L167" s="49">
        <v>2</v>
      </c>
      <c r="M167" s="48" t="s">
        <v>32</v>
      </c>
      <c r="N167" s="50">
        <f t="shared" ref="N167" si="14">L167*I167*F167</f>
        <v>4</v>
      </c>
      <c r="O167" s="53">
        <v>700000</v>
      </c>
      <c r="P167" s="54">
        <f>O167*N167</f>
        <v>2800000</v>
      </c>
      <c r="Q167" s="104"/>
    </row>
    <row r="168" spans="1:20" x14ac:dyDescent="0.25">
      <c r="A168" s="31" t="s">
        <v>44</v>
      </c>
      <c r="B168" s="56" t="s">
        <v>45</v>
      </c>
      <c r="C168" s="57"/>
      <c r="D168" s="58"/>
      <c r="E168" s="58"/>
      <c r="F168" s="57"/>
      <c r="G168" s="57"/>
      <c r="H168" s="57"/>
      <c r="I168" s="57"/>
      <c r="J168" s="57"/>
      <c r="K168" s="57"/>
      <c r="L168" s="59"/>
      <c r="M168" s="60"/>
      <c r="N168" s="50"/>
      <c r="O168" s="104"/>
      <c r="P168" s="62">
        <f>SUM(P169:P170)</f>
        <v>18900000</v>
      </c>
      <c r="Q168" s="104"/>
    </row>
    <row r="169" spans="1:20" x14ac:dyDescent="0.25">
      <c r="A169" s="37"/>
      <c r="B169" s="44"/>
      <c r="C169" s="45" t="s">
        <v>123</v>
      </c>
      <c r="D169" s="46"/>
      <c r="E169" s="46"/>
      <c r="F169" s="45">
        <v>3</v>
      </c>
      <c r="G169" s="45" t="s">
        <v>30</v>
      </c>
      <c r="H169" s="47" t="s">
        <v>31</v>
      </c>
      <c r="I169" s="45">
        <v>1</v>
      </c>
      <c r="J169" s="48" t="s">
        <v>47</v>
      </c>
      <c r="K169" s="47" t="s">
        <v>31</v>
      </c>
      <c r="L169" s="49">
        <v>2</v>
      </c>
      <c r="M169" s="48" t="s">
        <v>48</v>
      </c>
      <c r="N169" s="50">
        <f>F169*I169*L169</f>
        <v>6</v>
      </c>
      <c r="O169" s="53">
        <v>150000</v>
      </c>
      <c r="P169" s="51">
        <f>O169*N169</f>
        <v>900000</v>
      </c>
      <c r="Q169" s="104"/>
    </row>
    <row r="170" spans="1:20" x14ac:dyDescent="0.25">
      <c r="A170" s="37"/>
      <c r="B170" s="44"/>
      <c r="C170" s="45" t="s">
        <v>120</v>
      </c>
      <c r="D170" s="46"/>
      <c r="E170" s="46"/>
      <c r="F170" s="45">
        <v>30</v>
      </c>
      <c r="G170" s="45" t="s">
        <v>30</v>
      </c>
      <c r="H170" s="47" t="s">
        <v>31</v>
      </c>
      <c r="I170" s="45">
        <v>1</v>
      </c>
      <c r="J170" s="48" t="s">
        <v>33</v>
      </c>
      <c r="K170" s="47" t="s">
        <v>31</v>
      </c>
      <c r="L170" s="49">
        <v>2</v>
      </c>
      <c r="M170" s="48" t="s">
        <v>48</v>
      </c>
      <c r="N170" s="50">
        <f>F170*I170*L170</f>
        <v>60</v>
      </c>
      <c r="O170" s="53">
        <v>300000</v>
      </c>
      <c r="P170" s="51">
        <f>O170*N170</f>
        <v>18000000</v>
      </c>
      <c r="Q170" s="104"/>
    </row>
    <row r="171" spans="1:20" x14ac:dyDescent="0.25">
      <c r="A171" s="37"/>
      <c r="B171" s="44"/>
      <c r="C171" s="45"/>
      <c r="D171" s="46"/>
      <c r="E171" s="46"/>
      <c r="F171" s="45"/>
      <c r="G171" s="45"/>
      <c r="H171" s="47"/>
      <c r="I171" s="45"/>
      <c r="J171" s="48"/>
      <c r="K171" s="47"/>
      <c r="L171" s="49"/>
      <c r="M171" s="48"/>
      <c r="N171" s="50"/>
      <c r="O171" s="53"/>
      <c r="P171" s="51"/>
      <c r="Q171" s="202"/>
    </row>
    <row r="172" spans="1:20" x14ac:dyDescent="0.25">
      <c r="A172" s="37"/>
      <c r="B172" s="44"/>
      <c r="C172" s="45"/>
      <c r="D172" s="46"/>
      <c r="E172" s="46"/>
      <c r="F172" s="45"/>
      <c r="G172" s="45"/>
      <c r="H172" s="47"/>
      <c r="I172" s="45"/>
      <c r="J172" s="48"/>
      <c r="K172" s="47"/>
      <c r="L172" s="49"/>
      <c r="M172" s="48"/>
      <c r="N172" s="50"/>
      <c r="O172" s="43"/>
      <c r="P172" s="51"/>
      <c r="Q172" s="61"/>
    </row>
    <row r="173" spans="1:20" ht="30.75" customHeight="1" x14ac:dyDescent="0.25">
      <c r="A173" s="131" t="s">
        <v>91</v>
      </c>
      <c r="B173" s="365" t="s">
        <v>138</v>
      </c>
      <c r="C173" s="366"/>
      <c r="D173" s="121">
        <v>1</v>
      </c>
      <c r="E173" s="121"/>
      <c r="F173" s="123"/>
      <c r="G173" s="123"/>
      <c r="H173" s="123"/>
      <c r="I173" s="123"/>
      <c r="J173" s="123"/>
      <c r="K173" s="123"/>
      <c r="L173" s="124"/>
      <c r="M173" s="123"/>
      <c r="N173" s="125"/>
      <c r="O173" s="126"/>
      <c r="P173" s="127">
        <f>P175+P248+P334+P420</f>
        <v>4236523000</v>
      </c>
      <c r="Q173" s="128"/>
      <c r="T173" s="203">
        <v>1317080000</v>
      </c>
    </row>
    <row r="174" spans="1:20" x14ac:dyDescent="0.25">
      <c r="A174" s="27"/>
      <c r="B174" s="28"/>
      <c r="C174" s="29"/>
      <c r="D174" s="30"/>
      <c r="E174" s="30"/>
      <c r="F174" s="22"/>
      <c r="G174" s="22"/>
      <c r="H174" s="22"/>
      <c r="I174" s="22"/>
      <c r="J174" s="22"/>
      <c r="K174" s="22"/>
      <c r="L174" s="23"/>
      <c r="M174" s="22"/>
      <c r="N174" s="24"/>
      <c r="O174" s="25"/>
      <c r="P174" s="26"/>
      <c r="Q174" s="87"/>
    </row>
    <row r="175" spans="1:20" ht="31.5" customHeight="1" x14ac:dyDescent="0.25">
      <c r="A175" s="105" t="s">
        <v>24</v>
      </c>
      <c r="B175" s="363" t="s">
        <v>82</v>
      </c>
      <c r="C175" s="364"/>
      <c r="D175" s="106"/>
      <c r="E175" s="106" t="s">
        <v>53</v>
      </c>
      <c r="F175" s="107"/>
      <c r="G175" s="107"/>
      <c r="H175" s="107"/>
      <c r="I175" s="107"/>
      <c r="J175" s="108"/>
      <c r="K175" s="107"/>
      <c r="L175" s="109"/>
      <c r="M175" s="108"/>
      <c r="N175" s="94"/>
      <c r="O175" s="110"/>
      <c r="P175" s="111">
        <f>P177+P184+P220+P241</f>
        <v>395816000</v>
      </c>
      <c r="Q175" s="112"/>
      <c r="R175" s="82"/>
      <c r="T175" s="182">
        <f>T173-P173</f>
        <v>-2919443000</v>
      </c>
    </row>
    <row r="176" spans="1:20" x14ac:dyDescent="0.25">
      <c r="A176" s="31"/>
      <c r="B176" s="92"/>
      <c r="C176" s="93"/>
      <c r="D176" s="32"/>
      <c r="E176" s="32"/>
      <c r="F176" s="1"/>
      <c r="G176" s="1"/>
      <c r="H176" s="1"/>
      <c r="I176" s="1"/>
      <c r="J176" s="2"/>
      <c r="K176" s="1"/>
      <c r="L176" s="4"/>
      <c r="M176" s="2"/>
      <c r="N176" s="24"/>
      <c r="O176" s="33"/>
      <c r="P176" s="34"/>
      <c r="Q176" s="104"/>
      <c r="R176" s="82"/>
    </row>
    <row r="177" spans="1:18" ht="18" x14ac:dyDescent="0.25">
      <c r="A177" s="37" t="s">
        <v>26</v>
      </c>
      <c r="B177" s="38" t="s">
        <v>27</v>
      </c>
      <c r="C177" s="2"/>
      <c r="D177" s="32"/>
      <c r="E177" s="32"/>
      <c r="F177" s="1"/>
      <c r="G177" s="1"/>
      <c r="H177" s="1"/>
      <c r="I177" s="1"/>
      <c r="J177" s="2"/>
      <c r="K177" s="1"/>
      <c r="L177" s="4"/>
      <c r="M177" s="2"/>
      <c r="N177" s="24"/>
      <c r="O177" s="33"/>
      <c r="P177" s="39">
        <f>P178</f>
        <v>7200000</v>
      </c>
      <c r="Q177" s="104"/>
      <c r="R177" s="82"/>
    </row>
    <row r="178" spans="1:18" x14ac:dyDescent="0.25">
      <c r="A178" s="37">
        <v>521211</v>
      </c>
      <c r="B178" s="40" t="s">
        <v>28</v>
      </c>
      <c r="C178" s="1"/>
      <c r="D178" s="32"/>
      <c r="E178" s="32"/>
      <c r="F178" s="1"/>
      <c r="G178" s="1"/>
      <c r="H178" s="1"/>
      <c r="I178" s="1"/>
      <c r="J178" s="2"/>
      <c r="K178" s="1"/>
      <c r="L178" s="41"/>
      <c r="M178" s="93"/>
      <c r="N178" s="42"/>
      <c r="O178" s="43"/>
      <c r="P178" s="34">
        <f>SUM(P179:P182)</f>
        <v>7200000</v>
      </c>
      <c r="Q178" s="104"/>
    </row>
    <row r="179" spans="1:18" x14ac:dyDescent="0.25">
      <c r="A179" s="37"/>
      <c r="B179" s="38"/>
      <c r="C179" s="45" t="s">
        <v>37</v>
      </c>
      <c r="D179" s="46"/>
      <c r="E179" s="46"/>
      <c r="F179" s="45"/>
      <c r="G179" s="45"/>
      <c r="H179" s="47"/>
      <c r="I179" s="45">
        <v>1</v>
      </c>
      <c r="J179" s="48" t="s">
        <v>32</v>
      </c>
      <c r="K179" s="47"/>
      <c r="L179" s="49"/>
      <c r="M179" s="48"/>
      <c r="N179" s="50">
        <f>I179</f>
        <v>1</v>
      </c>
      <c r="O179" s="43">
        <v>1000000</v>
      </c>
      <c r="P179" s="51">
        <f>O179*N179</f>
        <v>1000000</v>
      </c>
      <c r="Q179" s="104"/>
    </row>
    <row r="180" spans="1:18" x14ac:dyDescent="0.25">
      <c r="A180" s="37"/>
      <c r="B180" s="38"/>
      <c r="C180" s="45" t="s">
        <v>38</v>
      </c>
      <c r="D180" s="46"/>
      <c r="E180" s="46"/>
      <c r="F180" s="45"/>
      <c r="G180" s="45"/>
      <c r="H180" s="47"/>
      <c r="I180" s="45">
        <v>1</v>
      </c>
      <c r="J180" s="48" t="s">
        <v>32</v>
      </c>
      <c r="K180" s="47"/>
      <c r="L180" s="49"/>
      <c r="M180" s="48"/>
      <c r="N180" s="50">
        <f t="shared" ref="N180:N181" si="15">I180</f>
        <v>1</v>
      </c>
      <c r="O180" s="43">
        <v>1000000</v>
      </c>
      <c r="P180" s="51">
        <f>O180*N180</f>
        <v>1000000</v>
      </c>
      <c r="Q180" s="104"/>
    </row>
    <row r="181" spans="1:18" x14ac:dyDescent="0.25">
      <c r="A181" s="37"/>
      <c r="B181" s="38"/>
      <c r="C181" s="45" t="s">
        <v>39</v>
      </c>
      <c r="D181" s="46"/>
      <c r="E181" s="46"/>
      <c r="F181" s="45"/>
      <c r="G181" s="45"/>
      <c r="H181" s="47"/>
      <c r="I181" s="45">
        <v>1</v>
      </c>
      <c r="J181" s="48" t="s">
        <v>32</v>
      </c>
      <c r="K181" s="47"/>
      <c r="L181" s="49"/>
      <c r="M181" s="48"/>
      <c r="N181" s="50">
        <f t="shared" si="15"/>
        <v>1</v>
      </c>
      <c r="O181" s="43">
        <v>2000000</v>
      </c>
      <c r="P181" s="51">
        <f>O181*N181</f>
        <v>2000000</v>
      </c>
      <c r="Q181" s="104"/>
    </row>
    <row r="182" spans="1:18" x14ac:dyDescent="0.25">
      <c r="A182" s="37"/>
      <c r="B182" s="44"/>
      <c r="C182" s="45" t="s">
        <v>29</v>
      </c>
      <c r="D182" s="46"/>
      <c r="E182" s="46"/>
      <c r="F182" s="45">
        <v>25</v>
      </c>
      <c r="G182" s="45" t="s">
        <v>30</v>
      </c>
      <c r="H182" s="47" t="s">
        <v>31</v>
      </c>
      <c r="I182" s="45">
        <v>2</v>
      </c>
      <c r="J182" s="48" t="s">
        <v>32</v>
      </c>
      <c r="K182" s="47" t="s">
        <v>31</v>
      </c>
      <c r="L182" s="49">
        <v>1</v>
      </c>
      <c r="M182" s="48" t="s">
        <v>33</v>
      </c>
      <c r="N182" s="50">
        <f>F182*I182</f>
        <v>50</v>
      </c>
      <c r="O182" s="43">
        <v>64000</v>
      </c>
      <c r="P182" s="51">
        <f>O182*N182</f>
        <v>3200000</v>
      </c>
      <c r="Q182" s="104"/>
    </row>
    <row r="183" spans="1:18" x14ac:dyDescent="0.25">
      <c r="A183" s="37"/>
      <c r="B183" s="44"/>
      <c r="C183" s="45"/>
      <c r="D183" s="46"/>
      <c r="E183" s="46"/>
      <c r="F183" s="45"/>
      <c r="G183" s="45"/>
      <c r="H183" s="47"/>
      <c r="I183" s="45"/>
      <c r="J183" s="48"/>
      <c r="K183" s="47"/>
      <c r="L183" s="49"/>
      <c r="M183" s="48"/>
      <c r="N183" s="50"/>
      <c r="O183" s="43"/>
      <c r="P183" s="51"/>
      <c r="Q183" s="104"/>
    </row>
    <row r="184" spans="1:18" ht="18" x14ac:dyDescent="0.25">
      <c r="A184" s="37" t="s">
        <v>34</v>
      </c>
      <c r="B184" s="38" t="s">
        <v>54</v>
      </c>
      <c r="C184" s="45"/>
      <c r="D184" s="46"/>
      <c r="E184" s="46"/>
      <c r="F184" s="45"/>
      <c r="G184" s="45"/>
      <c r="H184" s="47"/>
      <c r="I184" s="45"/>
      <c r="J184" s="48"/>
      <c r="K184" s="47"/>
      <c r="L184" s="49"/>
      <c r="M184" s="48"/>
      <c r="N184" s="50"/>
      <c r="O184" s="43"/>
      <c r="P184" s="39">
        <f>P187+P192+P200+P185+P195+P214</f>
        <v>213270000</v>
      </c>
      <c r="Q184" s="104"/>
    </row>
    <row r="185" spans="1:18" x14ac:dyDescent="0.25">
      <c r="A185" s="37">
        <v>521114</v>
      </c>
      <c r="B185" s="38" t="s">
        <v>35</v>
      </c>
      <c r="C185" s="2"/>
      <c r="D185" s="24"/>
      <c r="E185" s="24"/>
      <c r="N185" s="24"/>
      <c r="O185" s="33"/>
      <c r="P185" s="34">
        <f>SUM(P186)</f>
        <v>300000</v>
      </c>
      <c r="Q185" s="104"/>
      <c r="R185" s="82"/>
    </row>
    <row r="186" spans="1:18" x14ac:dyDescent="0.25">
      <c r="A186" s="52"/>
      <c r="B186" s="44"/>
      <c r="C186" s="45" t="s">
        <v>36</v>
      </c>
      <c r="D186" s="46"/>
      <c r="E186" s="46"/>
      <c r="F186" s="45"/>
      <c r="G186" s="45"/>
      <c r="H186" s="47"/>
      <c r="I186" s="45">
        <v>3</v>
      </c>
      <c r="J186" s="48" t="s">
        <v>32</v>
      </c>
      <c r="K186" s="47"/>
      <c r="L186" s="49"/>
      <c r="M186" s="48"/>
      <c r="N186" s="50">
        <f>I186</f>
        <v>3</v>
      </c>
      <c r="O186" s="43">
        <v>100000</v>
      </c>
      <c r="P186" s="51">
        <f>O186*N186</f>
        <v>300000</v>
      </c>
      <c r="Q186" s="104"/>
      <c r="R186" s="82"/>
    </row>
    <row r="187" spans="1:18" x14ac:dyDescent="0.25">
      <c r="A187" s="37">
        <v>521211</v>
      </c>
      <c r="B187" s="40" t="s">
        <v>28</v>
      </c>
      <c r="C187" s="1"/>
      <c r="D187" s="32"/>
      <c r="E187" s="32"/>
      <c r="F187" s="1"/>
      <c r="G187" s="1"/>
      <c r="H187" s="1"/>
      <c r="I187" s="1"/>
      <c r="J187" s="2"/>
      <c r="K187" s="1"/>
      <c r="L187" s="41"/>
      <c r="M187" s="93"/>
      <c r="N187" s="42"/>
      <c r="O187" s="43"/>
      <c r="P187" s="34">
        <f>SUM(P188:P191)</f>
        <v>50400000</v>
      </c>
      <c r="Q187" s="104"/>
    </row>
    <row r="188" spans="1:18" x14ac:dyDescent="0.25">
      <c r="A188" s="37"/>
      <c r="B188" s="38"/>
      <c r="C188" s="45" t="s">
        <v>37</v>
      </c>
      <c r="D188" s="46"/>
      <c r="E188" s="46"/>
      <c r="F188" s="45"/>
      <c r="G188" s="45"/>
      <c r="H188" s="47"/>
      <c r="I188" s="45">
        <v>3</v>
      </c>
      <c r="J188" s="48" t="s">
        <v>32</v>
      </c>
      <c r="K188" s="47"/>
      <c r="L188" s="49"/>
      <c r="M188" s="48"/>
      <c r="N188" s="50">
        <f>I188</f>
        <v>3</v>
      </c>
      <c r="O188" s="43">
        <v>1000000</v>
      </c>
      <c r="P188" s="51">
        <f>O188*N188</f>
        <v>3000000</v>
      </c>
      <c r="Q188" s="104"/>
    </row>
    <row r="189" spans="1:18" x14ac:dyDescent="0.25">
      <c r="A189" s="37"/>
      <c r="B189" s="38"/>
      <c r="C189" s="45" t="s">
        <v>38</v>
      </c>
      <c r="D189" s="46"/>
      <c r="E189" s="46"/>
      <c r="F189" s="45"/>
      <c r="G189" s="45"/>
      <c r="H189" s="47"/>
      <c r="I189" s="45">
        <v>3</v>
      </c>
      <c r="J189" s="48" t="s">
        <v>32</v>
      </c>
      <c r="K189" s="47"/>
      <c r="L189" s="49"/>
      <c r="M189" s="48"/>
      <c r="N189" s="50">
        <f t="shared" ref="N189:N190" si="16">I189</f>
        <v>3</v>
      </c>
      <c r="O189" s="43">
        <v>1000000</v>
      </c>
      <c r="P189" s="51">
        <f>O189*N189</f>
        <v>3000000</v>
      </c>
      <c r="Q189" s="104"/>
    </row>
    <row r="190" spans="1:18" x14ac:dyDescent="0.25">
      <c r="A190" s="37"/>
      <c r="B190" s="38"/>
      <c r="C190" s="45" t="s">
        <v>39</v>
      </c>
      <c r="D190" s="46"/>
      <c r="E190" s="46"/>
      <c r="F190" s="45"/>
      <c r="G190" s="45"/>
      <c r="H190" s="47"/>
      <c r="I190" s="45">
        <v>3</v>
      </c>
      <c r="J190" s="48" t="s">
        <v>32</v>
      </c>
      <c r="K190" s="47"/>
      <c r="L190" s="49"/>
      <c r="M190" s="48"/>
      <c r="N190" s="50">
        <f t="shared" si="16"/>
        <v>3</v>
      </c>
      <c r="O190" s="43">
        <v>2000000</v>
      </c>
      <c r="P190" s="51">
        <f>O190*N190</f>
        <v>6000000</v>
      </c>
      <c r="Q190" s="104"/>
    </row>
    <row r="191" spans="1:18" x14ac:dyDescent="0.25">
      <c r="A191" s="37"/>
      <c r="B191" s="44"/>
      <c r="C191" s="45" t="s">
        <v>29</v>
      </c>
      <c r="D191" s="46"/>
      <c r="E191" s="46"/>
      <c r="F191" s="45">
        <v>30</v>
      </c>
      <c r="G191" s="45" t="s">
        <v>30</v>
      </c>
      <c r="H191" s="47" t="s">
        <v>31</v>
      </c>
      <c r="I191" s="45">
        <v>2</v>
      </c>
      <c r="J191" s="48" t="s">
        <v>32</v>
      </c>
      <c r="K191" s="47" t="s">
        <v>31</v>
      </c>
      <c r="L191" s="49">
        <v>1</v>
      </c>
      <c r="M191" s="48" t="s">
        <v>33</v>
      </c>
      <c r="N191" s="50">
        <f>F191*I191</f>
        <v>60</v>
      </c>
      <c r="O191" s="43">
        <v>640000</v>
      </c>
      <c r="P191" s="51">
        <f>O191*N191</f>
        <v>38400000</v>
      </c>
      <c r="Q191" s="104"/>
    </row>
    <row r="192" spans="1:18" x14ac:dyDescent="0.25">
      <c r="A192" s="37">
        <v>522151</v>
      </c>
      <c r="B192" s="40" t="s">
        <v>40</v>
      </c>
      <c r="C192" s="1"/>
      <c r="D192" s="32"/>
      <c r="E192" s="32"/>
      <c r="F192" s="1"/>
      <c r="G192" s="1"/>
      <c r="H192" s="1"/>
      <c r="I192" s="2"/>
      <c r="J192" s="48"/>
      <c r="K192" s="47"/>
      <c r="L192" s="49"/>
      <c r="M192" s="48"/>
      <c r="N192" s="50"/>
      <c r="O192" s="53"/>
      <c r="P192" s="34">
        <f>SUM(P193:P194)</f>
        <v>59200000</v>
      </c>
      <c r="Q192" s="104"/>
    </row>
    <row r="193" spans="1:17" x14ac:dyDescent="0.25">
      <c r="A193" s="37"/>
      <c r="B193" s="44"/>
      <c r="C193" s="45" t="s">
        <v>41</v>
      </c>
      <c r="D193" s="46"/>
      <c r="E193" s="46"/>
      <c r="F193" s="45">
        <v>4</v>
      </c>
      <c r="G193" s="45" t="s">
        <v>30</v>
      </c>
      <c r="H193" s="47" t="s">
        <v>31</v>
      </c>
      <c r="I193" s="45">
        <v>2</v>
      </c>
      <c r="J193" s="48" t="s">
        <v>42</v>
      </c>
      <c r="K193" s="47" t="s">
        <v>31</v>
      </c>
      <c r="L193" s="49">
        <v>4</v>
      </c>
      <c r="M193" s="48" t="s">
        <v>32</v>
      </c>
      <c r="N193" s="50">
        <f t="shared" ref="N193:N194" si="17">L193*I193*F193</f>
        <v>32</v>
      </c>
      <c r="O193" s="53">
        <v>1500000</v>
      </c>
      <c r="P193" s="54">
        <f>O193*N193</f>
        <v>48000000</v>
      </c>
      <c r="Q193" s="104"/>
    </row>
    <row r="194" spans="1:17" x14ac:dyDescent="0.25">
      <c r="A194" s="37"/>
      <c r="B194" s="44"/>
      <c r="C194" s="45" t="s">
        <v>43</v>
      </c>
      <c r="D194" s="46"/>
      <c r="E194" s="46"/>
      <c r="F194" s="45">
        <v>2</v>
      </c>
      <c r="G194" s="45" t="s">
        <v>30</v>
      </c>
      <c r="H194" s="47" t="s">
        <v>31</v>
      </c>
      <c r="I194" s="45">
        <v>2</v>
      </c>
      <c r="J194" s="48" t="s">
        <v>42</v>
      </c>
      <c r="K194" s="47" t="s">
        <v>31</v>
      </c>
      <c r="L194" s="49">
        <v>4</v>
      </c>
      <c r="M194" s="48" t="s">
        <v>32</v>
      </c>
      <c r="N194" s="50">
        <f t="shared" si="17"/>
        <v>16</v>
      </c>
      <c r="O194" s="53">
        <v>700000</v>
      </c>
      <c r="P194" s="54">
        <f>O194*N194</f>
        <v>11200000</v>
      </c>
      <c r="Q194" s="104"/>
    </row>
    <row r="195" spans="1:17" x14ac:dyDescent="0.25">
      <c r="A195" s="37">
        <v>524111</v>
      </c>
      <c r="B195" s="38" t="s">
        <v>58</v>
      </c>
      <c r="C195" s="10"/>
      <c r="D195" s="64"/>
      <c r="E195" s="64"/>
      <c r="G195" s="10"/>
      <c r="H195" s="10"/>
      <c r="K195" s="11"/>
      <c r="L195" s="49"/>
      <c r="M195" s="48"/>
      <c r="N195" s="50"/>
      <c r="O195" s="53"/>
      <c r="P195" s="34">
        <f>SUM(P197:P199)</f>
        <v>13900000</v>
      </c>
      <c r="Q195" s="202"/>
    </row>
    <row r="196" spans="1:17" x14ac:dyDescent="0.25">
      <c r="A196" s="37"/>
      <c r="B196" s="38"/>
      <c r="C196" s="2" t="s">
        <v>213</v>
      </c>
      <c r="D196" s="64"/>
      <c r="E196" s="64"/>
      <c r="G196" s="10"/>
      <c r="H196" s="10"/>
      <c r="K196" s="11"/>
      <c r="L196" s="49"/>
      <c r="M196" s="48"/>
      <c r="N196" s="50"/>
      <c r="O196" s="53"/>
      <c r="P196" s="34"/>
      <c r="Q196" s="202"/>
    </row>
    <row r="197" spans="1:17" x14ac:dyDescent="0.25">
      <c r="A197" s="37"/>
      <c r="B197" s="44"/>
      <c r="C197" s="10" t="s">
        <v>59</v>
      </c>
      <c r="D197" s="64"/>
      <c r="E197" s="64"/>
      <c r="F197" s="9">
        <v>2</v>
      </c>
      <c r="G197" s="9" t="s">
        <v>30</v>
      </c>
      <c r="H197" s="10" t="s">
        <v>31</v>
      </c>
      <c r="I197" s="12">
        <v>1</v>
      </c>
      <c r="J197" s="10" t="s">
        <v>47</v>
      </c>
      <c r="K197" s="11" t="s">
        <v>31</v>
      </c>
      <c r="L197" s="12">
        <v>1</v>
      </c>
      <c r="M197" s="10" t="s">
        <v>48</v>
      </c>
      <c r="N197" s="50">
        <f>L197*I197*F197</f>
        <v>2</v>
      </c>
      <c r="O197" s="53">
        <v>4500000</v>
      </c>
      <c r="P197" s="54">
        <f>O197*N197</f>
        <v>9000000</v>
      </c>
      <c r="Q197" s="202"/>
    </row>
    <row r="198" spans="1:17" x14ac:dyDescent="0.25">
      <c r="A198" s="37"/>
      <c r="B198" s="44"/>
      <c r="C198" s="10" t="s">
        <v>60</v>
      </c>
      <c r="D198" s="64"/>
      <c r="E198" s="64"/>
      <c r="F198" s="9">
        <v>2</v>
      </c>
      <c r="G198" s="9" t="s">
        <v>30</v>
      </c>
      <c r="H198" s="10" t="s">
        <v>31</v>
      </c>
      <c r="I198" s="12">
        <v>3</v>
      </c>
      <c r="J198" s="10" t="s">
        <v>33</v>
      </c>
      <c r="K198" s="11" t="s">
        <v>31</v>
      </c>
      <c r="L198" s="12">
        <v>1</v>
      </c>
      <c r="M198" s="10" t="s">
        <v>48</v>
      </c>
      <c r="N198" s="50">
        <f>L198*I198*F198</f>
        <v>6</v>
      </c>
      <c r="O198" s="53">
        <v>450000</v>
      </c>
      <c r="P198" s="54">
        <f>O198*N198</f>
        <v>2700000</v>
      </c>
      <c r="Q198" s="202"/>
    </row>
    <row r="199" spans="1:17" x14ac:dyDescent="0.25">
      <c r="A199" s="37"/>
      <c r="B199" s="44"/>
      <c r="C199" s="45" t="s">
        <v>61</v>
      </c>
      <c r="D199" s="46"/>
      <c r="E199" s="46"/>
      <c r="F199" s="45">
        <v>2</v>
      </c>
      <c r="G199" s="45" t="s">
        <v>30</v>
      </c>
      <c r="H199" s="47" t="s">
        <v>31</v>
      </c>
      <c r="I199" s="45">
        <v>2</v>
      </c>
      <c r="J199" s="48" t="s">
        <v>33</v>
      </c>
      <c r="K199" s="47" t="s">
        <v>31</v>
      </c>
      <c r="L199" s="49">
        <v>1</v>
      </c>
      <c r="M199" s="48" t="s">
        <v>48</v>
      </c>
      <c r="N199" s="50">
        <f>L199*I199*F199</f>
        <v>4</v>
      </c>
      <c r="O199" s="53">
        <v>550000</v>
      </c>
      <c r="P199" s="54">
        <f>O199*N199</f>
        <v>2200000</v>
      </c>
      <c r="Q199" s="202"/>
    </row>
    <row r="200" spans="1:17" x14ac:dyDescent="0.25">
      <c r="A200" s="55" t="s">
        <v>44</v>
      </c>
      <c r="B200" s="56" t="s">
        <v>45</v>
      </c>
      <c r="C200" s="57"/>
      <c r="D200" s="58"/>
      <c r="E200" s="58"/>
      <c r="F200" s="57"/>
      <c r="G200" s="57"/>
      <c r="H200" s="57"/>
      <c r="I200" s="57"/>
      <c r="J200" s="57"/>
      <c r="K200" s="57"/>
      <c r="L200" s="59"/>
      <c r="M200" s="60"/>
      <c r="N200" s="50"/>
      <c r="O200" s="104"/>
      <c r="P200" s="62">
        <f>SUM(P201:P213)</f>
        <v>85290000</v>
      </c>
      <c r="Q200" s="104"/>
    </row>
    <row r="201" spans="1:17" x14ac:dyDescent="0.25">
      <c r="A201" s="37"/>
      <c r="B201" s="44"/>
      <c r="C201" s="45" t="s">
        <v>123</v>
      </c>
      <c r="D201" s="46"/>
      <c r="E201" s="46"/>
      <c r="F201" s="45">
        <v>5</v>
      </c>
      <c r="G201" s="45" t="s">
        <v>30</v>
      </c>
      <c r="H201" s="47" t="s">
        <v>31</v>
      </c>
      <c r="I201" s="45">
        <v>1</v>
      </c>
      <c r="J201" s="48" t="s">
        <v>47</v>
      </c>
      <c r="K201" s="47" t="s">
        <v>31</v>
      </c>
      <c r="L201" s="49">
        <v>2</v>
      </c>
      <c r="M201" s="48" t="s">
        <v>48</v>
      </c>
      <c r="N201" s="50">
        <f>F201*I201*L201</f>
        <v>10</v>
      </c>
      <c r="O201" s="53">
        <v>150000</v>
      </c>
      <c r="P201" s="51">
        <f>O201*N201</f>
        <v>1500000</v>
      </c>
      <c r="Q201" s="202"/>
    </row>
    <row r="202" spans="1:17" x14ac:dyDescent="0.25">
      <c r="A202" s="37"/>
      <c r="B202" s="44"/>
      <c r="C202" s="45" t="s">
        <v>120</v>
      </c>
      <c r="D202" s="46"/>
      <c r="E202" s="46"/>
      <c r="F202" s="45">
        <v>25</v>
      </c>
      <c r="G202" s="45" t="s">
        <v>30</v>
      </c>
      <c r="H202" s="47" t="s">
        <v>31</v>
      </c>
      <c r="I202" s="45">
        <v>1</v>
      </c>
      <c r="J202" s="48" t="s">
        <v>33</v>
      </c>
      <c r="K202" s="47" t="s">
        <v>31</v>
      </c>
      <c r="L202" s="49">
        <v>2</v>
      </c>
      <c r="M202" s="48" t="s">
        <v>48</v>
      </c>
      <c r="N202" s="50">
        <f>F202*I202*L202</f>
        <v>50</v>
      </c>
      <c r="O202" s="53">
        <v>300000</v>
      </c>
      <c r="P202" s="51">
        <f>O202*N202</f>
        <v>15000000</v>
      </c>
      <c r="Q202" s="202"/>
    </row>
    <row r="203" spans="1:17" x14ac:dyDescent="0.25">
      <c r="A203" s="37"/>
      <c r="B203" s="44"/>
      <c r="C203" s="45" t="s">
        <v>55</v>
      </c>
      <c r="D203" s="46"/>
      <c r="E203" s="46"/>
      <c r="F203" s="45">
        <v>30</v>
      </c>
      <c r="G203" s="45" t="s">
        <v>30</v>
      </c>
      <c r="H203" s="47" t="s">
        <v>31</v>
      </c>
      <c r="I203" s="45">
        <v>1</v>
      </c>
      <c r="J203" s="48" t="s">
        <v>33</v>
      </c>
      <c r="K203" s="47" t="s">
        <v>31</v>
      </c>
      <c r="L203" s="49">
        <v>3</v>
      </c>
      <c r="M203" s="48" t="s">
        <v>48</v>
      </c>
      <c r="N203" s="50">
        <f>F203*I203*L203</f>
        <v>90</v>
      </c>
      <c r="O203" s="53">
        <v>330000</v>
      </c>
      <c r="P203" s="51">
        <f>O203*N203</f>
        <v>29700000</v>
      </c>
      <c r="Q203" s="104"/>
    </row>
    <row r="204" spans="1:17" x14ac:dyDescent="0.25">
      <c r="A204" s="37"/>
      <c r="B204" s="44"/>
      <c r="C204" s="45" t="s">
        <v>46</v>
      </c>
      <c r="D204" s="46"/>
      <c r="E204" s="46"/>
      <c r="F204" s="45">
        <v>30</v>
      </c>
      <c r="G204" s="45" t="s">
        <v>30</v>
      </c>
      <c r="H204" s="47" t="s">
        <v>31</v>
      </c>
      <c r="I204" s="45">
        <v>1</v>
      </c>
      <c r="J204" s="48" t="s">
        <v>47</v>
      </c>
      <c r="K204" s="47" t="s">
        <v>31</v>
      </c>
      <c r="L204" s="49">
        <v>3</v>
      </c>
      <c r="M204" s="48" t="s">
        <v>48</v>
      </c>
      <c r="N204" s="50">
        <f>F204*I204*L204</f>
        <v>90</v>
      </c>
      <c r="O204" s="53">
        <v>150000</v>
      </c>
      <c r="P204" s="51">
        <f>O204*N204</f>
        <v>13500000</v>
      </c>
      <c r="Q204" s="104"/>
    </row>
    <row r="205" spans="1:17" x14ac:dyDescent="0.25">
      <c r="A205" s="37"/>
      <c r="B205" s="44"/>
      <c r="C205" s="45" t="s">
        <v>56</v>
      </c>
      <c r="D205" s="46"/>
      <c r="E205" s="46"/>
      <c r="F205" s="45">
        <v>30</v>
      </c>
      <c r="G205" s="45" t="s">
        <v>30</v>
      </c>
      <c r="H205" s="47" t="s">
        <v>31</v>
      </c>
      <c r="I205" s="45">
        <v>1</v>
      </c>
      <c r="J205" s="48" t="s">
        <v>33</v>
      </c>
      <c r="K205" s="47" t="s">
        <v>31</v>
      </c>
      <c r="L205" s="49">
        <v>3</v>
      </c>
      <c r="M205" s="48" t="s">
        <v>48</v>
      </c>
      <c r="N205" s="50">
        <f>F205*I205*L205</f>
        <v>90</v>
      </c>
      <c r="O205" s="53">
        <v>130000</v>
      </c>
      <c r="P205" s="51">
        <f>O205*N205</f>
        <v>11700000</v>
      </c>
      <c r="Q205" s="104"/>
    </row>
    <row r="206" spans="1:17" x14ac:dyDescent="0.25">
      <c r="A206" s="37"/>
      <c r="B206" s="44"/>
      <c r="C206" s="65" t="s">
        <v>209</v>
      </c>
      <c r="D206" s="66"/>
      <c r="E206" s="66"/>
      <c r="F206" s="45"/>
      <c r="G206" s="45"/>
      <c r="H206" s="47"/>
      <c r="I206" s="45"/>
      <c r="J206" s="48"/>
      <c r="K206" s="47"/>
      <c r="L206" s="49"/>
      <c r="M206" s="48"/>
      <c r="N206" s="50"/>
      <c r="O206" s="53"/>
      <c r="P206" s="51"/>
      <c r="Q206" s="202"/>
    </row>
    <row r="207" spans="1:17" x14ac:dyDescent="0.25">
      <c r="A207" s="37"/>
      <c r="B207" s="44"/>
      <c r="C207" s="45" t="s">
        <v>55</v>
      </c>
      <c r="D207" s="46"/>
      <c r="E207" s="46"/>
      <c r="F207" s="45">
        <v>3</v>
      </c>
      <c r="G207" s="45" t="s">
        <v>30</v>
      </c>
      <c r="H207" s="47" t="s">
        <v>31</v>
      </c>
      <c r="I207" s="45">
        <v>1</v>
      </c>
      <c r="J207" s="48" t="s">
        <v>33</v>
      </c>
      <c r="K207" s="47" t="s">
        <v>31</v>
      </c>
      <c r="L207" s="49">
        <v>3</v>
      </c>
      <c r="M207" s="48" t="s">
        <v>48</v>
      </c>
      <c r="N207" s="50">
        <f>F207*I207*L207</f>
        <v>9</v>
      </c>
      <c r="O207" s="53">
        <v>330000</v>
      </c>
      <c r="P207" s="51">
        <f>O207*N207</f>
        <v>2970000</v>
      </c>
      <c r="Q207" s="202"/>
    </row>
    <row r="208" spans="1:17" x14ac:dyDescent="0.25">
      <c r="A208" s="37"/>
      <c r="B208" s="44"/>
      <c r="C208" s="45" t="s">
        <v>46</v>
      </c>
      <c r="D208" s="46"/>
      <c r="E208" s="46"/>
      <c r="F208" s="45">
        <v>3</v>
      </c>
      <c r="G208" s="45" t="s">
        <v>30</v>
      </c>
      <c r="H208" s="47" t="s">
        <v>31</v>
      </c>
      <c r="I208" s="45">
        <v>1</v>
      </c>
      <c r="J208" s="48" t="s">
        <v>47</v>
      </c>
      <c r="K208" s="47" t="s">
        <v>31</v>
      </c>
      <c r="L208" s="49">
        <v>3</v>
      </c>
      <c r="M208" s="48" t="s">
        <v>48</v>
      </c>
      <c r="N208" s="50">
        <f>F208*I208*L208</f>
        <v>9</v>
      </c>
      <c r="O208" s="53">
        <v>150000</v>
      </c>
      <c r="P208" s="51">
        <f>O208*N208</f>
        <v>1350000</v>
      </c>
      <c r="Q208" s="202"/>
    </row>
    <row r="209" spans="1:18" x14ac:dyDescent="0.25">
      <c r="A209" s="37"/>
      <c r="B209" s="44"/>
      <c r="C209" s="45" t="s">
        <v>56</v>
      </c>
      <c r="D209" s="46"/>
      <c r="E209" s="46"/>
      <c r="F209" s="45">
        <v>3</v>
      </c>
      <c r="G209" s="45" t="s">
        <v>30</v>
      </c>
      <c r="H209" s="47" t="s">
        <v>31</v>
      </c>
      <c r="I209" s="45">
        <v>1</v>
      </c>
      <c r="J209" s="48" t="s">
        <v>33</v>
      </c>
      <c r="K209" s="47" t="s">
        <v>31</v>
      </c>
      <c r="L209" s="49">
        <v>3</v>
      </c>
      <c r="M209" s="48" t="s">
        <v>48</v>
      </c>
      <c r="N209" s="50">
        <f>F209*I209*L209</f>
        <v>9</v>
      </c>
      <c r="O209" s="53">
        <v>130000</v>
      </c>
      <c r="P209" s="51">
        <f>O209*N209</f>
        <v>1170000</v>
      </c>
      <c r="Q209" s="202"/>
    </row>
    <row r="210" spans="1:18" x14ac:dyDescent="0.25">
      <c r="A210" s="37"/>
      <c r="B210" s="44"/>
      <c r="C210" s="65" t="s">
        <v>210</v>
      </c>
      <c r="D210" s="66"/>
      <c r="E210" s="66"/>
      <c r="F210" s="45"/>
      <c r="G210" s="45"/>
      <c r="H210" s="47"/>
      <c r="I210" s="45"/>
      <c r="J210" s="48"/>
      <c r="K210" s="47"/>
      <c r="L210" s="49"/>
      <c r="M210" s="48"/>
      <c r="N210" s="50"/>
      <c r="O210" s="53"/>
      <c r="P210" s="51"/>
      <c r="Q210" s="202"/>
    </row>
    <row r="211" spans="1:18" x14ac:dyDescent="0.25">
      <c r="A211" s="37"/>
      <c r="B211" s="44"/>
      <c r="C211" s="45" t="s">
        <v>63</v>
      </c>
      <c r="D211" s="46"/>
      <c r="E211" s="46"/>
      <c r="F211" s="45">
        <v>2</v>
      </c>
      <c r="G211" s="45" t="s">
        <v>30</v>
      </c>
      <c r="H211" s="47" t="s">
        <v>31</v>
      </c>
      <c r="I211" s="45">
        <v>2</v>
      </c>
      <c r="J211" s="48" t="s">
        <v>33</v>
      </c>
      <c r="K211" s="47" t="s">
        <v>31</v>
      </c>
      <c r="L211" s="49">
        <v>2</v>
      </c>
      <c r="M211" s="48" t="s">
        <v>48</v>
      </c>
      <c r="N211" s="50">
        <f>F211*I211*L211</f>
        <v>8</v>
      </c>
      <c r="O211" s="53">
        <v>750000</v>
      </c>
      <c r="P211" s="51">
        <f>O211*N211</f>
        <v>6000000</v>
      </c>
      <c r="Q211" s="202"/>
    </row>
    <row r="212" spans="1:18" x14ac:dyDescent="0.25">
      <c r="A212" s="37"/>
      <c r="B212" s="44"/>
      <c r="C212" s="45" t="s">
        <v>46</v>
      </c>
      <c r="D212" s="46"/>
      <c r="E212" s="46"/>
      <c r="F212" s="45">
        <v>2</v>
      </c>
      <c r="G212" s="45" t="s">
        <v>30</v>
      </c>
      <c r="H212" s="47" t="s">
        <v>31</v>
      </c>
      <c r="I212" s="45">
        <v>1</v>
      </c>
      <c r="J212" s="48" t="s">
        <v>47</v>
      </c>
      <c r="K212" s="47" t="s">
        <v>31</v>
      </c>
      <c r="L212" s="49">
        <v>2</v>
      </c>
      <c r="M212" s="48" t="s">
        <v>48</v>
      </c>
      <c r="N212" s="50">
        <f>F212*I212*L212</f>
        <v>4</v>
      </c>
      <c r="O212" s="53">
        <v>150000</v>
      </c>
      <c r="P212" s="51">
        <f>O212*N212</f>
        <v>600000</v>
      </c>
      <c r="Q212" s="202"/>
    </row>
    <row r="213" spans="1:18" x14ac:dyDescent="0.25">
      <c r="A213" s="37"/>
      <c r="B213" s="44"/>
      <c r="C213" s="45" t="s">
        <v>56</v>
      </c>
      <c r="D213" s="46"/>
      <c r="E213" s="46"/>
      <c r="F213" s="45">
        <v>2</v>
      </c>
      <c r="G213" s="45" t="s">
        <v>30</v>
      </c>
      <c r="H213" s="47" t="s">
        <v>31</v>
      </c>
      <c r="I213" s="45">
        <v>3</v>
      </c>
      <c r="J213" s="48" t="s">
        <v>33</v>
      </c>
      <c r="K213" s="47" t="s">
        <v>31</v>
      </c>
      <c r="L213" s="49">
        <v>2</v>
      </c>
      <c r="M213" s="48" t="s">
        <v>48</v>
      </c>
      <c r="N213" s="50">
        <f>F213*I213*L213</f>
        <v>12</v>
      </c>
      <c r="O213" s="53">
        <v>150000</v>
      </c>
      <c r="P213" s="51">
        <f>O213*N213</f>
        <v>1800000</v>
      </c>
      <c r="Q213" s="202"/>
    </row>
    <row r="214" spans="1:18" x14ac:dyDescent="0.25">
      <c r="A214" s="55" t="s">
        <v>93</v>
      </c>
      <c r="B214" s="56" t="s">
        <v>62</v>
      </c>
      <c r="C214" s="57"/>
      <c r="D214" s="46"/>
      <c r="E214" s="46"/>
      <c r="F214" s="45"/>
      <c r="G214" s="45"/>
      <c r="H214" s="47"/>
      <c r="I214" s="45"/>
      <c r="J214" s="48"/>
      <c r="K214" s="47"/>
      <c r="L214" s="49"/>
      <c r="M214" s="48"/>
      <c r="N214" s="50"/>
      <c r="O214" s="43"/>
      <c r="P214" s="34">
        <f>SUM(P215:P218)</f>
        <v>4180000</v>
      </c>
      <c r="Q214" s="202"/>
    </row>
    <row r="215" spans="1:18" x14ac:dyDescent="0.25">
      <c r="A215" s="55"/>
      <c r="B215" s="56"/>
      <c r="C215" s="215" t="s">
        <v>211</v>
      </c>
      <c r="D215" s="32"/>
      <c r="E215" s="32"/>
      <c r="F215" s="1"/>
      <c r="G215" s="1"/>
      <c r="H215" s="1"/>
      <c r="I215" s="1"/>
      <c r="J215" s="1"/>
      <c r="K215" s="1"/>
      <c r="N215" s="24"/>
      <c r="O215" s="67"/>
      <c r="P215" s="34"/>
      <c r="Q215" s="202"/>
    </row>
    <row r="216" spans="1:18" x14ac:dyDescent="0.25">
      <c r="A216" s="55"/>
      <c r="B216" s="56"/>
      <c r="C216" s="45" t="s">
        <v>63</v>
      </c>
      <c r="D216" s="46"/>
      <c r="E216" s="46"/>
      <c r="F216" s="45">
        <v>2</v>
      </c>
      <c r="G216" s="45" t="s">
        <v>30</v>
      </c>
      <c r="H216" s="47" t="s">
        <v>31</v>
      </c>
      <c r="I216" s="45">
        <v>2</v>
      </c>
      <c r="J216" s="48" t="s">
        <v>33</v>
      </c>
      <c r="K216" s="47" t="s">
        <v>31</v>
      </c>
      <c r="L216" s="49">
        <v>1</v>
      </c>
      <c r="M216" s="48" t="s">
        <v>48</v>
      </c>
      <c r="N216" s="50">
        <f>F216*I216*L216</f>
        <v>4</v>
      </c>
      <c r="O216" s="68">
        <v>645000</v>
      </c>
      <c r="P216" s="54">
        <f>O216*N216</f>
        <v>2580000</v>
      </c>
      <c r="Q216" s="202"/>
    </row>
    <row r="217" spans="1:18" x14ac:dyDescent="0.25">
      <c r="A217" s="55"/>
      <c r="B217" s="56"/>
      <c r="C217" s="45" t="s">
        <v>64</v>
      </c>
      <c r="D217" s="46"/>
      <c r="E217" s="46"/>
      <c r="F217" s="45">
        <v>2</v>
      </c>
      <c r="G217" s="45" t="s">
        <v>30</v>
      </c>
      <c r="H217" s="47" t="s">
        <v>31</v>
      </c>
      <c r="I217" s="45">
        <v>1</v>
      </c>
      <c r="J217" s="48" t="s">
        <v>47</v>
      </c>
      <c r="K217" s="47" t="s">
        <v>31</v>
      </c>
      <c r="L217" s="49">
        <v>1</v>
      </c>
      <c r="M217" s="48" t="s">
        <v>48</v>
      </c>
      <c r="N217" s="50">
        <f>F217*I217*L217</f>
        <v>2</v>
      </c>
      <c r="O217" s="68">
        <v>350000</v>
      </c>
      <c r="P217" s="54">
        <f>O217*N217</f>
        <v>700000</v>
      </c>
      <c r="Q217" s="202"/>
    </row>
    <row r="218" spans="1:18" x14ac:dyDescent="0.25">
      <c r="A218" s="55"/>
      <c r="B218" s="56"/>
      <c r="C218" s="45" t="s">
        <v>56</v>
      </c>
      <c r="D218" s="46"/>
      <c r="E218" s="46"/>
      <c r="F218" s="45">
        <v>2</v>
      </c>
      <c r="G218" s="45" t="s">
        <v>30</v>
      </c>
      <c r="H218" s="47" t="s">
        <v>31</v>
      </c>
      <c r="I218" s="45">
        <v>3</v>
      </c>
      <c r="J218" s="48" t="s">
        <v>33</v>
      </c>
      <c r="K218" s="47" t="s">
        <v>31</v>
      </c>
      <c r="L218" s="49">
        <v>1</v>
      </c>
      <c r="M218" s="48" t="s">
        <v>48</v>
      </c>
      <c r="N218" s="50">
        <f>F218*I218*L218</f>
        <v>6</v>
      </c>
      <c r="O218" s="68">
        <v>150000</v>
      </c>
      <c r="P218" s="54">
        <f>O218*N218</f>
        <v>900000</v>
      </c>
      <c r="Q218" s="202"/>
    </row>
    <row r="219" spans="1:18" x14ac:dyDescent="0.25">
      <c r="A219" s="37"/>
      <c r="B219" s="44"/>
      <c r="C219" s="45"/>
      <c r="D219" s="46"/>
      <c r="E219" s="46"/>
      <c r="F219" s="45"/>
      <c r="G219" s="45"/>
      <c r="H219" s="47"/>
      <c r="I219" s="45"/>
      <c r="J219" s="48"/>
      <c r="K219" s="47"/>
      <c r="L219" s="49"/>
      <c r="M219" s="48"/>
      <c r="N219" s="50"/>
      <c r="O219" s="53"/>
      <c r="P219" s="51"/>
      <c r="Q219" s="104"/>
    </row>
    <row r="220" spans="1:18" ht="18" x14ac:dyDescent="0.25">
      <c r="A220" s="37" t="s">
        <v>49</v>
      </c>
      <c r="B220" s="38" t="s">
        <v>86</v>
      </c>
      <c r="C220" s="45"/>
      <c r="D220" s="46"/>
      <c r="E220" s="46"/>
      <c r="F220" s="45"/>
      <c r="G220" s="45"/>
      <c r="H220" s="47"/>
      <c r="I220" s="45"/>
      <c r="J220" s="48"/>
      <c r="K220" s="47"/>
      <c r="L220" s="49"/>
      <c r="M220" s="48"/>
      <c r="N220" s="50"/>
      <c r="O220" s="43"/>
      <c r="P220" s="39">
        <f>P223+P227+P233+P221+P230</f>
        <v>170066000</v>
      </c>
      <c r="Q220" s="104"/>
    </row>
    <row r="221" spans="1:18" x14ac:dyDescent="0.25">
      <c r="A221" s="37">
        <v>521114</v>
      </c>
      <c r="B221" s="38" t="s">
        <v>35</v>
      </c>
      <c r="C221" s="2"/>
      <c r="D221" s="24"/>
      <c r="E221" s="24"/>
      <c r="N221" s="24"/>
      <c r="O221" s="33"/>
      <c r="P221" s="34">
        <f>SUM(P222)</f>
        <v>250000</v>
      </c>
      <c r="Q221" s="104"/>
      <c r="R221" s="82"/>
    </row>
    <row r="222" spans="1:18" x14ac:dyDescent="0.25">
      <c r="A222" s="52"/>
      <c r="B222" s="44"/>
      <c r="C222" s="45" t="s">
        <v>36</v>
      </c>
      <c r="D222" s="46"/>
      <c r="E222" s="46"/>
      <c r="F222" s="45"/>
      <c r="G222" s="45"/>
      <c r="H222" s="47"/>
      <c r="I222" s="45">
        <v>1</v>
      </c>
      <c r="J222" s="48" t="s">
        <v>32</v>
      </c>
      <c r="K222" s="47"/>
      <c r="L222" s="49"/>
      <c r="M222" s="48"/>
      <c r="N222" s="50">
        <f>I222</f>
        <v>1</v>
      </c>
      <c r="O222" s="43">
        <v>250000</v>
      </c>
      <c r="P222" s="51">
        <f>O222*N222</f>
        <v>250000</v>
      </c>
      <c r="Q222" s="104"/>
      <c r="R222" s="82"/>
    </row>
    <row r="223" spans="1:18" x14ac:dyDescent="0.25">
      <c r="A223" s="37">
        <v>521211</v>
      </c>
      <c r="B223" s="40" t="s">
        <v>28</v>
      </c>
      <c r="C223" s="1"/>
      <c r="D223" s="32"/>
      <c r="E223" s="32"/>
      <c r="F223" s="1"/>
      <c r="G223" s="1"/>
      <c r="H223" s="1"/>
      <c r="I223" s="1"/>
      <c r="J223" s="2"/>
      <c r="K223" s="1"/>
      <c r="L223" s="41"/>
      <c r="M223" s="93"/>
      <c r="N223" s="42"/>
      <c r="O223" s="43"/>
      <c r="P223" s="34">
        <f>SUM(P224:P226)</f>
        <v>4500000</v>
      </c>
      <c r="Q223" s="104"/>
    </row>
    <row r="224" spans="1:18" x14ac:dyDescent="0.25">
      <c r="A224" s="37"/>
      <c r="B224" s="38"/>
      <c r="C224" s="45" t="s">
        <v>37</v>
      </c>
      <c r="D224" s="46"/>
      <c r="E224" s="46"/>
      <c r="F224" s="45"/>
      <c r="G224" s="45"/>
      <c r="H224" s="47"/>
      <c r="I224" s="45">
        <v>1</v>
      </c>
      <c r="J224" s="48" t="s">
        <v>32</v>
      </c>
      <c r="K224" s="47"/>
      <c r="L224" s="49"/>
      <c r="M224" s="48"/>
      <c r="N224" s="50">
        <f>I224</f>
        <v>1</v>
      </c>
      <c r="O224" s="43">
        <v>1000000</v>
      </c>
      <c r="P224" s="51">
        <f>O224*N224</f>
        <v>1000000</v>
      </c>
      <c r="Q224" s="104"/>
    </row>
    <row r="225" spans="1:20" x14ac:dyDescent="0.25">
      <c r="A225" s="37"/>
      <c r="B225" s="38"/>
      <c r="C225" s="45" t="s">
        <v>38</v>
      </c>
      <c r="D225" s="46"/>
      <c r="E225" s="46"/>
      <c r="F225" s="45"/>
      <c r="G225" s="45"/>
      <c r="H225" s="47"/>
      <c r="I225" s="45">
        <v>1</v>
      </c>
      <c r="J225" s="48" t="s">
        <v>32</v>
      </c>
      <c r="K225" s="47"/>
      <c r="L225" s="49"/>
      <c r="M225" s="48"/>
      <c r="N225" s="50">
        <f t="shared" ref="N225:N226" si="18">I225</f>
        <v>1</v>
      </c>
      <c r="O225" s="43">
        <v>1000000</v>
      </c>
      <c r="P225" s="51">
        <f>O225*N225</f>
        <v>1000000</v>
      </c>
      <c r="Q225" s="104"/>
    </row>
    <row r="226" spans="1:20" x14ac:dyDescent="0.25">
      <c r="A226" s="37"/>
      <c r="B226" s="38"/>
      <c r="C226" s="45" t="s">
        <v>39</v>
      </c>
      <c r="D226" s="46"/>
      <c r="E226" s="46"/>
      <c r="F226" s="45"/>
      <c r="G226" s="45"/>
      <c r="H226" s="47"/>
      <c r="I226" s="45">
        <v>1</v>
      </c>
      <c r="J226" s="48" t="s">
        <v>32</v>
      </c>
      <c r="K226" s="47"/>
      <c r="L226" s="49"/>
      <c r="M226" s="48"/>
      <c r="N226" s="50">
        <f t="shared" si="18"/>
        <v>1</v>
      </c>
      <c r="O226" s="43">
        <v>2500000</v>
      </c>
      <c r="P226" s="51">
        <f>O226*N226</f>
        <v>2500000</v>
      </c>
      <c r="Q226" s="104"/>
    </row>
    <row r="227" spans="1:20" x14ac:dyDescent="0.25">
      <c r="A227" s="37">
        <v>522151</v>
      </c>
      <c r="B227" s="40" t="s">
        <v>40</v>
      </c>
      <c r="C227" s="1"/>
      <c r="D227" s="32"/>
      <c r="E227" s="32"/>
      <c r="F227" s="1"/>
      <c r="G227" s="1"/>
      <c r="H227" s="1"/>
      <c r="I227" s="2"/>
      <c r="J227" s="48"/>
      <c r="K227" s="47"/>
      <c r="L227" s="49"/>
      <c r="M227" s="48"/>
      <c r="N227" s="50"/>
      <c r="O227" s="53"/>
      <c r="P227" s="34">
        <f>SUM(P228:P229)</f>
        <v>14800000</v>
      </c>
      <c r="Q227" s="104"/>
    </row>
    <row r="228" spans="1:20" x14ac:dyDescent="0.25">
      <c r="A228" s="37"/>
      <c r="B228" s="44"/>
      <c r="C228" s="45" t="s">
        <v>41</v>
      </c>
      <c r="D228" s="46"/>
      <c r="E228" s="46"/>
      <c r="F228" s="45">
        <v>4</v>
      </c>
      <c r="G228" s="45" t="s">
        <v>30</v>
      </c>
      <c r="H228" s="47" t="s">
        <v>31</v>
      </c>
      <c r="I228" s="45">
        <v>2</v>
      </c>
      <c r="J228" s="48" t="s">
        <v>42</v>
      </c>
      <c r="K228" s="47" t="s">
        <v>31</v>
      </c>
      <c r="L228" s="49">
        <v>1</v>
      </c>
      <c r="M228" s="48" t="s">
        <v>32</v>
      </c>
      <c r="N228" s="50">
        <f t="shared" ref="N228:N229" si="19">L228*I228*F228</f>
        <v>8</v>
      </c>
      <c r="O228" s="53">
        <v>1500000</v>
      </c>
      <c r="P228" s="54">
        <f>O228*N228</f>
        <v>12000000</v>
      </c>
      <c r="Q228" s="104"/>
    </row>
    <row r="229" spans="1:20" x14ac:dyDescent="0.25">
      <c r="A229" s="37"/>
      <c r="B229" s="44"/>
      <c r="C229" s="45" t="s">
        <v>43</v>
      </c>
      <c r="D229" s="46"/>
      <c r="E229" s="46"/>
      <c r="F229" s="45">
        <v>2</v>
      </c>
      <c r="G229" s="45" t="s">
        <v>30</v>
      </c>
      <c r="H229" s="47" t="s">
        <v>31</v>
      </c>
      <c r="I229" s="45">
        <v>2</v>
      </c>
      <c r="J229" s="48" t="s">
        <v>42</v>
      </c>
      <c r="K229" s="47" t="s">
        <v>31</v>
      </c>
      <c r="L229" s="49">
        <v>1</v>
      </c>
      <c r="M229" s="48" t="s">
        <v>32</v>
      </c>
      <c r="N229" s="50">
        <f t="shared" si="19"/>
        <v>4</v>
      </c>
      <c r="O229" s="53">
        <v>700000</v>
      </c>
      <c r="P229" s="54">
        <f>O229*N229</f>
        <v>2800000</v>
      </c>
      <c r="Q229" s="104"/>
    </row>
    <row r="230" spans="1:20" x14ac:dyDescent="0.25">
      <c r="A230" s="55" t="s">
        <v>195</v>
      </c>
      <c r="B230" s="56" t="s">
        <v>58</v>
      </c>
      <c r="C230" s="57"/>
      <c r="D230" s="58"/>
      <c r="E230" s="58"/>
      <c r="F230" s="57"/>
      <c r="G230" s="57"/>
      <c r="H230" s="57"/>
      <c r="I230" s="57"/>
      <c r="J230" s="57"/>
      <c r="K230" s="57"/>
      <c r="L230" s="59"/>
      <c r="M230" s="60"/>
      <c r="N230" s="50"/>
      <c r="O230" s="202"/>
      <c r="P230" s="62">
        <f>SUM(P231:P232)</f>
        <v>14160000</v>
      </c>
      <c r="Q230" s="202"/>
    </row>
    <row r="231" spans="1:20" x14ac:dyDescent="0.25">
      <c r="A231" s="37"/>
      <c r="B231" s="44"/>
      <c r="C231" s="45" t="s">
        <v>61</v>
      </c>
      <c r="D231" s="46"/>
      <c r="E231" s="46"/>
      <c r="F231" s="45">
        <v>12</v>
      </c>
      <c r="G231" s="45" t="s">
        <v>30</v>
      </c>
      <c r="H231" s="47" t="s">
        <v>31</v>
      </c>
      <c r="I231" s="45">
        <v>1</v>
      </c>
      <c r="J231" s="48" t="s">
        <v>33</v>
      </c>
      <c r="K231" s="47" t="s">
        <v>31</v>
      </c>
      <c r="L231" s="49">
        <v>1</v>
      </c>
      <c r="M231" s="48" t="s">
        <v>48</v>
      </c>
      <c r="N231" s="50">
        <f>F231*I231*L231</f>
        <v>12</v>
      </c>
      <c r="O231" s="53">
        <v>650000</v>
      </c>
      <c r="P231" s="51">
        <f>O231*N231</f>
        <v>7800000</v>
      </c>
      <c r="Q231" s="202"/>
    </row>
    <row r="232" spans="1:20" x14ac:dyDescent="0.25">
      <c r="A232" s="37"/>
      <c r="B232" s="44"/>
      <c r="C232" s="45" t="s">
        <v>194</v>
      </c>
      <c r="D232" s="46"/>
      <c r="E232" s="46"/>
      <c r="F232" s="45">
        <v>12</v>
      </c>
      <c r="G232" s="45" t="s">
        <v>30</v>
      </c>
      <c r="H232" s="47" t="s">
        <v>31</v>
      </c>
      <c r="I232" s="45">
        <v>1</v>
      </c>
      <c r="J232" s="48" t="s">
        <v>33</v>
      </c>
      <c r="K232" s="47" t="s">
        <v>31</v>
      </c>
      <c r="L232" s="49">
        <v>1</v>
      </c>
      <c r="M232" s="48" t="s">
        <v>48</v>
      </c>
      <c r="N232" s="50">
        <f>F232*I232*L232</f>
        <v>12</v>
      </c>
      <c r="O232" s="53">
        <v>530000</v>
      </c>
      <c r="P232" s="51">
        <f>O232*N232</f>
        <v>6360000</v>
      </c>
      <c r="Q232" s="202"/>
    </row>
    <row r="233" spans="1:20" x14ac:dyDescent="0.25">
      <c r="A233" s="55" t="s">
        <v>44</v>
      </c>
      <c r="B233" s="56" t="s">
        <v>45</v>
      </c>
      <c r="C233" s="57"/>
      <c r="D233" s="58"/>
      <c r="E233" s="58"/>
      <c r="F233" s="57"/>
      <c r="G233" s="57"/>
      <c r="H233" s="57"/>
      <c r="I233" s="57"/>
      <c r="J233" s="57"/>
      <c r="K233" s="57"/>
      <c r="L233" s="59"/>
      <c r="M233" s="60"/>
      <c r="N233" s="50"/>
      <c r="O233" s="104"/>
      <c r="P233" s="62">
        <f>SUM(P234:P239)</f>
        <v>136356000</v>
      </c>
      <c r="Q233" s="219" t="s">
        <v>94</v>
      </c>
    </row>
    <row r="234" spans="1:20" x14ac:dyDescent="0.25">
      <c r="A234" s="37"/>
      <c r="B234" s="44"/>
      <c r="C234" s="45" t="s">
        <v>222</v>
      </c>
      <c r="D234" s="46"/>
      <c r="E234" s="46"/>
      <c r="F234" s="45">
        <v>30</v>
      </c>
      <c r="G234" s="45" t="s">
        <v>30</v>
      </c>
      <c r="H234" s="47" t="s">
        <v>31</v>
      </c>
      <c r="I234" s="45">
        <v>1</v>
      </c>
      <c r="J234" s="48" t="s">
        <v>33</v>
      </c>
      <c r="K234" s="47" t="s">
        <v>31</v>
      </c>
      <c r="L234" s="49">
        <v>1</v>
      </c>
      <c r="M234" s="48" t="s">
        <v>48</v>
      </c>
      <c r="N234" s="50">
        <f t="shared" ref="N234:N239" si="20">F234*I234*L234</f>
        <v>30</v>
      </c>
      <c r="O234" s="53">
        <v>330000</v>
      </c>
      <c r="P234" s="51">
        <f t="shared" ref="P234:P239" si="21">O234*N234</f>
        <v>9900000</v>
      </c>
      <c r="Q234" s="357" t="s">
        <v>234</v>
      </c>
    </row>
    <row r="235" spans="1:20" x14ac:dyDescent="0.25">
      <c r="A235" s="37"/>
      <c r="B235" s="44"/>
      <c r="C235" s="45" t="s">
        <v>224</v>
      </c>
      <c r="D235" s="46"/>
      <c r="E235" s="46"/>
      <c r="F235" s="45">
        <v>30</v>
      </c>
      <c r="G235" s="45" t="s">
        <v>30</v>
      </c>
      <c r="H235" s="47" t="s">
        <v>31</v>
      </c>
      <c r="I235" s="45">
        <v>1</v>
      </c>
      <c r="J235" s="48" t="s">
        <v>47</v>
      </c>
      <c r="K235" s="47" t="s">
        <v>31</v>
      </c>
      <c r="L235" s="49">
        <v>1</v>
      </c>
      <c r="M235" s="48" t="s">
        <v>48</v>
      </c>
      <c r="N235" s="50">
        <f t="shared" si="20"/>
        <v>30</v>
      </c>
      <c r="O235" s="53">
        <v>150000</v>
      </c>
      <c r="P235" s="51">
        <f t="shared" si="21"/>
        <v>4500000</v>
      </c>
      <c r="Q235" s="357"/>
    </row>
    <row r="236" spans="1:20" x14ac:dyDescent="0.25">
      <c r="A236" s="37"/>
      <c r="B236" s="44"/>
      <c r="C236" s="45" t="s">
        <v>225</v>
      </c>
      <c r="D236" s="46"/>
      <c r="E236" s="46"/>
      <c r="F236" s="45">
        <v>30</v>
      </c>
      <c r="G236" s="45" t="s">
        <v>30</v>
      </c>
      <c r="H236" s="47" t="s">
        <v>31</v>
      </c>
      <c r="I236" s="45">
        <v>1</v>
      </c>
      <c r="J236" s="48" t="s">
        <v>33</v>
      </c>
      <c r="K236" s="47" t="s">
        <v>31</v>
      </c>
      <c r="L236" s="49">
        <v>1</v>
      </c>
      <c r="M236" s="48" t="s">
        <v>48</v>
      </c>
      <c r="N236" s="50">
        <f t="shared" si="20"/>
        <v>30</v>
      </c>
      <c r="O236" s="53">
        <v>130000</v>
      </c>
      <c r="P236" s="51">
        <f t="shared" si="21"/>
        <v>3900000</v>
      </c>
      <c r="Q236" s="357"/>
    </row>
    <row r="237" spans="1:20" x14ac:dyDescent="0.25">
      <c r="A237" s="37"/>
      <c r="B237" s="44"/>
      <c r="C237" s="45" t="s">
        <v>226</v>
      </c>
      <c r="D237" s="46"/>
      <c r="E237" s="46"/>
      <c r="F237" s="45">
        <v>12</v>
      </c>
      <c r="G237" s="45" t="s">
        <v>30</v>
      </c>
      <c r="H237" s="47" t="s">
        <v>31</v>
      </c>
      <c r="I237" s="45">
        <v>2</v>
      </c>
      <c r="J237" s="48" t="s">
        <v>33</v>
      </c>
      <c r="K237" s="47" t="s">
        <v>31</v>
      </c>
      <c r="L237" s="49">
        <v>1</v>
      </c>
      <c r="M237" s="48" t="s">
        <v>48</v>
      </c>
      <c r="N237" s="50">
        <f t="shared" si="20"/>
        <v>24</v>
      </c>
      <c r="O237" s="53">
        <v>650000</v>
      </c>
      <c r="P237" s="51">
        <f t="shared" si="21"/>
        <v>15600000</v>
      </c>
      <c r="Q237" s="357"/>
    </row>
    <row r="238" spans="1:20" x14ac:dyDescent="0.25">
      <c r="A238" s="37"/>
      <c r="B238" s="44"/>
      <c r="C238" s="45" t="s">
        <v>227</v>
      </c>
      <c r="D238" s="46"/>
      <c r="E238" s="46"/>
      <c r="F238" s="45">
        <v>12</v>
      </c>
      <c r="G238" s="45" t="s">
        <v>30</v>
      </c>
      <c r="H238" s="47" t="s">
        <v>31</v>
      </c>
      <c r="I238" s="45">
        <v>1</v>
      </c>
      <c r="J238" s="48" t="s">
        <v>47</v>
      </c>
      <c r="K238" s="47" t="s">
        <v>31</v>
      </c>
      <c r="L238" s="49">
        <v>1</v>
      </c>
      <c r="M238" s="48" t="s">
        <v>48</v>
      </c>
      <c r="N238" s="50">
        <f t="shared" si="20"/>
        <v>12</v>
      </c>
      <c r="O238" s="53">
        <v>8238000</v>
      </c>
      <c r="P238" s="51">
        <f t="shared" si="21"/>
        <v>98856000</v>
      </c>
      <c r="Q238" s="357"/>
      <c r="T238" s="182">
        <f>Rincian!I58</f>
        <v>8238166.666666667</v>
      </c>
    </row>
    <row r="239" spans="1:20" x14ac:dyDescent="0.25">
      <c r="A239" s="37"/>
      <c r="B239" s="44"/>
      <c r="C239" s="45" t="s">
        <v>228</v>
      </c>
      <c r="D239" s="46"/>
      <c r="E239" s="46"/>
      <c r="F239" s="45">
        <v>12</v>
      </c>
      <c r="G239" s="45" t="s">
        <v>30</v>
      </c>
      <c r="H239" s="47" t="s">
        <v>31</v>
      </c>
      <c r="I239" s="45">
        <v>2</v>
      </c>
      <c r="J239" s="48" t="s">
        <v>33</v>
      </c>
      <c r="K239" s="47" t="s">
        <v>31</v>
      </c>
      <c r="L239" s="49">
        <v>1</v>
      </c>
      <c r="M239" s="48" t="s">
        <v>48</v>
      </c>
      <c r="N239" s="50">
        <f t="shared" si="20"/>
        <v>24</v>
      </c>
      <c r="O239" s="53">
        <v>150000</v>
      </c>
      <c r="P239" s="51">
        <f t="shared" si="21"/>
        <v>3600000</v>
      </c>
      <c r="Q239" s="357"/>
    </row>
    <row r="240" spans="1:20" x14ac:dyDescent="0.25">
      <c r="A240" s="37"/>
      <c r="B240" s="44"/>
      <c r="C240" s="45"/>
      <c r="D240" s="46"/>
      <c r="E240" s="46"/>
      <c r="F240" s="45"/>
      <c r="G240" s="45"/>
      <c r="H240" s="47"/>
      <c r="I240" s="45"/>
      <c r="J240" s="48"/>
      <c r="K240" s="47"/>
      <c r="L240" s="49"/>
      <c r="M240" s="48"/>
      <c r="N240" s="50"/>
      <c r="O240" s="53"/>
      <c r="P240" s="51"/>
      <c r="Q240" s="357"/>
    </row>
    <row r="241" spans="1:19" ht="18" x14ac:dyDescent="0.25">
      <c r="A241" s="37" t="s">
        <v>50</v>
      </c>
      <c r="B241" s="38" t="s">
        <v>51</v>
      </c>
      <c r="C241" s="45"/>
      <c r="D241" s="46"/>
      <c r="E241" s="46"/>
      <c r="F241" s="45"/>
      <c r="G241" s="45"/>
      <c r="H241" s="47"/>
      <c r="I241" s="45"/>
      <c r="J241" s="48"/>
      <c r="K241" s="47"/>
      <c r="L241" s="49"/>
      <c r="M241" s="48"/>
      <c r="N241" s="50"/>
      <c r="O241" s="53"/>
      <c r="P241" s="39">
        <f>P242</f>
        <v>5280000</v>
      </c>
      <c r="Q241" s="357"/>
      <c r="S241" s="86"/>
    </row>
    <row r="242" spans="1:19" x14ac:dyDescent="0.25">
      <c r="A242" s="37">
        <v>521211</v>
      </c>
      <c r="B242" s="40" t="s">
        <v>28</v>
      </c>
      <c r="C242" s="1"/>
      <c r="D242" s="32"/>
      <c r="E242" s="32"/>
      <c r="F242" s="1"/>
      <c r="G242" s="1"/>
      <c r="H242" s="1"/>
      <c r="I242" s="1"/>
      <c r="J242" s="2"/>
      <c r="K242" s="1"/>
      <c r="L242" s="41"/>
      <c r="M242" s="93"/>
      <c r="N242" s="42"/>
      <c r="O242" s="43"/>
      <c r="P242" s="34">
        <f>SUM(P243:P246)</f>
        <v>5280000</v>
      </c>
      <c r="Q242" s="357"/>
    </row>
    <row r="243" spans="1:19" x14ac:dyDescent="0.25">
      <c r="A243" s="37"/>
      <c r="B243" s="38"/>
      <c r="C243" s="45" t="s">
        <v>37</v>
      </c>
      <c r="D243" s="46"/>
      <c r="E243" s="46"/>
      <c r="F243" s="45"/>
      <c r="G243" s="45"/>
      <c r="H243" s="47"/>
      <c r="I243" s="45">
        <v>1</v>
      </c>
      <c r="J243" s="48" t="s">
        <v>32</v>
      </c>
      <c r="K243" s="47"/>
      <c r="L243" s="49"/>
      <c r="M243" s="48"/>
      <c r="N243" s="50">
        <f>I243</f>
        <v>1</v>
      </c>
      <c r="O243" s="43">
        <v>1000000</v>
      </c>
      <c r="P243" s="51">
        <f>O243*N243</f>
        <v>1000000</v>
      </c>
      <c r="Q243" s="104"/>
    </row>
    <row r="244" spans="1:19" x14ac:dyDescent="0.25">
      <c r="A244" s="37"/>
      <c r="B244" s="38"/>
      <c r="C244" s="45" t="s">
        <v>38</v>
      </c>
      <c r="D244" s="46"/>
      <c r="E244" s="46"/>
      <c r="F244" s="45"/>
      <c r="G244" s="45"/>
      <c r="H244" s="47"/>
      <c r="I244" s="45">
        <v>1</v>
      </c>
      <c r="J244" s="48" t="s">
        <v>32</v>
      </c>
      <c r="K244" s="47"/>
      <c r="L244" s="49"/>
      <c r="M244" s="48"/>
      <c r="N244" s="50">
        <f t="shared" ref="N244:N245" si="22">I244</f>
        <v>1</v>
      </c>
      <c r="O244" s="43">
        <v>1000000</v>
      </c>
      <c r="P244" s="51">
        <f>O244*N244</f>
        <v>1000000</v>
      </c>
      <c r="Q244" s="104"/>
    </row>
    <row r="245" spans="1:19" x14ac:dyDescent="0.25">
      <c r="A245" s="37"/>
      <c r="B245" s="38"/>
      <c r="C245" s="45" t="s">
        <v>39</v>
      </c>
      <c r="D245" s="46"/>
      <c r="E245" s="46"/>
      <c r="F245" s="45"/>
      <c r="G245" s="45"/>
      <c r="H245" s="47"/>
      <c r="I245" s="45">
        <v>1</v>
      </c>
      <c r="J245" s="48" t="s">
        <v>32</v>
      </c>
      <c r="K245" s="47"/>
      <c r="L245" s="49"/>
      <c r="M245" s="48"/>
      <c r="N245" s="50">
        <f t="shared" si="22"/>
        <v>1</v>
      </c>
      <c r="O245" s="43">
        <v>2000000</v>
      </c>
      <c r="P245" s="51">
        <f>O245*N245</f>
        <v>2000000</v>
      </c>
      <c r="Q245" s="104"/>
    </row>
    <row r="246" spans="1:19" x14ac:dyDescent="0.25">
      <c r="A246" s="37"/>
      <c r="B246" s="44"/>
      <c r="C246" s="45" t="s">
        <v>29</v>
      </c>
      <c r="D246" s="46"/>
      <c r="E246" s="46"/>
      <c r="F246" s="45">
        <v>20</v>
      </c>
      <c r="G246" s="45" t="s">
        <v>30</v>
      </c>
      <c r="H246" s="47" t="s">
        <v>31</v>
      </c>
      <c r="I246" s="45">
        <v>1</v>
      </c>
      <c r="J246" s="48" t="s">
        <v>32</v>
      </c>
      <c r="K246" s="47" t="s">
        <v>31</v>
      </c>
      <c r="L246" s="49">
        <v>1</v>
      </c>
      <c r="M246" s="48" t="s">
        <v>33</v>
      </c>
      <c r="N246" s="50">
        <f>F246*I246</f>
        <v>20</v>
      </c>
      <c r="O246" s="43">
        <v>64000</v>
      </c>
      <c r="P246" s="51">
        <f>O246*N246</f>
        <v>1280000</v>
      </c>
      <c r="Q246" s="104"/>
    </row>
    <row r="247" spans="1:19" x14ac:dyDescent="0.25">
      <c r="A247" s="37"/>
      <c r="B247" s="44"/>
      <c r="C247" s="45"/>
      <c r="D247" s="46"/>
      <c r="E247" s="46"/>
      <c r="F247" s="45"/>
      <c r="G247" s="45"/>
      <c r="H247" s="47"/>
      <c r="I247" s="45"/>
      <c r="J247" s="48"/>
      <c r="K247" s="47"/>
      <c r="L247" s="49"/>
      <c r="M247" s="48"/>
      <c r="N247" s="50"/>
      <c r="O247" s="43"/>
      <c r="P247" s="51"/>
      <c r="Q247" s="202"/>
    </row>
    <row r="248" spans="1:19" ht="32.25" customHeight="1" x14ac:dyDescent="0.25">
      <c r="A248" s="105" t="s">
        <v>52</v>
      </c>
      <c r="B248" s="363" t="s">
        <v>117</v>
      </c>
      <c r="C248" s="364"/>
      <c r="D248" s="106"/>
      <c r="E248" s="106" t="s">
        <v>104</v>
      </c>
      <c r="F248" s="107"/>
      <c r="G248" s="107"/>
      <c r="H248" s="107"/>
      <c r="I248" s="107"/>
      <c r="J248" s="108"/>
      <c r="K248" s="107"/>
      <c r="L248" s="109"/>
      <c r="M248" s="108"/>
      <c r="N248" s="94"/>
      <c r="O248" s="110"/>
      <c r="P248" s="111">
        <f>P250+P268+P292+P310</f>
        <v>624426000</v>
      </c>
      <c r="Q248" s="112"/>
      <c r="R248" s="82"/>
    </row>
    <row r="249" spans="1:19" x14ac:dyDescent="0.25">
      <c r="A249" s="31"/>
      <c r="B249" s="92"/>
      <c r="C249" s="93"/>
      <c r="D249" s="32"/>
      <c r="E249" s="32"/>
      <c r="F249" s="1"/>
      <c r="G249" s="1"/>
      <c r="H249" s="1"/>
      <c r="I249" s="1"/>
      <c r="J249" s="2"/>
      <c r="K249" s="1"/>
      <c r="L249" s="4"/>
      <c r="M249" s="2"/>
      <c r="N249" s="24"/>
      <c r="O249" s="33"/>
      <c r="P249" s="34"/>
      <c r="Q249" s="104"/>
      <c r="R249" s="82"/>
    </row>
    <row r="250" spans="1:19" ht="18" x14ac:dyDescent="0.25">
      <c r="A250" s="37" t="s">
        <v>26</v>
      </c>
      <c r="B250" s="38" t="s">
        <v>192</v>
      </c>
      <c r="C250" s="1"/>
      <c r="D250" s="32"/>
      <c r="E250" s="32"/>
      <c r="F250" s="1"/>
      <c r="G250" s="1"/>
      <c r="H250" s="1"/>
      <c r="I250" s="1"/>
      <c r="J250" s="2"/>
      <c r="K250" s="1"/>
      <c r="L250" s="4"/>
      <c r="M250" s="2"/>
      <c r="N250" s="24"/>
      <c r="O250" s="33"/>
      <c r="P250" s="39">
        <f>P251+P256+P264+P259</f>
        <v>41390000</v>
      </c>
      <c r="Q250" s="202"/>
    </row>
    <row r="251" spans="1:19" x14ac:dyDescent="0.25">
      <c r="A251" s="37">
        <v>521211</v>
      </c>
      <c r="B251" s="40" t="s">
        <v>28</v>
      </c>
      <c r="C251" s="1"/>
      <c r="D251" s="32"/>
      <c r="E251" s="32"/>
      <c r="F251" s="1"/>
      <c r="G251" s="1"/>
      <c r="H251" s="1"/>
      <c r="I251" s="1"/>
      <c r="J251" s="2"/>
      <c r="K251" s="1"/>
      <c r="L251" s="41"/>
      <c r="M251" s="93"/>
      <c r="N251" s="42"/>
      <c r="O251" s="43"/>
      <c r="P251" s="34">
        <f>SUM(P252:P255)</f>
        <v>11840000</v>
      </c>
      <c r="Q251" s="202"/>
    </row>
    <row r="252" spans="1:19" x14ac:dyDescent="0.25">
      <c r="A252" s="37"/>
      <c r="B252" s="38"/>
      <c r="C252" s="45" t="s">
        <v>37</v>
      </c>
      <c r="D252" s="46"/>
      <c r="E252" s="46"/>
      <c r="F252" s="45"/>
      <c r="G252" s="45"/>
      <c r="H252" s="47"/>
      <c r="I252" s="45">
        <v>2</v>
      </c>
      <c r="J252" s="48" t="s">
        <v>32</v>
      </c>
      <c r="K252" s="47"/>
      <c r="L252" s="49"/>
      <c r="M252" s="48"/>
      <c r="N252" s="50">
        <f>I252</f>
        <v>2</v>
      </c>
      <c r="O252" s="43">
        <v>1000000</v>
      </c>
      <c r="P252" s="51">
        <f>O252*N252</f>
        <v>2000000</v>
      </c>
      <c r="Q252" s="202"/>
    </row>
    <row r="253" spans="1:19" x14ac:dyDescent="0.25">
      <c r="A253" s="37"/>
      <c r="B253" s="38"/>
      <c r="C253" s="45" t="s">
        <v>38</v>
      </c>
      <c r="D253" s="46"/>
      <c r="E253" s="46"/>
      <c r="F253" s="45"/>
      <c r="G253" s="45"/>
      <c r="H253" s="47"/>
      <c r="I253" s="45">
        <v>2</v>
      </c>
      <c r="J253" s="48" t="s">
        <v>32</v>
      </c>
      <c r="K253" s="47"/>
      <c r="L253" s="49"/>
      <c r="M253" s="48"/>
      <c r="N253" s="50">
        <f t="shared" ref="N253:N254" si="23">I253</f>
        <v>2</v>
      </c>
      <c r="O253" s="43">
        <v>1000000</v>
      </c>
      <c r="P253" s="51">
        <f>O253*N253</f>
        <v>2000000</v>
      </c>
      <c r="Q253" s="202"/>
    </row>
    <row r="254" spans="1:19" x14ac:dyDescent="0.25">
      <c r="A254" s="37"/>
      <c r="B254" s="38"/>
      <c r="C254" s="45" t="s">
        <v>39</v>
      </c>
      <c r="D254" s="46"/>
      <c r="E254" s="46"/>
      <c r="F254" s="45"/>
      <c r="G254" s="45"/>
      <c r="H254" s="47"/>
      <c r="I254" s="45">
        <v>2</v>
      </c>
      <c r="J254" s="48" t="s">
        <v>32</v>
      </c>
      <c r="K254" s="47"/>
      <c r="L254" s="49"/>
      <c r="M254" s="48"/>
      <c r="N254" s="50">
        <f t="shared" si="23"/>
        <v>2</v>
      </c>
      <c r="O254" s="43">
        <v>2000000</v>
      </c>
      <c r="P254" s="51">
        <f>O254*N254</f>
        <v>4000000</v>
      </c>
      <c r="Q254" s="202"/>
    </row>
    <row r="255" spans="1:19" x14ac:dyDescent="0.25">
      <c r="A255" s="37"/>
      <c r="B255" s="44"/>
      <c r="C255" s="45" t="s">
        <v>29</v>
      </c>
      <c r="D255" s="46"/>
      <c r="E255" s="46"/>
      <c r="F255" s="45">
        <v>30</v>
      </c>
      <c r="G255" s="45" t="s">
        <v>30</v>
      </c>
      <c r="H255" s="47" t="s">
        <v>31</v>
      </c>
      <c r="I255" s="45">
        <v>2</v>
      </c>
      <c r="J255" s="48" t="s">
        <v>32</v>
      </c>
      <c r="K255" s="47" t="s">
        <v>31</v>
      </c>
      <c r="L255" s="49">
        <v>1</v>
      </c>
      <c r="M255" s="48" t="s">
        <v>33</v>
      </c>
      <c r="N255" s="50">
        <f>F255*I255</f>
        <v>60</v>
      </c>
      <c r="O255" s="43">
        <v>64000</v>
      </c>
      <c r="P255" s="51">
        <f>O255*N255</f>
        <v>3840000</v>
      </c>
      <c r="Q255" s="202"/>
    </row>
    <row r="256" spans="1:19" x14ac:dyDescent="0.25">
      <c r="A256" s="37">
        <v>522151</v>
      </c>
      <c r="B256" s="40" t="s">
        <v>40</v>
      </c>
      <c r="C256" s="1"/>
      <c r="D256" s="32"/>
      <c r="E256" s="32"/>
      <c r="F256" s="1"/>
      <c r="G256" s="1"/>
      <c r="H256" s="1"/>
      <c r="I256" s="2"/>
      <c r="J256" s="48"/>
      <c r="K256" s="47"/>
      <c r="L256" s="49"/>
      <c r="M256" s="48"/>
      <c r="N256" s="50"/>
      <c r="O256" s="53"/>
      <c r="P256" s="34">
        <f>SUM(P257:P258)</f>
        <v>7400000</v>
      </c>
      <c r="Q256" s="202"/>
    </row>
    <row r="257" spans="1:18" x14ac:dyDescent="0.25">
      <c r="A257" s="37"/>
      <c r="B257" s="44"/>
      <c r="C257" s="45" t="s">
        <v>41</v>
      </c>
      <c r="D257" s="46"/>
      <c r="E257" s="46"/>
      <c r="F257" s="45">
        <v>2</v>
      </c>
      <c r="G257" s="45" t="s">
        <v>30</v>
      </c>
      <c r="H257" s="47" t="s">
        <v>31</v>
      </c>
      <c r="I257" s="45">
        <v>2</v>
      </c>
      <c r="J257" s="48" t="s">
        <v>42</v>
      </c>
      <c r="K257" s="47" t="s">
        <v>31</v>
      </c>
      <c r="L257" s="49">
        <v>1</v>
      </c>
      <c r="M257" s="48" t="s">
        <v>32</v>
      </c>
      <c r="N257" s="50">
        <f>L257*I257*F257</f>
        <v>4</v>
      </c>
      <c r="O257" s="53">
        <v>1500000</v>
      </c>
      <c r="P257" s="54">
        <f>O257*N257</f>
        <v>6000000</v>
      </c>
      <c r="Q257" s="202"/>
    </row>
    <row r="258" spans="1:18" x14ac:dyDescent="0.25">
      <c r="A258" s="37"/>
      <c r="B258" s="44"/>
      <c r="C258" s="45" t="s">
        <v>43</v>
      </c>
      <c r="D258" s="46"/>
      <c r="E258" s="46"/>
      <c r="F258" s="45">
        <v>1</v>
      </c>
      <c r="G258" s="45" t="s">
        <v>30</v>
      </c>
      <c r="H258" s="47" t="s">
        <v>31</v>
      </c>
      <c r="I258" s="45">
        <v>2</v>
      </c>
      <c r="J258" s="48" t="s">
        <v>42</v>
      </c>
      <c r="K258" s="47" t="s">
        <v>31</v>
      </c>
      <c r="L258" s="49">
        <v>1</v>
      </c>
      <c r="M258" s="48" t="s">
        <v>32</v>
      </c>
      <c r="N258" s="50">
        <f t="shared" ref="N258" si="24">L258*I258*F258</f>
        <v>2</v>
      </c>
      <c r="O258" s="53">
        <v>700000</v>
      </c>
      <c r="P258" s="54">
        <f>O258*N258</f>
        <v>1400000</v>
      </c>
      <c r="Q258" s="202"/>
    </row>
    <row r="259" spans="1:18" x14ac:dyDescent="0.25">
      <c r="A259" s="37">
        <v>524111</v>
      </c>
      <c r="B259" s="38" t="s">
        <v>58</v>
      </c>
      <c r="C259" s="10"/>
      <c r="D259" s="64"/>
      <c r="E259" s="64"/>
      <c r="G259" s="10"/>
      <c r="H259" s="10"/>
      <c r="K259" s="11"/>
      <c r="L259" s="49"/>
      <c r="M259" s="48"/>
      <c r="N259" s="50"/>
      <c r="O259" s="53"/>
      <c r="P259" s="34">
        <f>SUM(P261:P263)</f>
        <v>13900000</v>
      </c>
      <c r="Q259" s="202"/>
    </row>
    <row r="260" spans="1:18" x14ac:dyDescent="0.25">
      <c r="A260" s="37"/>
      <c r="B260" s="38"/>
      <c r="C260" s="2" t="s">
        <v>213</v>
      </c>
      <c r="D260" s="64"/>
      <c r="E260" s="64"/>
      <c r="G260" s="10"/>
      <c r="H260" s="10"/>
      <c r="K260" s="11"/>
      <c r="L260" s="49"/>
      <c r="M260" s="48"/>
      <c r="N260" s="50"/>
      <c r="O260" s="53"/>
      <c r="P260" s="34"/>
      <c r="Q260" s="202"/>
    </row>
    <row r="261" spans="1:18" x14ac:dyDescent="0.25">
      <c r="A261" s="37"/>
      <c r="B261" s="44"/>
      <c r="C261" s="10" t="s">
        <v>59</v>
      </c>
      <c r="D261" s="64"/>
      <c r="E261" s="64"/>
      <c r="F261" s="9">
        <v>2</v>
      </c>
      <c r="G261" s="9" t="s">
        <v>30</v>
      </c>
      <c r="H261" s="10" t="s">
        <v>31</v>
      </c>
      <c r="I261" s="12">
        <v>1</v>
      </c>
      <c r="J261" s="10" t="s">
        <v>47</v>
      </c>
      <c r="K261" s="11" t="s">
        <v>31</v>
      </c>
      <c r="L261" s="12">
        <v>1</v>
      </c>
      <c r="M261" s="10" t="s">
        <v>48</v>
      </c>
      <c r="N261" s="50">
        <f>L261*I261*F261</f>
        <v>2</v>
      </c>
      <c r="O261" s="53">
        <v>4500000</v>
      </c>
      <c r="P261" s="54">
        <f>O261*N261</f>
        <v>9000000</v>
      </c>
      <c r="Q261" s="202"/>
    </row>
    <row r="262" spans="1:18" x14ac:dyDescent="0.25">
      <c r="A262" s="37"/>
      <c r="B262" s="44"/>
      <c r="C262" s="10" t="s">
        <v>60</v>
      </c>
      <c r="D262" s="64"/>
      <c r="E262" s="64"/>
      <c r="F262" s="9">
        <v>2</v>
      </c>
      <c r="G262" s="9" t="s">
        <v>30</v>
      </c>
      <c r="H262" s="10" t="s">
        <v>31</v>
      </c>
      <c r="I262" s="12">
        <v>3</v>
      </c>
      <c r="J262" s="10" t="s">
        <v>33</v>
      </c>
      <c r="K262" s="11" t="s">
        <v>31</v>
      </c>
      <c r="L262" s="12">
        <v>1</v>
      </c>
      <c r="M262" s="10" t="s">
        <v>48</v>
      </c>
      <c r="N262" s="50">
        <f>L262*I262*F262</f>
        <v>6</v>
      </c>
      <c r="O262" s="53">
        <v>450000</v>
      </c>
      <c r="P262" s="54">
        <f>O262*N262</f>
        <v>2700000</v>
      </c>
      <c r="Q262" s="202"/>
    </row>
    <row r="263" spans="1:18" x14ac:dyDescent="0.25">
      <c r="A263" s="37"/>
      <c r="B263" s="44"/>
      <c r="C263" s="45" t="s">
        <v>61</v>
      </c>
      <c r="D263" s="46"/>
      <c r="E263" s="46"/>
      <c r="F263" s="45">
        <v>2</v>
      </c>
      <c r="G263" s="45" t="s">
        <v>30</v>
      </c>
      <c r="H263" s="47" t="s">
        <v>31</v>
      </c>
      <c r="I263" s="45">
        <v>2</v>
      </c>
      <c r="J263" s="48" t="s">
        <v>33</v>
      </c>
      <c r="K263" s="47" t="s">
        <v>31</v>
      </c>
      <c r="L263" s="49">
        <v>1</v>
      </c>
      <c r="M263" s="48" t="s">
        <v>48</v>
      </c>
      <c r="N263" s="50">
        <f>L263*I263*F263</f>
        <v>4</v>
      </c>
      <c r="O263" s="53">
        <v>550000</v>
      </c>
      <c r="P263" s="54">
        <f>O263*N263</f>
        <v>2200000</v>
      </c>
      <c r="Q263" s="202"/>
    </row>
    <row r="264" spans="1:18" x14ac:dyDescent="0.25">
      <c r="A264" s="31" t="s">
        <v>44</v>
      </c>
      <c r="B264" s="56" t="s">
        <v>45</v>
      </c>
      <c r="C264" s="57"/>
      <c r="D264" s="58"/>
      <c r="E264" s="58"/>
      <c r="F264" s="57"/>
      <c r="G264" s="57"/>
      <c r="H264" s="57"/>
      <c r="I264" s="57"/>
      <c r="J264" s="57"/>
      <c r="K264" s="57"/>
      <c r="L264" s="59"/>
      <c r="M264" s="60"/>
      <c r="N264" s="50"/>
      <c r="O264" s="202"/>
      <c r="P264" s="62">
        <f>SUM(P265:P266)</f>
        <v>8250000</v>
      </c>
      <c r="Q264" s="202"/>
    </row>
    <row r="265" spans="1:18" x14ac:dyDescent="0.25">
      <c r="A265" s="37"/>
      <c r="B265" s="44"/>
      <c r="C265" s="45" t="s">
        <v>193</v>
      </c>
      <c r="D265" s="46"/>
      <c r="E265" s="46"/>
      <c r="F265" s="45">
        <v>25</v>
      </c>
      <c r="G265" s="45" t="s">
        <v>30</v>
      </c>
      <c r="H265" s="47" t="s">
        <v>31</v>
      </c>
      <c r="I265" s="45">
        <v>1</v>
      </c>
      <c r="J265" s="48" t="s">
        <v>33</v>
      </c>
      <c r="K265" s="47" t="s">
        <v>31</v>
      </c>
      <c r="L265" s="49">
        <v>1</v>
      </c>
      <c r="M265" s="48" t="s">
        <v>48</v>
      </c>
      <c r="N265" s="50">
        <f>F265*I265*L265</f>
        <v>25</v>
      </c>
      <c r="O265" s="53">
        <v>300000</v>
      </c>
      <c r="P265" s="51">
        <f>O265*N265</f>
        <v>7500000</v>
      </c>
      <c r="Q265" s="202"/>
    </row>
    <row r="266" spans="1:18" x14ac:dyDescent="0.25">
      <c r="A266" s="37"/>
      <c r="B266" s="44"/>
      <c r="C266" s="45" t="s">
        <v>212</v>
      </c>
      <c r="D266" s="46"/>
      <c r="E266" s="46"/>
      <c r="F266" s="45">
        <v>5</v>
      </c>
      <c r="G266" s="45" t="s">
        <v>30</v>
      </c>
      <c r="H266" s="47" t="s">
        <v>31</v>
      </c>
      <c r="I266" s="45">
        <v>1</v>
      </c>
      <c r="J266" s="48" t="s">
        <v>47</v>
      </c>
      <c r="K266" s="47" t="s">
        <v>31</v>
      </c>
      <c r="L266" s="49">
        <v>1</v>
      </c>
      <c r="M266" s="48" t="s">
        <v>48</v>
      </c>
      <c r="N266" s="50">
        <f>F266*I266*L266</f>
        <v>5</v>
      </c>
      <c r="O266" s="53">
        <v>150000</v>
      </c>
      <c r="P266" s="51">
        <f>O266*N266</f>
        <v>750000</v>
      </c>
      <c r="Q266" s="202"/>
    </row>
    <row r="267" spans="1:18" ht="15.75" customHeight="1" x14ac:dyDescent="0.25">
      <c r="A267" s="37"/>
      <c r="B267" s="44"/>
      <c r="C267" s="45"/>
      <c r="D267" s="46"/>
      <c r="E267" s="46"/>
      <c r="F267" s="45"/>
      <c r="G267" s="45"/>
      <c r="H267" s="47"/>
      <c r="I267" s="45"/>
      <c r="J267" s="48"/>
      <c r="K267" s="47"/>
      <c r="L267" s="49"/>
      <c r="M267" s="48"/>
      <c r="N267" s="50"/>
      <c r="O267" s="43"/>
      <c r="P267" s="51"/>
      <c r="Q267" s="104"/>
    </row>
    <row r="268" spans="1:18" ht="18" x14ac:dyDescent="0.25">
      <c r="A268" s="37" t="s">
        <v>34</v>
      </c>
      <c r="B268" s="38" t="s">
        <v>105</v>
      </c>
      <c r="C268" s="45"/>
      <c r="D268" s="46"/>
      <c r="E268" s="46"/>
      <c r="F268" s="45"/>
      <c r="G268" s="45"/>
      <c r="H268" s="47"/>
      <c r="I268" s="45"/>
      <c r="J268" s="48"/>
      <c r="K268" s="47"/>
      <c r="L268" s="49"/>
      <c r="M268" s="48"/>
      <c r="N268" s="50"/>
      <c r="O268" s="43"/>
      <c r="P268" s="39">
        <f>P271+P276+P283+P269+P279</f>
        <v>226272000</v>
      </c>
      <c r="Q268" s="104"/>
    </row>
    <row r="269" spans="1:18" x14ac:dyDescent="0.25">
      <c r="A269" s="37">
        <v>521114</v>
      </c>
      <c r="B269" s="38" t="s">
        <v>35</v>
      </c>
      <c r="C269" s="2"/>
      <c r="D269" s="24"/>
      <c r="E269" s="24"/>
      <c r="N269" s="24"/>
      <c r="O269" s="33"/>
      <c r="P269" s="34">
        <f>SUM(P270)</f>
        <v>1250000</v>
      </c>
      <c r="Q269" s="104"/>
      <c r="R269" s="82"/>
    </row>
    <row r="270" spans="1:18" x14ac:dyDescent="0.25">
      <c r="A270" s="52"/>
      <c r="B270" s="44"/>
      <c r="C270" s="45" t="s">
        <v>36</v>
      </c>
      <c r="D270" s="46"/>
      <c r="E270" s="46"/>
      <c r="F270" s="45"/>
      <c r="G270" s="45"/>
      <c r="H270" s="47"/>
      <c r="I270" s="45">
        <v>5</v>
      </c>
      <c r="J270" s="48" t="s">
        <v>32</v>
      </c>
      <c r="K270" s="47"/>
      <c r="L270" s="49"/>
      <c r="M270" s="48"/>
      <c r="N270" s="50">
        <f>I270</f>
        <v>5</v>
      </c>
      <c r="O270" s="43">
        <v>250000</v>
      </c>
      <c r="P270" s="51">
        <f>O270*N270</f>
        <v>1250000</v>
      </c>
      <c r="Q270" s="104"/>
      <c r="R270" s="82"/>
    </row>
    <row r="271" spans="1:18" x14ac:dyDescent="0.25">
      <c r="A271" s="37">
        <v>521211</v>
      </c>
      <c r="B271" s="40" t="s">
        <v>28</v>
      </c>
      <c r="C271" s="1"/>
      <c r="D271" s="32"/>
      <c r="E271" s="32"/>
      <c r="F271" s="1"/>
      <c r="G271" s="1"/>
      <c r="H271" s="1"/>
      <c r="I271" s="1"/>
      <c r="J271" s="2"/>
      <c r="K271" s="1"/>
      <c r="L271" s="41"/>
      <c r="M271" s="93"/>
      <c r="N271" s="42"/>
      <c r="O271" s="43"/>
      <c r="P271" s="34">
        <f>SUM(P272:P274)</f>
        <v>22500000</v>
      </c>
      <c r="Q271" s="104"/>
    </row>
    <row r="272" spans="1:18" x14ac:dyDescent="0.25">
      <c r="A272" s="37"/>
      <c r="B272" s="38"/>
      <c r="C272" s="45" t="s">
        <v>37</v>
      </c>
      <c r="D272" s="46"/>
      <c r="E272" s="46"/>
      <c r="F272" s="45"/>
      <c r="G272" s="45"/>
      <c r="H272" s="47"/>
      <c r="I272" s="45">
        <v>5</v>
      </c>
      <c r="J272" s="48" t="s">
        <v>32</v>
      </c>
      <c r="K272" s="47"/>
      <c r="L272" s="49"/>
      <c r="M272" s="48"/>
      <c r="N272" s="50">
        <f>I272</f>
        <v>5</v>
      </c>
      <c r="O272" s="43">
        <v>1000000</v>
      </c>
      <c r="P272" s="51">
        <f>O272*N272</f>
        <v>5000000</v>
      </c>
      <c r="Q272" s="104"/>
    </row>
    <row r="273" spans="1:17" x14ac:dyDescent="0.25">
      <c r="A273" s="37"/>
      <c r="B273" s="38"/>
      <c r="C273" s="45" t="s">
        <v>38</v>
      </c>
      <c r="D273" s="46"/>
      <c r="E273" s="46"/>
      <c r="F273" s="45"/>
      <c r="G273" s="45"/>
      <c r="H273" s="47"/>
      <c r="I273" s="45">
        <v>5</v>
      </c>
      <c r="J273" s="48" t="s">
        <v>32</v>
      </c>
      <c r="K273" s="47"/>
      <c r="L273" s="49"/>
      <c r="M273" s="48"/>
      <c r="N273" s="50">
        <f t="shared" ref="N273:N274" si="25">I273</f>
        <v>5</v>
      </c>
      <c r="O273" s="43">
        <v>1000000</v>
      </c>
      <c r="P273" s="51">
        <f>O273*N273</f>
        <v>5000000</v>
      </c>
      <c r="Q273" s="104"/>
    </row>
    <row r="274" spans="1:17" x14ac:dyDescent="0.25">
      <c r="A274" s="37"/>
      <c r="B274" s="38"/>
      <c r="C274" s="45" t="s">
        <v>39</v>
      </c>
      <c r="D274" s="46"/>
      <c r="E274" s="46"/>
      <c r="F274" s="45"/>
      <c r="G274" s="45"/>
      <c r="H274" s="47"/>
      <c r="I274" s="45">
        <v>5</v>
      </c>
      <c r="J274" s="48" t="s">
        <v>32</v>
      </c>
      <c r="K274" s="47"/>
      <c r="L274" s="49"/>
      <c r="M274" s="48"/>
      <c r="N274" s="50">
        <f t="shared" si="25"/>
        <v>5</v>
      </c>
      <c r="O274" s="43">
        <v>2500000</v>
      </c>
      <c r="P274" s="51">
        <f>O274*N274</f>
        <v>12500000</v>
      </c>
      <c r="Q274" s="104"/>
    </row>
    <row r="275" spans="1:17" x14ac:dyDescent="0.25">
      <c r="A275" s="37"/>
      <c r="B275" s="44"/>
      <c r="C275" s="45" t="s">
        <v>29</v>
      </c>
      <c r="D275" s="46"/>
      <c r="E275" s="46"/>
      <c r="F275" s="45">
        <v>30</v>
      </c>
      <c r="G275" s="45" t="s">
        <v>30</v>
      </c>
      <c r="H275" s="47" t="s">
        <v>31</v>
      </c>
      <c r="I275" s="45">
        <v>6</v>
      </c>
      <c r="J275" s="48" t="s">
        <v>32</v>
      </c>
      <c r="K275" s="47" t="s">
        <v>31</v>
      </c>
      <c r="L275" s="49">
        <v>1</v>
      </c>
      <c r="M275" s="48" t="s">
        <v>33</v>
      </c>
      <c r="N275" s="50">
        <f>F275*I275</f>
        <v>180</v>
      </c>
      <c r="O275" s="43">
        <v>64000</v>
      </c>
      <c r="P275" s="51">
        <f>O275*N275</f>
        <v>11520000</v>
      </c>
      <c r="Q275" s="202"/>
    </row>
    <row r="276" spans="1:17" x14ac:dyDescent="0.25">
      <c r="A276" s="37">
        <v>522151</v>
      </c>
      <c r="B276" s="40" t="s">
        <v>40</v>
      </c>
      <c r="C276" s="1"/>
      <c r="D276" s="32"/>
      <c r="E276" s="32"/>
      <c r="F276" s="1"/>
      <c r="G276" s="1"/>
      <c r="H276" s="1"/>
      <c r="I276" s="2"/>
      <c r="J276" s="48"/>
      <c r="K276" s="47"/>
      <c r="L276" s="49"/>
      <c r="M276" s="48"/>
      <c r="N276" s="50"/>
      <c r="O276" s="53"/>
      <c r="P276" s="34">
        <f>SUM(P277:P278)</f>
        <v>59200000</v>
      </c>
      <c r="Q276" s="104"/>
    </row>
    <row r="277" spans="1:17" x14ac:dyDescent="0.25">
      <c r="A277" s="37"/>
      <c r="B277" s="44"/>
      <c r="C277" s="45" t="s">
        <v>41</v>
      </c>
      <c r="D277" s="46"/>
      <c r="E277" s="46"/>
      <c r="F277" s="45">
        <v>4</v>
      </c>
      <c r="G277" s="45" t="s">
        <v>30</v>
      </c>
      <c r="H277" s="47" t="s">
        <v>31</v>
      </c>
      <c r="I277" s="45">
        <v>2</v>
      </c>
      <c r="J277" s="48" t="s">
        <v>42</v>
      </c>
      <c r="K277" s="47" t="s">
        <v>31</v>
      </c>
      <c r="L277" s="49">
        <v>4</v>
      </c>
      <c r="M277" s="48" t="s">
        <v>32</v>
      </c>
      <c r="N277" s="50">
        <f t="shared" ref="N277:N278" si="26">L277*I277*F277</f>
        <v>32</v>
      </c>
      <c r="O277" s="53">
        <v>1500000</v>
      </c>
      <c r="P277" s="54">
        <f>O277*N277</f>
        <v>48000000</v>
      </c>
      <c r="Q277" s="104"/>
    </row>
    <row r="278" spans="1:17" x14ac:dyDescent="0.25">
      <c r="A278" s="37"/>
      <c r="B278" s="44"/>
      <c r="C278" s="45" t="s">
        <v>43</v>
      </c>
      <c r="D278" s="46"/>
      <c r="E278" s="46"/>
      <c r="F278" s="45">
        <v>2</v>
      </c>
      <c r="G278" s="45" t="s">
        <v>30</v>
      </c>
      <c r="H278" s="47" t="s">
        <v>31</v>
      </c>
      <c r="I278" s="45">
        <v>2</v>
      </c>
      <c r="J278" s="48" t="s">
        <v>42</v>
      </c>
      <c r="K278" s="47" t="s">
        <v>31</v>
      </c>
      <c r="L278" s="49">
        <v>4</v>
      </c>
      <c r="M278" s="48" t="s">
        <v>32</v>
      </c>
      <c r="N278" s="50">
        <f t="shared" si="26"/>
        <v>16</v>
      </c>
      <c r="O278" s="53">
        <v>700000</v>
      </c>
      <c r="P278" s="54">
        <f>O278*N278</f>
        <v>11200000</v>
      </c>
      <c r="Q278" s="104"/>
    </row>
    <row r="279" spans="1:17" x14ac:dyDescent="0.25">
      <c r="A279" s="55" t="s">
        <v>195</v>
      </c>
      <c r="B279" s="56" t="s">
        <v>58</v>
      </c>
      <c r="C279" s="57"/>
      <c r="D279" s="58"/>
      <c r="E279" s="58"/>
      <c r="F279" s="57"/>
      <c r="G279" s="57"/>
      <c r="H279" s="57"/>
      <c r="I279" s="57"/>
      <c r="J279" s="57"/>
      <c r="K279" s="57"/>
      <c r="L279" s="59"/>
      <c r="M279" s="60"/>
      <c r="N279" s="50"/>
      <c r="O279" s="202"/>
      <c r="P279" s="62">
        <f>SUM(P280:P282)</f>
        <v>38472000</v>
      </c>
      <c r="Q279" s="104"/>
    </row>
    <row r="280" spans="1:17" x14ac:dyDescent="0.25">
      <c r="A280" s="37"/>
      <c r="B280" s="44"/>
      <c r="C280" s="45" t="s">
        <v>61</v>
      </c>
      <c r="D280" s="46"/>
      <c r="E280" s="46"/>
      <c r="F280" s="45">
        <v>6</v>
      </c>
      <c r="G280" s="45" t="s">
        <v>30</v>
      </c>
      <c r="H280" s="47" t="s">
        <v>31</v>
      </c>
      <c r="I280" s="45">
        <v>1</v>
      </c>
      <c r="J280" s="48" t="s">
        <v>33</v>
      </c>
      <c r="K280" s="47" t="s">
        <v>31</v>
      </c>
      <c r="L280" s="49">
        <v>1</v>
      </c>
      <c r="M280" s="48" t="s">
        <v>48</v>
      </c>
      <c r="N280" s="50">
        <f>F280*I280*L280</f>
        <v>6</v>
      </c>
      <c r="O280" s="53">
        <v>650000</v>
      </c>
      <c r="P280" s="51">
        <f>O280*N280</f>
        <v>3900000</v>
      </c>
      <c r="Q280" s="104"/>
    </row>
    <row r="281" spans="1:17" x14ac:dyDescent="0.25">
      <c r="A281" s="37"/>
      <c r="B281" s="44"/>
      <c r="C281" s="45" t="s">
        <v>64</v>
      </c>
      <c r="D281" s="46"/>
      <c r="E281" s="46"/>
      <c r="F281" s="45">
        <v>6</v>
      </c>
      <c r="G281" s="45" t="s">
        <v>30</v>
      </c>
      <c r="H281" s="47" t="s">
        <v>31</v>
      </c>
      <c r="I281" s="45">
        <v>1</v>
      </c>
      <c r="J281" s="48" t="s">
        <v>47</v>
      </c>
      <c r="K281" s="47" t="s">
        <v>31</v>
      </c>
      <c r="L281" s="49">
        <v>1</v>
      </c>
      <c r="M281" s="48" t="s">
        <v>48</v>
      </c>
      <c r="N281" s="50">
        <f>F281*I281*L281</f>
        <v>6</v>
      </c>
      <c r="O281" s="53">
        <v>5232000</v>
      </c>
      <c r="P281" s="51">
        <f>O281*N281</f>
        <v>31392000</v>
      </c>
      <c r="Q281" s="104"/>
    </row>
    <row r="282" spans="1:17" x14ac:dyDescent="0.25">
      <c r="A282" s="37"/>
      <c r="B282" s="44"/>
      <c r="C282" s="45" t="s">
        <v>194</v>
      </c>
      <c r="D282" s="46"/>
      <c r="E282" s="46"/>
      <c r="F282" s="45">
        <v>6</v>
      </c>
      <c r="G282" s="45" t="s">
        <v>30</v>
      </c>
      <c r="H282" s="47" t="s">
        <v>31</v>
      </c>
      <c r="I282" s="45">
        <v>1</v>
      </c>
      <c r="J282" s="48" t="s">
        <v>33</v>
      </c>
      <c r="K282" s="47" t="s">
        <v>31</v>
      </c>
      <c r="L282" s="49">
        <v>1</v>
      </c>
      <c r="M282" s="48" t="s">
        <v>48</v>
      </c>
      <c r="N282" s="50">
        <f>F282*I282*L282</f>
        <v>6</v>
      </c>
      <c r="O282" s="53">
        <v>530000</v>
      </c>
      <c r="P282" s="51">
        <f>O282*N282</f>
        <v>3180000</v>
      </c>
      <c r="Q282" s="104"/>
    </row>
    <row r="283" spans="1:17" x14ac:dyDescent="0.25">
      <c r="A283" s="55" t="s">
        <v>44</v>
      </c>
      <c r="B283" s="56" t="s">
        <v>45</v>
      </c>
      <c r="C283" s="57"/>
      <c r="D283" s="58"/>
      <c r="E283" s="58"/>
      <c r="F283" s="57"/>
      <c r="G283" s="57"/>
      <c r="H283" s="57"/>
      <c r="I283" s="57"/>
      <c r="J283" s="57"/>
      <c r="K283" s="57"/>
      <c r="L283" s="59"/>
      <c r="M283" s="60"/>
      <c r="N283" s="50"/>
      <c r="O283" s="202"/>
      <c r="P283" s="62">
        <f>SUM(P284:P290)</f>
        <v>104850000</v>
      </c>
      <c r="Q283" s="54" t="s">
        <v>94</v>
      </c>
    </row>
    <row r="284" spans="1:17" x14ac:dyDescent="0.25">
      <c r="A284" s="37"/>
      <c r="B284" s="44"/>
      <c r="C284" s="45" t="s">
        <v>220</v>
      </c>
      <c r="D284" s="46"/>
      <c r="E284" s="46"/>
      <c r="F284" s="45">
        <v>6</v>
      </c>
      <c r="G284" s="45" t="s">
        <v>30</v>
      </c>
      <c r="H284" s="47" t="s">
        <v>31</v>
      </c>
      <c r="I284" s="45">
        <v>2</v>
      </c>
      <c r="J284" s="48" t="s">
        <v>33</v>
      </c>
      <c r="K284" s="47" t="s">
        <v>31</v>
      </c>
      <c r="L284" s="49">
        <v>1</v>
      </c>
      <c r="M284" s="48" t="s">
        <v>48</v>
      </c>
      <c r="N284" s="50">
        <f t="shared" ref="N284:N290" si="27">F284*I284*L284</f>
        <v>12</v>
      </c>
      <c r="O284" s="53">
        <v>650000</v>
      </c>
      <c r="P284" s="51">
        <f t="shared" ref="P284:P290" si="28">O284*N284</f>
        <v>7800000</v>
      </c>
      <c r="Q284" s="358" t="s">
        <v>110</v>
      </c>
    </row>
    <row r="285" spans="1:17" ht="15.75" customHeight="1" x14ac:dyDescent="0.25">
      <c r="A285" s="37"/>
      <c r="B285" s="44"/>
      <c r="C285" s="45" t="s">
        <v>221</v>
      </c>
      <c r="D285" s="46"/>
      <c r="E285" s="46"/>
      <c r="F285" s="45">
        <v>6</v>
      </c>
      <c r="G285" s="45" t="s">
        <v>30</v>
      </c>
      <c r="H285" s="47" t="s">
        <v>31</v>
      </c>
      <c r="I285" s="45">
        <v>2</v>
      </c>
      <c r="J285" s="48" t="s">
        <v>33</v>
      </c>
      <c r="K285" s="47" t="s">
        <v>31</v>
      </c>
      <c r="L285" s="49">
        <v>1</v>
      </c>
      <c r="M285" s="48" t="s">
        <v>48</v>
      </c>
      <c r="N285" s="50">
        <f t="shared" si="27"/>
        <v>12</v>
      </c>
      <c r="O285" s="53">
        <v>150000</v>
      </c>
      <c r="P285" s="51">
        <f t="shared" si="28"/>
        <v>1800000</v>
      </c>
      <c r="Q285" s="358"/>
    </row>
    <row r="286" spans="1:17" ht="15.75" customHeight="1" x14ac:dyDescent="0.25">
      <c r="A286" s="37"/>
      <c r="B286" s="44"/>
      <c r="C286" s="45" t="s">
        <v>222</v>
      </c>
      <c r="D286" s="46"/>
      <c r="E286" s="46"/>
      <c r="F286" s="45">
        <v>25</v>
      </c>
      <c r="G286" s="45" t="s">
        <v>30</v>
      </c>
      <c r="H286" s="47" t="s">
        <v>31</v>
      </c>
      <c r="I286" s="45">
        <v>1</v>
      </c>
      <c r="J286" s="48" t="s">
        <v>33</v>
      </c>
      <c r="K286" s="47" t="s">
        <v>31</v>
      </c>
      <c r="L286" s="49">
        <v>3</v>
      </c>
      <c r="M286" s="48" t="s">
        <v>48</v>
      </c>
      <c r="N286" s="50">
        <f t="shared" si="27"/>
        <v>75</v>
      </c>
      <c r="O286" s="53">
        <v>330000</v>
      </c>
      <c r="P286" s="51">
        <f t="shared" si="28"/>
        <v>24750000</v>
      </c>
      <c r="Q286" s="358"/>
    </row>
    <row r="287" spans="1:17" ht="15.75" customHeight="1" x14ac:dyDescent="0.25">
      <c r="A287" s="37"/>
      <c r="B287" s="44"/>
      <c r="C287" s="45" t="s">
        <v>223</v>
      </c>
      <c r="D287" s="46"/>
      <c r="E287" s="46"/>
      <c r="F287" s="45">
        <v>25</v>
      </c>
      <c r="G287" s="45" t="s">
        <v>30</v>
      </c>
      <c r="H287" s="47" t="s">
        <v>31</v>
      </c>
      <c r="I287" s="45">
        <v>1</v>
      </c>
      <c r="J287" s="48" t="s">
        <v>47</v>
      </c>
      <c r="K287" s="47" t="s">
        <v>31</v>
      </c>
      <c r="L287" s="49">
        <v>3</v>
      </c>
      <c r="M287" s="48" t="s">
        <v>48</v>
      </c>
      <c r="N287" s="50">
        <f t="shared" si="27"/>
        <v>75</v>
      </c>
      <c r="O287" s="53">
        <v>150000</v>
      </c>
      <c r="P287" s="51">
        <f t="shared" si="28"/>
        <v>11250000</v>
      </c>
      <c r="Q287" s="359" t="s">
        <v>111</v>
      </c>
    </row>
    <row r="288" spans="1:17" x14ac:dyDescent="0.25">
      <c r="A288" s="37"/>
      <c r="B288" s="44"/>
      <c r="C288" s="45" t="s">
        <v>229</v>
      </c>
      <c r="D288" s="46"/>
      <c r="E288" s="46"/>
      <c r="F288" s="45">
        <v>25</v>
      </c>
      <c r="G288" s="45" t="s">
        <v>30</v>
      </c>
      <c r="H288" s="47" t="s">
        <v>31</v>
      </c>
      <c r="I288" s="45">
        <v>1</v>
      </c>
      <c r="J288" s="48" t="s">
        <v>33</v>
      </c>
      <c r="K288" s="47" t="s">
        <v>31</v>
      </c>
      <c r="L288" s="49">
        <v>3</v>
      </c>
      <c r="M288" s="48" t="s">
        <v>48</v>
      </c>
      <c r="N288" s="50">
        <f t="shared" si="27"/>
        <v>75</v>
      </c>
      <c r="O288" s="53">
        <v>130000</v>
      </c>
      <c r="P288" s="51">
        <f t="shared" si="28"/>
        <v>9750000</v>
      </c>
      <c r="Q288" s="359"/>
    </row>
    <row r="289" spans="1:18" ht="15.75" customHeight="1" x14ac:dyDescent="0.25">
      <c r="A289" s="37"/>
      <c r="B289" s="44"/>
      <c r="C289" s="45" t="s">
        <v>200</v>
      </c>
      <c r="D289" s="46"/>
      <c r="E289" s="46"/>
      <c r="F289" s="45">
        <v>5</v>
      </c>
      <c r="G289" s="45" t="s">
        <v>30</v>
      </c>
      <c r="H289" s="47" t="s">
        <v>31</v>
      </c>
      <c r="I289" s="45">
        <v>1</v>
      </c>
      <c r="J289" s="48" t="s">
        <v>47</v>
      </c>
      <c r="K289" s="47" t="s">
        <v>31</v>
      </c>
      <c r="L289" s="49">
        <v>6</v>
      </c>
      <c r="M289" s="48" t="s">
        <v>48</v>
      </c>
      <c r="N289" s="50">
        <f t="shared" si="27"/>
        <v>30</v>
      </c>
      <c r="O289" s="53">
        <v>150000</v>
      </c>
      <c r="P289" s="51">
        <f t="shared" si="28"/>
        <v>4500000</v>
      </c>
      <c r="Q289" s="359"/>
    </row>
    <row r="290" spans="1:18" ht="15.75" customHeight="1" x14ac:dyDescent="0.25">
      <c r="A290" s="37"/>
      <c r="B290" s="44"/>
      <c r="C290" s="45" t="s">
        <v>193</v>
      </c>
      <c r="D290" s="46"/>
      <c r="E290" s="46"/>
      <c r="F290" s="45">
        <v>25</v>
      </c>
      <c r="G290" s="45" t="s">
        <v>30</v>
      </c>
      <c r="H290" s="47" t="s">
        <v>31</v>
      </c>
      <c r="I290" s="45">
        <v>1</v>
      </c>
      <c r="J290" s="48" t="s">
        <v>33</v>
      </c>
      <c r="K290" s="47" t="s">
        <v>31</v>
      </c>
      <c r="L290" s="49">
        <v>6</v>
      </c>
      <c r="M290" s="48" t="s">
        <v>48</v>
      </c>
      <c r="N290" s="50">
        <f t="shared" si="27"/>
        <v>150</v>
      </c>
      <c r="O290" s="53">
        <v>300000</v>
      </c>
      <c r="P290" s="51">
        <f t="shared" si="28"/>
        <v>45000000</v>
      </c>
      <c r="Q290" s="359"/>
    </row>
    <row r="291" spans="1:18" x14ac:dyDescent="0.25">
      <c r="A291" s="37"/>
      <c r="B291" s="44"/>
      <c r="C291" s="45"/>
      <c r="D291" s="46"/>
      <c r="E291" s="46"/>
      <c r="F291" s="45"/>
      <c r="G291" s="45"/>
      <c r="H291" s="47"/>
      <c r="I291" s="45"/>
      <c r="J291" s="48"/>
      <c r="K291" s="47"/>
      <c r="L291" s="49"/>
      <c r="M291" s="48"/>
      <c r="N291" s="50"/>
      <c r="O291" s="53"/>
      <c r="P291" s="51"/>
      <c r="Q291" s="359"/>
    </row>
    <row r="292" spans="1:18" ht="18" x14ac:dyDescent="0.25">
      <c r="A292" s="37" t="s">
        <v>49</v>
      </c>
      <c r="B292" s="38" t="s">
        <v>191</v>
      </c>
      <c r="C292" s="2"/>
      <c r="D292" s="63"/>
      <c r="E292" s="63"/>
      <c r="F292" s="2"/>
      <c r="G292" s="2"/>
      <c r="H292" s="2"/>
      <c r="I292" s="1"/>
      <c r="J292" s="2"/>
      <c r="K292" s="1"/>
      <c r="L292" s="41"/>
      <c r="M292" s="93"/>
      <c r="N292" s="42"/>
      <c r="O292" s="43"/>
      <c r="P292" s="39">
        <f>P295+P300+P303+P293</f>
        <v>69850000</v>
      </c>
      <c r="Q292" s="104"/>
    </row>
    <row r="293" spans="1:18" x14ac:dyDescent="0.25">
      <c r="A293" s="37">
        <v>521114</v>
      </c>
      <c r="B293" s="38" t="s">
        <v>35</v>
      </c>
      <c r="C293" s="2"/>
      <c r="D293" s="24"/>
      <c r="E293" s="24"/>
      <c r="N293" s="24"/>
      <c r="O293" s="33"/>
      <c r="P293" s="34">
        <f>SUM(P294)</f>
        <v>500000</v>
      </c>
      <c r="Q293" s="104"/>
    </row>
    <row r="294" spans="1:18" x14ac:dyDescent="0.25">
      <c r="A294" s="52"/>
      <c r="B294" s="44"/>
      <c r="C294" s="45" t="s">
        <v>36</v>
      </c>
      <c r="D294" s="46"/>
      <c r="E294" s="46"/>
      <c r="F294" s="45"/>
      <c r="G294" s="45"/>
      <c r="H294" s="47"/>
      <c r="I294" s="45">
        <v>2</v>
      </c>
      <c r="J294" s="48" t="s">
        <v>32</v>
      </c>
      <c r="K294" s="47"/>
      <c r="L294" s="49"/>
      <c r="M294" s="48"/>
      <c r="N294" s="50">
        <f>I294</f>
        <v>2</v>
      </c>
      <c r="O294" s="43">
        <v>250000</v>
      </c>
      <c r="P294" s="51">
        <f>O294*N294</f>
        <v>500000</v>
      </c>
      <c r="Q294" s="104"/>
    </row>
    <row r="295" spans="1:18" x14ac:dyDescent="0.25">
      <c r="A295" s="37">
        <v>521211</v>
      </c>
      <c r="B295" s="40" t="s">
        <v>28</v>
      </c>
      <c r="C295" s="1"/>
      <c r="D295" s="32"/>
      <c r="E295" s="32"/>
      <c r="F295" s="1"/>
      <c r="G295" s="1"/>
      <c r="H295" s="1"/>
      <c r="I295" s="1"/>
      <c r="J295" s="2"/>
      <c r="K295" s="1"/>
      <c r="L295" s="41"/>
      <c r="M295" s="93"/>
      <c r="N295" s="42"/>
      <c r="O295" s="43"/>
      <c r="P295" s="34">
        <f>SUM(P296:P298)</f>
        <v>8000000</v>
      </c>
      <c r="Q295" s="104"/>
    </row>
    <row r="296" spans="1:18" x14ac:dyDescent="0.25">
      <c r="A296" s="37"/>
      <c r="B296" s="38"/>
      <c r="C296" s="45" t="s">
        <v>37</v>
      </c>
      <c r="D296" s="46"/>
      <c r="E296" s="46"/>
      <c r="F296" s="45"/>
      <c r="G296" s="45"/>
      <c r="H296" s="47"/>
      <c r="I296" s="45">
        <v>2</v>
      </c>
      <c r="J296" s="48" t="s">
        <v>32</v>
      </c>
      <c r="K296" s="47"/>
      <c r="L296" s="49"/>
      <c r="M296" s="48"/>
      <c r="N296" s="50">
        <f>I296</f>
        <v>2</v>
      </c>
      <c r="O296" s="43">
        <v>1000000</v>
      </c>
      <c r="P296" s="51">
        <f>O296*N296</f>
        <v>2000000</v>
      </c>
      <c r="Q296" s="104"/>
    </row>
    <row r="297" spans="1:18" x14ac:dyDescent="0.25">
      <c r="A297" s="37"/>
      <c r="B297" s="38"/>
      <c r="C297" s="45" t="s">
        <v>38</v>
      </c>
      <c r="D297" s="46"/>
      <c r="E297" s="46"/>
      <c r="F297" s="45"/>
      <c r="G297" s="45"/>
      <c r="H297" s="47"/>
      <c r="I297" s="45">
        <v>2</v>
      </c>
      <c r="J297" s="48" t="s">
        <v>32</v>
      </c>
      <c r="K297" s="47"/>
      <c r="L297" s="49"/>
      <c r="M297" s="48"/>
      <c r="N297" s="50">
        <f t="shared" ref="N297:N298" si="29">I297</f>
        <v>2</v>
      </c>
      <c r="O297" s="43">
        <v>1000000</v>
      </c>
      <c r="P297" s="51">
        <f>O297*N297</f>
        <v>2000000</v>
      </c>
      <c r="Q297" s="104"/>
    </row>
    <row r="298" spans="1:18" x14ac:dyDescent="0.25">
      <c r="A298" s="37"/>
      <c r="B298" s="38"/>
      <c r="C298" s="45" t="s">
        <v>39</v>
      </c>
      <c r="D298" s="46"/>
      <c r="E298" s="46"/>
      <c r="F298" s="45"/>
      <c r="G298" s="45"/>
      <c r="H298" s="47"/>
      <c r="I298" s="45">
        <v>2</v>
      </c>
      <c r="J298" s="48" t="s">
        <v>32</v>
      </c>
      <c r="K298" s="47"/>
      <c r="L298" s="49"/>
      <c r="M298" s="48"/>
      <c r="N298" s="50">
        <f t="shared" si="29"/>
        <v>2</v>
      </c>
      <c r="O298" s="43">
        <v>2000000</v>
      </c>
      <c r="P298" s="51">
        <f>O298*N298</f>
        <v>4000000</v>
      </c>
      <c r="Q298" s="104"/>
    </row>
    <row r="299" spans="1:18" x14ac:dyDescent="0.25">
      <c r="A299" s="37"/>
      <c r="B299" s="44"/>
      <c r="C299" s="45" t="s">
        <v>29</v>
      </c>
      <c r="D299" s="46"/>
      <c r="E299" s="46"/>
      <c r="F299" s="45">
        <v>30</v>
      </c>
      <c r="G299" s="45" t="s">
        <v>30</v>
      </c>
      <c r="H299" s="47" t="s">
        <v>31</v>
      </c>
      <c r="I299" s="45">
        <v>2</v>
      </c>
      <c r="J299" s="48" t="s">
        <v>32</v>
      </c>
      <c r="K299" s="47" t="s">
        <v>31</v>
      </c>
      <c r="L299" s="49">
        <v>1</v>
      </c>
      <c r="M299" s="48" t="s">
        <v>33</v>
      </c>
      <c r="N299" s="50">
        <f>F299*I299</f>
        <v>60</v>
      </c>
      <c r="O299" s="43">
        <v>64000</v>
      </c>
      <c r="P299" s="51">
        <f>O299*N299</f>
        <v>3840000</v>
      </c>
      <c r="Q299" s="202"/>
    </row>
    <row r="300" spans="1:18" x14ac:dyDescent="0.25">
      <c r="A300" s="37">
        <v>522151</v>
      </c>
      <c r="B300" s="40" t="s">
        <v>40</v>
      </c>
      <c r="C300" s="1"/>
      <c r="D300" s="32"/>
      <c r="E300" s="32"/>
      <c r="F300" s="1"/>
      <c r="G300" s="1"/>
      <c r="H300" s="1"/>
      <c r="I300" s="2"/>
      <c r="J300" s="48"/>
      <c r="K300" s="47"/>
      <c r="L300" s="49"/>
      <c r="M300" s="48"/>
      <c r="N300" s="50"/>
      <c r="O300" s="53"/>
      <c r="P300" s="34">
        <f>SUM(P301:P302)</f>
        <v>29600000</v>
      </c>
      <c r="Q300" s="104"/>
      <c r="R300" s="82"/>
    </row>
    <row r="301" spans="1:18" x14ac:dyDescent="0.25">
      <c r="A301" s="37"/>
      <c r="B301" s="44"/>
      <c r="C301" s="45" t="s">
        <v>41</v>
      </c>
      <c r="D301" s="46"/>
      <c r="E301" s="46"/>
      <c r="F301" s="45">
        <v>4</v>
      </c>
      <c r="G301" s="45" t="s">
        <v>30</v>
      </c>
      <c r="H301" s="47" t="s">
        <v>31</v>
      </c>
      <c r="I301" s="45">
        <v>2</v>
      </c>
      <c r="J301" s="48" t="s">
        <v>42</v>
      </c>
      <c r="K301" s="47" t="s">
        <v>31</v>
      </c>
      <c r="L301" s="49">
        <v>2</v>
      </c>
      <c r="M301" s="48" t="s">
        <v>32</v>
      </c>
      <c r="N301" s="50">
        <f>L301*I301*F301</f>
        <v>16</v>
      </c>
      <c r="O301" s="53">
        <v>1500000</v>
      </c>
      <c r="P301" s="54">
        <f>O301*N301</f>
        <v>24000000</v>
      </c>
      <c r="Q301" s="104"/>
      <c r="R301" s="82"/>
    </row>
    <row r="302" spans="1:18" x14ac:dyDescent="0.25">
      <c r="A302" s="37"/>
      <c r="B302" s="44"/>
      <c r="C302" s="45" t="s">
        <v>43</v>
      </c>
      <c r="D302" s="46"/>
      <c r="E302" s="46"/>
      <c r="F302" s="45">
        <v>2</v>
      </c>
      <c r="G302" s="45" t="s">
        <v>30</v>
      </c>
      <c r="H302" s="47" t="s">
        <v>31</v>
      </c>
      <c r="I302" s="45">
        <v>2</v>
      </c>
      <c r="J302" s="48" t="s">
        <v>42</v>
      </c>
      <c r="K302" s="47" t="s">
        <v>31</v>
      </c>
      <c r="L302" s="49">
        <v>2</v>
      </c>
      <c r="M302" s="48" t="s">
        <v>32</v>
      </c>
      <c r="N302" s="50">
        <f t="shared" ref="N302" si="30">L302*I302*F302</f>
        <v>8</v>
      </c>
      <c r="O302" s="53">
        <v>700000</v>
      </c>
      <c r="P302" s="54">
        <f>O302*N302</f>
        <v>5600000</v>
      </c>
      <c r="Q302" s="104"/>
    </row>
    <row r="303" spans="1:18" x14ac:dyDescent="0.25">
      <c r="A303" s="31" t="s">
        <v>44</v>
      </c>
      <c r="B303" s="56" t="s">
        <v>45</v>
      </c>
      <c r="C303" s="57"/>
      <c r="D303" s="58"/>
      <c r="E303" s="58"/>
      <c r="F303" s="57"/>
      <c r="G303" s="57"/>
      <c r="H303" s="57"/>
      <c r="I303" s="57"/>
      <c r="J303" s="57"/>
      <c r="K303" s="57"/>
      <c r="L303" s="59"/>
      <c r="M303" s="60"/>
      <c r="N303" s="50"/>
      <c r="O303" s="202"/>
      <c r="P303" s="62">
        <f>SUM(P304:P308)</f>
        <v>31750000</v>
      </c>
      <c r="Q303" s="104"/>
    </row>
    <row r="304" spans="1:18" x14ac:dyDescent="0.25">
      <c r="A304" s="37"/>
      <c r="B304" s="44"/>
      <c r="C304" s="45" t="s">
        <v>55</v>
      </c>
      <c r="D304" s="46"/>
      <c r="E304" s="46"/>
      <c r="F304" s="45">
        <v>25</v>
      </c>
      <c r="G304" s="45" t="s">
        <v>30</v>
      </c>
      <c r="H304" s="47" t="s">
        <v>31</v>
      </c>
      <c r="I304" s="45">
        <v>1</v>
      </c>
      <c r="J304" s="48" t="s">
        <v>33</v>
      </c>
      <c r="K304" s="47" t="s">
        <v>31</v>
      </c>
      <c r="L304" s="49">
        <v>1</v>
      </c>
      <c r="M304" s="48" t="s">
        <v>48</v>
      </c>
      <c r="N304" s="50">
        <f>F304*I304*L304</f>
        <v>25</v>
      </c>
      <c r="O304" s="53">
        <v>330000</v>
      </c>
      <c r="P304" s="51">
        <f>O304*N304</f>
        <v>8250000</v>
      </c>
      <c r="Q304" s="104"/>
    </row>
    <row r="305" spans="1:17" x14ac:dyDescent="0.25">
      <c r="A305" s="37"/>
      <c r="B305" s="44"/>
      <c r="C305" s="45" t="s">
        <v>46</v>
      </c>
      <c r="D305" s="46"/>
      <c r="E305" s="46"/>
      <c r="F305" s="45">
        <v>25</v>
      </c>
      <c r="G305" s="45" t="s">
        <v>30</v>
      </c>
      <c r="H305" s="47" t="s">
        <v>31</v>
      </c>
      <c r="I305" s="45">
        <v>1</v>
      </c>
      <c r="J305" s="48" t="s">
        <v>47</v>
      </c>
      <c r="K305" s="47" t="s">
        <v>31</v>
      </c>
      <c r="L305" s="49">
        <v>1</v>
      </c>
      <c r="M305" s="48" t="s">
        <v>48</v>
      </c>
      <c r="N305" s="50">
        <f>F305*I305*L305</f>
        <v>25</v>
      </c>
      <c r="O305" s="53">
        <v>150000</v>
      </c>
      <c r="P305" s="51">
        <f>O305*N305</f>
        <v>3750000</v>
      </c>
      <c r="Q305" s="104"/>
    </row>
    <row r="306" spans="1:17" x14ac:dyDescent="0.25">
      <c r="A306" s="37"/>
      <c r="B306" s="44"/>
      <c r="C306" s="45" t="s">
        <v>56</v>
      </c>
      <c r="D306" s="46"/>
      <c r="E306" s="46"/>
      <c r="F306" s="45">
        <v>25</v>
      </c>
      <c r="G306" s="45" t="s">
        <v>30</v>
      </c>
      <c r="H306" s="47" t="s">
        <v>31</v>
      </c>
      <c r="I306" s="45">
        <v>1</v>
      </c>
      <c r="J306" s="48" t="s">
        <v>33</v>
      </c>
      <c r="K306" s="47" t="s">
        <v>31</v>
      </c>
      <c r="L306" s="49">
        <v>1</v>
      </c>
      <c r="M306" s="48" t="s">
        <v>48</v>
      </c>
      <c r="N306" s="50">
        <f>F306*I306*L306</f>
        <v>25</v>
      </c>
      <c r="O306" s="53">
        <v>130000</v>
      </c>
      <c r="P306" s="51">
        <f>O306*N306</f>
        <v>3250000</v>
      </c>
      <c r="Q306" s="104"/>
    </row>
    <row r="307" spans="1:17" x14ac:dyDescent="0.25">
      <c r="A307" s="37"/>
      <c r="B307" s="44"/>
      <c r="C307" s="45" t="s">
        <v>200</v>
      </c>
      <c r="D307" s="46"/>
      <c r="E307" s="46"/>
      <c r="F307" s="45">
        <v>5</v>
      </c>
      <c r="G307" s="45" t="s">
        <v>30</v>
      </c>
      <c r="H307" s="47" t="s">
        <v>31</v>
      </c>
      <c r="I307" s="45">
        <v>1</v>
      </c>
      <c r="J307" s="48" t="s">
        <v>47</v>
      </c>
      <c r="K307" s="47" t="s">
        <v>31</v>
      </c>
      <c r="L307" s="49">
        <v>2</v>
      </c>
      <c r="M307" s="48" t="s">
        <v>48</v>
      </c>
      <c r="N307" s="50">
        <f>F307*I307*L307</f>
        <v>10</v>
      </c>
      <c r="O307" s="53">
        <v>150000</v>
      </c>
      <c r="P307" s="51">
        <f>O307*N307</f>
        <v>1500000</v>
      </c>
      <c r="Q307" s="104"/>
    </row>
    <row r="308" spans="1:17" x14ac:dyDescent="0.25">
      <c r="A308" s="37"/>
      <c r="B308" s="44"/>
      <c r="C308" s="45" t="s">
        <v>193</v>
      </c>
      <c r="D308" s="46"/>
      <c r="E308" s="46"/>
      <c r="F308" s="45">
        <v>25</v>
      </c>
      <c r="G308" s="45" t="s">
        <v>30</v>
      </c>
      <c r="H308" s="47" t="s">
        <v>31</v>
      </c>
      <c r="I308" s="45">
        <v>1</v>
      </c>
      <c r="J308" s="48" t="s">
        <v>33</v>
      </c>
      <c r="K308" s="47" t="s">
        <v>31</v>
      </c>
      <c r="L308" s="49">
        <v>2</v>
      </c>
      <c r="M308" s="48" t="s">
        <v>48</v>
      </c>
      <c r="N308" s="50">
        <f>F308*I308*L308</f>
        <v>50</v>
      </c>
      <c r="O308" s="53">
        <v>300000</v>
      </c>
      <c r="P308" s="51">
        <f>O308*N308</f>
        <v>15000000</v>
      </c>
      <c r="Q308" s="104"/>
    </row>
    <row r="309" spans="1:17" x14ac:dyDescent="0.25">
      <c r="A309" s="37"/>
      <c r="B309" s="44"/>
      <c r="C309" s="45"/>
      <c r="D309" s="46"/>
      <c r="E309" s="46"/>
      <c r="F309" s="45"/>
      <c r="G309" s="45"/>
      <c r="H309" s="47"/>
      <c r="I309" s="45"/>
      <c r="J309" s="48"/>
      <c r="K309" s="47"/>
      <c r="L309" s="49"/>
      <c r="M309" s="48"/>
      <c r="N309" s="50"/>
      <c r="O309" s="53"/>
      <c r="P309" s="51"/>
      <c r="Q309" s="54"/>
    </row>
    <row r="310" spans="1:17" ht="18" x14ac:dyDescent="0.25">
      <c r="A310" s="37" t="s">
        <v>50</v>
      </c>
      <c r="B310" s="38" t="s">
        <v>190</v>
      </c>
      <c r="C310" s="45"/>
      <c r="D310" s="46"/>
      <c r="E310" s="46"/>
      <c r="F310" s="45"/>
      <c r="G310" s="45"/>
      <c r="H310" s="47"/>
      <c r="I310" s="45"/>
      <c r="J310" s="48"/>
      <c r="K310" s="47"/>
      <c r="L310" s="49"/>
      <c r="M310" s="48"/>
      <c r="N310" s="50"/>
      <c r="O310" s="43"/>
      <c r="P310" s="39">
        <f>P313+P319+P322+P331+P311+P317</f>
        <v>286914000</v>
      </c>
      <c r="Q310" s="216"/>
    </row>
    <row r="311" spans="1:17" x14ac:dyDescent="0.25">
      <c r="A311" s="37">
        <v>521114</v>
      </c>
      <c r="B311" s="38" t="s">
        <v>35</v>
      </c>
      <c r="C311" s="2"/>
      <c r="D311" s="24"/>
      <c r="E311" s="24"/>
      <c r="N311" s="24"/>
      <c r="O311" s="33"/>
      <c r="P311" s="34">
        <f>SUM(P312)</f>
        <v>354000</v>
      </c>
      <c r="Q311" s="216"/>
    </row>
    <row r="312" spans="1:17" x14ac:dyDescent="0.25">
      <c r="A312" s="52"/>
      <c r="B312" s="44"/>
      <c r="C312" s="45" t="s">
        <v>36</v>
      </c>
      <c r="D312" s="46"/>
      <c r="E312" s="46"/>
      <c r="F312" s="45"/>
      <c r="G312" s="45"/>
      <c r="H312" s="47"/>
      <c r="I312" s="45">
        <v>1</v>
      </c>
      <c r="J312" s="48" t="s">
        <v>32</v>
      </c>
      <c r="K312" s="47"/>
      <c r="L312" s="49"/>
      <c r="M312" s="48"/>
      <c r="N312" s="50">
        <f>I312</f>
        <v>1</v>
      </c>
      <c r="O312" s="43">
        <v>354000</v>
      </c>
      <c r="P312" s="51">
        <f>O312*N312</f>
        <v>354000</v>
      </c>
      <c r="Q312" s="216"/>
    </row>
    <row r="313" spans="1:17" x14ac:dyDescent="0.25">
      <c r="A313" s="37">
        <v>521211</v>
      </c>
      <c r="B313" s="40" t="s">
        <v>28</v>
      </c>
      <c r="C313" s="1"/>
      <c r="D313" s="32"/>
      <c r="E313" s="32"/>
      <c r="F313" s="1"/>
      <c r="G313" s="1"/>
      <c r="H313" s="1"/>
      <c r="I313" s="1"/>
      <c r="J313" s="2"/>
      <c r="K313" s="1"/>
      <c r="L313" s="41"/>
      <c r="M313" s="93"/>
      <c r="N313" s="42"/>
      <c r="O313" s="43"/>
      <c r="P313" s="34">
        <f>SUM(P314:P316)</f>
        <v>10960000</v>
      </c>
      <c r="Q313" s="217"/>
    </row>
    <row r="314" spans="1:17" x14ac:dyDescent="0.25">
      <c r="A314" s="37"/>
      <c r="B314" s="38"/>
      <c r="C314" s="45" t="s">
        <v>37</v>
      </c>
      <c r="D314" s="46"/>
      <c r="E314" s="46"/>
      <c r="F314" s="45"/>
      <c r="G314" s="45"/>
      <c r="H314" s="47"/>
      <c r="I314" s="45">
        <v>1</v>
      </c>
      <c r="J314" s="48" t="s">
        <v>32</v>
      </c>
      <c r="K314" s="47"/>
      <c r="L314" s="49"/>
      <c r="M314" s="48"/>
      <c r="N314" s="50">
        <f>I314</f>
        <v>1</v>
      </c>
      <c r="O314" s="43">
        <v>1000000</v>
      </c>
      <c r="P314" s="51">
        <f>O314*N314</f>
        <v>1000000</v>
      </c>
      <c r="Q314" s="216"/>
    </row>
    <row r="315" spans="1:17" x14ac:dyDescent="0.25">
      <c r="A315" s="37"/>
      <c r="B315" s="38"/>
      <c r="C315" s="45" t="s">
        <v>38</v>
      </c>
      <c r="D315" s="46"/>
      <c r="E315" s="46"/>
      <c r="F315" s="45"/>
      <c r="G315" s="45"/>
      <c r="H315" s="47"/>
      <c r="I315" s="45">
        <v>1</v>
      </c>
      <c r="J315" s="48" t="s">
        <v>32</v>
      </c>
      <c r="K315" s="47"/>
      <c r="L315" s="49"/>
      <c r="M315" s="48"/>
      <c r="N315" s="50">
        <f t="shared" ref="N315" si="31">I315</f>
        <v>1</v>
      </c>
      <c r="O315" s="43">
        <v>1000000</v>
      </c>
      <c r="P315" s="51">
        <f>O315*N315</f>
        <v>1000000</v>
      </c>
      <c r="Q315" s="216"/>
    </row>
    <row r="316" spans="1:17" x14ac:dyDescent="0.25">
      <c r="A316" s="37"/>
      <c r="B316" s="44"/>
      <c r="C316" s="45" t="s">
        <v>29</v>
      </c>
      <c r="D316" s="46"/>
      <c r="E316" s="46"/>
      <c r="F316" s="45">
        <v>35</v>
      </c>
      <c r="G316" s="45" t="s">
        <v>30</v>
      </c>
      <c r="H316" s="47" t="s">
        <v>31</v>
      </c>
      <c r="I316" s="45">
        <v>4</v>
      </c>
      <c r="J316" s="48" t="s">
        <v>32</v>
      </c>
      <c r="K316" s="47" t="s">
        <v>31</v>
      </c>
      <c r="L316" s="49">
        <v>1</v>
      </c>
      <c r="M316" s="48" t="s">
        <v>33</v>
      </c>
      <c r="N316" s="50">
        <f>F316*I316</f>
        <v>140</v>
      </c>
      <c r="O316" s="43">
        <v>64000</v>
      </c>
      <c r="P316" s="51">
        <f>O316*N316</f>
        <v>8960000</v>
      </c>
      <c r="Q316" s="216"/>
    </row>
    <row r="317" spans="1:17" x14ac:dyDescent="0.25">
      <c r="A317" s="37">
        <v>521219</v>
      </c>
      <c r="B317" s="40" t="s">
        <v>65</v>
      </c>
      <c r="C317" s="45"/>
      <c r="D317" s="46"/>
      <c r="E317" s="46"/>
      <c r="F317" s="45"/>
      <c r="G317" s="45"/>
      <c r="H317" s="47"/>
      <c r="I317" s="45"/>
      <c r="J317" s="48"/>
      <c r="K317" s="47"/>
      <c r="L317" s="49"/>
      <c r="M317" s="48"/>
      <c r="N317" s="50"/>
      <c r="O317" s="43"/>
      <c r="P317" s="34">
        <f>SUM(P318)</f>
        <v>9200000</v>
      </c>
      <c r="Q317" s="216"/>
    </row>
    <row r="318" spans="1:17" x14ac:dyDescent="0.25">
      <c r="A318" s="37"/>
      <c r="B318" s="38"/>
      <c r="C318" s="45" t="s">
        <v>208</v>
      </c>
      <c r="D318" s="46"/>
      <c r="E318" s="46"/>
      <c r="F318" s="45"/>
      <c r="G318" s="45"/>
      <c r="H318" s="47"/>
      <c r="I318" s="45">
        <v>4</v>
      </c>
      <c r="J318" s="48" t="s">
        <v>32</v>
      </c>
      <c r="K318" s="47"/>
      <c r="L318" s="49"/>
      <c r="M318" s="48"/>
      <c r="N318" s="50">
        <f>I318</f>
        <v>4</v>
      </c>
      <c r="O318" s="43">
        <v>2300000</v>
      </c>
      <c r="P318" s="51">
        <f>O318*N318</f>
        <v>9200000</v>
      </c>
      <c r="Q318" s="216"/>
    </row>
    <row r="319" spans="1:17" x14ac:dyDescent="0.25">
      <c r="A319" s="37">
        <v>522151</v>
      </c>
      <c r="B319" s="40" t="s">
        <v>40</v>
      </c>
      <c r="C319" s="1"/>
      <c r="D319" s="32"/>
      <c r="E319" s="32"/>
      <c r="F319" s="1"/>
      <c r="G319" s="1"/>
      <c r="H319" s="1"/>
      <c r="I319" s="2"/>
      <c r="J319" s="48"/>
      <c r="K319" s="47"/>
      <c r="L319" s="49"/>
      <c r="M319" s="48"/>
      <c r="N319" s="50"/>
      <c r="O319" s="53"/>
      <c r="P319" s="34">
        <f>SUM(P320:P321)</f>
        <v>59200000</v>
      </c>
      <c r="Q319" s="202"/>
    </row>
    <row r="320" spans="1:17" x14ac:dyDescent="0.25">
      <c r="A320" s="37"/>
      <c r="B320" s="44"/>
      <c r="C320" s="45" t="s">
        <v>41</v>
      </c>
      <c r="D320" s="46"/>
      <c r="E320" s="46"/>
      <c r="F320" s="45">
        <v>4</v>
      </c>
      <c r="G320" s="45" t="s">
        <v>30</v>
      </c>
      <c r="H320" s="47" t="s">
        <v>31</v>
      </c>
      <c r="I320" s="45">
        <v>2</v>
      </c>
      <c r="J320" s="48" t="s">
        <v>42</v>
      </c>
      <c r="K320" s="47" t="s">
        <v>31</v>
      </c>
      <c r="L320" s="49">
        <v>4</v>
      </c>
      <c r="M320" s="48" t="s">
        <v>32</v>
      </c>
      <c r="N320" s="50">
        <f>L320*I320*F320</f>
        <v>32</v>
      </c>
      <c r="O320" s="53">
        <v>1500000</v>
      </c>
      <c r="P320" s="54">
        <f>O320*N320</f>
        <v>48000000</v>
      </c>
      <c r="Q320" s="202"/>
    </row>
    <row r="321" spans="1:18" x14ac:dyDescent="0.25">
      <c r="A321" s="37"/>
      <c r="B321" s="44"/>
      <c r="C321" s="45" t="s">
        <v>43</v>
      </c>
      <c r="D321" s="46"/>
      <c r="E321" s="46"/>
      <c r="F321" s="45">
        <v>2</v>
      </c>
      <c r="G321" s="45" t="s">
        <v>30</v>
      </c>
      <c r="H321" s="47" t="s">
        <v>31</v>
      </c>
      <c r="I321" s="45">
        <v>2</v>
      </c>
      <c r="J321" s="48" t="s">
        <v>42</v>
      </c>
      <c r="K321" s="47" t="s">
        <v>31</v>
      </c>
      <c r="L321" s="49">
        <v>4</v>
      </c>
      <c r="M321" s="48" t="s">
        <v>32</v>
      </c>
      <c r="N321" s="50">
        <f t="shared" ref="N321" si="32">L321*I321*F321</f>
        <v>16</v>
      </c>
      <c r="O321" s="53">
        <v>700000</v>
      </c>
      <c r="P321" s="54">
        <f>O321*N321</f>
        <v>11200000</v>
      </c>
      <c r="Q321" s="202"/>
    </row>
    <row r="322" spans="1:18" x14ac:dyDescent="0.25">
      <c r="A322" s="37">
        <v>524111</v>
      </c>
      <c r="B322" s="38" t="s">
        <v>58</v>
      </c>
      <c r="C322" s="10"/>
      <c r="D322" s="64"/>
      <c r="E322" s="64"/>
      <c r="G322" s="10"/>
      <c r="H322" s="10"/>
      <c r="K322" s="11"/>
      <c r="L322" s="49"/>
      <c r="M322" s="48"/>
      <c r="N322" s="50"/>
      <c r="O322" s="53"/>
      <c r="P322" s="34">
        <f>SUM(P324:P330)</f>
        <v>198200000</v>
      </c>
      <c r="Q322" s="202"/>
    </row>
    <row r="323" spans="1:18" x14ac:dyDescent="0.25">
      <c r="A323" s="37"/>
      <c r="B323" s="38"/>
      <c r="C323" s="65" t="s">
        <v>207</v>
      </c>
      <c r="D323" s="66"/>
      <c r="E323" s="66"/>
      <c r="G323" s="10"/>
      <c r="H323" s="10"/>
      <c r="K323" s="11"/>
      <c r="L323" s="49"/>
      <c r="M323" s="48"/>
      <c r="N323" s="50"/>
      <c r="O323" s="53"/>
      <c r="P323" s="51"/>
      <c r="Q323" s="202"/>
    </row>
    <row r="324" spans="1:18" x14ac:dyDescent="0.25">
      <c r="A324" s="37"/>
      <c r="B324" s="44"/>
      <c r="C324" s="10" t="s">
        <v>68</v>
      </c>
      <c r="D324" s="64"/>
      <c r="E324" s="64"/>
      <c r="F324" s="9">
        <v>3</v>
      </c>
      <c r="G324" s="9" t="s">
        <v>30</v>
      </c>
      <c r="H324" s="10" t="s">
        <v>31</v>
      </c>
      <c r="I324" s="12">
        <v>1</v>
      </c>
      <c r="J324" s="10" t="s">
        <v>47</v>
      </c>
      <c r="K324" s="11" t="s">
        <v>31</v>
      </c>
      <c r="L324" s="12">
        <v>4</v>
      </c>
      <c r="M324" s="10" t="s">
        <v>48</v>
      </c>
      <c r="N324" s="50">
        <f>L324*I324*F324</f>
        <v>12</v>
      </c>
      <c r="O324" s="53">
        <v>4500000</v>
      </c>
      <c r="P324" s="54">
        <f>O324*N324</f>
        <v>54000000</v>
      </c>
      <c r="Q324" s="202"/>
    </row>
    <row r="325" spans="1:18" x14ac:dyDescent="0.25">
      <c r="A325" s="37"/>
      <c r="B325" s="44"/>
      <c r="C325" s="10" t="s">
        <v>60</v>
      </c>
      <c r="D325" s="64"/>
      <c r="E325" s="64"/>
      <c r="F325" s="9">
        <v>3</v>
      </c>
      <c r="G325" s="9" t="s">
        <v>30</v>
      </c>
      <c r="H325" s="10" t="s">
        <v>31</v>
      </c>
      <c r="I325" s="12">
        <v>3</v>
      </c>
      <c r="J325" s="10" t="s">
        <v>33</v>
      </c>
      <c r="K325" s="11" t="s">
        <v>31</v>
      </c>
      <c r="L325" s="12">
        <v>4</v>
      </c>
      <c r="M325" s="10" t="s">
        <v>48</v>
      </c>
      <c r="N325" s="50">
        <f>L325*I325*F325</f>
        <v>36</v>
      </c>
      <c r="O325" s="53">
        <v>550000</v>
      </c>
      <c r="P325" s="54">
        <f>O325*N325</f>
        <v>19800000</v>
      </c>
      <c r="Q325" s="202"/>
    </row>
    <row r="326" spans="1:18" x14ac:dyDescent="0.25">
      <c r="A326" s="37"/>
      <c r="B326" s="44"/>
      <c r="C326" s="45" t="s">
        <v>61</v>
      </c>
      <c r="D326" s="46"/>
      <c r="E326" s="46"/>
      <c r="F326" s="45">
        <v>3</v>
      </c>
      <c r="G326" s="45" t="s">
        <v>30</v>
      </c>
      <c r="H326" s="47" t="s">
        <v>31</v>
      </c>
      <c r="I326" s="45">
        <v>2</v>
      </c>
      <c r="J326" s="48" t="s">
        <v>33</v>
      </c>
      <c r="K326" s="47" t="s">
        <v>31</v>
      </c>
      <c r="L326" s="49">
        <v>4</v>
      </c>
      <c r="M326" s="48" t="s">
        <v>48</v>
      </c>
      <c r="N326" s="50">
        <f>L326*I326*F326</f>
        <v>24</v>
      </c>
      <c r="O326" s="53">
        <v>450000</v>
      </c>
      <c r="P326" s="54">
        <f>O326*N326</f>
        <v>10800000</v>
      </c>
      <c r="Q326" s="202"/>
    </row>
    <row r="327" spans="1:18" x14ac:dyDescent="0.25">
      <c r="A327" s="37"/>
      <c r="B327" s="44"/>
      <c r="C327" s="65" t="s">
        <v>102</v>
      </c>
      <c r="D327" s="66"/>
      <c r="E327" s="66"/>
      <c r="F327" s="45"/>
      <c r="G327" s="45"/>
      <c r="H327" s="47"/>
      <c r="I327" s="45"/>
      <c r="J327" s="48"/>
      <c r="K327" s="47"/>
      <c r="L327" s="49"/>
      <c r="M327" s="48"/>
      <c r="N327" s="50"/>
      <c r="O327" s="53"/>
      <c r="P327" s="54"/>
      <c r="Q327" s="202"/>
    </row>
    <row r="328" spans="1:18" x14ac:dyDescent="0.25">
      <c r="A328" s="37"/>
      <c r="B328" s="44"/>
      <c r="C328" s="10" t="s">
        <v>68</v>
      </c>
      <c r="D328" s="64"/>
      <c r="E328" s="64"/>
      <c r="F328" s="9">
        <v>8</v>
      </c>
      <c r="G328" s="9" t="s">
        <v>30</v>
      </c>
      <c r="H328" s="10" t="s">
        <v>31</v>
      </c>
      <c r="I328" s="12">
        <v>1</v>
      </c>
      <c r="J328" s="10" t="s">
        <v>47</v>
      </c>
      <c r="K328" s="11" t="s">
        <v>31</v>
      </c>
      <c r="L328" s="12">
        <v>4</v>
      </c>
      <c r="M328" s="10" t="s">
        <v>48</v>
      </c>
      <c r="N328" s="50">
        <f>L328*I328*F328</f>
        <v>32</v>
      </c>
      <c r="O328" s="53">
        <v>2000000</v>
      </c>
      <c r="P328" s="54">
        <f>O328*N328</f>
        <v>64000000</v>
      </c>
      <c r="Q328" s="202"/>
    </row>
    <row r="329" spans="1:18" x14ac:dyDescent="0.25">
      <c r="A329" s="37"/>
      <c r="B329" s="44"/>
      <c r="C329" s="10" t="s">
        <v>60</v>
      </c>
      <c r="D329" s="64"/>
      <c r="E329" s="64"/>
      <c r="F329" s="9">
        <v>8</v>
      </c>
      <c r="G329" s="9" t="s">
        <v>30</v>
      </c>
      <c r="H329" s="10" t="s">
        <v>31</v>
      </c>
      <c r="I329" s="12">
        <v>2</v>
      </c>
      <c r="J329" s="10" t="s">
        <v>33</v>
      </c>
      <c r="K329" s="11" t="s">
        <v>31</v>
      </c>
      <c r="L329" s="12">
        <v>4</v>
      </c>
      <c r="M329" s="10" t="s">
        <v>48</v>
      </c>
      <c r="N329" s="50">
        <f>L329*I329*F329</f>
        <v>64</v>
      </c>
      <c r="O329" s="53">
        <v>550000</v>
      </c>
      <c r="P329" s="54">
        <f>O329*N329</f>
        <v>35200000</v>
      </c>
      <c r="Q329" s="202"/>
    </row>
    <row r="330" spans="1:18" x14ac:dyDescent="0.25">
      <c r="A330" s="37"/>
      <c r="B330" s="44"/>
      <c r="C330" s="45" t="s">
        <v>61</v>
      </c>
      <c r="D330" s="46"/>
      <c r="E330" s="46"/>
      <c r="F330" s="45">
        <v>8</v>
      </c>
      <c r="G330" s="45" t="s">
        <v>30</v>
      </c>
      <c r="H330" s="47" t="s">
        <v>31</v>
      </c>
      <c r="I330" s="45">
        <v>1</v>
      </c>
      <c r="J330" s="48" t="s">
        <v>33</v>
      </c>
      <c r="K330" s="47" t="s">
        <v>31</v>
      </c>
      <c r="L330" s="49">
        <v>4</v>
      </c>
      <c r="M330" s="48" t="s">
        <v>48</v>
      </c>
      <c r="N330" s="50">
        <f>L330*I330*F330</f>
        <v>32</v>
      </c>
      <c r="O330" s="53">
        <v>450000</v>
      </c>
      <c r="P330" s="54">
        <f>O330*N330</f>
        <v>14400000</v>
      </c>
      <c r="Q330" s="202"/>
    </row>
    <row r="331" spans="1:18" x14ac:dyDescent="0.25">
      <c r="A331" s="31" t="s">
        <v>44</v>
      </c>
      <c r="B331" s="56" t="s">
        <v>45</v>
      </c>
      <c r="C331" s="57"/>
      <c r="D331" s="58"/>
      <c r="E331" s="58"/>
      <c r="F331" s="57"/>
      <c r="G331" s="57"/>
      <c r="H331" s="57"/>
      <c r="I331" s="57"/>
      <c r="J331" s="57"/>
      <c r="K331" s="57"/>
      <c r="L331" s="59"/>
      <c r="M331" s="60"/>
      <c r="N331" s="50"/>
      <c r="O331" s="202"/>
      <c r="P331" s="62">
        <f>SUM(P332)</f>
        <v>9000000</v>
      </c>
      <c r="Q331" s="202"/>
    </row>
    <row r="332" spans="1:18" x14ac:dyDescent="0.25">
      <c r="A332" s="37"/>
      <c r="B332" s="44"/>
      <c r="C332" s="45" t="s">
        <v>46</v>
      </c>
      <c r="D332" s="46"/>
      <c r="E332" s="46"/>
      <c r="F332" s="45">
        <v>15</v>
      </c>
      <c r="G332" s="45" t="s">
        <v>30</v>
      </c>
      <c r="H332" s="47" t="s">
        <v>31</v>
      </c>
      <c r="I332" s="45">
        <v>1</v>
      </c>
      <c r="J332" s="48" t="s">
        <v>47</v>
      </c>
      <c r="K332" s="47" t="s">
        <v>31</v>
      </c>
      <c r="L332" s="49">
        <v>4</v>
      </c>
      <c r="M332" s="48" t="s">
        <v>48</v>
      </c>
      <c r="N332" s="50">
        <f>F332*I332*L332</f>
        <v>60</v>
      </c>
      <c r="O332" s="53">
        <v>150000</v>
      </c>
      <c r="P332" s="51">
        <f>O332*N332</f>
        <v>9000000</v>
      </c>
      <c r="Q332" s="202"/>
    </row>
    <row r="333" spans="1:18" x14ac:dyDescent="0.25">
      <c r="A333" s="24"/>
      <c r="B333" s="38"/>
      <c r="C333" s="45"/>
      <c r="D333" s="46"/>
      <c r="E333" s="46"/>
      <c r="F333" s="45"/>
      <c r="G333" s="45"/>
      <c r="H333" s="47"/>
      <c r="I333" s="45"/>
      <c r="J333" s="48"/>
      <c r="K333" s="47"/>
      <c r="L333" s="49"/>
      <c r="M333" s="48"/>
      <c r="N333" s="50"/>
      <c r="O333" s="43"/>
      <c r="P333" s="51"/>
      <c r="Q333" s="104"/>
    </row>
    <row r="334" spans="1:18" ht="32.25" customHeight="1" x14ac:dyDescent="0.25">
      <c r="A334" s="105" t="s">
        <v>57</v>
      </c>
      <c r="B334" s="363" t="s">
        <v>132</v>
      </c>
      <c r="C334" s="364"/>
      <c r="D334" s="106"/>
      <c r="E334" s="106" t="s">
        <v>104</v>
      </c>
      <c r="F334" s="107"/>
      <c r="G334" s="107"/>
      <c r="H334" s="107"/>
      <c r="I334" s="107"/>
      <c r="J334" s="108"/>
      <c r="K334" s="107"/>
      <c r="L334" s="109"/>
      <c r="M334" s="108"/>
      <c r="N334" s="94"/>
      <c r="O334" s="110"/>
      <c r="P334" s="111">
        <f>P336+P378+P396+P354</f>
        <v>670074000</v>
      </c>
      <c r="Q334" s="112"/>
      <c r="R334" s="82"/>
    </row>
    <row r="335" spans="1:18" x14ac:dyDescent="0.25">
      <c r="A335" s="31"/>
      <c r="B335" s="92"/>
      <c r="C335" s="93"/>
      <c r="D335" s="32"/>
      <c r="E335" s="32"/>
      <c r="F335" s="1"/>
      <c r="G335" s="1"/>
      <c r="H335" s="1"/>
      <c r="I335" s="1"/>
      <c r="J335" s="2"/>
      <c r="K335" s="1"/>
      <c r="L335" s="4"/>
      <c r="M335" s="2"/>
      <c r="N335" s="24"/>
      <c r="O335" s="33"/>
      <c r="P335" s="34"/>
      <c r="Q335" s="104"/>
      <c r="R335" s="82"/>
    </row>
    <row r="336" spans="1:18" ht="18" x14ac:dyDescent="0.25">
      <c r="A336" s="37" t="s">
        <v>26</v>
      </c>
      <c r="B336" s="38" t="s">
        <v>192</v>
      </c>
      <c r="C336" s="1"/>
      <c r="D336" s="32"/>
      <c r="E336" s="32"/>
      <c r="F336" s="1"/>
      <c r="G336" s="1"/>
      <c r="H336" s="1"/>
      <c r="I336" s="1"/>
      <c r="J336" s="2"/>
      <c r="K336" s="1"/>
      <c r="L336" s="4"/>
      <c r="M336" s="2"/>
      <c r="N336" s="24"/>
      <c r="O336" s="33"/>
      <c r="P336" s="39">
        <f>P337+P342+P350+P345</f>
        <v>41390000</v>
      </c>
      <c r="Q336" s="202"/>
      <c r="R336" s="82"/>
    </row>
    <row r="337" spans="1:18" ht="15.75" customHeight="1" x14ac:dyDescent="0.25">
      <c r="A337" s="37">
        <v>521211</v>
      </c>
      <c r="B337" s="40" t="s">
        <v>28</v>
      </c>
      <c r="C337" s="1"/>
      <c r="D337" s="32"/>
      <c r="E337" s="32"/>
      <c r="F337" s="1"/>
      <c r="G337" s="1"/>
      <c r="H337" s="1"/>
      <c r="I337" s="1"/>
      <c r="J337" s="2"/>
      <c r="K337" s="1"/>
      <c r="L337" s="41"/>
      <c r="M337" s="93"/>
      <c r="N337" s="42"/>
      <c r="O337" s="43"/>
      <c r="P337" s="34">
        <f>SUM(P338:P341)</f>
        <v>11840000</v>
      </c>
      <c r="Q337" s="202"/>
    </row>
    <row r="338" spans="1:18" x14ac:dyDescent="0.25">
      <c r="A338" s="37"/>
      <c r="B338" s="38"/>
      <c r="C338" s="45" t="s">
        <v>37</v>
      </c>
      <c r="D338" s="46"/>
      <c r="E338" s="46"/>
      <c r="F338" s="45"/>
      <c r="G338" s="45"/>
      <c r="H338" s="47"/>
      <c r="I338" s="45">
        <v>2</v>
      </c>
      <c r="J338" s="48" t="s">
        <v>32</v>
      </c>
      <c r="K338" s="47"/>
      <c r="L338" s="49"/>
      <c r="M338" s="48"/>
      <c r="N338" s="50">
        <f>I338</f>
        <v>2</v>
      </c>
      <c r="O338" s="43">
        <v>1000000</v>
      </c>
      <c r="P338" s="51">
        <f>O338*N338</f>
        <v>2000000</v>
      </c>
      <c r="Q338" s="202"/>
    </row>
    <row r="339" spans="1:18" x14ac:dyDescent="0.25">
      <c r="A339" s="37"/>
      <c r="B339" s="38"/>
      <c r="C339" s="45" t="s">
        <v>38</v>
      </c>
      <c r="D339" s="46"/>
      <c r="E339" s="46"/>
      <c r="F339" s="45"/>
      <c r="G339" s="45"/>
      <c r="H339" s="47"/>
      <c r="I339" s="45">
        <v>2</v>
      </c>
      <c r="J339" s="48" t="s">
        <v>32</v>
      </c>
      <c r="K339" s="47"/>
      <c r="L339" s="49"/>
      <c r="M339" s="48"/>
      <c r="N339" s="50">
        <f t="shared" ref="N339:N340" si="33">I339</f>
        <v>2</v>
      </c>
      <c r="O339" s="43">
        <v>1000000</v>
      </c>
      <c r="P339" s="51">
        <f>O339*N339</f>
        <v>2000000</v>
      </c>
      <c r="Q339" s="202"/>
    </row>
    <row r="340" spans="1:18" x14ac:dyDescent="0.25">
      <c r="A340" s="37"/>
      <c r="B340" s="38"/>
      <c r="C340" s="45" t="s">
        <v>39</v>
      </c>
      <c r="D340" s="46"/>
      <c r="E340" s="46"/>
      <c r="F340" s="45"/>
      <c r="G340" s="45"/>
      <c r="H340" s="47"/>
      <c r="I340" s="45">
        <v>2</v>
      </c>
      <c r="J340" s="48" t="s">
        <v>32</v>
      </c>
      <c r="K340" s="47"/>
      <c r="L340" s="49"/>
      <c r="M340" s="48"/>
      <c r="N340" s="50">
        <f t="shared" si="33"/>
        <v>2</v>
      </c>
      <c r="O340" s="43">
        <v>2000000</v>
      </c>
      <c r="P340" s="51">
        <f>O340*N340</f>
        <v>4000000</v>
      </c>
      <c r="Q340" s="202"/>
    </row>
    <row r="341" spans="1:18" x14ac:dyDescent="0.25">
      <c r="A341" s="37"/>
      <c r="B341" s="44"/>
      <c r="C341" s="45" t="s">
        <v>29</v>
      </c>
      <c r="D341" s="46"/>
      <c r="E341" s="46"/>
      <c r="F341" s="45">
        <v>30</v>
      </c>
      <c r="G341" s="45" t="s">
        <v>30</v>
      </c>
      <c r="H341" s="47" t="s">
        <v>31</v>
      </c>
      <c r="I341" s="45">
        <v>2</v>
      </c>
      <c r="J341" s="48" t="s">
        <v>32</v>
      </c>
      <c r="K341" s="47" t="s">
        <v>31</v>
      </c>
      <c r="L341" s="49">
        <v>1</v>
      </c>
      <c r="M341" s="48" t="s">
        <v>33</v>
      </c>
      <c r="N341" s="50">
        <f>F341*I341</f>
        <v>60</v>
      </c>
      <c r="O341" s="43">
        <v>64000</v>
      </c>
      <c r="P341" s="51">
        <f>O341*N341</f>
        <v>3840000</v>
      </c>
      <c r="Q341" s="202"/>
    </row>
    <row r="342" spans="1:18" ht="15.75" customHeight="1" x14ac:dyDescent="0.25">
      <c r="A342" s="37">
        <v>522151</v>
      </c>
      <c r="B342" s="40" t="s">
        <v>40</v>
      </c>
      <c r="C342" s="1"/>
      <c r="D342" s="32"/>
      <c r="E342" s="32"/>
      <c r="F342" s="1"/>
      <c r="G342" s="1"/>
      <c r="H342" s="1"/>
      <c r="I342" s="2"/>
      <c r="J342" s="48"/>
      <c r="K342" s="47"/>
      <c r="L342" s="49"/>
      <c r="M342" s="48"/>
      <c r="N342" s="50"/>
      <c r="O342" s="53"/>
      <c r="P342" s="34">
        <f>SUM(P343:P344)</f>
        <v>7400000</v>
      </c>
      <c r="Q342" s="202"/>
    </row>
    <row r="343" spans="1:18" x14ac:dyDescent="0.25">
      <c r="A343" s="37"/>
      <c r="B343" s="44"/>
      <c r="C343" s="45" t="s">
        <v>41</v>
      </c>
      <c r="D343" s="46"/>
      <c r="E343" s="46"/>
      <c r="F343" s="45">
        <v>2</v>
      </c>
      <c r="G343" s="45" t="s">
        <v>30</v>
      </c>
      <c r="H343" s="47" t="s">
        <v>31</v>
      </c>
      <c r="I343" s="45">
        <v>2</v>
      </c>
      <c r="J343" s="48" t="s">
        <v>42</v>
      </c>
      <c r="K343" s="47" t="s">
        <v>31</v>
      </c>
      <c r="L343" s="49">
        <v>1</v>
      </c>
      <c r="M343" s="48" t="s">
        <v>32</v>
      </c>
      <c r="N343" s="50">
        <f>L343*I343*F343</f>
        <v>4</v>
      </c>
      <c r="O343" s="53">
        <v>1500000</v>
      </c>
      <c r="P343" s="54">
        <f>O343*N343</f>
        <v>6000000</v>
      </c>
      <c r="Q343" s="202"/>
    </row>
    <row r="344" spans="1:18" x14ac:dyDescent="0.25">
      <c r="A344" s="37"/>
      <c r="B344" s="44"/>
      <c r="C344" s="45" t="s">
        <v>43</v>
      </c>
      <c r="D344" s="46"/>
      <c r="E344" s="46"/>
      <c r="F344" s="45">
        <v>1</v>
      </c>
      <c r="G344" s="45" t="s">
        <v>30</v>
      </c>
      <c r="H344" s="47" t="s">
        <v>31</v>
      </c>
      <c r="I344" s="45">
        <v>2</v>
      </c>
      <c r="J344" s="48" t="s">
        <v>42</v>
      </c>
      <c r="K344" s="47" t="s">
        <v>31</v>
      </c>
      <c r="L344" s="49">
        <v>1</v>
      </c>
      <c r="M344" s="48" t="s">
        <v>32</v>
      </c>
      <c r="N344" s="50">
        <f t="shared" ref="N344" si="34">L344*I344*F344</f>
        <v>2</v>
      </c>
      <c r="O344" s="53">
        <v>700000</v>
      </c>
      <c r="P344" s="54">
        <f>O344*N344</f>
        <v>1400000</v>
      </c>
      <c r="Q344" s="202"/>
      <c r="R344" s="82"/>
    </row>
    <row r="345" spans="1:18" x14ac:dyDescent="0.25">
      <c r="A345" s="37">
        <v>524111</v>
      </c>
      <c r="B345" s="38" t="s">
        <v>58</v>
      </c>
      <c r="C345" s="10"/>
      <c r="D345" s="64"/>
      <c r="E345" s="64"/>
      <c r="G345" s="10"/>
      <c r="H345" s="10"/>
      <c r="K345" s="11"/>
      <c r="L345" s="49"/>
      <c r="M345" s="48"/>
      <c r="N345" s="50"/>
      <c r="O345" s="53"/>
      <c r="P345" s="34">
        <f>SUM(P347:P349)</f>
        <v>13900000</v>
      </c>
      <c r="Q345" s="202"/>
    </row>
    <row r="346" spans="1:18" x14ac:dyDescent="0.25">
      <c r="A346" s="37"/>
      <c r="B346" s="38"/>
      <c r="C346" s="2" t="s">
        <v>213</v>
      </c>
      <c r="D346" s="64"/>
      <c r="E346" s="64"/>
      <c r="G346" s="10"/>
      <c r="H346" s="10"/>
      <c r="K346" s="11"/>
      <c r="L346" s="49"/>
      <c r="M346" s="48"/>
      <c r="N346" s="50"/>
      <c r="O346" s="53"/>
      <c r="P346" s="34"/>
      <c r="Q346" s="202"/>
    </row>
    <row r="347" spans="1:18" x14ac:dyDescent="0.25">
      <c r="A347" s="37"/>
      <c r="B347" s="44"/>
      <c r="C347" s="10" t="s">
        <v>59</v>
      </c>
      <c r="D347" s="64"/>
      <c r="E347" s="64"/>
      <c r="F347" s="9">
        <v>2</v>
      </c>
      <c r="G347" s="9" t="s">
        <v>30</v>
      </c>
      <c r="H347" s="10" t="s">
        <v>31</v>
      </c>
      <c r="I347" s="12">
        <v>1</v>
      </c>
      <c r="J347" s="10" t="s">
        <v>47</v>
      </c>
      <c r="K347" s="11" t="s">
        <v>31</v>
      </c>
      <c r="L347" s="12">
        <v>1</v>
      </c>
      <c r="M347" s="10" t="s">
        <v>48</v>
      </c>
      <c r="N347" s="50">
        <f>L347*I347*F347</f>
        <v>2</v>
      </c>
      <c r="O347" s="53">
        <v>4500000</v>
      </c>
      <c r="P347" s="54">
        <f>O347*N347</f>
        <v>9000000</v>
      </c>
      <c r="Q347" s="202"/>
    </row>
    <row r="348" spans="1:18" x14ac:dyDescent="0.25">
      <c r="A348" s="37"/>
      <c r="B348" s="44"/>
      <c r="C348" s="10" t="s">
        <v>60</v>
      </c>
      <c r="D348" s="64"/>
      <c r="E348" s="64"/>
      <c r="F348" s="9">
        <v>2</v>
      </c>
      <c r="G348" s="9" t="s">
        <v>30</v>
      </c>
      <c r="H348" s="10" t="s">
        <v>31</v>
      </c>
      <c r="I348" s="12">
        <v>3</v>
      </c>
      <c r="J348" s="10" t="s">
        <v>33</v>
      </c>
      <c r="K348" s="11" t="s">
        <v>31</v>
      </c>
      <c r="L348" s="12">
        <v>1</v>
      </c>
      <c r="M348" s="10" t="s">
        <v>48</v>
      </c>
      <c r="N348" s="50">
        <f>L348*I348*F348</f>
        <v>6</v>
      </c>
      <c r="O348" s="53">
        <v>450000</v>
      </c>
      <c r="P348" s="54">
        <f>O348*N348</f>
        <v>2700000</v>
      </c>
      <c r="Q348" s="202"/>
    </row>
    <row r="349" spans="1:18" x14ac:dyDescent="0.25">
      <c r="A349" s="37"/>
      <c r="B349" s="44"/>
      <c r="C349" s="45" t="s">
        <v>61</v>
      </c>
      <c r="D349" s="46"/>
      <c r="E349" s="46"/>
      <c r="F349" s="45">
        <v>2</v>
      </c>
      <c r="G349" s="45" t="s">
        <v>30</v>
      </c>
      <c r="H349" s="47" t="s">
        <v>31</v>
      </c>
      <c r="I349" s="45">
        <v>2</v>
      </c>
      <c r="J349" s="48" t="s">
        <v>33</v>
      </c>
      <c r="K349" s="47" t="s">
        <v>31</v>
      </c>
      <c r="L349" s="49">
        <v>1</v>
      </c>
      <c r="M349" s="48" t="s">
        <v>48</v>
      </c>
      <c r="N349" s="50">
        <f>L349*I349*F349</f>
        <v>4</v>
      </c>
      <c r="O349" s="53">
        <v>550000</v>
      </c>
      <c r="P349" s="54">
        <f>O349*N349</f>
        <v>2200000</v>
      </c>
      <c r="Q349" s="202"/>
    </row>
    <row r="350" spans="1:18" x14ac:dyDescent="0.25">
      <c r="A350" s="31" t="s">
        <v>44</v>
      </c>
      <c r="B350" s="56" t="s">
        <v>45</v>
      </c>
      <c r="C350" s="57"/>
      <c r="D350" s="58"/>
      <c r="E350" s="58"/>
      <c r="F350" s="57"/>
      <c r="G350" s="57"/>
      <c r="H350" s="57"/>
      <c r="I350" s="57"/>
      <c r="J350" s="57"/>
      <c r="K350" s="57"/>
      <c r="L350" s="59"/>
      <c r="M350" s="60"/>
      <c r="N350" s="50"/>
      <c r="O350" s="202"/>
      <c r="P350" s="62">
        <f>SUM(P351:P352)</f>
        <v>8250000</v>
      </c>
      <c r="Q350" s="202"/>
      <c r="R350" s="82"/>
    </row>
    <row r="351" spans="1:18" x14ac:dyDescent="0.25">
      <c r="A351" s="37"/>
      <c r="B351" s="44"/>
      <c r="C351" s="45" t="s">
        <v>193</v>
      </c>
      <c r="D351" s="46"/>
      <c r="E351" s="46"/>
      <c r="F351" s="45">
        <v>25</v>
      </c>
      <c r="G351" s="45" t="s">
        <v>30</v>
      </c>
      <c r="H351" s="47" t="s">
        <v>31</v>
      </c>
      <c r="I351" s="45">
        <v>1</v>
      </c>
      <c r="J351" s="48" t="s">
        <v>33</v>
      </c>
      <c r="K351" s="47" t="s">
        <v>31</v>
      </c>
      <c r="L351" s="49">
        <v>1</v>
      </c>
      <c r="M351" s="48" t="s">
        <v>48</v>
      </c>
      <c r="N351" s="50">
        <f>F351*I351*L351</f>
        <v>25</v>
      </c>
      <c r="O351" s="53">
        <v>300000</v>
      </c>
      <c r="P351" s="51">
        <f>O351*N351</f>
        <v>7500000</v>
      </c>
      <c r="Q351" s="202"/>
    </row>
    <row r="352" spans="1:18" x14ac:dyDescent="0.25">
      <c r="A352" s="37"/>
      <c r="B352" s="44"/>
      <c r="C352" s="45" t="s">
        <v>212</v>
      </c>
      <c r="D352" s="46"/>
      <c r="E352" s="46"/>
      <c r="F352" s="45">
        <v>5</v>
      </c>
      <c r="G352" s="45" t="s">
        <v>30</v>
      </c>
      <c r="H352" s="47" t="s">
        <v>31</v>
      </c>
      <c r="I352" s="45">
        <v>1</v>
      </c>
      <c r="J352" s="48" t="s">
        <v>47</v>
      </c>
      <c r="K352" s="47" t="s">
        <v>31</v>
      </c>
      <c r="L352" s="49">
        <v>1</v>
      </c>
      <c r="M352" s="48" t="s">
        <v>48</v>
      </c>
      <c r="N352" s="50">
        <f>F352*I352*L352</f>
        <v>5</v>
      </c>
      <c r="O352" s="53">
        <v>150000</v>
      </c>
      <c r="P352" s="51">
        <f>O352*N352</f>
        <v>750000</v>
      </c>
      <c r="Q352" s="202"/>
    </row>
    <row r="353" spans="1:18" x14ac:dyDescent="0.25">
      <c r="A353" s="37"/>
      <c r="B353" s="44"/>
      <c r="C353" s="45"/>
      <c r="D353" s="46"/>
      <c r="E353" s="46"/>
      <c r="F353" s="45"/>
      <c r="G353" s="45"/>
      <c r="H353" s="47"/>
      <c r="I353" s="45"/>
      <c r="J353" s="48"/>
      <c r="K353" s="47"/>
      <c r="L353" s="49"/>
      <c r="M353" s="48"/>
      <c r="N353" s="50"/>
      <c r="O353" s="43"/>
      <c r="P353" s="51"/>
      <c r="Q353" s="202"/>
    </row>
    <row r="354" spans="1:18" ht="18" x14ac:dyDescent="0.25">
      <c r="A354" s="37" t="s">
        <v>34</v>
      </c>
      <c r="B354" s="38" t="s">
        <v>105</v>
      </c>
      <c r="C354" s="45"/>
      <c r="D354" s="46"/>
      <c r="E354" s="46"/>
      <c r="F354" s="45"/>
      <c r="G354" s="45"/>
      <c r="H354" s="47"/>
      <c r="I354" s="45"/>
      <c r="J354" s="48"/>
      <c r="K354" s="47"/>
      <c r="L354" s="49"/>
      <c r="M354" s="48"/>
      <c r="N354" s="50"/>
      <c r="O354" s="43"/>
      <c r="P354" s="39">
        <f>P357+P362+P369+P355+P365</f>
        <v>287920000</v>
      </c>
      <c r="Q354" s="202"/>
    </row>
    <row r="355" spans="1:18" x14ac:dyDescent="0.25">
      <c r="A355" s="37">
        <v>521114</v>
      </c>
      <c r="B355" s="38" t="s">
        <v>35</v>
      </c>
      <c r="C355" s="2"/>
      <c r="D355" s="24"/>
      <c r="E355" s="24"/>
      <c r="N355" s="24"/>
      <c r="O355" s="33"/>
      <c r="P355" s="34">
        <f>SUM(P356)</f>
        <v>1250000</v>
      </c>
      <c r="Q355" s="202"/>
    </row>
    <row r="356" spans="1:18" x14ac:dyDescent="0.25">
      <c r="A356" s="52"/>
      <c r="B356" s="44"/>
      <c r="C356" s="45" t="s">
        <v>36</v>
      </c>
      <c r="D356" s="46"/>
      <c r="E356" s="46"/>
      <c r="F356" s="45"/>
      <c r="G356" s="45"/>
      <c r="H356" s="47"/>
      <c r="I356" s="45">
        <v>5</v>
      </c>
      <c r="J356" s="48" t="s">
        <v>32</v>
      </c>
      <c r="K356" s="47"/>
      <c r="L356" s="49"/>
      <c r="M356" s="48"/>
      <c r="N356" s="50">
        <f>I356</f>
        <v>5</v>
      </c>
      <c r="O356" s="43">
        <v>250000</v>
      </c>
      <c r="P356" s="51">
        <f>O356*N356</f>
        <v>1250000</v>
      </c>
      <c r="Q356" s="202"/>
    </row>
    <row r="357" spans="1:18" x14ac:dyDescent="0.25">
      <c r="A357" s="37">
        <v>521211</v>
      </c>
      <c r="B357" s="40" t="s">
        <v>28</v>
      </c>
      <c r="C357" s="1"/>
      <c r="D357" s="32"/>
      <c r="E357" s="32"/>
      <c r="F357" s="1"/>
      <c r="G357" s="1"/>
      <c r="H357" s="1"/>
      <c r="I357" s="1"/>
      <c r="J357" s="2"/>
      <c r="K357" s="1"/>
      <c r="L357" s="41"/>
      <c r="M357" s="93"/>
      <c r="N357" s="42"/>
      <c r="O357" s="43"/>
      <c r="P357" s="34">
        <f>SUM(P358:P360)</f>
        <v>22500000</v>
      </c>
      <c r="Q357" s="202"/>
    </row>
    <row r="358" spans="1:18" x14ac:dyDescent="0.25">
      <c r="A358" s="37"/>
      <c r="B358" s="38"/>
      <c r="C358" s="45" t="s">
        <v>37</v>
      </c>
      <c r="D358" s="46"/>
      <c r="E358" s="46"/>
      <c r="F358" s="45"/>
      <c r="G358" s="45"/>
      <c r="H358" s="47"/>
      <c r="I358" s="45">
        <v>5</v>
      </c>
      <c r="J358" s="48" t="s">
        <v>32</v>
      </c>
      <c r="K358" s="47"/>
      <c r="L358" s="49"/>
      <c r="M358" s="48"/>
      <c r="N358" s="50">
        <f>I358</f>
        <v>5</v>
      </c>
      <c r="O358" s="43">
        <v>1000000</v>
      </c>
      <c r="P358" s="51">
        <f>O358*N358</f>
        <v>5000000</v>
      </c>
      <c r="Q358" s="202"/>
    </row>
    <row r="359" spans="1:18" x14ac:dyDescent="0.25">
      <c r="A359" s="37"/>
      <c r="B359" s="38"/>
      <c r="C359" s="45" t="s">
        <v>38</v>
      </c>
      <c r="D359" s="46"/>
      <c r="E359" s="46"/>
      <c r="F359" s="45"/>
      <c r="G359" s="45"/>
      <c r="H359" s="47"/>
      <c r="I359" s="45">
        <v>5</v>
      </c>
      <c r="J359" s="48" t="s">
        <v>32</v>
      </c>
      <c r="K359" s="47"/>
      <c r="L359" s="49"/>
      <c r="M359" s="48"/>
      <c r="N359" s="50">
        <f t="shared" ref="N359:N360" si="35">I359</f>
        <v>5</v>
      </c>
      <c r="O359" s="43">
        <v>1000000</v>
      </c>
      <c r="P359" s="51">
        <f>O359*N359</f>
        <v>5000000</v>
      </c>
      <c r="Q359" s="202"/>
    </row>
    <row r="360" spans="1:18" x14ac:dyDescent="0.25">
      <c r="A360" s="37"/>
      <c r="B360" s="38"/>
      <c r="C360" s="45" t="s">
        <v>39</v>
      </c>
      <c r="D360" s="46"/>
      <c r="E360" s="46"/>
      <c r="F360" s="45"/>
      <c r="G360" s="45"/>
      <c r="H360" s="47"/>
      <c r="I360" s="45">
        <v>5</v>
      </c>
      <c r="J360" s="48" t="s">
        <v>32</v>
      </c>
      <c r="K360" s="47"/>
      <c r="L360" s="49"/>
      <c r="M360" s="48"/>
      <c r="N360" s="50">
        <f t="shared" si="35"/>
        <v>5</v>
      </c>
      <c r="O360" s="43">
        <v>2500000</v>
      </c>
      <c r="P360" s="51">
        <f>O360*N360</f>
        <v>12500000</v>
      </c>
      <c r="Q360" s="202"/>
    </row>
    <row r="361" spans="1:18" x14ac:dyDescent="0.25">
      <c r="A361" s="37"/>
      <c r="B361" s="44"/>
      <c r="C361" s="45" t="s">
        <v>29</v>
      </c>
      <c r="D361" s="46"/>
      <c r="E361" s="46"/>
      <c r="F361" s="45">
        <v>30</v>
      </c>
      <c r="G361" s="45" t="s">
        <v>30</v>
      </c>
      <c r="H361" s="47" t="s">
        <v>31</v>
      </c>
      <c r="I361" s="45">
        <v>6</v>
      </c>
      <c r="J361" s="48" t="s">
        <v>32</v>
      </c>
      <c r="K361" s="47" t="s">
        <v>31</v>
      </c>
      <c r="L361" s="49">
        <v>1</v>
      </c>
      <c r="M361" s="48" t="s">
        <v>33</v>
      </c>
      <c r="N361" s="50">
        <f>F361*I361</f>
        <v>180</v>
      </c>
      <c r="O361" s="43">
        <v>64000</v>
      </c>
      <c r="P361" s="51">
        <f>O361*N361</f>
        <v>11520000</v>
      </c>
      <c r="Q361" s="202"/>
    </row>
    <row r="362" spans="1:18" x14ac:dyDescent="0.25">
      <c r="A362" s="37">
        <v>522151</v>
      </c>
      <c r="B362" s="40" t="s">
        <v>40</v>
      </c>
      <c r="C362" s="1"/>
      <c r="D362" s="32"/>
      <c r="E362" s="32"/>
      <c r="F362" s="1"/>
      <c r="G362" s="1"/>
      <c r="H362" s="1"/>
      <c r="I362" s="2"/>
      <c r="J362" s="48"/>
      <c r="K362" s="47"/>
      <c r="L362" s="49"/>
      <c r="M362" s="48"/>
      <c r="N362" s="50"/>
      <c r="O362" s="53"/>
      <c r="P362" s="34">
        <f>SUM(P363:P364)</f>
        <v>88800000</v>
      </c>
      <c r="Q362" s="202"/>
    </row>
    <row r="363" spans="1:18" x14ac:dyDescent="0.25">
      <c r="A363" s="37"/>
      <c r="B363" s="44"/>
      <c r="C363" s="45" t="s">
        <v>41</v>
      </c>
      <c r="D363" s="46"/>
      <c r="E363" s="46"/>
      <c r="F363" s="45">
        <v>4</v>
      </c>
      <c r="G363" s="45" t="s">
        <v>30</v>
      </c>
      <c r="H363" s="47" t="s">
        <v>31</v>
      </c>
      <c r="I363" s="45">
        <v>2</v>
      </c>
      <c r="J363" s="48" t="s">
        <v>42</v>
      </c>
      <c r="K363" s="47" t="s">
        <v>31</v>
      </c>
      <c r="L363" s="49">
        <v>6</v>
      </c>
      <c r="M363" s="48" t="s">
        <v>32</v>
      </c>
      <c r="N363" s="50">
        <f t="shared" ref="N363:N364" si="36">L363*I363*F363</f>
        <v>48</v>
      </c>
      <c r="O363" s="53">
        <v>1500000</v>
      </c>
      <c r="P363" s="54">
        <f>O363*N363</f>
        <v>72000000</v>
      </c>
      <c r="Q363" s="202"/>
      <c r="R363" s="82"/>
    </row>
    <row r="364" spans="1:18" x14ac:dyDescent="0.25">
      <c r="A364" s="37"/>
      <c r="B364" s="44"/>
      <c r="C364" s="45" t="s">
        <v>43</v>
      </c>
      <c r="D364" s="46"/>
      <c r="E364" s="46"/>
      <c r="F364" s="45">
        <v>2</v>
      </c>
      <c r="G364" s="45" t="s">
        <v>30</v>
      </c>
      <c r="H364" s="47" t="s">
        <v>31</v>
      </c>
      <c r="I364" s="45">
        <v>2</v>
      </c>
      <c r="J364" s="48" t="s">
        <v>42</v>
      </c>
      <c r="K364" s="47" t="s">
        <v>31</v>
      </c>
      <c r="L364" s="49">
        <v>6</v>
      </c>
      <c r="M364" s="48" t="s">
        <v>32</v>
      </c>
      <c r="N364" s="50">
        <f t="shared" si="36"/>
        <v>24</v>
      </c>
      <c r="O364" s="53">
        <v>700000</v>
      </c>
      <c r="P364" s="54">
        <f>O364*N364</f>
        <v>16800000</v>
      </c>
      <c r="Q364" s="202"/>
      <c r="R364" s="82"/>
    </row>
    <row r="365" spans="1:18" x14ac:dyDescent="0.25">
      <c r="A365" s="55" t="s">
        <v>195</v>
      </c>
      <c r="B365" s="56" t="s">
        <v>58</v>
      </c>
      <c r="C365" s="57"/>
      <c r="D365" s="58"/>
      <c r="E365" s="58"/>
      <c r="F365" s="57"/>
      <c r="G365" s="57"/>
      <c r="H365" s="57"/>
      <c r="I365" s="57"/>
      <c r="J365" s="57"/>
      <c r="K365" s="57"/>
      <c r="L365" s="59"/>
      <c r="M365" s="60"/>
      <c r="N365" s="50"/>
      <c r="O365" s="202"/>
      <c r="P365" s="62">
        <f>SUM(P366:P368)</f>
        <v>64120000</v>
      </c>
      <c r="Q365" s="202"/>
    </row>
    <row r="366" spans="1:18" x14ac:dyDescent="0.25">
      <c r="A366" s="37"/>
      <c r="B366" s="44"/>
      <c r="C366" s="45" t="s">
        <v>61</v>
      </c>
      <c r="D366" s="46"/>
      <c r="E366" s="46"/>
      <c r="F366" s="45">
        <v>10</v>
      </c>
      <c r="G366" s="45" t="s">
        <v>30</v>
      </c>
      <c r="H366" s="47" t="s">
        <v>31</v>
      </c>
      <c r="I366" s="45">
        <v>1</v>
      </c>
      <c r="J366" s="48" t="s">
        <v>33</v>
      </c>
      <c r="K366" s="47" t="s">
        <v>31</v>
      </c>
      <c r="L366" s="49">
        <v>1</v>
      </c>
      <c r="M366" s="48" t="s">
        <v>48</v>
      </c>
      <c r="N366" s="50">
        <f>F366*I366*L366</f>
        <v>10</v>
      </c>
      <c r="O366" s="53">
        <v>650000</v>
      </c>
      <c r="P366" s="51">
        <f>O366*N366</f>
        <v>6500000</v>
      </c>
      <c r="Q366" s="202"/>
    </row>
    <row r="367" spans="1:18" x14ac:dyDescent="0.25">
      <c r="A367" s="37"/>
      <c r="B367" s="44"/>
      <c r="C367" s="45" t="s">
        <v>64</v>
      </c>
      <c r="D367" s="46"/>
      <c r="E367" s="46"/>
      <c r="F367" s="45">
        <v>10</v>
      </c>
      <c r="G367" s="45" t="s">
        <v>30</v>
      </c>
      <c r="H367" s="47" t="s">
        <v>31</v>
      </c>
      <c r="I367" s="45">
        <v>1</v>
      </c>
      <c r="J367" s="48" t="s">
        <v>47</v>
      </c>
      <c r="K367" s="47" t="s">
        <v>31</v>
      </c>
      <c r="L367" s="49">
        <v>1</v>
      </c>
      <c r="M367" s="48" t="s">
        <v>48</v>
      </c>
      <c r="N367" s="50">
        <f>F367*I367*L367</f>
        <v>10</v>
      </c>
      <c r="O367" s="53">
        <v>5232000</v>
      </c>
      <c r="P367" s="51">
        <f>O367*N367</f>
        <v>52320000</v>
      </c>
      <c r="Q367" s="202"/>
    </row>
    <row r="368" spans="1:18" x14ac:dyDescent="0.25">
      <c r="A368" s="37"/>
      <c r="B368" s="44"/>
      <c r="C368" s="45" t="s">
        <v>194</v>
      </c>
      <c r="D368" s="46"/>
      <c r="E368" s="46"/>
      <c r="F368" s="45">
        <v>10</v>
      </c>
      <c r="G368" s="45" t="s">
        <v>30</v>
      </c>
      <c r="H368" s="47" t="s">
        <v>31</v>
      </c>
      <c r="I368" s="45">
        <v>1</v>
      </c>
      <c r="J368" s="48" t="s">
        <v>33</v>
      </c>
      <c r="K368" s="47" t="s">
        <v>31</v>
      </c>
      <c r="L368" s="49">
        <v>1</v>
      </c>
      <c r="M368" s="48" t="s">
        <v>48</v>
      </c>
      <c r="N368" s="50">
        <f>F368*I368*L368</f>
        <v>10</v>
      </c>
      <c r="O368" s="53">
        <v>530000</v>
      </c>
      <c r="P368" s="51">
        <f>O368*N368</f>
        <v>5300000</v>
      </c>
      <c r="Q368" s="202"/>
    </row>
    <row r="369" spans="1:18" x14ac:dyDescent="0.25">
      <c r="A369" s="55" t="s">
        <v>44</v>
      </c>
      <c r="B369" s="56" t="s">
        <v>45</v>
      </c>
      <c r="C369" s="57"/>
      <c r="D369" s="58"/>
      <c r="E369" s="58"/>
      <c r="F369" s="57"/>
      <c r="G369" s="57"/>
      <c r="H369" s="57"/>
      <c r="I369" s="57"/>
      <c r="J369" s="57"/>
      <c r="K369" s="57"/>
      <c r="L369" s="59"/>
      <c r="M369" s="60"/>
      <c r="N369" s="50"/>
      <c r="O369" s="202"/>
      <c r="P369" s="62">
        <f>SUM(P370:P376)</f>
        <v>111250000</v>
      </c>
      <c r="Q369" s="54" t="s">
        <v>94</v>
      </c>
    </row>
    <row r="370" spans="1:18" ht="15.75" customHeight="1" x14ac:dyDescent="0.25">
      <c r="A370" s="37"/>
      <c r="B370" s="44"/>
      <c r="C370" s="45" t="s">
        <v>220</v>
      </c>
      <c r="D370" s="46"/>
      <c r="E370" s="46"/>
      <c r="F370" s="45">
        <v>10</v>
      </c>
      <c r="G370" s="45" t="s">
        <v>30</v>
      </c>
      <c r="H370" s="47" t="s">
        <v>31</v>
      </c>
      <c r="I370" s="45">
        <v>2</v>
      </c>
      <c r="J370" s="48" t="s">
        <v>33</v>
      </c>
      <c r="K370" s="47" t="s">
        <v>31</v>
      </c>
      <c r="L370" s="49">
        <v>1</v>
      </c>
      <c r="M370" s="48" t="s">
        <v>48</v>
      </c>
      <c r="N370" s="50">
        <f t="shared" ref="N370:N376" si="37">F370*I370*L370</f>
        <v>20</v>
      </c>
      <c r="O370" s="53">
        <v>650000</v>
      </c>
      <c r="P370" s="51">
        <f t="shared" ref="P370:P376" si="38">O370*N370</f>
        <v>13000000</v>
      </c>
      <c r="Q370" s="358" t="s">
        <v>110</v>
      </c>
    </row>
    <row r="371" spans="1:18" x14ac:dyDescent="0.25">
      <c r="A371" s="37"/>
      <c r="B371" s="44"/>
      <c r="C371" s="45" t="s">
        <v>221</v>
      </c>
      <c r="D371" s="46"/>
      <c r="E371" s="46"/>
      <c r="F371" s="45">
        <v>10</v>
      </c>
      <c r="G371" s="45" t="s">
        <v>30</v>
      </c>
      <c r="H371" s="47" t="s">
        <v>31</v>
      </c>
      <c r="I371" s="45">
        <v>2</v>
      </c>
      <c r="J371" s="48" t="s">
        <v>33</v>
      </c>
      <c r="K371" s="47" t="s">
        <v>31</v>
      </c>
      <c r="L371" s="49">
        <v>1</v>
      </c>
      <c r="M371" s="48" t="s">
        <v>48</v>
      </c>
      <c r="N371" s="50">
        <f t="shared" si="37"/>
        <v>20</v>
      </c>
      <c r="O371" s="53">
        <v>150000</v>
      </c>
      <c r="P371" s="51">
        <f t="shared" si="38"/>
        <v>3000000</v>
      </c>
      <c r="Q371" s="358"/>
    </row>
    <row r="372" spans="1:18" x14ac:dyDescent="0.25">
      <c r="A372" s="37"/>
      <c r="B372" s="44"/>
      <c r="C372" s="45" t="s">
        <v>222</v>
      </c>
      <c r="D372" s="46"/>
      <c r="E372" s="46"/>
      <c r="F372" s="45">
        <v>25</v>
      </c>
      <c r="G372" s="45" t="s">
        <v>30</v>
      </c>
      <c r="H372" s="47" t="s">
        <v>31</v>
      </c>
      <c r="I372" s="45">
        <v>1</v>
      </c>
      <c r="J372" s="48" t="s">
        <v>33</v>
      </c>
      <c r="K372" s="47" t="s">
        <v>31</v>
      </c>
      <c r="L372" s="49">
        <v>3</v>
      </c>
      <c r="M372" s="48" t="s">
        <v>48</v>
      </c>
      <c r="N372" s="50">
        <f t="shared" si="37"/>
        <v>75</v>
      </c>
      <c r="O372" s="53">
        <v>330000</v>
      </c>
      <c r="P372" s="51">
        <f t="shared" si="38"/>
        <v>24750000</v>
      </c>
      <c r="Q372" s="358"/>
    </row>
    <row r="373" spans="1:18" ht="15.75" customHeight="1" x14ac:dyDescent="0.25">
      <c r="A373" s="37"/>
      <c r="B373" s="44"/>
      <c r="C373" s="45" t="s">
        <v>223</v>
      </c>
      <c r="D373" s="46"/>
      <c r="E373" s="46"/>
      <c r="F373" s="45">
        <v>25</v>
      </c>
      <c r="G373" s="45" t="s">
        <v>30</v>
      </c>
      <c r="H373" s="47" t="s">
        <v>31</v>
      </c>
      <c r="I373" s="45">
        <v>1</v>
      </c>
      <c r="J373" s="48" t="s">
        <v>47</v>
      </c>
      <c r="K373" s="47" t="s">
        <v>31</v>
      </c>
      <c r="L373" s="49">
        <v>3</v>
      </c>
      <c r="M373" s="48" t="s">
        <v>48</v>
      </c>
      <c r="N373" s="50">
        <f t="shared" si="37"/>
        <v>75</v>
      </c>
      <c r="O373" s="53">
        <v>150000</v>
      </c>
      <c r="P373" s="51">
        <f t="shared" si="38"/>
        <v>11250000</v>
      </c>
      <c r="Q373" s="359" t="s">
        <v>217</v>
      </c>
    </row>
    <row r="374" spans="1:18" x14ac:dyDescent="0.25">
      <c r="A374" s="37"/>
      <c r="B374" s="44"/>
      <c r="C374" s="45" t="s">
        <v>229</v>
      </c>
      <c r="D374" s="46"/>
      <c r="E374" s="46"/>
      <c r="F374" s="45">
        <v>25</v>
      </c>
      <c r="G374" s="45" t="s">
        <v>30</v>
      </c>
      <c r="H374" s="47" t="s">
        <v>31</v>
      </c>
      <c r="I374" s="45">
        <v>1</v>
      </c>
      <c r="J374" s="48" t="s">
        <v>33</v>
      </c>
      <c r="K374" s="47" t="s">
        <v>31</v>
      </c>
      <c r="L374" s="49">
        <v>3</v>
      </c>
      <c r="M374" s="48" t="s">
        <v>48</v>
      </c>
      <c r="N374" s="50">
        <f t="shared" si="37"/>
        <v>75</v>
      </c>
      <c r="O374" s="53">
        <v>130000</v>
      </c>
      <c r="P374" s="51">
        <f t="shared" si="38"/>
        <v>9750000</v>
      </c>
      <c r="Q374" s="359"/>
    </row>
    <row r="375" spans="1:18" x14ac:dyDescent="0.25">
      <c r="A375" s="37"/>
      <c r="B375" s="44"/>
      <c r="C375" s="45" t="s">
        <v>200</v>
      </c>
      <c r="D375" s="46"/>
      <c r="E375" s="46"/>
      <c r="F375" s="45">
        <v>5</v>
      </c>
      <c r="G375" s="45" t="s">
        <v>30</v>
      </c>
      <c r="H375" s="47" t="s">
        <v>31</v>
      </c>
      <c r="I375" s="45">
        <v>1</v>
      </c>
      <c r="J375" s="48" t="s">
        <v>47</v>
      </c>
      <c r="K375" s="47" t="s">
        <v>31</v>
      </c>
      <c r="L375" s="49">
        <v>6</v>
      </c>
      <c r="M375" s="48" t="s">
        <v>48</v>
      </c>
      <c r="N375" s="50">
        <f t="shared" si="37"/>
        <v>30</v>
      </c>
      <c r="O375" s="53">
        <v>150000</v>
      </c>
      <c r="P375" s="51">
        <f t="shared" si="38"/>
        <v>4500000</v>
      </c>
      <c r="Q375" s="359"/>
    </row>
    <row r="376" spans="1:18" x14ac:dyDescent="0.25">
      <c r="A376" s="37"/>
      <c r="B376" s="44"/>
      <c r="C376" s="45" t="s">
        <v>193</v>
      </c>
      <c r="D376" s="46"/>
      <c r="E376" s="46"/>
      <c r="F376" s="45">
        <v>25</v>
      </c>
      <c r="G376" s="45" t="s">
        <v>30</v>
      </c>
      <c r="H376" s="47" t="s">
        <v>31</v>
      </c>
      <c r="I376" s="45">
        <v>1</v>
      </c>
      <c r="J376" s="48" t="s">
        <v>33</v>
      </c>
      <c r="K376" s="47" t="s">
        <v>31</v>
      </c>
      <c r="L376" s="49">
        <v>6</v>
      </c>
      <c r="M376" s="48" t="s">
        <v>48</v>
      </c>
      <c r="N376" s="50">
        <f t="shared" si="37"/>
        <v>150</v>
      </c>
      <c r="O376" s="53">
        <v>300000</v>
      </c>
      <c r="P376" s="51">
        <f t="shared" si="38"/>
        <v>45000000</v>
      </c>
      <c r="Q376" s="359"/>
    </row>
    <row r="377" spans="1:18" x14ac:dyDescent="0.25">
      <c r="A377" s="37"/>
      <c r="B377" s="44"/>
      <c r="C377" s="45"/>
      <c r="D377" s="46"/>
      <c r="E377" s="46"/>
      <c r="F377" s="45"/>
      <c r="G377" s="45"/>
      <c r="H377" s="47"/>
      <c r="I377" s="45"/>
      <c r="J377" s="48"/>
      <c r="K377" s="47"/>
      <c r="L377" s="49"/>
      <c r="M377" s="48"/>
      <c r="N377" s="50"/>
      <c r="O377" s="53"/>
      <c r="P377" s="51"/>
      <c r="Q377" s="359"/>
    </row>
    <row r="378" spans="1:18" ht="18" x14ac:dyDescent="0.25">
      <c r="A378" s="37" t="s">
        <v>49</v>
      </c>
      <c r="B378" s="38" t="s">
        <v>191</v>
      </c>
      <c r="C378" s="2"/>
      <c r="D378" s="63"/>
      <c r="E378" s="63"/>
      <c r="F378" s="2"/>
      <c r="G378" s="2"/>
      <c r="H378" s="2"/>
      <c r="I378" s="1"/>
      <c r="J378" s="2"/>
      <c r="K378" s="1"/>
      <c r="L378" s="41"/>
      <c r="M378" s="93"/>
      <c r="N378" s="42"/>
      <c r="O378" s="43"/>
      <c r="P378" s="39">
        <f>P381+P386+P389+P379</f>
        <v>69850000</v>
      </c>
      <c r="Q378" s="202"/>
      <c r="R378" s="82"/>
    </row>
    <row r="379" spans="1:18" x14ac:dyDescent="0.25">
      <c r="A379" s="37">
        <v>521114</v>
      </c>
      <c r="B379" s="38" t="s">
        <v>35</v>
      </c>
      <c r="C379" s="2"/>
      <c r="D379" s="24"/>
      <c r="E379" s="24"/>
      <c r="N379" s="24"/>
      <c r="O379" s="33"/>
      <c r="P379" s="34">
        <f>SUM(P380)</f>
        <v>500000</v>
      </c>
      <c r="Q379" s="202"/>
    </row>
    <row r="380" spans="1:18" x14ac:dyDescent="0.25">
      <c r="A380" s="52"/>
      <c r="B380" s="44"/>
      <c r="C380" s="45" t="s">
        <v>36</v>
      </c>
      <c r="D380" s="46"/>
      <c r="E380" s="46"/>
      <c r="F380" s="45"/>
      <c r="G380" s="45"/>
      <c r="H380" s="47"/>
      <c r="I380" s="45">
        <v>2</v>
      </c>
      <c r="J380" s="48" t="s">
        <v>32</v>
      </c>
      <c r="K380" s="47"/>
      <c r="L380" s="49"/>
      <c r="M380" s="48"/>
      <c r="N380" s="50">
        <f>I380</f>
        <v>2</v>
      </c>
      <c r="O380" s="43">
        <v>250000</v>
      </c>
      <c r="P380" s="51">
        <f>O380*N380</f>
        <v>500000</v>
      </c>
      <c r="Q380" s="202"/>
    </row>
    <row r="381" spans="1:18" x14ac:dyDescent="0.25">
      <c r="A381" s="37">
        <v>521211</v>
      </c>
      <c r="B381" s="40" t="s">
        <v>28</v>
      </c>
      <c r="C381" s="1"/>
      <c r="D381" s="32"/>
      <c r="E381" s="32"/>
      <c r="F381" s="1"/>
      <c r="G381" s="1"/>
      <c r="H381" s="1"/>
      <c r="I381" s="1"/>
      <c r="J381" s="2"/>
      <c r="K381" s="1"/>
      <c r="L381" s="41"/>
      <c r="M381" s="93"/>
      <c r="N381" s="42"/>
      <c r="O381" s="43"/>
      <c r="P381" s="34">
        <f>SUM(P382:P384)</f>
        <v>8000000</v>
      </c>
      <c r="Q381" s="202"/>
    </row>
    <row r="382" spans="1:18" x14ac:dyDescent="0.25">
      <c r="A382" s="37"/>
      <c r="B382" s="38"/>
      <c r="C382" s="45" t="s">
        <v>37</v>
      </c>
      <c r="D382" s="46"/>
      <c r="E382" s="46"/>
      <c r="F382" s="45"/>
      <c r="G382" s="45"/>
      <c r="H382" s="47"/>
      <c r="I382" s="45">
        <v>2</v>
      </c>
      <c r="J382" s="48" t="s">
        <v>32</v>
      </c>
      <c r="K382" s="47"/>
      <c r="L382" s="49"/>
      <c r="M382" s="48"/>
      <c r="N382" s="50">
        <f>I382</f>
        <v>2</v>
      </c>
      <c r="O382" s="43">
        <v>1000000</v>
      </c>
      <c r="P382" s="51">
        <f>O382*N382</f>
        <v>2000000</v>
      </c>
      <c r="Q382" s="202"/>
    </row>
    <row r="383" spans="1:18" x14ac:dyDescent="0.25">
      <c r="A383" s="37"/>
      <c r="B383" s="38"/>
      <c r="C383" s="45" t="s">
        <v>38</v>
      </c>
      <c r="D383" s="46"/>
      <c r="E383" s="46"/>
      <c r="F383" s="45"/>
      <c r="G383" s="45"/>
      <c r="H383" s="47"/>
      <c r="I383" s="45">
        <v>2</v>
      </c>
      <c r="J383" s="48" t="s">
        <v>32</v>
      </c>
      <c r="K383" s="47"/>
      <c r="L383" s="49"/>
      <c r="M383" s="48"/>
      <c r="N383" s="50">
        <f t="shared" ref="N383:N384" si="39">I383</f>
        <v>2</v>
      </c>
      <c r="O383" s="43">
        <v>1000000</v>
      </c>
      <c r="P383" s="51">
        <f>O383*N383</f>
        <v>2000000</v>
      </c>
      <c r="Q383" s="202"/>
    </row>
    <row r="384" spans="1:18" x14ac:dyDescent="0.25">
      <c r="A384" s="37"/>
      <c r="B384" s="38"/>
      <c r="C384" s="45" t="s">
        <v>39</v>
      </c>
      <c r="D384" s="46"/>
      <c r="E384" s="46"/>
      <c r="F384" s="45"/>
      <c r="G384" s="45"/>
      <c r="H384" s="47"/>
      <c r="I384" s="45">
        <v>2</v>
      </c>
      <c r="J384" s="48" t="s">
        <v>32</v>
      </c>
      <c r="K384" s="47"/>
      <c r="L384" s="49"/>
      <c r="M384" s="48"/>
      <c r="N384" s="50">
        <f t="shared" si="39"/>
        <v>2</v>
      </c>
      <c r="O384" s="43">
        <v>2000000</v>
      </c>
      <c r="P384" s="51">
        <f>O384*N384</f>
        <v>4000000</v>
      </c>
      <c r="Q384" s="202"/>
    </row>
    <row r="385" spans="1:18" x14ac:dyDescent="0.25">
      <c r="A385" s="37"/>
      <c r="B385" s="44"/>
      <c r="C385" s="45" t="s">
        <v>29</v>
      </c>
      <c r="D385" s="46"/>
      <c r="E385" s="46"/>
      <c r="F385" s="45">
        <v>30</v>
      </c>
      <c r="G385" s="45" t="s">
        <v>30</v>
      </c>
      <c r="H385" s="47" t="s">
        <v>31</v>
      </c>
      <c r="I385" s="45">
        <v>2</v>
      </c>
      <c r="J385" s="48" t="s">
        <v>32</v>
      </c>
      <c r="K385" s="47" t="s">
        <v>31</v>
      </c>
      <c r="L385" s="49">
        <v>1</v>
      </c>
      <c r="M385" s="48" t="s">
        <v>33</v>
      </c>
      <c r="N385" s="50">
        <f>F385*I385</f>
        <v>60</v>
      </c>
      <c r="O385" s="43">
        <v>64000</v>
      </c>
      <c r="P385" s="51">
        <f>O385*N385</f>
        <v>3840000</v>
      </c>
      <c r="Q385" s="202"/>
    </row>
    <row r="386" spans="1:18" x14ac:dyDescent="0.25">
      <c r="A386" s="37">
        <v>522151</v>
      </c>
      <c r="B386" s="40" t="s">
        <v>40</v>
      </c>
      <c r="C386" s="1"/>
      <c r="D386" s="32"/>
      <c r="E386" s="32"/>
      <c r="F386" s="1"/>
      <c r="G386" s="1"/>
      <c r="H386" s="1"/>
      <c r="I386" s="2"/>
      <c r="J386" s="48"/>
      <c r="K386" s="47"/>
      <c r="L386" s="49"/>
      <c r="M386" s="48"/>
      <c r="N386" s="50"/>
      <c r="O386" s="53"/>
      <c r="P386" s="34">
        <f>SUM(P387:P388)</f>
        <v>29600000</v>
      </c>
      <c r="Q386" s="202"/>
    </row>
    <row r="387" spans="1:18" x14ac:dyDescent="0.25">
      <c r="A387" s="37"/>
      <c r="B387" s="44"/>
      <c r="C387" s="45" t="s">
        <v>41</v>
      </c>
      <c r="D387" s="46"/>
      <c r="E387" s="46"/>
      <c r="F387" s="45">
        <v>4</v>
      </c>
      <c r="G387" s="45" t="s">
        <v>30</v>
      </c>
      <c r="H387" s="47" t="s">
        <v>31</v>
      </c>
      <c r="I387" s="45">
        <v>2</v>
      </c>
      <c r="J387" s="48" t="s">
        <v>42</v>
      </c>
      <c r="K387" s="47" t="s">
        <v>31</v>
      </c>
      <c r="L387" s="49">
        <v>2</v>
      </c>
      <c r="M387" s="48" t="s">
        <v>32</v>
      </c>
      <c r="N387" s="50">
        <f>L387*I387*F387</f>
        <v>16</v>
      </c>
      <c r="O387" s="53">
        <v>1500000</v>
      </c>
      <c r="P387" s="54">
        <f>O387*N387</f>
        <v>24000000</v>
      </c>
      <c r="Q387" s="202"/>
    </row>
    <row r="388" spans="1:18" x14ac:dyDescent="0.25">
      <c r="A388" s="37"/>
      <c r="B388" s="44"/>
      <c r="C388" s="45" t="s">
        <v>43</v>
      </c>
      <c r="D388" s="46"/>
      <c r="E388" s="46"/>
      <c r="F388" s="45">
        <v>2</v>
      </c>
      <c r="G388" s="45" t="s">
        <v>30</v>
      </c>
      <c r="H388" s="47" t="s">
        <v>31</v>
      </c>
      <c r="I388" s="45">
        <v>2</v>
      </c>
      <c r="J388" s="48" t="s">
        <v>42</v>
      </c>
      <c r="K388" s="47" t="s">
        <v>31</v>
      </c>
      <c r="L388" s="49">
        <v>2</v>
      </c>
      <c r="M388" s="48" t="s">
        <v>32</v>
      </c>
      <c r="N388" s="50">
        <f t="shared" ref="N388" si="40">L388*I388*F388</f>
        <v>8</v>
      </c>
      <c r="O388" s="53">
        <v>700000</v>
      </c>
      <c r="P388" s="54">
        <f>O388*N388</f>
        <v>5600000</v>
      </c>
      <c r="Q388" s="202"/>
    </row>
    <row r="389" spans="1:18" x14ac:dyDescent="0.25">
      <c r="A389" s="31" t="s">
        <v>44</v>
      </c>
      <c r="B389" s="56" t="s">
        <v>45</v>
      </c>
      <c r="C389" s="57"/>
      <c r="D389" s="58"/>
      <c r="E389" s="58"/>
      <c r="F389" s="57"/>
      <c r="G389" s="57"/>
      <c r="H389" s="57"/>
      <c r="I389" s="57"/>
      <c r="J389" s="57"/>
      <c r="K389" s="57"/>
      <c r="L389" s="59"/>
      <c r="M389" s="60"/>
      <c r="N389" s="50"/>
      <c r="O389" s="202"/>
      <c r="P389" s="62">
        <f>SUM(P390:P394)</f>
        <v>31750000</v>
      </c>
      <c r="Q389" s="202"/>
    </row>
    <row r="390" spans="1:18" x14ac:dyDescent="0.25">
      <c r="A390" s="37"/>
      <c r="B390" s="44"/>
      <c r="C390" s="45" t="s">
        <v>55</v>
      </c>
      <c r="D390" s="46"/>
      <c r="E390" s="46"/>
      <c r="F390" s="45">
        <v>25</v>
      </c>
      <c r="G390" s="45" t="s">
        <v>30</v>
      </c>
      <c r="H390" s="47" t="s">
        <v>31</v>
      </c>
      <c r="I390" s="45">
        <v>1</v>
      </c>
      <c r="J390" s="48" t="s">
        <v>33</v>
      </c>
      <c r="K390" s="47" t="s">
        <v>31</v>
      </c>
      <c r="L390" s="49">
        <v>1</v>
      </c>
      <c r="M390" s="48" t="s">
        <v>48</v>
      </c>
      <c r="N390" s="50">
        <f>F390*I390*L390</f>
        <v>25</v>
      </c>
      <c r="O390" s="53">
        <v>330000</v>
      </c>
      <c r="P390" s="51">
        <f>O390*N390</f>
        <v>8250000</v>
      </c>
      <c r="Q390" s="202"/>
    </row>
    <row r="391" spans="1:18" x14ac:dyDescent="0.25">
      <c r="A391" s="37"/>
      <c r="B391" s="44"/>
      <c r="C391" s="45" t="s">
        <v>46</v>
      </c>
      <c r="D391" s="46"/>
      <c r="E391" s="46"/>
      <c r="F391" s="45">
        <v>25</v>
      </c>
      <c r="G391" s="45" t="s">
        <v>30</v>
      </c>
      <c r="H391" s="47" t="s">
        <v>31</v>
      </c>
      <c r="I391" s="45">
        <v>1</v>
      </c>
      <c r="J391" s="48" t="s">
        <v>47</v>
      </c>
      <c r="K391" s="47" t="s">
        <v>31</v>
      </c>
      <c r="L391" s="49">
        <v>1</v>
      </c>
      <c r="M391" s="48" t="s">
        <v>48</v>
      </c>
      <c r="N391" s="50">
        <f>F391*I391*L391</f>
        <v>25</v>
      </c>
      <c r="O391" s="53">
        <v>150000</v>
      </c>
      <c r="P391" s="51">
        <f>O391*N391</f>
        <v>3750000</v>
      </c>
      <c r="Q391" s="202"/>
    </row>
    <row r="392" spans="1:18" x14ac:dyDescent="0.25">
      <c r="A392" s="37"/>
      <c r="B392" s="44"/>
      <c r="C392" s="45" t="s">
        <v>56</v>
      </c>
      <c r="D392" s="46"/>
      <c r="E392" s="46"/>
      <c r="F392" s="45">
        <v>25</v>
      </c>
      <c r="G392" s="45" t="s">
        <v>30</v>
      </c>
      <c r="H392" s="47" t="s">
        <v>31</v>
      </c>
      <c r="I392" s="45">
        <v>1</v>
      </c>
      <c r="J392" s="48" t="s">
        <v>33</v>
      </c>
      <c r="K392" s="47" t="s">
        <v>31</v>
      </c>
      <c r="L392" s="49">
        <v>1</v>
      </c>
      <c r="M392" s="48" t="s">
        <v>48</v>
      </c>
      <c r="N392" s="50">
        <f>F392*I392*L392</f>
        <v>25</v>
      </c>
      <c r="O392" s="53">
        <v>130000</v>
      </c>
      <c r="P392" s="51">
        <f>O392*N392</f>
        <v>3250000</v>
      </c>
      <c r="Q392" s="202"/>
    </row>
    <row r="393" spans="1:18" x14ac:dyDescent="0.25">
      <c r="A393" s="37"/>
      <c r="B393" s="44"/>
      <c r="C393" s="45" t="s">
        <v>200</v>
      </c>
      <c r="D393" s="46"/>
      <c r="E393" s="46"/>
      <c r="F393" s="45">
        <v>5</v>
      </c>
      <c r="G393" s="45" t="s">
        <v>30</v>
      </c>
      <c r="H393" s="47" t="s">
        <v>31</v>
      </c>
      <c r="I393" s="45">
        <v>1</v>
      </c>
      <c r="J393" s="48" t="s">
        <v>47</v>
      </c>
      <c r="K393" s="47" t="s">
        <v>31</v>
      </c>
      <c r="L393" s="49">
        <v>2</v>
      </c>
      <c r="M393" s="48" t="s">
        <v>48</v>
      </c>
      <c r="N393" s="50">
        <f>F393*I393*L393</f>
        <v>10</v>
      </c>
      <c r="O393" s="53">
        <v>150000</v>
      </c>
      <c r="P393" s="51">
        <f>O393*N393</f>
        <v>1500000</v>
      </c>
      <c r="Q393" s="202"/>
      <c r="R393" s="82"/>
    </row>
    <row r="394" spans="1:18" x14ac:dyDescent="0.25">
      <c r="A394" s="37"/>
      <c r="B394" s="44"/>
      <c r="C394" s="45" t="s">
        <v>193</v>
      </c>
      <c r="D394" s="46"/>
      <c r="E394" s="46"/>
      <c r="F394" s="45">
        <v>25</v>
      </c>
      <c r="G394" s="45" t="s">
        <v>30</v>
      </c>
      <c r="H394" s="47" t="s">
        <v>31</v>
      </c>
      <c r="I394" s="45">
        <v>1</v>
      </c>
      <c r="J394" s="48" t="s">
        <v>33</v>
      </c>
      <c r="K394" s="47" t="s">
        <v>31</v>
      </c>
      <c r="L394" s="49">
        <v>2</v>
      </c>
      <c r="M394" s="48" t="s">
        <v>48</v>
      </c>
      <c r="N394" s="50">
        <f>F394*I394*L394</f>
        <v>50</v>
      </c>
      <c r="O394" s="53">
        <v>300000</v>
      </c>
      <c r="P394" s="51">
        <f>O394*N394</f>
        <v>15000000</v>
      </c>
      <c r="Q394" s="202"/>
      <c r="R394" s="82"/>
    </row>
    <row r="395" spans="1:18" x14ac:dyDescent="0.25">
      <c r="A395" s="37"/>
      <c r="B395" s="44"/>
      <c r="C395" s="45"/>
      <c r="D395" s="46"/>
      <c r="E395" s="46"/>
      <c r="F395" s="45"/>
      <c r="G395" s="45"/>
      <c r="H395" s="47"/>
      <c r="I395" s="45"/>
      <c r="J395" s="48"/>
      <c r="K395" s="47"/>
      <c r="L395" s="49"/>
      <c r="M395" s="48"/>
      <c r="N395" s="50"/>
      <c r="O395" s="53"/>
      <c r="P395" s="51"/>
      <c r="Q395" s="54"/>
    </row>
    <row r="396" spans="1:18" ht="18" x14ac:dyDescent="0.25">
      <c r="A396" s="37" t="s">
        <v>50</v>
      </c>
      <c r="B396" s="38" t="s">
        <v>190</v>
      </c>
      <c r="C396" s="45"/>
      <c r="D396" s="46"/>
      <c r="E396" s="46"/>
      <c r="F396" s="45"/>
      <c r="G396" s="45"/>
      <c r="H396" s="47"/>
      <c r="I396" s="45"/>
      <c r="J396" s="48"/>
      <c r="K396" s="47"/>
      <c r="L396" s="49"/>
      <c r="M396" s="48"/>
      <c r="N396" s="50"/>
      <c r="O396" s="43"/>
      <c r="P396" s="39">
        <f>P399+P405+P408+P417+P397+P403</f>
        <v>270914000</v>
      </c>
      <c r="Q396" s="216"/>
    </row>
    <row r="397" spans="1:18" x14ac:dyDescent="0.25">
      <c r="A397" s="37">
        <v>521114</v>
      </c>
      <c r="B397" s="38" t="s">
        <v>35</v>
      </c>
      <c r="C397" s="2"/>
      <c r="D397" s="24"/>
      <c r="E397" s="24"/>
      <c r="N397" s="24"/>
      <c r="O397" s="33"/>
      <c r="P397" s="34">
        <f>SUM(P398)</f>
        <v>354000</v>
      </c>
      <c r="Q397" s="216"/>
    </row>
    <row r="398" spans="1:18" x14ac:dyDescent="0.25">
      <c r="A398" s="52"/>
      <c r="B398" s="44"/>
      <c r="C398" s="45" t="s">
        <v>36</v>
      </c>
      <c r="D398" s="46"/>
      <c r="E398" s="46"/>
      <c r="F398" s="45"/>
      <c r="G398" s="45"/>
      <c r="H398" s="47"/>
      <c r="I398" s="45">
        <v>1</v>
      </c>
      <c r="J398" s="48" t="s">
        <v>32</v>
      </c>
      <c r="K398" s="47"/>
      <c r="L398" s="49"/>
      <c r="M398" s="48"/>
      <c r="N398" s="50">
        <f>I398</f>
        <v>1</v>
      </c>
      <c r="O398" s="43">
        <v>354000</v>
      </c>
      <c r="P398" s="51">
        <f>O398*N398</f>
        <v>354000</v>
      </c>
      <c r="Q398" s="216"/>
    </row>
    <row r="399" spans="1:18" x14ac:dyDescent="0.25">
      <c r="A399" s="37">
        <v>521211</v>
      </c>
      <c r="B399" s="40" t="s">
        <v>28</v>
      </c>
      <c r="C399" s="1"/>
      <c r="D399" s="32"/>
      <c r="E399" s="32"/>
      <c r="F399" s="1"/>
      <c r="G399" s="1"/>
      <c r="H399" s="1"/>
      <c r="I399" s="1"/>
      <c r="J399" s="2"/>
      <c r="K399" s="1"/>
      <c r="L399" s="41"/>
      <c r="M399" s="93"/>
      <c r="N399" s="42"/>
      <c r="O399" s="43"/>
      <c r="P399" s="34">
        <f>SUM(P400:P402)</f>
        <v>10960000</v>
      </c>
      <c r="Q399" s="217"/>
    </row>
    <row r="400" spans="1:18" x14ac:dyDescent="0.25">
      <c r="A400" s="37"/>
      <c r="B400" s="38"/>
      <c r="C400" s="45" t="s">
        <v>37</v>
      </c>
      <c r="D400" s="46"/>
      <c r="E400" s="46"/>
      <c r="F400" s="45"/>
      <c r="G400" s="45"/>
      <c r="H400" s="47"/>
      <c r="I400" s="45">
        <v>1</v>
      </c>
      <c r="J400" s="48" t="s">
        <v>32</v>
      </c>
      <c r="K400" s="47"/>
      <c r="L400" s="49"/>
      <c r="M400" s="48"/>
      <c r="N400" s="50">
        <f>I400</f>
        <v>1</v>
      </c>
      <c r="O400" s="43">
        <v>1000000</v>
      </c>
      <c r="P400" s="51">
        <f>O400*N400</f>
        <v>1000000</v>
      </c>
      <c r="Q400" s="216"/>
    </row>
    <row r="401" spans="1:17" x14ac:dyDescent="0.25">
      <c r="A401" s="37"/>
      <c r="B401" s="38"/>
      <c r="C401" s="45" t="s">
        <v>38</v>
      </c>
      <c r="D401" s="46"/>
      <c r="E401" s="46"/>
      <c r="F401" s="45"/>
      <c r="G401" s="45"/>
      <c r="H401" s="47"/>
      <c r="I401" s="45">
        <v>1</v>
      </c>
      <c r="J401" s="48" t="s">
        <v>32</v>
      </c>
      <c r="K401" s="47"/>
      <c r="L401" s="49"/>
      <c r="M401" s="48"/>
      <c r="N401" s="50">
        <f t="shared" ref="N401" si="41">I401</f>
        <v>1</v>
      </c>
      <c r="O401" s="43">
        <v>1000000</v>
      </c>
      <c r="P401" s="51">
        <f>O401*N401</f>
        <v>1000000</v>
      </c>
      <c r="Q401" s="216"/>
    </row>
    <row r="402" spans="1:17" ht="15.75" customHeight="1" x14ac:dyDescent="0.25">
      <c r="A402" s="37"/>
      <c r="B402" s="44"/>
      <c r="C402" s="45" t="s">
        <v>29</v>
      </c>
      <c r="D402" s="46"/>
      <c r="E402" s="46"/>
      <c r="F402" s="45">
        <v>35</v>
      </c>
      <c r="G402" s="45" t="s">
        <v>30</v>
      </c>
      <c r="H402" s="47" t="s">
        <v>31</v>
      </c>
      <c r="I402" s="45">
        <v>4</v>
      </c>
      <c r="J402" s="48" t="s">
        <v>32</v>
      </c>
      <c r="K402" s="47" t="s">
        <v>31</v>
      </c>
      <c r="L402" s="49">
        <v>1</v>
      </c>
      <c r="M402" s="48" t="s">
        <v>33</v>
      </c>
      <c r="N402" s="50">
        <f>F402*I402</f>
        <v>140</v>
      </c>
      <c r="O402" s="43">
        <v>64000</v>
      </c>
      <c r="P402" s="51">
        <f>O402*N402</f>
        <v>8960000</v>
      </c>
      <c r="Q402" s="216"/>
    </row>
    <row r="403" spans="1:17" ht="15.75" customHeight="1" x14ac:dyDescent="0.25">
      <c r="A403" s="37">
        <v>521219</v>
      </c>
      <c r="B403" s="40" t="s">
        <v>65</v>
      </c>
      <c r="C403" s="45"/>
      <c r="D403" s="46"/>
      <c r="E403" s="46"/>
      <c r="F403" s="45"/>
      <c r="G403" s="45"/>
      <c r="H403" s="47"/>
      <c r="I403" s="45"/>
      <c r="J403" s="48"/>
      <c r="K403" s="47"/>
      <c r="L403" s="49"/>
      <c r="M403" s="48"/>
      <c r="N403" s="50"/>
      <c r="O403" s="43"/>
      <c r="P403" s="34">
        <f>SUM(P404)</f>
        <v>9200000</v>
      </c>
      <c r="Q403" s="216"/>
    </row>
    <row r="404" spans="1:17" x14ac:dyDescent="0.25">
      <c r="A404" s="37"/>
      <c r="B404" s="38"/>
      <c r="C404" s="45" t="s">
        <v>208</v>
      </c>
      <c r="D404" s="46"/>
      <c r="E404" s="46"/>
      <c r="F404" s="45"/>
      <c r="G404" s="45"/>
      <c r="H404" s="47"/>
      <c r="I404" s="45">
        <v>4</v>
      </c>
      <c r="J404" s="48" t="s">
        <v>32</v>
      </c>
      <c r="K404" s="47"/>
      <c r="L404" s="49"/>
      <c r="M404" s="48"/>
      <c r="N404" s="50">
        <f>I404</f>
        <v>4</v>
      </c>
      <c r="O404" s="43">
        <v>2300000</v>
      </c>
      <c r="P404" s="51">
        <f>O404*N404</f>
        <v>9200000</v>
      </c>
      <c r="Q404" s="216"/>
    </row>
    <row r="405" spans="1:17" x14ac:dyDescent="0.25">
      <c r="A405" s="37">
        <v>522151</v>
      </c>
      <c r="B405" s="40" t="s">
        <v>40</v>
      </c>
      <c r="C405" s="1"/>
      <c r="D405" s="32"/>
      <c r="E405" s="32"/>
      <c r="F405" s="1"/>
      <c r="G405" s="1"/>
      <c r="H405" s="1"/>
      <c r="I405" s="2"/>
      <c r="J405" s="48"/>
      <c r="K405" s="47"/>
      <c r="L405" s="49"/>
      <c r="M405" s="48"/>
      <c r="N405" s="50"/>
      <c r="O405" s="53"/>
      <c r="P405" s="34">
        <f>SUM(P406:P407)</f>
        <v>59200000</v>
      </c>
      <c r="Q405" s="202"/>
    </row>
    <row r="406" spans="1:17" x14ac:dyDescent="0.25">
      <c r="A406" s="37"/>
      <c r="B406" s="44"/>
      <c r="C406" s="45" t="s">
        <v>41</v>
      </c>
      <c r="D406" s="46"/>
      <c r="E406" s="46"/>
      <c r="F406" s="45">
        <v>4</v>
      </c>
      <c r="G406" s="45" t="s">
        <v>30</v>
      </c>
      <c r="H406" s="47" t="s">
        <v>31</v>
      </c>
      <c r="I406" s="45">
        <v>2</v>
      </c>
      <c r="J406" s="48" t="s">
        <v>42</v>
      </c>
      <c r="K406" s="47" t="s">
        <v>31</v>
      </c>
      <c r="L406" s="49">
        <v>4</v>
      </c>
      <c r="M406" s="48" t="s">
        <v>32</v>
      </c>
      <c r="N406" s="50">
        <f>L406*I406*F406</f>
        <v>32</v>
      </c>
      <c r="O406" s="53">
        <v>1500000</v>
      </c>
      <c r="P406" s="54">
        <f>O406*N406</f>
        <v>48000000</v>
      </c>
      <c r="Q406" s="202"/>
    </row>
    <row r="407" spans="1:17" ht="15.75" customHeight="1" x14ac:dyDescent="0.25">
      <c r="A407" s="37"/>
      <c r="B407" s="44"/>
      <c r="C407" s="45" t="s">
        <v>43</v>
      </c>
      <c r="D407" s="46"/>
      <c r="E407" s="46"/>
      <c r="F407" s="45">
        <v>2</v>
      </c>
      <c r="G407" s="45" t="s">
        <v>30</v>
      </c>
      <c r="H407" s="47" t="s">
        <v>31</v>
      </c>
      <c r="I407" s="45">
        <v>2</v>
      </c>
      <c r="J407" s="48" t="s">
        <v>42</v>
      </c>
      <c r="K407" s="47" t="s">
        <v>31</v>
      </c>
      <c r="L407" s="49">
        <v>4</v>
      </c>
      <c r="M407" s="48" t="s">
        <v>32</v>
      </c>
      <c r="N407" s="50">
        <f t="shared" ref="N407" si="42">L407*I407*F407</f>
        <v>16</v>
      </c>
      <c r="O407" s="53">
        <v>700000</v>
      </c>
      <c r="P407" s="54">
        <f>O407*N407</f>
        <v>11200000</v>
      </c>
      <c r="Q407" s="202"/>
    </row>
    <row r="408" spans="1:17" x14ac:dyDescent="0.25">
      <c r="A408" s="37">
        <v>524111</v>
      </c>
      <c r="B408" s="38" t="s">
        <v>58</v>
      </c>
      <c r="C408" s="10"/>
      <c r="D408" s="64"/>
      <c r="E408" s="64"/>
      <c r="G408" s="10"/>
      <c r="H408" s="10"/>
      <c r="K408" s="11"/>
      <c r="L408" s="49"/>
      <c r="M408" s="48"/>
      <c r="N408" s="50"/>
      <c r="O408" s="53"/>
      <c r="P408" s="34">
        <f>SUM(P410:P416)</f>
        <v>182200000</v>
      </c>
      <c r="Q408" s="202"/>
    </row>
    <row r="409" spans="1:17" x14ac:dyDescent="0.25">
      <c r="A409" s="37"/>
      <c r="B409" s="38"/>
      <c r="C409" s="65" t="s">
        <v>207</v>
      </c>
      <c r="D409" s="66"/>
      <c r="E409" s="66"/>
      <c r="G409" s="10"/>
      <c r="H409" s="10"/>
      <c r="K409" s="11"/>
      <c r="L409" s="49"/>
      <c r="M409" s="48"/>
      <c r="N409" s="50"/>
      <c r="O409" s="53"/>
      <c r="P409" s="51"/>
      <c r="Q409" s="202"/>
    </row>
    <row r="410" spans="1:17" x14ac:dyDescent="0.25">
      <c r="A410" s="37"/>
      <c r="B410" s="44"/>
      <c r="C410" s="10" t="s">
        <v>68</v>
      </c>
      <c r="D410" s="64"/>
      <c r="E410" s="64"/>
      <c r="F410" s="9">
        <v>3</v>
      </c>
      <c r="G410" s="9" t="s">
        <v>30</v>
      </c>
      <c r="H410" s="10" t="s">
        <v>31</v>
      </c>
      <c r="I410" s="12">
        <v>1</v>
      </c>
      <c r="J410" s="10" t="s">
        <v>47</v>
      </c>
      <c r="K410" s="11" t="s">
        <v>31</v>
      </c>
      <c r="L410" s="12">
        <v>4</v>
      </c>
      <c r="M410" s="10" t="s">
        <v>48</v>
      </c>
      <c r="N410" s="50">
        <f>L410*I410*F410</f>
        <v>12</v>
      </c>
      <c r="O410" s="53">
        <v>4500000</v>
      </c>
      <c r="P410" s="54">
        <f>O410*N410</f>
        <v>54000000</v>
      </c>
      <c r="Q410" s="202"/>
    </row>
    <row r="411" spans="1:17" x14ac:dyDescent="0.25">
      <c r="A411" s="37"/>
      <c r="B411" s="44"/>
      <c r="C411" s="10" t="s">
        <v>60</v>
      </c>
      <c r="D411" s="64"/>
      <c r="E411" s="64"/>
      <c r="F411" s="9">
        <v>3</v>
      </c>
      <c r="G411" s="9" t="s">
        <v>30</v>
      </c>
      <c r="H411" s="10" t="s">
        <v>31</v>
      </c>
      <c r="I411" s="12">
        <v>3</v>
      </c>
      <c r="J411" s="10" t="s">
        <v>33</v>
      </c>
      <c r="K411" s="11" t="s">
        <v>31</v>
      </c>
      <c r="L411" s="12">
        <v>4</v>
      </c>
      <c r="M411" s="10" t="s">
        <v>48</v>
      </c>
      <c r="N411" s="50">
        <f>L411*I411*F411</f>
        <v>36</v>
      </c>
      <c r="O411" s="53">
        <v>550000</v>
      </c>
      <c r="P411" s="54">
        <f>O411*N411</f>
        <v>19800000</v>
      </c>
      <c r="Q411" s="202"/>
    </row>
    <row r="412" spans="1:17" x14ac:dyDescent="0.25">
      <c r="A412" s="37"/>
      <c r="B412" s="44"/>
      <c r="C412" s="45" t="s">
        <v>61</v>
      </c>
      <c r="D412" s="46"/>
      <c r="E412" s="46"/>
      <c r="F412" s="45">
        <v>3</v>
      </c>
      <c r="G412" s="45" t="s">
        <v>30</v>
      </c>
      <c r="H412" s="47" t="s">
        <v>31</v>
      </c>
      <c r="I412" s="45">
        <v>2</v>
      </c>
      <c r="J412" s="48" t="s">
        <v>33</v>
      </c>
      <c r="K412" s="47" t="s">
        <v>31</v>
      </c>
      <c r="L412" s="49">
        <v>4</v>
      </c>
      <c r="M412" s="48" t="s">
        <v>48</v>
      </c>
      <c r="N412" s="50">
        <f>L412*I412*F412</f>
        <v>24</v>
      </c>
      <c r="O412" s="53">
        <v>450000</v>
      </c>
      <c r="P412" s="54">
        <f>O412*N412</f>
        <v>10800000</v>
      </c>
      <c r="Q412" s="202"/>
    </row>
    <row r="413" spans="1:17" x14ac:dyDescent="0.25">
      <c r="A413" s="37"/>
      <c r="B413" s="44"/>
      <c r="C413" s="65" t="s">
        <v>102</v>
      </c>
      <c r="D413" s="66"/>
      <c r="E413" s="66"/>
      <c r="F413" s="45"/>
      <c r="G413" s="45"/>
      <c r="H413" s="47"/>
      <c r="I413" s="45"/>
      <c r="J413" s="48"/>
      <c r="K413" s="47"/>
      <c r="L413" s="49"/>
      <c r="M413" s="48"/>
      <c r="N413" s="50"/>
      <c r="O413" s="53"/>
      <c r="P413" s="54"/>
      <c r="Q413" s="202"/>
    </row>
    <row r="414" spans="1:17" x14ac:dyDescent="0.25">
      <c r="A414" s="37"/>
      <c r="B414" s="44"/>
      <c r="C414" s="10" t="s">
        <v>68</v>
      </c>
      <c r="D414" s="64"/>
      <c r="E414" s="64"/>
      <c r="F414" s="9">
        <v>8</v>
      </c>
      <c r="G414" s="9" t="s">
        <v>30</v>
      </c>
      <c r="H414" s="10" t="s">
        <v>31</v>
      </c>
      <c r="I414" s="12">
        <v>1</v>
      </c>
      <c r="J414" s="10" t="s">
        <v>47</v>
      </c>
      <c r="K414" s="11" t="s">
        <v>31</v>
      </c>
      <c r="L414" s="12">
        <v>4</v>
      </c>
      <c r="M414" s="10" t="s">
        <v>48</v>
      </c>
      <c r="N414" s="50">
        <f>L414*I414*F414</f>
        <v>32</v>
      </c>
      <c r="O414" s="53">
        <v>1500000</v>
      </c>
      <c r="P414" s="54">
        <f>O414*N414</f>
        <v>48000000</v>
      </c>
      <c r="Q414" s="202"/>
    </row>
    <row r="415" spans="1:17" x14ac:dyDescent="0.25">
      <c r="A415" s="37"/>
      <c r="B415" s="44"/>
      <c r="C415" s="10" t="s">
        <v>60</v>
      </c>
      <c r="D415" s="64"/>
      <c r="E415" s="64"/>
      <c r="F415" s="9">
        <v>8</v>
      </c>
      <c r="G415" s="9" t="s">
        <v>30</v>
      </c>
      <c r="H415" s="10" t="s">
        <v>31</v>
      </c>
      <c r="I415" s="12">
        <v>2</v>
      </c>
      <c r="J415" s="10" t="s">
        <v>33</v>
      </c>
      <c r="K415" s="11" t="s">
        <v>31</v>
      </c>
      <c r="L415" s="12">
        <v>4</v>
      </c>
      <c r="M415" s="10" t="s">
        <v>48</v>
      </c>
      <c r="N415" s="50">
        <f>L415*I415*F415</f>
        <v>64</v>
      </c>
      <c r="O415" s="53">
        <v>550000</v>
      </c>
      <c r="P415" s="54">
        <f>O415*N415</f>
        <v>35200000</v>
      </c>
      <c r="Q415" s="202"/>
    </row>
    <row r="416" spans="1:17" x14ac:dyDescent="0.25">
      <c r="A416" s="37"/>
      <c r="B416" s="44"/>
      <c r="C416" s="45" t="s">
        <v>61</v>
      </c>
      <c r="D416" s="46"/>
      <c r="E416" s="46"/>
      <c r="F416" s="45">
        <v>8</v>
      </c>
      <c r="G416" s="45" t="s">
        <v>30</v>
      </c>
      <c r="H416" s="47" t="s">
        <v>31</v>
      </c>
      <c r="I416" s="45">
        <v>1</v>
      </c>
      <c r="J416" s="48" t="s">
        <v>33</v>
      </c>
      <c r="K416" s="47" t="s">
        <v>31</v>
      </c>
      <c r="L416" s="49">
        <v>4</v>
      </c>
      <c r="M416" s="48" t="s">
        <v>48</v>
      </c>
      <c r="N416" s="50">
        <f>L416*I416*F416</f>
        <v>32</v>
      </c>
      <c r="O416" s="53">
        <v>450000</v>
      </c>
      <c r="P416" s="54">
        <f>O416*N416</f>
        <v>14400000</v>
      </c>
      <c r="Q416" s="202"/>
    </row>
    <row r="417" spans="1:20" x14ac:dyDescent="0.25">
      <c r="A417" s="31" t="s">
        <v>44</v>
      </c>
      <c r="B417" s="56" t="s">
        <v>45</v>
      </c>
      <c r="C417" s="57"/>
      <c r="D417" s="58"/>
      <c r="E417" s="58"/>
      <c r="F417" s="57"/>
      <c r="G417" s="57"/>
      <c r="H417" s="57"/>
      <c r="I417" s="57"/>
      <c r="J417" s="57"/>
      <c r="K417" s="57"/>
      <c r="L417" s="59"/>
      <c r="M417" s="60"/>
      <c r="N417" s="50"/>
      <c r="O417" s="202"/>
      <c r="P417" s="62">
        <f>SUM(P418)</f>
        <v>9000000</v>
      </c>
      <c r="Q417" s="202"/>
    </row>
    <row r="418" spans="1:20" x14ac:dyDescent="0.25">
      <c r="A418" s="37"/>
      <c r="B418" s="44"/>
      <c r="C418" s="45" t="s">
        <v>46</v>
      </c>
      <c r="D418" s="46"/>
      <c r="E418" s="46"/>
      <c r="F418" s="45">
        <v>15</v>
      </c>
      <c r="G418" s="45" t="s">
        <v>30</v>
      </c>
      <c r="H418" s="47" t="s">
        <v>31</v>
      </c>
      <c r="I418" s="45">
        <v>1</v>
      </c>
      <c r="J418" s="48" t="s">
        <v>47</v>
      </c>
      <c r="K418" s="47" t="s">
        <v>31</v>
      </c>
      <c r="L418" s="49">
        <v>4</v>
      </c>
      <c r="M418" s="48" t="s">
        <v>48</v>
      </c>
      <c r="N418" s="50">
        <f>F418*I418*L418</f>
        <v>60</v>
      </c>
      <c r="O418" s="53">
        <v>150000</v>
      </c>
      <c r="P418" s="51">
        <f>O418*N418</f>
        <v>9000000</v>
      </c>
      <c r="Q418" s="202"/>
    </row>
    <row r="419" spans="1:20" x14ac:dyDescent="0.25">
      <c r="A419" s="37"/>
      <c r="B419" s="44"/>
      <c r="C419" s="45"/>
      <c r="D419" s="46"/>
      <c r="E419" s="46"/>
      <c r="F419" s="45"/>
      <c r="G419" s="45"/>
      <c r="H419" s="47"/>
      <c r="I419" s="45"/>
      <c r="J419" s="48"/>
      <c r="K419" s="47"/>
      <c r="L419" s="49"/>
      <c r="M419" s="48"/>
      <c r="N419" s="50"/>
      <c r="O419" s="53"/>
      <c r="P419" s="51"/>
      <c r="Q419" s="202"/>
    </row>
    <row r="420" spans="1:20" ht="31.5" customHeight="1" x14ac:dyDescent="0.25">
      <c r="A420" s="105" t="s">
        <v>116</v>
      </c>
      <c r="B420" s="226" t="s">
        <v>242</v>
      </c>
      <c r="C420" s="201"/>
      <c r="D420" s="106"/>
      <c r="E420" s="106"/>
      <c r="F420" s="107"/>
      <c r="G420" s="107"/>
      <c r="H420" s="107"/>
      <c r="I420" s="114"/>
      <c r="J420" s="116"/>
      <c r="K420" s="115"/>
      <c r="L420" s="117"/>
      <c r="M420" s="116"/>
      <c r="N420" s="118"/>
      <c r="O420" s="119"/>
      <c r="P420" s="111">
        <f>P421+P427</f>
        <v>2546207000</v>
      </c>
      <c r="Q420" s="112"/>
    </row>
    <row r="421" spans="1:20" x14ac:dyDescent="0.25">
      <c r="A421" s="37">
        <v>521213</v>
      </c>
      <c r="B421" s="38" t="s">
        <v>235</v>
      </c>
      <c r="C421" s="1"/>
      <c r="D421" s="32"/>
      <c r="E421" s="32"/>
      <c r="F421" s="1"/>
      <c r="G421" s="1"/>
      <c r="H421" s="1"/>
      <c r="I421" s="45"/>
      <c r="J421" s="48"/>
      <c r="K421" s="47"/>
      <c r="L421" s="49"/>
      <c r="M421" s="48"/>
      <c r="N421" s="50"/>
      <c r="O421" s="43"/>
      <c r="P421" s="34">
        <f>SUM(P422:P426)</f>
        <v>28150000</v>
      </c>
      <c r="Q421" s="202"/>
    </row>
    <row r="422" spans="1:20" x14ac:dyDescent="0.25">
      <c r="A422" s="220"/>
      <c r="B422" s="38"/>
      <c r="C422" s="9" t="s">
        <v>236</v>
      </c>
      <c r="D422" s="24"/>
      <c r="E422" s="24"/>
      <c r="F422" s="9">
        <v>5</v>
      </c>
      <c r="G422" s="9" t="s">
        <v>30</v>
      </c>
      <c r="H422" s="9" t="s">
        <v>31</v>
      </c>
      <c r="I422" s="45">
        <v>1</v>
      </c>
      <c r="J422" s="48" t="s">
        <v>32</v>
      </c>
      <c r="K422" s="47" t="s">
        <v>31</v>
      </c>
      <c r="L422" s="49">
        <v>1</v>
      </c>
      <c r="M422" s="48" t="s">
        <v>48</v>
      </c>
      <c r="N422" s="50">
        <f>L422*I422*F422</f>
        <v>5</v>
      </c>
      <c r="O422" s="43">
        <v>1270000</v>
      </c>
      <c r="P422" s="51">
        <f>O422*N422</f>
        <v>6350000</v>
      </c>
      <c r="Q422" s="202"/>
    </row>
    <row r="423" spans="1:20" x14ac:dyDescent="0.25">
      <c r="A423" s="220"/>
      <c r="B423" s="38"/>
      <c r="C423" s="9" t="s">
        <v>237</v>
      </c>
      <c r="D423" s="24"/>
      <c r="E423" s="24"/>
      <c r="F423" s="9">
        <v>5</v>
      </c>
      <c r="G423" s="9" t="s">
        <v>30</v>
      </c>
      <c r="H423" s="9" t="s">
        <v>31</v>
      </c>
      <c r="I423" s="45">
        <v>1</v>
      </c>
      <c r="J423" s="48" t="s">
        <v>32</v>
      </c>
      <c r="K423" s="47" t="s">
        <v>31</v>
      </c>
      <c r="L423" s="49">
        <v>1</v>
      </c>
      <c r="M423" s="48" t="s">
        <v>48</v>
      </c>
      <c r="N423" s="50">
        <f>L423*I423*F423</f>
        <v>5</v>
      </c>
      <c r="O423" s="43">
        <v>1000000</v>
      </c>
      <c r="P423" s="51">
        <f>O423*N423</f>
        <v>5000000</v>
      </c>
      <c r="Q423" s="202"/>
    </row>
    <row r="424" spans="1:20" x14ac:dyDescent="0.25">
      <c r="A424" s="220"/>
      <c r="B424" s="38"/>
      <c r="C424" s="9" t="s">
        <v>238</v>
      </c>
      <c r="D424" s="24"/>
      <c r="E424" s="24"/>
      <c r="F424" s="9">
        <v>1</v>
      </c>
      <c r="G424" s="9" t="s">
        <v>30</v>
      </c>
      <c r="H424" s="9" t="s">
        <v>31</v>
      </c>
      <c r="I424" s="45">
        <v>6</v>
      </c>
      <c r="J424" s="48" t="s">
        <v>239</v>
      </c>
      <c r="K424" s="47" t="s">
        <v>31</v>
      </c>
      <c r="L424" s="49">
        <v>1</v>
      </c>
      <c r="M424" s="48" t="s">
        <v>48</v>
      </c>
      <c r="N424" s="50">
        <f t="shared" ref="N424:N426" si="43">L424*I424*F424</f>
        <v>6</v>
      </c>
      <c r="O424" s="43">
        <v>400000</v>
      </c>
      <c r="P424" s="51">
        <f t="shared" ref="P424:P426" si="44">O424*N424</f>
        <v>2400000</v>
      </c>
      <c r="Q424" s="202"/>
    </row>
    <row r="425" spans="1:20" x14ac:dyDescent="0.25">
      <c r="A425" s="220"/>
      <c r="B425" s="38"/>
      <c r="C425" s="9" t="s">
        <v>240</v>
      </c>
      <c r="D425" s="24"/>
      <c r="E425" s="24"/>
      <c r="F425" s="9">
        <v>1</v>
      </c>
      <c r="G425" s="9" t="s">
        <v>30</v>
      </c>
      <c r="H425" s="9" t="s">
        <v>31</v>
      </c>
      <c r="I425" s="45">
        <v>6</v>
      </c>
      <c r="J425" s="48" t="s">
        <v>239</v>
      </c>
      <c r="K425" s="47" t="s">
        <v>31</v>
      </c>
      <c r="L425" s="49">
        <v>1</v>
      </c>
      <c r="M425" s="48" t="s">
        <v>48</v>
      </c>
      <c r="N425" s="50">
        <f t="shared" si="43"/>
        <v>6</v>
      </c>
      <c r="O425" s="43">
        <v>300000</v>
      </c>
      <c r="P425" s="51">
        <f t="shared" si="44"/>
        <v>1800000</v>
      </c>
      <c r="Q425" s="202"/>
    </row>
    <row r="426" spans="1:20" x14ac:dyDescent="0.25">
      <c r="A426" s="220"/>
      <c r="B426" s="38"/>
      <c r="C426" s="9" t="s">
        <v>241</v>
      </c>
      <c r="D426" s="24"/>
      <c r="E426" s="24"/>
      <c r="F426" s="9">
        <v>7</v>
      </c>
      <c r="G426" s="9" t="s">
        <v>30</v>
      </c>
      <c r="H426" s="9" t="s">
        <v>31</v>
      </c>
      <c r="I426" s="45">
        <v>6</v>
      </c>
      <c r="J426" s="48" t="s">
        <v>239</v>
      </c>
      <c r="K426" s="47" t="s">
        <v>31</v>
      </c>
      <c r="L426" s="49">
        <v>1</v>
      </c>
      <c r="M426" s="48" t="s">
        <v>48</v>
      </c>
      <c r="N426" s="50">
        <f t="shared" si="43"/>
        <v>42</v>
      </c>
      <c r="O426" s="43">
        <v>300000</v>
      </c>
      <c r="P426" s="51">
        <f t="shared" si="44"/>
        <v>12600000</v>
      </c>
      <c r="Q426" s="202"/>
    </row>
    <row r="427" spans="1:20" x14ac:dyDescent="0.25">
      <c r="A427" s="37">
        <v>522131</v>
      </c>
      <c r="B427" s="38" t="s">
        <v>142</v>
      </c>
      <c r="D427" s="24"/>
      <c r="E427" s="24"/>
      <c r="F427" s="10"/>
      <c r="G427" s="2"/>
      <c r="H427" s="2"/>
      <c r="I427" s="2"/>
      <c r="J427" s="221"/>
      <c r="K427" s="222"/>
      <c r="L427" s="223"/>
      <c r="M427" s="224"/>
      <c r="N427" s="50"/>
      <c r="O427" s="25"/>
      <c r="P427" s="34">
        <f>SUM(P428)</f>
        <v>2518057000</v>
      </c>
      <c r="Q427" s="202"/>
    </row>
    <row r="428" spans="1:20" x14ac:dyDescent="0.25">
      <c r="A428" s="24"/>
      <c r="B428" s="225"/>
      <c r="C428" s="45" t="s">
        <v>243</v>
      </c>
      <c r="D428" s="66"/>
      <c r="E428" s="66"/>
      <c r="G428" s="11"/>
      <c r="H428" s="10"/>
      <c r="I428" s="10"/>
      <c r="K428" s="45"/>
      <c r="L428" s="49"/>
      <c r="M428" s="48"/>
      <c r="N428" s="50">
        <v>1</v>
      </c>
      <c r="O428" s="202">
        <v>2518057000</v>
      </c>
      <c r="P428" s="51">
        <f>O428</f>
        <v>2518057000</v>
      </c>
      <c r="Q428" s="202"/>
      <c r="T428" s="182">
        <f>P428+Q10</f>
        <v>2518057000</v>
      </c>
    </row>
    <row r="429" spans="1:20" x14ac:dyDescent="0.25">
      <c r="A429" s="37"/>
      <c r="B429" s="44"/>
      <c r="C429" s="45"/>
      <c r="D429" s="46"/>
      <c r="E429" s="46"/>
      <c r="F429" s="45"/>
      <c r="G429" s="45"/>
      <c r="H429" s="47"/>
      <c r="I429" s="45"/>
      <c r="J429" s="48"/>
      <c r="K429" s="47"/>
      <c r="L429" s="49"/>
      <c r="M429" s="48"/>
      <c r="N429" s="50"/>
      <c r="O429" s="53"/>
      <c r="P429" s="51"/>
      <c r="Q429" s="202"/>
    </row>
    <row r="430" spans="1:20" x14ac:dyDescent="0.25">
      <c r="A430" s="37"/>
      <c r="B430" s="44"/>
      <c r="C430" s="45"/>
      <c r="D430" s="46"/>
      <c r="E430" s="46"/>
      <c r="F430" s="45"/>
      <c r="G430" s="45"/>
      <c r="H430" s="47"/>
      <c r="I430" s="45"/>
      <c r="J430" s="48"/>
      <c r="K430" s="47"/>
      <c r="L430" s="49"/>
      <c r="M430" s="48"/>
      <c r="N430" s="50"/>
      <c r="O430" s="53"/>
      <c r="P430" s="51"/>
      <c r="Q430" s="202"/>
    </row>
    <row r="431" spans="1:20" ht="32.25" customHeight="1" x14ac:dyDescent="0.25">
      <c r="A431" s="120" t="s">
        <v>91</v>
      </c>
      <c r="B431" s="365" t="s">
        <v>83</v>
      </c>
      <c r="C431" s="366"/>
      <c r="D431" s="121">
        <v>1</v>
      </c>
      <c r="E431" s="122"/>
      <c r="F431" s="123"/>
      <c r="G431" s="123"/>
      <c r="H431" s="123"/>
      <c r="I431" s="123"/>
      <c r="J431" s="123"/>
      <c r="K431" s="123"/>
      <c r="L431" s="124"/>
      <c r="M431" s="123"/>
      <c r="N431" s="125"/>
      <c r="O431" s="126"/>
      <c r="P431" s="127">
        <f>P433+P519+P584</f>
        <v>1472038000</v>
      </c>
      <c r="Q431" s="128"/>
      <c r="T431" s="203">
        <v>1672740000</v>
      </c>
    </row>
    <row r="432" spans="1:20" x14ac:dyDescent="0.25">
      <c r="A432" s="69"/>
      <c r="B432" s="28"/>
      <c r="C432" s="29"/>
      <c r="D432" s="30"/>
      <c r="E432" s="70"/>
      <c r="F432" s="22"/>
      <c r="G432" s="22"/>
      <c r="H432" s="22"/>
      <c r="I432" s="22"/>
      <c r="J432" s="22"/>
      <c r="K432" s="22"/>
      <c r="L432" s="23"/>
      <c r="M432" s="22"/>
      <c r="N432" s="24"/>
      <c r="O432" s="25"/>
      <c r="P432" s="26"/>
      <c r="Q432" s="87"/>
    </row>
    <row r="433" spans="1:18" ht="32.25" customHeight="1" x14ac:dyDescent="0.25">
      <c r="A433" s="105" t="s">
        <v>24</v>
      </c>
      <c r="B433" s="363" t="s">
        <v>103</v>
      </c>
      <c r="C433" s="364"/>
      <c r="D433" s="106"/>
      <c r="E433" s="106" t="s">
        <v>104</v>
      </c>
      <c r="F433" s="107"/>
      <c r="G433" s="107"/>
      <c r="H433" s="107"/>
      <c r="I433" s="107"/>
      <c r="J433" s="108"/>
      <c r="K433" s="107"/>
      <c r="L433" s="109"/>
      <c r="M433" s="108"/>
      <c r="N433" s="94"/>
      <c r="O433" s="110"/>
      <c r="P433" s="111">
        <f>P435+P477+P453+P495</f>
        <v>693136000</v>
      </c>
      <c r="Q433" s="112"/>
      <c r="R433" s="82"/>
    </row>
    <row r="434" spans="1:18" x14ac:dyDescent="0.25">
      <c r="A434" s="31"/>
      <c r="B434" s="35"/>
      <c r="C434" s="36"/>
      <c r="D434" s="32"/>
      <c r="E434" s="32"/>
      <c r="F434" s="1"/>
      <c r="G434" s="1"/>
      <c r="H434" s="1"/>
      <c r="I434" s="1"/>
      <c r="J434" s="2"/>
      <c r="K434" s="1"/>
      <c r="L434" s="4"/>
      <c r="M434" s="2"/>
      <c r="N434" s="24"/>
      <c r="O434" s="33"/>
      <c r="P434" s="34"/>
      <c r="Q434" s="61"/>
      <c r="R434" s="82"/>
    </row>
    <row r="435" spans="1:18" ht="18" x14ac:dyDescent="0.25">
      <c r="A435" s="37" t="s">
        <v>26</v>
      </c>
      <c r="B435" s="38" t="s">
        <v>192</v>
      </c>
      <c r="C435" s="1"/>
      <c r="D435" s="32"/>
      <c r="E435" s="32"/>
      <c r="F435" s="1"/>
      <c r="G435" s="1"/>
      <c r="H435" s="1"/>
      <c r="I435" s="1"/>
      <c r="J435" s="2"/>
      <c r="K435" s="1"/>
      <c r="L435" s="4"/>
      <c r="M435" s="2"/>
      <c r="N435" s="24"/>
      <c r="O435" s="33"/>
      <c r="P435" s="39">
        <f>P436+P441+P449+P444</f>
        <v>44640000</v>
      </c>
      <c r="Q435" s="202"/>
      <c r="R435" s="82"/>
    </row>
    <row r="436" spans="1:18" ht="15.75" customHeight="1" x14ac:dyDescent="0.25">
      <c r="A436" s="37">
        <v>521211</v>
      </c>
      <c r="B436" s="40" t="s">
        <v>28</v>
      </c>
      <c r="C436" s="1"/>
      <c r="D436" s="32"/>
      <c r="E436" s="32"/>
      <c r="F436" s="1"/>
      <c r="G436" s="1"/>
      <c r="H436" s="1"/>
      <c r="I436" s="1"/>
      <c r="J436" s="2"/>
      <c r="K436" s="1"/>
      <c r="L436" s="41"/>
      <c r="M436" s="93"/>
      <c r="N436" s="42"/>
      <c r="O436" s="43"/>
      <c r="P436" s="34">
        <f>SUM(P437:P440)</f>
        <v>15840000</v>
      </c>
      <c r="Q436" s="202"/>
    </row>
    <row r="437" spans="1:18" x14ac:dyDescent="0.25">
      <c r="A437" s="37"/>
      <c r="B437" s="38"/>
      <c r="C437" s="45" t="s">
        <v>37</v>
      </c>
      <c r="D437" s="46"/>
      <c r="E437" s="46"/>
      <c r="F437" s="45"/>
      <c r="G437" s="45"/>
      <c r="H437" s="47"/>
      <c r="I437" s="45">
        <v>3</v>
      </c>
      <c r="J437" s="48" t="s">
        <v>32</v>
      </c>
      <c r="K437" s="47"/>
      <c r="L437" s="49"/>
      <c r="M437" s="48"/>
      <c r="N437" s="50">
        <f>I437</f>
        <v>3</v>
      </c>
      <c r="O437" s="43">
        <v>1000000</v>
      </c>
      <c r="P437" s="51">
        <f>O437*N437</f>
        <v>3000000</v>
      </c>
      <c r="Q437" s="202"/>
    </row>
    <row r="438" spans="1:18" x14ac:dyDescent="0.25">
      <c r="A438" s="37"/>
      <c r="B438" s="38"/>
      <c r="C438" s="45" t="s">
        <v>38</v>
      </c>
      <c r="D438" s="46"/>
      <c r="E438" s="46"/>
      <c r="F438" s="45"/>
      <c r="G438" s="45"/>
      <c r="H438" s="47"/>
      <c r="I438" s="45">
        <v>3</v>
      </c>
      <c r="J438" s="48" t="s">
        <v>32</v>
      </c>
      <c r="K438" s="47"/>
      <c r="L438" s="49"/>
      <c r="M438" s="48"/>
      <c r="N438" s="50">
        <f t="shared" ref="N438:N439" si="45">I438</f>
        <v>3</v>
      </c>
      <c r="O438" s="43">
        <v>1000000</v>
      </c>
      <c r="P438" s="51">
        <f>O438*N438</f>
        <v>3000000</v>
      </c>
      <c r="Q438" s="202"/>
    </row>
    <row r="439" spans="1:18" x14ac:dyDescent="0.25">
      <c r="A439" s="37"/>
      <c r="B439" s="38"/>
      <c r="C439" s="45" t="s">
        <v>39</v>
      </c>
      <c r="D439" s="46"/>
      <c r="E439" s="46"/>
      <c r="F439" s="45"/>
      <c r="G439" s="45"/>
      <c r="H439" s="47"/>
      <c r="I439" s="45">
        <v>3</v>
      </c>
      <c r="J439" s="48" t="s">
        <v>32</v>
      </c>
      <c r="K439" s="47"/>
      <c r="L439" s="49"/>
      <c r="M439" s="48"/>
      <c r="N439" s="50">
        <f t="shared" si="45"/>
        <v>3</v>
      </c>
      <c r="O439" s="43">
        <v>2000000</v>
      </c>
      <c r="P439" s="51">
        <f>O439*N439</f>
        <v>6000000</v>
      </c>
      <c r="Q439" s="202"/>
    </row>
    <row r="440" spans="1:18" x14ac:dyDescent="0.25">
      <c r="A440" s="37"/>
      <c r="B440" s="44"/>
      <c r="C440" s="45" t="s">
        <v>29</v>
      </c>
      <c r="D440" s="46"/>
      <c r="E440" s="46"/>
      <c r="F440" s="45">
        <v>30</v>
      </c>
      <c r="G440" s="45" t="s">
        <v>30</v>
      </c>
      <c r="H440" s="47" t="s">
        <v>31</v>
      </c>
      <c r="I440" s="45">
        <v>2</v>
      </c>
      <c r="J440" s="48" t="s">
        <v>32</v>
      </c>
      <c r="K440" s="47" t="s">
        <v>31</v>
      </c>
      <c r="L440" s="49">
        <v>1</v>
      </c>
      <c r="M440" s="48" t="s">
        <v>33</v>
      </c>
      <c r="N440" s="50">
        <f>F440*I440</f>
        <v>60</v>
      </c>
      <c r="O440" s="43">
        <v>64000</v>
      </c>
      <c r="P440" s="51">
        <f>O440*N440</f>
        <v>3840000</v>
      </c>
      <c r="Q440" s="202"/>
    </row>
    <row r="441" spans="1:18" ht="15.75" customHeight="1" x14ac:dyDescent="0.25">
      <c r="A441" s="37">
        <v>522151</v>
      </c>
      <c r="B441" s="40" t="s">
        <v>40</v>
      </c>
      <c r="C441" s="1"/>
      <c r="D441" s="32"/>
      <c r="E441" s="32"/>
      <c r="F441" s="1"/>
      <c r="G441" s="1"/>
      <c r="H441" s="1"/>
      <c r="I441" s="2"/>
      <c r="J441" s="48"/>
      <c r="K441" s="47"/>
      <c r="L441" s="49"/>
      <c r="M441" s="48"/>
      <c r="N441" s="50"/>
      <c r="O441" s="53"/>
      <c r="P441" s="34">
        <f>SUM(P442:P443)</f>
        <v>7400000</v>
      </c>
      <c r="Q441" s="202"/>
    </row>
    <row r="442" spans="1:18" x14ac:dyDescent="0.25">
      <c r="A442" s="37"/>
      <c r="B442" s="44"/>
      <c r="C442" s="45" t="s">
        <v>41</v>
      </c>
      <c r="D442" s="46"/>
      <c r="E442" s="46"/>
      <c r="F442" s="45">
        <v>2</v>
      </c>
      <c r="G442" s="45" t="s">
        <v>30</v>
      </c>
      <c r="H442" s="47" t="s">
        <v>31</v>
      </c>
      <c r="I442" s="45">
        <v>2</v>
      </c>
      <c r="J442" s="48" t="s">
        <v>42</v>
      </c>
      <c r="K442" s="47" t="s">
        <v>31</v>
      </c>
      <c r="L442" s="49">
        <v>1</v>
      </c>
      <c r="M442" s="48" t="s">
        <v>32</v>
      </c>
      <c r="N442" s="50">
        <f>L442*I442*F442</f>
        <v>4</v>
      </c>
      <c r="O442" s="53">
        <v>1500000</v>
      </c>
      <c r="P442" s="54">
        <f>O442*N442</f>
        <v>6000000</v>
      </c>
      <c r="Q442" s="202"/>
    </row>
    <row r="443" spans="1:18" x14ac:dyDescent="0.25">
      <c r="A443" s="37"/>
      <c r="B443" s="44"/>
      <c r="C443" s="45" t="s">
        <v>43</v>
      </c>
      <c r="D443" s="46"/>
      <c r="E443" s="46"/>
      <c r="F443" s="45">
        <v>1</v>
      </c>
      <c r="G443" s="45" t="s">
        <v>30</v>
      </c>
      <c r="H443" s="47" t="s">
        <v>31</v>
      </c>
      <c r="I443" s="45">
        <v>2</v>
      </c>
      <c r="J443" s="48" t="s">
        <v>42</v>
      </c>
      <c r="K443" s="47" t="s">
        <v>31</v>
      </c>
      <c r="L443" s="49">
        <v>1</v>
      </c>
      <c r="M443" s="48" t="s">
        <v>32</v>
      </c>
      <c r="N443" s="50">
        <f t="shared" ref="N443" si="46">L443*I443*F443</f>
        <v>2</v>
      </c>
      <c r="O443" s="53">
        <v>700000</v>
      </c>
      <c r="P443" s="54">
        <f>O443*N443</f>
        <v>1400000</v>
      </c>
      <c r="Q443" s="202"/>
      <c r="R443" s="82"/>
    </row>
    <row r="444" spans="1:18" x14ac:dyDescent="0.25">
      <c r="A444" s="37">
        <v>524111</v>
      </c>
      <c r="B444" s="38" t="s">
        <v>58</v>
      </c>
      <c r="C444" s="10"/>
      <c r="D444" s="64"/>
      <c r="E444" s="64"/>
      <c r="G444" s="10"/>
      <c r="H444" s="10"/>
      <c r="K444" s="11"/>
      <c r="L444" s="49"/>
      <c r="M444" s="48"/>
      <c r="N444" s="50"/>
      <c r="O444" s="53"/>
      <c r="P444" s="34">
        <f>SUM(P446:P448)</f>
        <v>13900000</v>
      </c>
      <c r="Q444" s="202"/>
      <c r="R444" s="82"/>
    </row>
    <row r="445" spans="1:18" x14ac:dyDescent="0.25">
      <c r="A445" s="37"/>
      <c r="B445" s="38"/>
      <c r="C445" s="2" t="s">
        <v>213</v>
      </c>
      <c r="D445" s="64"/>
      <c r="E445" s="64"/>
      <c r="G445" s="10"/>
      <c r="H445" s="10"/>
      <c r="K445" s="11"/>
      <c r="L445" s="49"/>
      <c r="M445" s="48"/>
      <c r="N445" s="50"/>
      <c r="O445" s="53"/>
      <c r="P445" s="34"/>
      <c r="Q445" s="202"/>
    </row>
    <row r="446" spans="1:18" x14ac:dyDescent="0.25">
      <c r="A446" s="37"/>
      <c r="B446" s="44"/>
      <c r="C446" s="10" t="s">
        <v>59</v>
      </c>
      <c r="D446" s="64"/>
      <c r="E446" s="64"/>
      <c r="F446" s="9">
        <v>2</v>
      </c>
      <c r="G446" s="9" t="s">
        <v>30</v>
      </c>
      <c r="H446" s="10" t="s">
        <v>31</v>
      </c>
      <c r="I446" s="12">
        <v>1</v>
      </c>
      <c r="J446" s="10" t="s">
        <v>47</v>
      </c>
      <c r="K446" s="11" t="s">
        <v>31</v>
      </c>
      <c r="L446" s="12">
        <v>1</v>
      </c>
      <c r="M446" s="10" t="s">
        <v>48</v>
      </c>
      <c r="N446" s="50">
        <f>L446*I446*F446</f>
        <v>2</v>
      </c>
      <c r="O446" s="53">
        <v>4500000</v>
      </c>
      <c r="P446" s="54">
        <f>O446*N446</f>
        <v>9000000</v>
      </c>
      <c r="Q446" s="202"/>
    </row>
    <row r="447" spans="1:18" x14ac:dyDescent="0.25">
      <c r="A447" s="37"/>
      <c r="B447" s="44"/>
      <c r="C447" s="10" t="s">
        <v>60</v>
      </c>
      <c r="D447" s="64"/>
      <c r="E447" s="64"/>
      <c r="F447" s="9">
        <v>2</v>
      </c>
      <c r="G447" s="9" t="s">
        <v>30</v>
      </c>
      <c r="H447" s="10" t="s">
        <v>31</v>
      </c>
      <c r="I447" s="12">
        <v>3</v>
      </c>
      <c r="J447" s="10" t="s">
        <v>33</v>
      </c>
      <c r="K447" s="11" t="s">
        <v>31</v>
      </c>
      <c r="L447" s="12">
        <v>1</v>
      </c>
      <c r="M447" s="10" t="s">
        <v>48</v>
      </c>
      <c r="N447" s="50">
        <f>L447*I447*F447</f>
        <v>6</v>
      </c>
      <c r="O447" s="53">
        <v>450000</v>
      </c>
      <c r="P447" s="54">
        <f>O447*N447</f>
        <v>2700000</v>
      </c>
      <c r="Q447" s="202"/>
    </row>
    <row r="448" spans="1:18" x14ac:dyDescent="0.25">
      <c r="A448" s="37"/>
      <c r="B448" s="44"/>
      <c r="C448" s="45" t="s">
        <v>61</v>
      </c>
      <c r="D448" s="46"/>
      <c r="E448" s="46"/>
      <c r="F448" s="45">
        <v>2</v>
      </c>
      <c r="G448" s="45" t="s">
        <v>30</v>
      </c>
      <c r="H448" s="47" t="s">
        <v>31</v>
      </c>
      <c r="I448" s="45">
        <v>2</v>
      </c>
      <c r="J448" s="48" t="s">
        <v>33</v>
      </c>
      <c r="K448" s="47" t="s">
        <v>31</v>
      </c>
      <c r="L448" s="49">
        <v>1</v>
      </c>
      <c r="M448" s="48" t="s">
        <v>48</v>
      </c>
      <c r="N448" s="50">
        <f>L448*I448*F448</f>
        <v>4</v>
      </c>
      <c r="O448" s="53">
        <v>550000</v>
      </c>
      <c r="P448" s="54">
        <f>O448*N448</f>
        <v>2200000</v>
      </c>
      <c r="Q448" s="202"/>
    </row>
    <row r="449" spans="1:18" x14ac:dyDescent="0.25">
      <c r="A449" s="31" t="s">
        <v>44</v>
      </c>
      <c r="B449" s="56" t="s">
        <v>45</v>
      </c>
      <c r="C449" s="57"/>
      <c r="D449" s="58"/>
      <c r="E449" s="58"/>
      <c r="F449" s="57"/>
      <c r="G449" s="57"/>
      <c r="H449" s="57"/>
      <c r="I449" s="57"/>
      <c r="J449" s="57"/>
      <c r="K449" s="57"/>
      <c r="L449" s="59"/>
      <c r="M449" s="60"/>
      <c r="N449" s="50"/>
      <c r="O449" s="202"/>
      <c r="P449" s="62">
        <f>SUM(P450:P450)</f>
        <v>7500000</v>
      </c>
      <c r="Q449" s="202"/>
    </row>
    <row r="450" spans="1:18" x14ac:dyDescent="0.25">
      <c r="A450" s="37"/>
      <c r="B450" s="44"/>
      <c r="C450" s="45" t="s">
        <v>193</v>
      </c>
      <c r="D450" s="46"/>
      <c r="E450" s="46"/>
      <c r="F450" s="45">
        <v>25</v>
      </c>
      <c r="G450" s="45" t="s">
        <v>30</v>
      </c>
      <c r="H450" s="47" t="s">
        <v>31</v>
      </c>
      <c r="I450" s="45">
        <v>1</v>
      </c>
      <c r="J450" s="48" t="s">
        <v>33</v>
      </c>
      <c r="K450" s="47" t="s">
        <v>31</v>
      </c>
      <c r="L450" s="49">
        <v>1</v>
      </c>
      <c r="M450" s="48" t="s">
        <v>48</v>
      </c>
      <c r="N450" s="50">
        <f>F450*I450*L450</f>
        <v>25</v>
      </c>
      <c r="O450" s="53">
        <v>300000</v>
      </c>
      <c r="P450" s="51">
        <f>O450*N450</f>
        <v>7500000</v>
      </c>
      <c r="Q450" s="202"/>
    </row>
    <row r="451" spans="1:18" x14ac:dyDescent="0.25">
      <c r="A451" s="37"/>
      <c r="B451" s="44"/>
      <c r="C451" s="45" t="s">
        <v>212</v>
      </c>
      <c r="D451" s="46"/>
      <c r="E451" s="46"/>
      <c r="F451" s="45">
        <v>5</v>
      </c>
      <c r="G451" s="45" t="s">
        <v>30</v>
      </c>
      <c r="H451" s="47" t="s">
        <v>31</v>
      </c>
      <c r="I451" s="45">
        <v>1</v>
      </c>
      <c r="J451" s="48" t="s">
        <v>47</v>
      </c>
      <c r="K451" s="47" t="s">
        <v>31</v>
      </c>
      <c r="L451" s="49">
        <v>1</v>
      </c>
      <c r="M451" s="48" t="s">
        <v>48</v>
      </c>
      <c r="N451" s="50">
        <f>F451*I451*L451</f>
        <v>5</v>
      </c>
      <c r="O451" s="53">
        <v>150000</v>
      </c>
      <c r="P451" s="51">
        <f>O451*N451</f>
        <v>750000</v>
      </c>
      <c r="Q451" s="202"/>
    </row>
    <row r="452" spans="1:18" x14ac:dyDescent="0.25">
      <c r="A452" s="37"/>
      <c r="B452" s="44"/>
      <c r="C452" s="45"/>
      <c r="D452" s="46"/>
      <c r="E452" s="46"/>
      <c r="F452" s="45"/>
      <c r="G452" s="45"/>
      <c r="H452" s="47"/>
      <c r="I452" s="45"/>
      <c r="J452" s="48"/>
      <c r="K452" s="47"/>
      <c r="L452" s="49"/>
      <c r="M452" s="48"/>
      <c r="N452" s="50"/>
      <c r="O452" s="43"/>
      <c r="P452" s="51"/>
      <c r="Q452" s="202"/>
    </row>
    <row r="453" spans="1:18" ht="18" x14ac:dyDescent="0.25">
      <c r="A453" s="37" t="s">
        <v>34</v>
      </c>
      <c r="B453" s="38" t="s">
        <v>105</v>
      </c>
      <c r="C453" s="45"/>
      <c r="D453" s="46"/>
      <c r="E453" s="46"/>
      <c r="F453" s="45"/>
      <c r="G453" s="45"/>
      <c r="H453" s="47"/>
      <c r="I453" s="45"/>
      <c r="J453" s="48"/>
      <c r="K453" s="47"/>
      <c r="L453" s="49"/>
      <c r="M453" s="48"/>
      <c r="N453" s="50"/>
      <c r="O453" s="43"/>
      <c r="P453" s="39">
        <f>P456+P461+P468+P454+P464</f>
        <v>271892000</v>
      </c>
      <c r="Q453" s="202"/>
    </row>
    <row r="454" spans="1:18" x14ac:dyDescent="0.25">
      <c r="A454" s="37">
        <v>521114</v>
      </c>
      <c r="B454" s="38" t="s">
        <v>35</v>
      </c>
      <c r="C454" s="2"/>
      <c r="D454" s="24"/>
      <c r="E454" s="24"/>
      <c r="N454" s="24"/>
      <c r="O454" s="33"/>
      <c r="P454" s="34">
        <f>SUM(P455)</f>
        <v>1250000</v>
      </c>
      <c r="Q454" s="202"/>
    </row>
    <row r="455" spans="1:18" x14ac:dyDescent="0.25">
      <c r="A455" s="52"/>
      <c r="B455" s="44"/>
      <c r="C455" s="45" t="s">
        <v>36</v>
      </c>
      <c r="D455" s="46"/>
      <c r="E455" s="46"/>
      <c r="F455" s="45"/>
      <c r="G455" s="45"/>
      <c r="H455" s="47"/>
      <c r="I455" s="45">
        <v>5</v>
      </c>
      <c r="J455" s="48" t="s">
        <v>32</v>
      </c>
      <c r="K455" s="47"/>
      <c r="L455" s="49"/>
      <c r="M455" s="48"/>
      <c r="N455" s="50">
        <f>I455</f>
        <v>5</v>
      </c>
      <c r="O455" s="43">
        <v>250000</v>
      </c>
      <c r="P455" s="51">
        <f>O455*N455</f>
        <v>1250000</v>
      </c>
      <c r="Q455" s="202"/>
    </row>
    <row r="456" spans="1:18" x14ac:dyDescent="0.25">
      <c r="A456" s="37">
        <v>521211</v>
      </c>
      <c r="B456" s="40" t="s">
        <v>28</v>
      </c>
      <c r="C456" s="1"/>
      <c r="D456" s="32"/>
      <c r="E456" s="32"/>
      <c r="F456" s="1"/>
      <c r="G456" s="1"/>
      <c r="H456" s="1"/>
      <c r="I456" s="1"/>
      <c r="J456" s="2"/>
      <c r="K456" s="1"/>
      <c r="L456" s="41"/>
      <c r="M456" s="93"/>
      <c r="N456" s="42"/>
      <c r="O456" s="43"/>
      <c r="P456" s="34">
        <f>SUM(P457:P460)</f>
        <v>34020000</v>
      </c>
      <c r="Q456" s="202"/>
      <c r="R456" s="82"/>
    </row>
    <row r="457" spans="1:18" x14ac:dyDescent="0.25">
      <c r="A457" s="37"/>
      <c r="B457" s="38"/>
      <c r="C457" s="45" t="s">
        <v>37</v>
      </c>
      <c r="D457" s="46"/>
      <c r="E457" s="46"/>
      <c r="F457" s="45"/>
      <c r="G457" s="45"/>
      <c r="H457" s="47"/>
      <c r="I457" s="45">
        <v>5</v>
      </c>
      <c r="J457" s="48" t="s">
        <v>32</v>
      </c>
      <c r="K457" s="47"/>
      <c r="L457" s="49"/>
      <c r="M457" s="48"/>
      <c r="N457" s="50">
        <f>I457</f>
        <v>5</v>
      </c>
      <c r="O457" s="43">
        <v>1000000</v>
      </c>
      <c r="P457" s="51">
        <f>O457*N457</f>
        <v>5000000</v>
      </c>
      <c r="Q457" s="202"/>
      <c r="R457" s="82"/>
    </row>
    <row r="458" spans="1:18" x14ac:dyDescent="0.25">
      <c r="A458" s="37"/>
      <c r="B458" s="38"/>
      <c r="C458" s="45" t="s">
        <v>38</v>
      </c>
      <c r="D458" s="46"/>
      <c r="E458" s="46"/>
      <c r="F458" s="45"/>
      <c r="G458" s="45"/>
      <c r="H458" s="47"/>
      <c r="I458" s="45">
        <v>5</v>
      </c>
      <c r="J458" s="48" t="s">
        <v>32</v>
      </c>
      <c r="K458" s="47"/>
      <c r="L458" s="49"/>
      <c r="M458" s="48"/>
      <c r="N458" s="50">
        <f t="shared" ref="N458:N459" si="47">I458</f>
        <v>5</v>
      </c>
      <c r="O458" s="43">
        <v>1000000</v>
      </c>
      <c r="P458" s="51">
        <f>O458*N458</f>
        <v>5000000</v>
      </c>
      <c r="Q458" s="202"/>
    </row>
    <row r="459" spans="1:18" x14ac:dyDescent="0.25">
      <c r="A459" s="37"/>
      <c r="B459" s="38"/>
      <c r="C459" s="45" t="s">
        <v>39</v>
      </c>
      <c r="D459" s="46"/>
      <c r="E459" s="46"/>
      <c r="F459" s="45"/>
      <c r="G459" s="45"/>
      <c r="H459" s="47"/>
      <c r="I459" s="45">
        <v>5</v>
      </c>
      <c r="J459" s="48" t="s">
        <v>32</v>
      </c>
      <c r="K459" s="47"/>
      <c r="L459" s="49"/>
      <c r="M459" s="48"/>
      <c r="N459" s="50">
        <f t="shared" si="47"/>
        <v>5</v>
      </c>
      <c r="O459" s="43">
        <v>2500000</v>
      </c>
      <c r="P459" s="51">
        <f>O459*N459</f>
        <v>12500000</v>
      </c>
      <c r="Q459" s="202"/>
    </row>
    <row r="460" spans="1:18" x14ac:dyDescent="0.25">
      <c r="A460" s="37"/>
      <c r="B460" s="44"/>
      <c r="C460" s="45" t="s">
        <v>29</v>
      </c>
      <c r="D460" s="46"/>
      <c r="E460" s="46"/>
      <c r="F460" s="45">
        <v>30</v>
      </c>
      <c r="G460" s="45" t="s">
        <v>30</v>
      </c>
      <c r="H460" s="47" t="s">
        <v>31</v>
      </c>
      <c r="I460" s="45">
        <v>6</v>
      </c>
      <c r="J460" s="48" t="s">
        <v>32</v>
      </c>
      <c r="K460" s="47" t="s">
        <v>31</v>
      </c>
      <c r="L460" s="49">
        <v>1</v>
      </c>
      <c r="M460" s="48" t="s">
        <v>33</v>
      </c>
      <c r="N460" s="50">
        <f>F460*I460</f>
        <v>180</v>
      </c>
      <c r="O460" s="43">
        <v>64000</v>
      </c>
      <c r="P460" s="51">
        <f>O460*N460</f>
        <v>11520000</v>
      </c>
      <c r="Q460" s="202"/>
    </row>
    <row r="461" spans="1:18" x14ac:dyDescent="0.25">
      <c r="A461" s="37">
        <v>522151</v>
      </c>
      <c r="B461" s="40" t="s">
        <v>40</v>
      </c>
      <c r="C461" s="1"/>
      <c r="D461" s="32"/>
      <c r="E461" s="32"/>
      <c r="F461" s="1"/>
      <c r="G461" s="1"/>
      <c r="H461" s="1"/>
      <c r="I461" s="2"/>
      <c r="J461" s="48"/>
      <c r="K461" s="47"/>
      <c r="L461" s="49"/>
      <c r="M461" s="48"/>
      <c r="N461" s="50"/>
      <c r="O461" s="53"/>
      <c r="P461" s="34">
        <f>SUM(P462:P463)</f>
        <v>88800000</v>
      </c>
      <c r="Q461" s="202"/>
    </row>
    <row r="462" spans="1:18" x14ac:dyDescent="0.25">
      <c r="A462" s="37"/>
      <c r="B462" s="44"/>
      <c r="C462" s="45" t="s">
        <v>41</v>
      </c>
      <c r="D462" s="46"/>
      <c r="E462" s="46"/>
      <c r="F462" s="45">
        <v>4</v>
      </c>
      <c r="G462" s="45" t="s">
        <v>30</v>
      </c>
      <c r="H462" s="47" t="s">
        <v>31</v>
      </c>
      <c r="I462" s="45">
        <v>2</v>
      </c>
      <c r="J462" s="48" t="s">
        <v>42</v>
      </c>
      <c r="K462" s="47" t="s">
        <v>31</v>
      </c>
      <c r="L462" s="49">
        <v>6</v>
      </c>
      <c r="M462" s="48" t="s">
        <v>32</v>
      </c>
      <c r="N462" s="50">
        <f t="shared" ref="N462:N463" si="48">L462*I462*F462</f>
        <v>48</v>
      </c>
      <c r="O462" s="53">
        <v>1500000</v>
      </c>
      <c r="P462" s="54">
        <f>O462*N462</f>
        <v>72000000</v>
      </c>
      <c r="Q462" s="202"/>
    </row>
    <row r="463" spans="1:18" x14ac:dyDescent="0.25">
      <c r="A463" s="37"/>
      <c r="B463" s="44"/>
      <c r="C463" s="45" t="s">
        <v>43</v>
      </c>
      <c r="D463" s="46"/>
      <c r="E463" s="46"/>
      <c r="F463" s="45">
        <v>2</v>
      </c>
      <c r="G463" s="45" t="s">
        <v>30</v>
      </c>
      <c r="H463" s="47" t="s">
        <v>31</v>
      </c>
      <c r="I463" s="45">
        <v>2</v>
      </c>
      <c r="J463" s="48" t="s">
        <v>42</v>
      </c>
      <c r="K463" s="47" t="s">
        <v>31</v>
      </c>
      <c r="L463" s="49">
        <v>6</v>
      </c>
      <c r="M463" s="48" t="s">
        <v>32</v>
      </c>
      <c r="N463" s="50">
        <f t="shared" si="48"/>
        <v>24</v>
      </c>
      <c r="O463" s="53">
        <v>700000</v>
      </c>
      <c r="P463" s="54">
        <f>O463*N463</f>
        <v>16800000</v>
      </c>
      <c r="Q463" s="202"/>
    </row>
    <row r="464" spans="1:18" x14ac:dyDescent="0.25">
      <c r="A464" s="55" t="s">
        <v>195</v>
      </c>
      <c r="B464" s="56" t="s">
        <v>58</v>
      </c>
      <c r="C464" s="57"/>
      <c r="D464" s="58"/>
      <c r="E464" s="58"/>
      <c r="F464" s="57"/>
      <c r="G464" s="57"/>
      <c r="H464" s="57"/>
      <c r="I464" s="57"/>
      <c r="J464" s="57"/>
      <c r="K464" s="57"/>
      <c r="L464" s="59"/>
      <c r="M464" s="60"/>
      <c r="N464" s="50"/>
      <c r="O464" s="202"/>
      <c r="P464" s="62">
        <f>SUM(P465:P467)</f>
        <v>38472000</v>
      </c>
      <c r="Q464" s="202"/>
    </row>
    <row r="465" spans="1:18" x14ac:dyDescent="0.25">
      <c r="A465" s="37"/>
      <c r="B465" s="44"/>
      <c r="C465" s="45" t="s">
        <v>61</v>
      </c>
      <c r="D465" s="46"/>
      <c r="E465" s="46"/>
      <c r="F465" s="45">
        <v>6</v>
      </c>
      <c r="G465" s="45" t="s">
        <v>30</v>
      </c>
      <c r="H465" s="47" t="s">
        <v>31</v>
      </c>
      <c r="I465" s="45">
        <v>1</v>
      </c>
      <c r="J465" s="48" t="s">
        <v>33</v>
      </c>
      <c r="K465" s="47" t="s">
        <v>31</v>
      </c>
      <c r="L465" s="49">
        <v>1</v>
      </c>
      <c r="M465" s="48" t="s">
        <v>48</v>
      </c>
      <c r="N465" s="50">
        <f>F465*I465*L465</f>
        <v>6</v>
      </c>
      <c r="O465" s="53">
        <v>650000</v>
      </c>
      <c r="P465" s="51">
        <f>O465*N465</f>
        <v>3900000</v>
      </c>
      <c r="Q465" s="202"/>
    </row>
    <row r="466" spans="1:18" x14ac:dyDescent="0.25">
      <c r="A466" s="37"/>
      <c r="B466" s="44"/>
      <c r="C466" s="45" t="s">
        <v>64</v>
      </c>
      <c r="D466" s="46"/>
      <c r="E466" s="46"/>
      <c r="F466" s="45">
        <v>6</v>
      </c>
      <c r="G466" s="45" t="s">
        <v>30</v>
      </c>
      <c r="H466" s="47" t="s">
        <v>31</v>
      </c>
      <c r="I466" s="45">
        <v>1</v>
      </c>
      <c r="J466" s="48" t="s">
        <v>47</v>
      </c>
      <c r="K466" s="47" t="s">
        <v>31</v>
      </c>
      <c r="L466" s="49">
        <v>1</v>
      </c>
      <c r="M466" s="48" t="s">
        <v>48</v>
      </c>
      <c r="N466" s="50">
        <f>F466*I466*L466</f>
        <v>6</v>
      </c>
      <c r="O466" s="53">
        <v>5232000</v>
      </c>
      <c r="P466" s="51">
        <f>O466*N466</f>
        <v>31392000</v>
      </c>
      <c r="Q466" s="202"/>
    </row>
    <row r="467" spans="1:18" x14ac:dyDescent="0.25">
      <c r="A467" s="37"/>
      <c r="B467" s="44"/>
      <c r="C467" s="45" t="s">
        <v>194</v>
      </c>
      <c r="D467" s="46"/>
      <c r="E467" s="46"/>
      <c r="F467" s="45">
        <v>6</v>
      </c>
      <c r="G467" s="45" t="s">
        <v>30</v>
      </c>
      <c r="H467" s="47" t="s">
        <v>31</v>
      </c>
      <c r="I467" s="45">
        <v>1</v>
      </c>
      <c r="J467" s="48" t="s">
        <v>33</v>
      </c>
      <c r="K467" s="47" t="s">
        <v>31</v>
      </c>
      <c r="L467" s="49">
        <v>1</v>
      </c>
      <c r="M467" s="48" t="s">
        <v>48</v>
      </c>
      <c r="N467" s="50">
        <f>F467*I467*L467</f>
        <v>6</v>
      </c>
      <c r="O467" s="53">
        <v>530000</v>
      </c>
      <c r="P467" s="51">
        <f>O467*N467</f>
        <v>3180000</v>
      </c>
      <c r="Q467" s="202"/>
    </row>
    <row r="468" spans="1:18" x14ac:dyDescent="0.25">
      <c r="A468" s="55" t="s">
        <v>44</v>
      </c>
      <c r="B468" s="56" t="s">
        <v>45</v>
      </c>
      <c r="C468" s="57"/>
      <c r="D468" s="58"/>
      <c r="E468" s="58"/>
      <c r="F468" s="57"/>
      <c r="G468" s="57"/>
      <c r="H468" s="57"/>
      <c r="I468" s="57"/>
      <c r="J468" s="57"/>
      <c r="K468" s="57"/>
      <c r="L468" s="59"/>
      <c r="M468" s="60"/>
      <c r="N468" s="50"/>
      <c r="O468" s="202"/>
      <c r="P468" s="62">
        <f>SUM(P469:P475)</f>
        <v>109350000</v>
      </c>
      <c r="Q468" s="54" t="s">
        <v>94</v>
      </c>
    </row>
    <row r="469" spans="1:18" ht="15.75" customHeight="1" x14ac:dyDescent="0.25">
      <c r="A469" s="37"/>
      <c r="B469" s="44"/>
      <c r="C469" s="45" t="s">
        <v>220</v>
      </c>
      <c r="D469" s="46"/>
      <c r="E469" s="46"/>
      <c r="F469" s="45">
        <v>6</v>
      </c>
      <c r="G469" s="45" t="s">
        <v>30</v>
      </c>
      <c r="H469" s="47" t="s">
        <v>31</v>
      </c>
      <c r="I469" s="45">
        <v>2</v>
      </c>
      <c r="J469" s="48" t="s">
        <v>33</v>
      </c>
      <c r="K469" s="47" t="s">
        <v>31</v>
      </c>
      <c r="L469" s="49">
        <v>1</v>
      </c>
      <c r="M469" s="48" t="s">
        <v>48</v>
      </c>
      <c r="N469" s="50">
        <f t="shared" ref="N469:N475" si="49">F469*I469*L469</f>
        <v>12</v>
      </c>
      <c r="O469" s="53">
        <v>650000</v>
      </c>
      <c r="P469" s="51">
        <f t="shared" ref="P469:P475" si="50">O469*N469</f>
        <v>7800000</v>
      </c>
      <c r="Q469" s="358" t="s">
        <v>110</v>
      </c>
    </row>
    <row r="470" spans="1:18" x14ac:dyDescent="0.25">
      <c r="A470" s="37"/>
      <c r="B470" s="44"/>
      <c r="C470" s="45" t="s">
        <v>221</v>
      </c>
      <c r="D470" s="46"/>
      <c r="E470" s="46"/>
      <c r="F470" s="45">
        <v>6</v>
      </c>
      <c r="G470" s="45" t="s">
        <v>30</v>
      </c>
      <c r="H470" s="47" t="s">
        <v>31</v>
      </c>
      <c r="I470" s="45">
        <v>2</v>
      </c>
      <c r="J470" s="48" t="s">
        <v>33</v>
      </c>
      <c r="K470" s="47" t="s">
        <v>31</v>
      </c>
      <c r="L470" s="49">
        <v>1</v>
      </c>
      <c r="M470" s="48" t="s">
        <v>48</v>
      </c>
      <c r="N470" s="50">
        <f t="shared" si="49"/>
        <v>12</v>
      </c>
      <c r="O470" s="53">
        <v>150000</v>
      </c>
      <c r="P470" s="51">
        <f t="shared" si="50"/>
        <v>1800000</v>
      </c>
      <c r="Q470" s="358"/>
    </row>
    <row r="471" spans="1:18" x14ac:dyDescent="0.25">
      <c r="A471" s="37"/>
      <c r="B471" s="44"/>
      <c r="C471" s="45" t="s">
        <v>222</v>
      </c>
      <c r="D471" s="46"/>
      <c r="E471" s="46"/>
      <c r="F471" s="45">
        <v>25</v>
      </c>
      <c r="G471" s="45" t="s">
        <v>30</v>
      </c>
      <c r="H471" s="47" t="s">
        <v>31</v>
      </c>
      <c r="I471" s="45">
        <v>1</v>
      </c>
      <c r="J471" s="48" t="s">
        <v>33</v>
      </c>
      <c r="K471" s="47" t="s">
        <v>31</v>
      </c>
      <c r="L471" s="49">
        <v>3</v>
      </c>
      <c r="M471" s="48" t="s">
        <v>48</v>
      </c>
      <c r="N471" s="50">
        <f t="shared" si="49"/>
        <v>75</v>
      </c>
      <c r="O471" s="53">
        <v>330000</v>
      </c>
      <c r="P471" s="51">
        <f t="shared" si="50"/>
        <v>24750000</v>
      </c>
      <c r="Q471" s="358"/>
      <c r="R471" s="82"/>
    </row>
    <row r="472" spans="1:18" ht="15.75" customHeight="1" x14ac:dyDescent="0.25">
      <c r="A472" s="37"/>
      <c r="B472" s="44"/>
      <c r="C472" s="45" t="s">
        <v>223</v>
      </c>
      <c r="D472" s="46"/>
      <c r="E472" s="46"/>
      <c r="F472" s="45">
        <v>25</v>
      </c>
      <c r="G472" s="45" t="s">
        <v>30</v>
      </c>
      <c r="H472" s="47" t="s">
        <v>31</v>
      </c>
      <c r="I472" s="45">
        <v>1</v>
      </c>
      <c r="J472" s="48" t="s">
        <v>47</v>
      </c>
      <c r="K472" s="47" t="s">
        <v>31</v>
      </c>
      <c r="L472" s="49">
        <v>3</v>
      </c>
      <c r="M472" s="48" t="s">
        <v>48</v>
      </c>
      <c r="N472" s="50">
        <f t="shared" si="49"/>
        <v>75</v>
      </c>
      <c r="O472" s="53">
        <v>150000</v>
      </c>
      <c r="P472" s="51">
        <f t="shared" si="50"/>
        <v>11250000</v>
      </c>
      <c r="Q472" s="359" t="s">
        <v>111</v>
      </c>
      <c r="R472" s="82"/>
    </row>
    <row r="473" spans="1:18" x14ac:dyDescent="0.25">
      <c r="A473" s="37"/>
      <c r="B473" s="44"/>
      <c r="C473" s="45" t="s">
        <v>229</v>
      </c>
      <c r="D473" s="46"/>
      <c r="E473" s="46"/>
      <c r="F473" s="45">
        <v>25</v>
      </c>
      <c r="G473" s="45" t="s">
        <v>30</v>
      </c>
      <c r="H473" s="47" t="s">
        <v>31</v>
      </c>
      <c r="I473" s="45">
        <v>1</v>
      </c>
      <c r="J473" s="48" t="s">
        <v>33</v>
      </c>
      <c r="K473" s="47" t="s">
        <v>31</v>
      </c>
      <c r="L473" s="49">
        <v>3</v>
      </c>
      <c r="M473" s="48" t="s">
        <v>48</v>
      </c>
      <c r="N473" s="50">
        <f t="shared" si="49"/>
        <v>75</v>
      </c>
      <c r="O473" s="53">
        <v>130000</v>
      </c>
      <c r="P473" s="51">
        <f t="shared" si="50"/>
        <v>9750000</v>
      </c>
      <c r="Q473" s="359"/>
    </row>
    <row r="474" spans="1:18" x14ac:dyDescent="0.25">
      <c r="A474" s="37"/>
      <c r="B474" s="44"/>
      <c r="C474" s="45" t="s">
        <v>200</v>
      </c>
      <c r="D474" s="46"/>
      <c r="E474" s="46"/>
      <c r="F474" s="45">
        <v>10</v>
      </c>
      <c r="G474" s="45" t="s">
        <v>30</v>
      </c>
      <c r="H474" s="47" t="s">
        <v>31</v>
      </c>
      <c r="I474" s="45">
        <v>1</v>
      </c>
      <c r="J474" s="48" t="s">
        <v>47</v>
      </c>
      <c r="K474" s="47" t="s">
        <v>31</v>
      </c>
      <c r="L474" s="49">
        <v>6</v>
      </c>
      <c r="M474" s="48" t="s">
        <v>48</v>
      </c>
      <c r="N474" s="50">
        <f t="shared" si="49"/>
        <v>60</v>
      </c>
      <c r="O474" s="53">
        <v>150000</v>
      </c>
      <c r="P474" s="51">
        <f t="shared" si="50"/>
        <v>9000000</v>
      </c>
      <c r="Q474" s="359"/>
    </row>
    <row r="475" spans="1:18" x14ac:dyDescent="0.25">
      <c r="A475" s="37"/>
      <c r="B475" s="44"/>
      <c r="C475" s="45" t="s">
        <v>193</v>
      </c>
      <c r="D475" s="46"/>
      <c r="E475" s="46"/>
      <c r="F475" s="45">
        <v>25</v>
      </c>
      <c r="G475" s="45" t="s">
        <v>30</v>
      </c>
      <c r="H475" s="47" t="s">
        <v>31</v>
      </c>
      <c r="I475" s="45">
        <v>1</v>
      </c>
      <c r="J475" s="48" t="s">
        <v>33</v>
      </c>
      <c r="K475" s="47" t="s">
        <v>31</v>
      </c>
      <c r="L475" s="49">
        <v>6</v>
      </c>
      <c r="M475" s="48" t="s">
        <v>48</v>
      </c>
      <c r="N475" s="50">
        <f t="shared" si="49"/>
        <v>150</v>
      </c>
      <c r="O475" s="53">
        <v>300000</v>
      </c>
      <c r="P475" s="51">
        <f t="shared" si="50"/>
        <v>45000000</v>
      </c>
      <c r="Q475" s="359"/>
    </row>
    <row r="476" spans="1:18" x14ac:dyDescent="0.25">
      <c r="A476" s="37"/>
      <c r="B476" s="44"/>
      <c r="C476" s="45"/>
      <c r="D476" s="46"/>
      <c r="E476" s="46"/>
      <c r="F476" s="45"/>
      <c r="G476" s="45"/>
      <c r="H476" s="47"/>
      <c r="I476" s="45"/>
      <c r="J476" s="48"/>
      <c r="K476" s="47"/>
      <c r="L476" s="49"/>
      <c r="M476" s="48"/>
      <c r="N476" s="50"/>
      <c r="O476" s="53"/>
      <c r="P476" s="51"/>
      <c r="Q476" s="359"/>
    </row>
    <row r="477" spans="1:18" ht="18" x14ac:dyDescent="0.25">
      <c r="A477" s="37" t="s">
        <v>49</v>
      </c>
      <c r="B477" s="38" t="s">
        <v>191</v>
      </c>
      <c r="C477" s="2"/>
      <c r="D477" s="63"/>
      <c r="E477" s="63"/>
      <c r="F477" s="2"/>
      <c r="G477" s="2"/>
      <c r="H477" s="2"/>
      <c r="I477" s="1"/>
      <c r="J477" s="2"/>
      <c r="K477" s="1"/>
      <c r="L477" s="41"/>
      <c r="M477" s="93"/>
      <c r="N477" s="42"/>
      <c r="O477" s="43"/>
      <c r="P477" s="39">
        <f>P480+P485+P488+P478</f>
        <v>73690000</v>
      </c>
      <c r="Q477" s="202"/>
    </row>
    <row r="478" spans="1:18" x14ac:dyDescent="0.25">
      <c r="A478" s="37">
        <v>521114</v>
      </c>
      <c r="B478" s="38" t="s">
        <v>35</v>
      </c>
      <c r="C478" s="2"/>
      <c r="D478" s="24"/>
      <c r="E478" s="24"/>
      <c r="N478" s="24"/>
      <c r="O478" s="33"/>
      <c r="P478" s="34">
        <f>SUM(P479)</f>
        <v>500000</v>
      </c>
      <c r="Q478" s="202"/>
    </row>
    <row r="479" spans="1:18" x14ac:dyDescent="0.25">
      <c r="A479" s="52"/>
      <c r="B479" s="44"/>
      <c r="C479" s="45" t="s">
        <v>36</v>
      </c>
      <c r="D479" s="46"/>
      <c r="E479" s="46"/>
      <c r="F479" s="45"/>
      <c r="G479" s="45"/>
      <c r="H479" s="47"/>
      <c r="I479" s="45">
        <v>2</v>
      </c>
      <c r="J479" s="48" t="s">
        <v>32</v>
      </c>
      <c r="K479" s="47"/>
      <c r="L479" s="49"/>
      <c r="M479" s="48"/>
      <c r="N479" s="50">
        <f>I479</f>
        <v>2</v>
      </c>
      <c r="O479" s="43">
        <v>250000</v>
      </c>
      <c r="P479" s="51">
        <f>O479*N479</f>
        <v>500000</v>
      </c>
      <c r="Q479" s="202"/>
    </row>
    <row r="480" spans="1:18" x14ac:dyDescent="0.25">
      <c r="A480" s="37">
        <v>521211</v>
      </c>
      <c r="B480" s="40" t="s">
        <v>28</v>
      </c>
      <c r="C480" s="1"/>
      <c r="D480" s="32"/>
      <c r="E480" s="32"/>
      <c r="F480" s="1"/>
      <c r="G480" s="1"/>
      <c r="H480" s="1"/>
      <c r="I480" s="1"/>
      <c r="J480" s="2"/>
      <c r="K480" s="1"/>
      <c r="L480" s="41"/>
      <c r="M480" s="93"/>
      <c r="N480" s="42"/>
      <c r="O480" s="43"/>
      <c r="P480" s="34">
        <f>SUM(P481:P484)</f>
        <v>11840000</v>
      </c>
      <c r="Q480" s="202"/>
    </row>
    <row r="481" spans="1:18" x14ac:dyDescent="0.25">
      <c r="A481" s="37"/>
      <c r="B481" s="38"/>
      <c r="C481" s="45" t="s">
        <v>37</v>
      </c>
      <c r="D481" s="46"/>
      <c r="E481" s="46"/>
      <c r="F481" s="45"/>
      <c r="G481" s="45"/>
      <c r="H481" s="47"/>
      <c r="I481" s="45">
        <v>2</v>
      </c>
      <c r="J481" s="48" t="s">
        <v>32</v>
      </c>
      <c r="K481" s="47"/>
      <c r="L481" s="49"/>
      <c r="M481" s="48"/>
      <c r="N481" s="50">
        <f>I481</f>
        <v>2</v>
      </c>
      <c r="O481" s="43">
        <v>1000000</v>
      </c>
      <c r="P481" s="51">
        <f>O481*N481</f>
        <v>2000000</v>
      </c>
      <c r="Q481" s="202"/>
    </row>
    <row r="482" spans="1:18" x14ac:dyDescent="0.25">
      <c r="A482" s="37"/>
      <c r="B482" s="38"/>
      <c r="C482" s="45" t="s">
        <v>38</v>
      </c>
      <c r="D482" s="46"/>
      <c r="E482" s="46"/>
      <c r="F482" s="45"/>
      <c r="G482" s="45"/>
      <c r="H482" s="47"/>
      <c r="I482" s="45">
        <v>2</v>
      </c>
      <c r="J482" s="48" t="s">
        <v>32</v>
      </c>
      <c r="K482" s="47"/>
      <c r="L482" s="49"/>
      <c r="M482" s="48"/>
      <c r="N482" s="50">
        <f t="shared" ref="N482:N483" si="51">I482</f>
        <v>2</v>
      </c>
      <c r="O482" s="43">
        <v>1000000</v>
      </c>
      <c r="P482" s="51">
        <f>O482*N482</f>
        <v>2000000</v>
      </c>
      <c r="Q482" s="202"/>
    </row>
    <row r="483" spans="1:18" x14ac:dyDescent="0.25">
      <c r="A483" s="37"/>
      <c r="B483" s="38"/>
      <c r="C483" s="45" t="s">
        <v>39</v>
      </c>
      <c r="D483" s="46"/>
      <c r="E483" s="46"/>
      <c r="F483" s="45"/>
      <c r="G483" s="45"/>
      <c r="H483" s="47"/>
      <c r="I483" s="45">
        <v>2</v>
      </c>
      <c r="J483" s="48" t="s">
        <v>32</v>
      </c>
      <c r="K483" s="47"/>
      <c r="L483" s="49"/>
      <c r="M483" s="48"/>
      <c r="N483" s="50">
        <f t="shared" si="51"/>
        <v>2</v>
      </c>
      <c r="O483" s="43">
        <v>2000000</v>
      </c>
      <c r="P483" s="51">
        <f>O483*N483</f>
        <v>4000000</v>
      </c>
      <c r="Q483" s="202"/>
    </row>
    <row r="484" spans="1:18" x14ac:dyDescent="0.25">
      <c r="A484" s="37"/>
      <c r="B484" s="44"/>
      <c r="C484" s="45" t="s">
        <v>29</v>
      </c>
      <c r="D484" s="46"/>
      <c r="E484" s="46"/>
      <c r="F484" s="45">
        <v>30</v>
      </c>
      <c r="G484" s="45" t="s">
        <v>30</v>
      </c>
      <c r="H484" s="47" t="s">
        <v>31</v>
      </c>
      <c r="I484" s="45">
        <v>2</v>
      </c>
      <c r="J484" s="48" t="s">
        <v>32</v>
      </c>
      <c r="K484" s="47" t="s">
        <v>31</v>
      </c>
      <c r="L484" s="49">
        <v>1</v>
      </c>
      <c r="M484" s="48" t="s">
        <v>33</v>
      </c>
      <c r="N484" s="50">
        <f>F484*I484</f>
        <v>60</v>
      </c>
      <c r="O484" s="43">
        <v>64000</v>
      </c>
      <c r="P484" s="51">
        <f>O484*N484</f>
        <v>3840000</v>
      </c>
      <c r="Q484" s="202"/>
    </row>
    <row r="485" spans="1:18" x14ac:dyDescent="0.25">
      <c r="A485" s="37">
        <v>522151</v>
      </c>
      <c r="B485" s="40" t="s">
        <v>40</v>
      </c>
      <c r="C485" s="1"/>
      <c r="D485" s="32"/>
      <c r="E485" s="32"/>
      <c r="F485" s="1"/>
      <c r="G485" s="1"/>
      <c r="H485" s="1"/>
      <c r="I485" s="2"/>
      <c r="J485" s="48"/>
      <c r="K485" s="47"/>
      <c r="L485" s="49"/>
      <c r="M485" s="48"/>
      <c r="N485" s="50"/>
      <c r="O485" s="53"/>
      <c r="P485" s="34">
        <f>SUM(P486:P487)</f>
        <v>29600000</v>
      </c>
      <c r="Q485" s="202"/>
    </row>
    <row r="486" spans="1:18" x14ac:dyDescent="0.25">
      <c r="A486" s="37"/>
      <c r="B486" s="44"/>
      <c r="C486" s="45" t="s">
        <v>41</v>
      </c>
      <c r="D486" s="46"/>
      <c r="E486" s="46"/>
      <c r="F486" s="45">
        <v>4</v>
      </c>
      <c r="G486" s="45" t="s">
        <v>30</v>
      </c>
      <c r="H486" s="47" t="s">
        <v>31</v>
      </c>
      <c r="I486" s="45">
        <v>2</v>
      </c>
      <c r="J486" s="48" t="s">
        <v>42</v>
      </c>
      <c r="K486" s="47" t="s">
        <v>31</v>
      </c>
      <c r="L486" s="49">
        <v>2</v>
      </c>
      <c r="M486" s="48" t="s">
        <v>32</v>
      </c>
      <c r="N486" s="50">
        <f>L486*I486*F486</f>
        <v>16</v>
      </c>
      <c r="O486" s="53">
        <v>1500000</v>
      </c>
      <c r="P486" s="54">
        <f>O486*N486</f>
        <v>24000000</v>
      </c>
      <c r="Q486" s="202"/>
    </row>
    <row r="487" spans="1:18" x14ac:dyDescent="0.25">
      <c r="A487" s="37"/>
      <c r="B487" s="44"/>
      <c r="C487" s="45" t="s">
        <v>43</v>
      </c>
      <c r="D487" s="46"/>
      <c r="E487" s="46"/>
      <c r="F487" s="45">
        <v>2</v>
      </c>
      <c r="G487" s="45" t="s">
        <v>30</v>
      </c>
      <c r="H487" s="47" t="s">
        <v>31</v>
      </c>
      <c r="I487" s="45">
        <v>2</v>
      </c>
      <c r="J487" s="48" t="s">
        <v>42</v>
      </c>
      <c r="K487" s="47" t="s">
        <v>31</v>
      </c>
      <c r="L487" s="49">
        <v>2</v>
      </c>
      <c r="M487" s="48" t="s">
        <v>32</v>
      </c>
      <c r="N487" s="50">
        <f t="shared" ref="N487" si="52">L487*I487*F487</f>
        <v>8</v>
      </c>
      <c r="O487" s="53">
        <v>700000</v>
      </c>
      <c r="P487" s="54">
        <f>O487*N487</f>
        <v>5600000</v>
      </c>
      <c r="Q487" s="202"/>
      <c r="R487" s="82"/>
    </row>
    <row r="488" spans="1:18" x14ac:dyDescent="0.25">
      <c r="A488" s="31" t="s">
        <v>44</v>
      </c>
      <c r="B488" s="56" t="s">
        <v>45</v>
      </c>
      <c r="C488" s="57"/>
      <c r="D488" s="58"/>
      <c r="E488" s="58"/>
      <c r="F488" s="57"/>
      <c r="G488" s="57"/>
      <c r="H488" s="57"/>
      <c r="I488" s="57"/>
      <c r="J488" s="57"/>
      <c r="K488" s="57"/>
      <c r="L488" s="59"/>
      <c r="M488" s="60"/>
      <c r="N488" s="50"/>
      <c r="O488" s="202"/>
      <c r="P488" s="62">
        <f>SUM(P489:P493)</f>
        <v>31750000</v>
      </c>
      <c r="Q488" s="202"/>
      <c r="R488" s="82"/>
    </row>
    <row r="489" spans="1:18" x14ac:dyDescent="0.25">
      <c r="A489" s="37"/>
      <c r="B489" s="44"/>
      <c r="C489" s="45" t="s">
        <v>55</v>
      </c>
      <c r="D489" s="46"/>
      <c r="E489" s="46"/>
      <c r="F489" s="45">
        <v>25</v>
      </c>
      <c r="G489" s="45" t="s">
        <v>30</v>
      </c>
      <c r="H489" s="47" t="s">
        <v>31</v>
      </c>
      <c r="I489" s="45">
        <v>1</v>
      </c>
      <c r="J489" s="48" t="s">
        <v>33</v>
      </c>
      <c r="K489" s="47" t="s">
        <v>31</v>
      </c>
      <c r="L489" s="49">
        <v>1</v>
      </c>
      <c r="M489" s="48" t="s">
        <v>48</v>
      </c>
      <c r="N489" s="50">
        <f>F489*I489*L489</f>
        <v>25</v>
      </c>
      <c r="O489" s="53">
        <v>330000</v>
      </c>
      <c r="P489" s="51">
        <f>O489*N489</f>
        <v>8250000</v>
      </c>
      <c r="Q489" s="202"/>
    </row>
    <row r="490" spans="1:18" x14ac:dyDescent="0.25">
      <c r="A490" s="37"/>
      <c r="B490" s="44"/>
      <c r="C490" s="45" t="s">
        <v>46</v>
      </c>
      <c r="D490" s="46"/>
      <c r="E490" s="46"/>
      <c r="F490" s="45">
        <v>25</v>
      </c>
      <c r="G490" s="45" t="s">
        <v>30</v>
      </c>
      <c r="H490" s="47" t="s">
        <v>31</v>
      </c>
      <c r="I490" s="45">
        <v>1</v>
      </c>
      <c r="J490" s="48" t="s">
        <v>47</v>
      </c>
      <c r="K490" s="47" t="s">
        <v>31</v>
      </c>
      <c r="L490" s="49">
        <v>1</v>
      </c>
      <c r="M490" s="48" t="s">
        <v>48</v>
      </c>
      <c r="N490" s="50">
        <f>F490*I490*L490</f>
        <v>25</v>
      </c>
      <c r="O490" s="53">
        <v>150000</v>
      </c>
      <c r="P490" s="51">
        <f>O490*N490</f>
        <v>3750000</v>
      </c>
      <c r="Q490" s="202"/>
    </row>
    <row r="491" spans="1:18" x14ac:dyDescent="0.25">
      <c r="A491" s="37"/>
      <c r="B491" s="44"/>
      <c r="C491" s="45" t="s">
        <v>56</v>
      </c>
      <c r="D491" s="46"/>
      <c r="E491" s="46"/>
      <c r="F491" s="45">
        <v>25</v>
      </c>
      <c r="G491" s="45" t="s">
        <v>30</v>
      </c>
      <c r="H491" s="47" t="s">
        <v>31</v>
      </c>
      <c r="I491" s="45">
        <v>1</v>
      </c>
      <c r="J491" s="48" t="s">
        <v>33</v>
      </c>
      <c r="K491" s="47" t="s">
        <v>31</v>
      </c>
      <c r="L491" s="49">
        <v>1</v>
      </c>
      <c r="M491" s="48" t="s">
        <v>48</v>
      </c>
      <c r="N491" s="50">
        <f>F491*I491*L491</f>
        <v>25</v>
      </c>
      <c r="O491" s="53">
        <v>130000</v>
      </c>
      <c r="P491" s="51">
        <f>O491*N491</f>
        <v>3250000</v>
      </c>
      <c r="Q491" s="202"/>
    </row>
    <row r="492" spans="1:18" x14ac:dyDescent="0.25">
      <c r="A492" s="37"/>
      <c r="B492" s="44"/>
      <c r="C492" s="45" t="s">
        <v>200</v>
      </c>
      <c r="D492" s="46"/>
      <c r="E492" s="46"/>
      <c r="F492" s="45">
        <v>5</v>
      </c>
      <c r="G492" s="45" t="s">
        <v>30</v>
      </c>
      <c r="H492" s="47" t="s">
        <v>31</v>
      </c>
      <c r="I492" s="45">
        <v>1</v>
      </c>
      <c r="J492" s="48" t="s">
        <v>47</v>
      </c>
      <c r="K492" s="47" t="s">
        <v>31</v>
      </c>
      <c r="L492" s="49">
        <v>2</v>
      </c>
      <c r="M492" s="48" t="s">
        <v>48</v>
      </c>
      <c r="N492" s="50">
        <f>F492*I492*L492</f>
        <v>10</v>
      </c>
      <c r="O492" s="53">
        <v>150000</v>
      </c>
      <c r="P492" s="51">
        <f>O492*N492</f>
        <v>1500000</v>
      </c>
      <c r="Q492" s="202"/>
    </row>
    <row r="493" spans="1:18" x14ac:dyDescent="0.25">
      <c r="A493" s="37"/>
      <c r="B493" s="44"/>
      <c r="C493" s="45" t="s">
        <v>193</v>
      </c>
      <c r="D493" s="46"/>
      <c r="E493" s="46"/>
      <c r="F493" s="45">
        <v>25</v>
      </c>
      <c r="G493" s="45" t="s">
        <v>30</v>
      </c>
      <c r="H493" s="47" t="s">
        <v>31</v>
      </c>
      <c r="I493" s="45">
        <v>1</v>
      </c>
      <c r="J493" s="48" t="s">
        <v>33</v>
      </c>
      <c r="K493" s="47" t="s">
        <v>31</v>
      </c>
      <c r="L493" s="49">
        <v>2</v>
      </c>
      <c r="M493" s="48" t="s">
        <v>48</v>
      </c>
      <c r="N493" s="50">
        <f>F493*I493*L493</f>
        <v>50</v>
      </c>
      <c r="O493" s="53">
        <v>300000</v>
      </c>
      <c r="P493" s="51">
        <f>O493*N493</f>
        <v>15000000</v>
      </c>
      <c r="Q493" s="202"/>
    </row>
    <row r="494" spans="1:18" x14ac:dyDescent="0.25">
      <c r="A494" s="37"/>
      <c r="B494" s="44"/>
      <c r="C494" s="45"/>
      <c r="D494" s="46"/>
      <c r="E494" s="46"/>
      <c r="F494" s="45"/>
      <c r="G494" s="45"/>
      <c r="H494" s="47"/>
      <c r="I494" s="45"/>
      <c r="J494" s="48"/>
      <c r="K494" s="47"/>
      <c r="L494" s="49"/>
      <c r="M494" s="48"/>
      <c r="N494" s="50"/>
      <c r="O494" s="53"/>
      <c r="P494" s="51"/>
      <c r="Q494" s="54"/>
    </row>
    <row r="495" spans="1:18" ht="18" x14ac:dyDescent="0.25">
      <c r="A495" s="37" t="s">
        <v>50</v>
      </c>
      <c r="B495" s="38" t="s">
        <v>190</v>
      </c>
      <c r="C495" s="45"/>
      <c r="D495" s="46"/>
      <c r="E495" s="46"/>
      <c r="F495" s="45"/>
      <c r="G495" s="45"/>
      <c r="H495" s="47"/>
      <c r="I495" s="45"/>
      <c r="J495" s="48"/>
      <c r="K495" s="47"/>
      <c r="L495" s="49"/>
      <c r="M495" s="48"/>
      <c r="N495" s="50"/>
      <c r="O495" s="43"/>
      <c r="P495" s="39">
        <f>P498+P504+P507+P516+P496+P502</f>
        <v>302914000</v>
      </c>
      <c r="Q495" s="216"/>
    </row>
    <row r="496" spans="1:18" x14ac:dyDescent="0.25">
      <c r="A496" s="37">
        <v>521114</v>
      </c>
      <c r="B496" s="38" t="s">
        <v>35</v>
      </c>
      <c r="C496" s="2"/>
      <c r="D496" s="24"/>
      <c r="E496" s="24"/>
      <c r="N496" s="24"/>
      <c r="O496" s="33"/>
      <c r="P496" s="34">
        <f>SUM(P497)</f>
        <v>354000</v>
      </c>
      <c r="Q496" s="216"/>
    </row>
    <row r="497" spans="1:17" ht="15.75" customHeight="1" x14ac:dyDescent="0.25">
      <c r="A497" s="52"/>
      <c r="B497" s="44"/>
      <c r="C497" s="45" t="s">
        <v>36</v>
      </c>
      <c r="D497" s="46"/>
      <c r="E497" s="46"/>
      <c r="F497" s="45"/>
      <c r="G497" s="45"/>
      <c r="H497" s="47"/>
      <c r="I497" s="45">
        <v>1</v>
      </c>
      <c r="J497" s="48" t="s">
        <v>32</v>
      </c>
      <c r="K497" s="47"/>
      <c r="L497" s="49"/>
      <c r="M497" s="48"/>
      <c r="N497" s="50">
        <f>I497</f>
        <v>1</v>
      </c>
      <c r="O497" s="43">
        <v>354000</v>
      </c>
      <c r="P497" s="51">
        <f>O497*N497</f>
        <v>354000</v>
      </c>
      <c r="Q497" s="216"/>
    </row>
    <row r="498" spans="1:17" x14ac:dyDescent="0.25">
      <c r="A498" s="37">
        <v>521211</v>
      </c>
      <c r="B498" s="40" t="s">
        <v>28</v>
      </c>
      <c r="C498" s="1"/>
      <c r="D498" s="32"/>
      <c r="E498" s="32"/>
      <c r="F498" s="1"/>
      <c r="G498" s="1"/>
      <c r="H498" s="1"/>
      <c r="I498" s="1"/>
      <c r="J498" s="2"/>
      <c r="K498" s="1"/>
      <c r="L498" s="41"/>
      <c r="M498" s="93"/>
      <c r="N498" s="42"/>
      <c r="O498" s="43"/>
      <c r="P498" s="34">
        <f>SUM(P499:P501)</f>
        <v>10960000</v>
      </c>
      <c r="Q498" s="217"/>
    </row>
    <row r="499" spans="1:17" x14ac:dyDescent="0.25">
      <c r="A499" s="37"/>
      <c r="B499" s="38"/>
      <c r="C499" s="45" t="s">
        <v>37</v>
      </c>
      <c r="D499" s="46"/>
      <c r="E499" s="46"/>
      <c r="F499" s="45"/>
      <c r="G499" s="45"/>
      <c r="H499" s="47"/>
      <c r="I499" s="45">
        <v>1</v>
      </c>
      <c r="J499" s="48" t="s">
        <v>32</v>
      </c>
      <c r="K499" s="47"/>
      <c r="L499" s="49"/>
      <c r="M499" s="48"/>
      <c r="N499" s="50">
        <f>I499</f>
        <v>1</v>
      </c>
      <c r="O499" s="43">
        <v>1000000</v>
      </c>
      <c r="P499" s="51">
        <f>O499*N499</f>
        <v>1000000</v>
      </c>
      <c r="Q499" s="216"/>
    </row>
    <row r="500" spans="1:17" ht="15.75" customHeight="1" x14ac:dyDescent="0.25">
      <c r="A500" s="37"/>
      <c r="B500" s="38"/>
      <c r="C500" s="45" t="s">
        <v>38</v>
      </c>
      <c r="D500" s="46"/>
      <c r="E500" s="46"/>
      <c r="F500" s="45"/>
      <c r="G500" s="45"/>
      <c r="H500" s="47"/>
      <c r="I500" s="45">
        <v>1</v>
      </c>
      <c r="J500" s="48" t="s">
        <v>32</v>
      </c>
      <c r="K500" s="47"/>
      <c r="L500" s="49"/>
      <c r="M500" s="48"/>
      <c r="N500" s="50">
        <f t="shared" ref="N500" si="53">I500</f>
        <v>1</v>
      </c>
      <c r="O500" s="43">
        <v>1000000</v>
      </c>
      <c r="P500" s="51">
        <f>O500*N500</f>
        <v>1000000</v>
      </c>
      <c r="Q500" s="216"/>
    </row>
    <row r="501" spans="1:17" x14ac:dyDescent="0.25">
      <c r="A501" s="37"/>
      <c r="B501" s="44"/>
      <c r="C501" s="45" t="s">
        <v>29</v>
      </c>
      <c r="D501" s="46"/>
      <c r="E501" s="46"/>
      <c r="F501" s="45">
        <v>35</v>
      </c>
      <c r="G501" s="45" t="s">
        <v>30</v>
      </c>
      <c r="H501" s="47" t="s">
        <v>31</v>
      </c>
      <c r="I501" s="45">
        <v>4</v>
      </c>
      <c r="J501" s="48" t="s">
        <v>32</v>
      </c>
      <c r="K501" s="47" t="s">
        <v>31</v>
      </c>
      <c r="L501" s="49">
        <v>1</v>
      </c>
      <c r="M501" s="48" t="s">
        <v>33</v>
      </c>
      <c r="N501" s="50">
        <f>F501*I501</f>
        <v>140</v>
      </c>
      <c r="O501" s="43">
        <v>64000</v>
      </c>
      <c r="P501" s="51">
        <f>O501*N501</f>
        <v>8960000</v>
      </c>
      <c r="Q501" s="216"/>
    </row>
    <row r="502" spans="1:17" x14ac:dyDescent="0.25">
      <c r="A502" s="37">
        <v>521219</v>
      </c>
      <c r="B502" s="40" t="s">
        <v>65</v>
      </c>
      <c r="C502" s="45"/>
      <c r="D502" s="46"/>
      <c r="E502" s="46"/>
      <c r="F502" s="45"/>
      <c r="G502" s="45"/>
      <c r="H502" s="47"/>
      <c r="I502" s="45"/>
      <c r="J502" s="48"/>
      <c r="K502" s="47"/>
      <c r="L502" s="49"/>
      <c r="M502" s="48"/>
      <c r="N502" s="50"/>
      <c r="O502" s="43"/>
      <c r="P502" s="34">
        <f>SUM(P503)</f>
        <v>9200000</v>
      </c>
      <c r="Q502" s="216"/>
    </row>
    <row r="503" spans="1:17" x14ac:dyDescent="0.25">
      <c r="A503" s="37"/>
      <c r="B503" s="38"/>
      <c r="C503" s="45" t="s">
        <v>208</v>
      </c>
      <c r="D503" s="46"/>
      <c r="E503" s="46"/>
      <c r="F503" s="45"/>
      <c r="G503" s="45"/>
      <c r="H503" s="47"/>
      <c r="I503" s="45">
        <v>4</v>
      </c>
      <c r="J503" s="48" t="s">
        <v>32</v>
      </c>
      <c r="K503" s="47"/>
      <c r="L503" s="49"/>
      <c r="M503" s="48"/>
      <c r="N503" s="50">
        <f>I503</f>
        <v>4</v>
      </c>
      <c r="O503" s="43">
        <v>2300000</v>
      </c>
      <c r="P503" s="51">
        <f>O503*N503</f>
        <v>9200000</v>
      </c>
      <c r="Q503" s="216"/>
    </row>
    <row r="504" spans="1:17" x14ac:dyDescent="0.25">
      <c r="A504" s="37">
        <v>522151</v>
      </c>
      <c r="B504" s="40" t="s">
        <v>40</v>
      </c>
      <c r="C504" s="1"/>
      <c r="D504" s="32"/>
      <c r="E504" s="32"/>
      <c r="F504" s="1"/>
      <c r="G504" s="1"/>
      <c r="H504" s="1"/>
      <c r="I504" s="2"/>
      <c r="J504" s="48"/>
      <c r="K504" s="47"/>
      <c r="L504" s="49"/>
      <c r="M504" s="48"/>
      <c r="N504" s="50"/>
      <c r="O504" s="53"/>
      <c r="P504" s="34">
        <f>SUM(P505:P506)</f>
        <v>59200000</v>
      </c>
      <c r="Q504" s="202"/>
    </row>
    <row r="505" spans="1:17" x14ac:dyDescent="0.25">
      <c r="A505" s="37"/>
      <c r="B505" s="44"/>
      <c r="C505" s="45" t="s">
        <v>41</v>
      </c>
      <c r="D505" s="46"/>
      <c r="E505" s="46"/>
      <c r="F505" s="45">
        <v>4</v>
      </c>
      <c r="G505" s="45" t="s">
        <v>30</v>
      </c>
      <c r="H505" s="47" t="s">
        <v>31</v>
      </c>
      <c r="I505" s="45">
        <v>2</v>
      </c>
      <c r="J505" s="48" t="s">
        <v>42</v>
      </c>
      <c r="K505" s="47" t="s">
        <v>31</v>
      </c>
      <c r="L505" s="49">
        <v>4</v>
      </c>
      <c r="M505" s="48" t="s">
        <v>32</v>
      </c>
      <c r="N505" s="50">
        <f>L505*I505*F505</f>
        <v>32</v>
      </c>
      <c r="O505" s="53">
        <v>1500000</v>
      </c>
      <c r="P505" s="54">
        <f>O505*N505</f>
        <v>48000000</v>
      </c>
      <c r="Q505" s="202"/>
    </row>
    <row r="506" spans="1:17" x14ac:dyDescent="0.25">
      <c r="A506" s="37"/>
      <c r="B506" s="44"/>
      <c r="C506" s="45" t="s">
        <v>43</v>
      </c>
      <c r="D506" s="46"/>
      <c r="E506" s="46"/>
      <c r="F506" s="45">
        <v>2</v>
      </c>
      <c r="G506" s="45" t="s">
        <v>30</v>
      </c>
      <c r="H506" s="47" t="s">
        <v>31</v>
      </c>
      <c r="I506" s="45">
        <v>2</v>
      </c>
      <c r="J506" s="48" t="s">
        <v>42</v>
      </c>
      <c r="K506" s="47" t="s">
        <v>31</v>
      </c>
      <c r="L506" s="49">
        <v>4</v>
      </c>
      <c r="M506" s="48" t="s">
        <v>32</v>
      </c>
      <c r="N506" s="50">
        <f t="shared" ref="N506" si="54">L506*I506*F506</f>
        <v>16</v>
      </c>
      <c r="O506" s="53">
        <v>700000</v>
      </c>
      <c r="P506" s="54">
        <f>O506*N506</f>
        <v>11200000</v>
      </c>
      <c r="Q506" s="202"/>
    </row>
    <row r="507" spans="1:17" x14ac:dyDescent="0.25">
      <c r="A507" s="37">
        <v>524111</v>
      </c>
      <c r="B507" s="38" t="s">
        <v>58</v>
      </c>
      <c r="C507" s="10"/>
      <c r="D507" s="64"/>
      <c r="E507" s="64"/>
      <c r="G507" s="10"/>
      <c r="H507" s="10"/>
      <c r="K507" s="11"/>
      <c r="L507" s="49"/>
      <c r="M507" s="48"/>
      <c r="N507" s="50"/>
      <c r="O507" s="53"/>
      <c r="P507" s="34">
        <f>SUM(P509:P515)</f>
        <v>214200000</v>
      </c>
      <c r="Q507" s="202"/>
    </row>
    <row r="508" spans="1:17" x14ac:dyDescent="0.25">
      <c r="A508" s="37"/>
      <c r="B508" s="38"/>
      <c r="C508" s="65" t="s">
        <v>207</v>
      </c>
      <c r="D508" s="66"/>
      <c r="E508" s="66"/>
      <c r="G508" s="10"/>
      <c r="H508" s="10"/>
      <c r="K508" s="11"/>
      <c r="L508" s="49"/>
      <c r="M508" s="48"/>
      <c r="N508" s="50"/>
      <c r="O508" s="53"/>
      <c r="P508" s="51"/>
      <c r="Q508" s="202"/>
    </row>
    <row r="509" spans="1:17" x14ac:dyDescent="0.25">
      <c r="A509" s="37"/>
      <c r="B509" s="44"/>
      <c r="C509" s="10" t="s">
        <v>68</v>
      </c>
      <c r="D509" s="64"/>
      <c r="E509" s="64"/>
      <c r="F509" s="9">
        <v>3</v>
      </c>
      <c r="G509" s="9" t="s">
        <v>30</v>
      </c>
      <c r="H509" s="10" t="s">
        <v>31</v>
      </c>
      <c r="I509" s="12">
        <v>1</v>
      </c>
      <c r="J509" s="10" t="s">
        <v>47</v>
      </c>
      <c r="K509" s="11" t="s">
        <v>31</v>
      </c>
      <c r="L509" s="12">
        <v>4</v>
      </c>
      <c r="M509" s="10" t="s">
        <v>48</v>
      </c>
      <c r="N509" s="50">
        <f>L509*I509*F509</f>
        <v>12</v>
      </c>
      <c r="O509" s="53">
        <v>4500000</v>
      </c>
      <c r="P509" s="54">
        <f>O509*N509</f>
        <v>54000000</v>
      </c>
      <c r="Q509" s="202"/>
    </row>
    <row r="510" spans="1:17" x14ac:dyDescent="0.25">
      <c r="A510" s="37"/>
      <c r="B510" s="44"/>
      <c r="C510" s="10" t="s">
        <v>60</v>
      </c>
      <c r="D510" s="64"/>
      <c r="E510" s="64"/>
      <c r="F510" s="9">
        <v>3</v>
      </c>
      <c r="G510" s="9" t="s">
        <v>30</v>
      </c>
      <c r="H510" s="10" t="s">
        <v>31</v>
      </c>
      <c r="I510" s="12">
        <v>3</v>
      </c>
      <c r="J510" s="10" t="s">
        <v>33</v>
      </c>
      <c r="K510" s="11" t="s">
        <v>31</v>
      </c>
      <c r="L510" s="12">
        <v>4</v>
      </c>
      <c r="M510" s="10" t="s">
        <v>48</v>
      </c>
      <c r="N510" s="50">
        <f>L510*I510*F510</f>
        <v>36</v>
      </c>
      <c r="O510" s="53">
        <v>550000</v>
      </c>
      <c r="P510" s="54">
        <f>O510*N510</f>
        <v>19800000</v>
      </c>
      <c r="Q510" s="202"/>
    </row>
    <row r="511" spans="1:17" x14ac:dyDescent="0.25">
      <c r="A511" s="37"/>
      <c r="B511" s="44"/>
      <c r="C511" s="45" t="s">
        <v>61</v>
      </c>
      <c r="D511" s="46"/>
      <c r="E511" s="46"/>
      <c r="F511" s="45">
        <v>3</v>
      </c>
      <c r="G511" s="45" t="s">
        <v>30</v>
      </c>
      <c r="H511" s="47" t="s">
        <v>31</v>
      </c>
      <c r="I511" s="45">
        <v>2</v>
      </c>
      <c r="J511" s="48" t="s">
        <v>33</v>
      </c>
      <c r="K511" s="47" t="s">
        <v>31</v>
      </c>
      <c r="L511" s="49">
        <v>4</v>
      </c>
      <c r="M511" s="48" t="s">
        <v>48</v>
      </c>
      <c r="N511" s="50">
        <f>L511*I511*F511</f>
        <v>24</v>
      </c>
      <c r="O511" s="53">
        <v>450000</v>
      </c>
      <c r="P511" s="54">
        <f>O511*N511</f>
        <v>10800000</v>
      </c>
      <c r="Q511" s="202"/>
    </row>
    <row r="512" spans="1:17" x14ac:dyDescent="0.25">
      <c r="A512" s="37"/>
      <c r="B512" s="44"/>
      <c r="C512" s="65" t="s">
        <v>102</v>
      </c>
      <c r="D512" s="66"/>
      <c r="E512" s="66"/>
      <c r="F512" s="45"/>
      <c r="G512" s="45"/>
      <c r="H512" s="47"/>
      <c r="I512" s="45"/>
      <c r="J512" s="48"/>
      <c r="K512" s="47"/>
      <c r="L512" s="49"/>
      <c r="M512" s="48"/>
      <c r="N512" s="50"/>
      <c r="O512" s="53"/>
      <c r="P512" s="54"/>
      <c r="Q512" s="202"/>
    </row>
    <row r="513" spans="1:18" x14ac:dyDescent="0.25">
      <c r="A513" s="37"/>
      <c r="B513" s="44"/>
      <c r="C513" s="10" t="s">
        <v>68</v>
      </c>
      <c r="D513" s="64"/>
      <c r="E513" s="64"/>
      <c r="F513" s="9">
        <v>8</v>
      </c>
      <c r="G513" s="9" t="s">
        <v>30</v>
      </c>
      <c r="H513" s="10" t="s">
        <v>31</v>
      </c>
      <c r="I513" s="12">
        <v>1</v>
      </c>
      <c r="J513" s="10" t="s">
        <v>47</v>
      </c>
      <c r="K513" s="11" t="s">
        <v>31</v>
      </c>
      <c r="L513" s="12">
        <v>4</v>
      </c>
      <c r="M513" s="10" t="s">
        <v>48</v>
      </c>
      <c r="N513" s="50">
        <f>L513*I513*F513</f>
        <v>32</v>
      </c>
      <c r="O513" s="53">
        <v>2500000</v>
      </c>
      <c r="P513" s="54">
        <f>O513*N513</f>
        <v>80000000</v>
      </c>
      <c r="Q513" s="202"/>
    </row>
    <row r="514" spans="1:18" x14ac:dyDescent="0.25">
      <c r="A514" s="37"/>
      <c r="B514" s="44"/>
      <c r="C514" s="10" t="s">
        <v>60</v>
      </c>
      <c r="D514" s="64"/>
      <c r="E514" s="64"/>
      <c r="F514" s="9">
        <v>8</v>
      </c>
      <c r="G514" s="9" t="s">
        <v>30</v>
      </c>
      <c r="H514" s="10" t="s">
        <v>31</v>
      </c>
      <c r="I514" s="12">
        <v>2</v>
      </c>
      <c r="J514" s="10" t="s">
        <v>33</v>
      </c>
      <c r="K514" s="11" t="s">
        <v>31</v>
      </c>
      <c r="L514" s="12">
        <v>4</v>
      </c>
      <c r="M514" s="10" t="s">
        <v>48</v>
      </c>
      <c r="N514" s="50">
        <f>L514*I514*F514</f>
        <v>64</v>
      </c>
      <c r="O514" s="53">
        <v>550000</v>
      </c>
      <c r="P514" s="54">
        <f>O514*N514</f>
        <v>35200000</v>
      </c>
      <c r="Q514" s="202"/>
    </row>
    <row r="515" spans="1:18" x14ac:dyDescent="0.25">
      <c r="A515" s="37"/>
      <c r="B515" s="44"/>
      <c r="C515" s="45" t="s">
        <v>61</v>
      </c>
      <c r="D515" s="46"/>
      <c r="E515" s="46"/>
      <c r="F515" s="45">
        <v>8</v>
      </c>
      <c r="G515" s="45" t="s">
        <v>30</v>
      </c>
      <c r="H515" s="47" t="s">
        <v>31</v>
      </c>
      <c r="I515" s="45">
        <v>1</v>
      </c>
      <c r="J515" s="48" t="s">
        <v>33</v>
      </c>
      <c r="K515" s="47" t="s">
        <v>31</v>
      </c>
      <c r="L515" s="49">
        <v>4</v>
      </c>
      <c r="M515" s="48" t="s">
        <v>48</v>
      </c>
      <c r="N515" s="50">
        <f>L515*I515*F515</f>
        <v>32</v>
      </c>
      <c r="O515" s="53">
        <v>450000</v>
      </c>
      <c r="P515" s="54">
        <f>O515*N515</f>
        <v>14400000</v>
      </c>
      <c r="Q515" s="202"/>
    </row>
    <row r="516" spans="1:18" x14ac:dyDescent="0.25">
      <c r="A516" s="31" t="s">
        <v>44</v>
      </c>
      <c r="B516" s="56" t="s">
        <v>45</v>
      </c>
      <c r="C516" s="57"/>
      <c r="D516" s="58"/>
      <c r="E516" s="58"/>
      <c r="F516" s="57"/>
      <c r="G516" s="57"/>
      <c r="H516" s="57"/>
      <c r="I516" s="57"/>
      <c r="J516" s="57"/>
      <c r="K516" s="57"/>
      <c r="L516" s="59"/>
      <c r="M516" s="60"/>
      <c r="N516" s="50"/>
      <c r="O516" s="202"/>
      <c r="P516" s="62">
        <f>SUM(P517)</f>
        <v>9000000</v>
      </c>
      <c r="Q516" s="202"/>
    </row>
    <row r="517" spans="1:18" x14ac:dyDescent="0.25">
      <c r="A517" s="37"/>
      <c r="B517" s="44"/>
      <c r="C517" s="45" t="s">
        <v>46</v>
      </c>
      <c r="D517" s="46"/>
      <c r="E517" s="46"/>
      <c r="F517" s="45">
        <v>15</v>
      </c>
      <c r="G517" s="45" t="s">
        <v>30</v>
      </c>
      <c r="H517" s="47" t="s">
        <v>31</v>
      </c>
      <c r="I517" s="45">
        <v>1</v>
      </c>
      <c r="J517" s="48" t="s">
        <v>47</v>
      </c>
      <c r="K517" s="47" t="s">
        <v>31</v>
      </c>
      <c r="L517" s="49">
        <v>4</v>
      </c>
      <c r="M517" s="48" t="s">
        <v>48</v>
      </c>
      <c r="N517" s="50">
        <f>F517*I517*L517</f>
        <v>60</v>
      </c>
      <c r="O517" s="53">
        <v>150000</v>
      </c>
      <c r="P517" s="51">
        <f>O517*N517</f>
        <v>9000000</v>
      </c>
      <c r="Q517" s="202"/>
    </row>
    <row r="518" spans="1:18" x14ac:dyDescent="0.25">
      <c r="A518" s="24"/>
      <c r="B518" s="38"/>
      <c r="C518" s="45"/>
      <c r="D518" s="46"/>
      <c r="E518" s="46"/>
      <c r="F518" s="45"/>
      <c r="G518" s="45"/>
      <c r="H518" s="47"/>
      <c r="I518" s="45"/>
      <c r="J518" s="48"/>
      <c r="K518" s="47"/>
      <c r="L518" s="49"/>
      <c r="M518" s="48"/>
      <c r="N518" s="50"/>
      <c r="O518" s="43"/>
      <c r="P518" s="51"/>
      <c r="Q518" s="202"/>
    </row>
    <row r="519" spans="1:18" ht="48.75" customHeight="1" x14ac:dyDescent="0.25">
      <c r="A519" s="105" t="s">
        <v>52</v>
      </c>
      <c r="B519" s="363" t="s">
        <v>106</v>
      </c>
      <c r="C519" s="378"/>
      <c r="D519" s="106"/>
      <c r="E519" s="106" t="s">
        <v>53</v>
      </c>
      <c r="F519" s="107"/>
      <c r="G519" s="107"/>
      <c r="H519" s="107"/>
      <c r="I519" s="114"/>
      <c r="J519" s="116"/>
      <c r="K519" s="115"/>
      <c r="L519" s="117"/>
      <c r="M519" s="116"/>
      <c r="N519" s="118"/>
      <c r="O519" s="119"/>
      <c r="P519" s="111">
        <f>P521+P528+P546+P577</f>
        <v>474614000</v>
      </c>
      <c r="Q519" s="386" t="s">
        <v>113</v>
      </c>
    </row>
    <row r="520" spans="1:18" x14ac:dyDescent="0.25">
      <c r="A520" s="31"/>
      <c r="B520" s="35"/>
      <c r="C520" s="36"/>
      <c r="D520" s="32"/>
      <c r="E520" s="32"/>
      <c r="F520" s="1"/>
      <c r="G520" s="1"/>
      <c r="H520" s="1"/>
      <c r="I520" s="45"/>
      <c r="J520" s="48"/>
      <c r="K520" s="47"/>
      <c r="L520" s="49"/>
      <c r="M520" s="48"/>
      <c r="N520" s="50"/>
      <c r="O520" s="43"/>
      <c r="P520" s="34"/>
      <c r="Q520" s="386"/>
    </row>
    <row r="521" spans="1:18" ht="18" x14ac:dyDescent="0.25">
      <c r="A521" s="37" t="s">
        <v>26</v>
      </c>
      <c r="B521" s="38" t="s">
        <v>27</v>
      </c>
      <c r="C521" s="1"/>
      <c r="D521" s="32"/>
      <c r="E521" s="32"/>
      <c r="F521" s="1"/>
      <c r="G521" s="1"/>
      <c r="H521" s="1"/>
      <c r="I521" s="1"/>
      <c r="J521" s="2"/>
      <c r="K521" s="1"/>
      <c r="L521" s="4"/>
      <c r="M521" s="2"/>
      <c r="N521" s="24"/>
      <c r="O521" s="33"/>
      <c r="P521" s="39">
        <f>P522</f>
        <v>5280000</v>
      </c>
      <c r="Q521" s="386"/>
      <c r="R521" s="82"/>
    </row>
    <row r="522" spans="1:18" x14ac:dyDescent="0.25">
      <c r="A522" s="37">
        <v>521211</v>
      </c>
      <c r="B522" s="40" t="s">
        <v>28</v>
      </c>
      <c r="C522" s="1"/>
      <c r="D522" s="32"/>
      <c r="E522" s="32"/>
      <c r="F522" s="1"/>
      <c r="G522" s="1"/>
      <c r="H522" s="1"/>
      <c r="I522" s="1"/>
      <c r="J522" s="2"/>
      <c r="K522" s="1"/>
      <c r="L522" s="41"/>
      <c r="M522" s="36"/>
      <c r="N522" s="42"/>
      <c r="O522" s="43"/>
      <c r="P522" s="34">
        <f>SUM(P523:P526)</f>
        <v>5280000</v>
      </c>
      <c r="Q522" s="386"/>
    </row>
    <row r="523" spans="1:18" x14ac:dyDescent="0.25">
      <c r="A523" s="37"/>
      <c r="B523" s="38"/>
      <c r="C523" s="45" t="s">
        <v>37</v>
      </c>
      <c r="D523" s="46"/>
      <c r="E523" s="46"/>
      <c r="F523" s="45"/>
      <c r="G523" s="45"/>
      <c r="H523" s="47"/>
      <c r="I523" s="45">
        <v>1</v>
      </c>
      <c r="J523" s="48" t="s">
        <v>32</v>
      </c>
      <c r="K523" s="47"/>
      <c r="L523" s="49"/>
      <c r="M523" s="48"/>
      <c r="N523" s="50">
        <f>I523</f>
        <v>1</v>
      </c>
      <c r="O523" s="43">
        <v>1000000</v>
      </c>
      <c r="P523" s="51">
        <f>O523*N523</f>
        <v>1000000</v>
      </c>
      <c r="Q523" s="386"/>
    </row>
    <row r="524" spans="1:18" x14ac:dyDescent="0.25">
      <c r="A524" s="37"/>
      <c r="B524" s="38"/>
      <c r="C524" s="45" t="s">
        <v>38</v>
      </c>
      <c r="D524" s="46"/>
      <c r="E524" s="46"/>
      <c r="F524" s="45"/>
      <c r="G524" s="45"/>
      <c r="H524" s="47"/>
      <c r="I524" s="45">
        <v>1</v>
      </c>
      <c r="J524" s="48" t="s">
        <v>32</v>
      </c>
      <c r="K524" s="47"/>
      <c r="L524" s="49"/>
      <c r="M524" s="48"/>
      <c r="N524" s="50">
        <f t="shared" ref="N524:N525" si="55">I524</f>
        <v>1</v>
      </c>
      <c r="O524" s="43">
        <v>1000000</v>
      </c>
      <c r="P524" s="51">
        <f>O524*N524</f>
        <v>1000000</v>
      </c>
      <c r="Q524" s="386"/>
    </row>
    <row r="525" spans="1:18" x14ac:dyDescent="0.25">
      <c r="A525" s="37"/>
      <c r="B525" s="38"/>
      <c r="C525" s="45" t="s">
        <v>39</v>
      </c>
      <c r="D525" s="46"/>
      <c r="E525" s="46"/>
      <c r="F525" s="45"/>
      <c r="G525" s="45"/>
      <c r="H525" s="47"/>
      <c r="I525" s="45">
        <v>1</v>
      </c>
      <c r="J525" s="48" t="s">
        <v>32</v>
      </c>
      <c r="K525" s="47"/>
      <c r="L525" s="49"/>
      <c r="M525" s="48"/>
      <c r="N525" s="50">
        <f t="shared" si="55"/>
        <v>1</v>
      </c>
      <c r="O525" s="43">
        <v>2000000</v>
      </c>
      <c r="P525" s="51">
        <f>O525*N525</f>
        <v>2000000</v>
      </c>
      <c r="Q525" s="386"/>
    </row>
    <row r="526" spans="1:18" x14ac:dyDescent="0.25">
      <c r="A526" s="37"/>
      <c r="B526" s="44"/>
      <c r="C526" s="45" t="s">
        <v>29</v>
      </c>
      <c r="D526" s="46"/>
      <c r="E526" s="46"/>
      <c r="F526" s="45">
        <v>20</v>
      </c>
      <c r="G526" s="45" t="s">
        <v>30</v>
      </c>
      <c r="H526" s="47" t="s">
        <v>31</v>
      </c>
      <c r="I526" s="45">
        <v>1</v>
      </c>
      <c r="J526" s="48" t="s">
        <v>32</v>
      </c>
      <c r="K526" s="47" t="s">
        <v>31</v>
      </c>
      <c r="L526" s="49">
        <v>1</v>
      </c>
      <c r="M526" s="48" t="s">
        <v>33</v>
      </c>
      <c r="N526" s="50">
        <f>F526*I526</f>
        <v>20</v>
      </c>
      <c r="O526" s="43">
        <v>64000</v>
      </c>
      <c r="P526" s="51">
        <f>O526*N526</f>
        <v>1280000</v>
      </c>
      <c r="Q526" s="386"/>
    </row>
    <row r="527" spans="1:18" ht="15.75" customHeight="1" x14ac:dyDescent="0.25">
      <c r="A527" s="37"/>
      <c r="B527" s="44"/>
      <c r="C527" s="45"/>
      <c r="D527" s="46"/>
      <c r="E527" s="46"/>
      <c r="F527" s="45"/>
      <c r="G527" s="45"/>
      <c r="H527" s="47"/>
      <c r="I527" s="45"/>
      <c r="J527" s="48"/>
      <c r="K527" s="47"/>
      <c r="L527" s="49"/>
      <c r="M527" s="48"/>
      <c r="N527" s="50"/>
      <c r="O527" s="43"/>
      <c r="P527" s="51"/>
      <c r="Q527" s="61"/>
    </row>
    <row r="528" spans="1:18" ht="18" x14ac:dyDescent="0.25">
      <c r="A528" s="37" t="s">
        <v>34</v>
      </c>
      <c r="B528" s="38" t="s">
        <v>88</v>
      </c>
      <c r="C528" s="45"/>
      <c r="D528" s="46"/>
      <c r="E528" s="46"/>
      <c r="F528" s="45"/>
      <c r="G528" s="45"/>
      <c r="H528" s="47"/>
      <c r="I528" s="45"/>
      <c r="J528" s="48"/>
      <c r="K528" s="47"/>
      <c r="L528" s="49"/>
      <c r="M528" s="48"/>
      <c r="N528" s="50"/>
      <c r="O528" s="43"/>
      <c r="P528" s="39">
        <f>P531+P535+P538+P543+P529+P533</f>
        <v>256844000</v>
      </c>
      <c r="Q528" s="88" t="s">
        <v>109</v>
      </c>
    </row>
    <row r="529" spans="1:20" x14ac:dyDescent="0.25">
      <c r="A529" s="37">
        <v>521114</v>
      </c>
      <c r="B529" s="38" t="s">
        <v>35</v>
      </c>
      <c r="C529" s="2"/>
      <c r="D529" s="24"/>
      <c r="E529" s="24"/>
      <c r="N529" s="24"/>
      <c r="O529" s="33"/>
      <c r="P529" s="34">
        <f>SUM(P530)</f>
        <v>1400000</v>
      </c>
      <c r="Q529" s="54" t="s">
        <v>96</v>
      </c>
      <c r="R529" s="82"/>
    </row>
    <row r="530" spans="1:20" x14ac:dyDescent="0.25">
      <c r="A530" s="52"/>
      <c r="B530" s="44"/>
      <c r="C530" s="45" t="s">
        <v>36</v>
      </c>
      <c r="D530" s="46"/>
      <c r="E530" s="46"/>
      <c r="F530" s="45"/>
      <c r="G530" s="45"/>
      <c r="H530" s="47"/>
      <c r="I530" s="45">
        <v>4</v>
      </c>
      <c r="J530" s="48" t="s">
        <v>32</v>
      </c>
      <c r="K530" s="47"/>
      <c r="L530" s="49"/>
      <c r="M530" s="48"/>
      <c r="N530" s="50">
        <f>I530</f>
        <v>4</v>
      </c>
      <c r="O530" s="43">
        <v>350000</v>
      </c>
      <c r="P530" s="51">
        <f>O530*N530</f>
        <v>1400000</v>
      </c>
      <c r="Q530" s="54" t="s">
        <v>97</v>
      </c>
      <c r="R530" s="82"/>
    </row>
    <row r="531" spans="1:20" x14ac:dyDescent="0.25">
      <c r="A531" s="37">
        <v>521211</v>
      </c>
      <c r="B531" s="40" t="s">
        <v>28</v>
      </c>
      <c r="C531" s="1"/>
      <c r="D531" s="32"/>
      <c r="E531" s="32"/>
      <c r="F531" s="1"/>
      <c r="G531" s="1"/>
      <c r="H531" s="1"/>
      <c r="I531" s="1"/>
      <c r="J531" s="2"/>
      <c r="K531" s="1"/>
      <c r="L531" s="41"/>
      <c r="M531" s="36"/>
      <c r="N531" s="42"/>
      <c r="O531" s="43"/>
      <c r="P531" s="34">
        <f>SUM(P532)</f>
        <v>8960000</v>
      </c>
      <c r="Q531" s="54" t="s">
        <v>98</v>
      </c>
    </row>
    <row r="532" spans="1:20" x14ac:dyDescent="0.25">
      <c r="A532" s="37"/>
      <c r="B532" s="44"/>
      <c r="C532" s="45" t="s">
        <v>29</v>
      </c>
      <c r="D532" s="46"/>
      <c r="E532" s="46"/>
      <c r="F532" s="45">
        <v>35</v>
      </c>
      <c r="G532" s="45" t="s">
        <v>30</v>
      </c>
      <c r="H532" s="47" t="s">
        <v>31</v>
      </c>
      <c r="I532" s="45">
        <v>4</v>
      </c>
      <c r="J532" s="48" t="s">
        <v>32</v>
      </c>
      <c r="K532" s="47" t="s">
        <v>31</v>
      </c>
      <c r="L532" s="49">
        <v>1</v>
      </c>
      <c r="M532" s="48" t="s">
        <v>33</v>
      </c>
      <c r="N532" s="50">
        <f>F532*I532</f>
        <v>140</v>
      </c>
      <c r="O532" s="43">
        <v>64000</v>
      </c>
      <c r="P532" s="51">
        <f>O532*N532</f>
        <v>8960000</v>
      </c>
      <c r="Q532" s="54" t="s">
        <v>99</v>
      </c>
    </row>
    <row r="533" spans="1:20" x14ac:dyDescent="0.25">
      <c r="A533" s="37">
        <v>521219</v>
      </c>
      <c r="B533" s="40" t="s">
        <v>65</v>
      </c>
      <c r="C533" s="1"/>
      <c r="D533" s="46"/>
      <c r="E533" s="46"/>
      <c r="F533" s="45"/>
      <c r="G533" s="45"/>
      <c r="H533" s="47"/>
      <c r="I533" s="45"/>
      <c r="J533" s="48"/>
      <c r="K533" s="47"/>
      <c r="L533" s="49"/>
      <c r="M533" s="48"/>
      <c r="N533" s="50"/>
      <c r="O533" s="43"/>
      <c r="P533" s="34">
        <f>SUM(P534)</f>
        <v>13800000</v>
      </c>
      <c r="Q533" s="54" t="s">
        <v>100</v>
      </c>
    </row>
    <row r="534" spans="1:20" x14ac:dyDescent="0.25">
      <c r="A534" s="37"/>
      <c r="B534" s="44"/>
      <c r="C534" s="45" t="s">
        <v>66</v>
      </c>
      <c r="D534" s="46"/>
      <c r="E534" s="46"/>
      <c r="F534" s="45">
        <v>6</v>
      </c>
      <c r="G534" s="45" t="s">
        <v>67</v>
      </c>
      <c r="H534" s="47" t="s">
        <v>31</v>
      </c>
      <c r="I534" s="45">
        <v>1</v>
      </c>
      <c r="J534" s="48" t="s">
        <v>32</v>
      </c>
      <c r="K534" s="47" t="s">
        <v>31</v>
      </c>
      <c r="L534" s="49">
        <v>1</v>
      </c>
      <c r="M534" s="48" t="s">
        <v>33</v>
      </c>
      <c r="N534" s="50">
        <f>F534*I534</f>
        <v>6</v>
      </c>
      <c r="O534" s="43">
        <v>2300000</v>
      </c>
      <c r="P534" s="51">
        <f>O534*N534</f>
        <v>13800000</v>
      </c>
      <c r="Q534" s="54" t="s">
        <v>101</v>
      </c>
    </row>
    <row r="535" spans="1:20" x14ac:dyDescent="0.25">
      <c r="A535" s="37">
        <v>522151</v>
      </c>
      <c r="B535" s="40" t="s">
        <v>40</v>
      </c>
      <c r="C535" s="1"/>
      <c r="D535" s="32"/>
      <c r="E535" s="32"/>
      <c r="F535" s="1"/>
      <c r="G535" s="1"/>
      <c r="H535" s="1"/>
      <c r="I535" s="2"/>
      <c r="J535" s="48"/>
      <c r="K535" s="47"/>
      <c r="L535" s="49"/>
      <c r="M535" s="48"/>
      <c r="N535" s="50"/>
      <c r="O535" s="53"/>
      <c r="P535" s="34">
        <f>SUM(P536:P537)</f>
        <v>59200000</v>
      </c>
      <c r="Q535" s="61"/>
    </row>
    <row r="536" spans="1:20" x14ac:dyDescent="0.25">
      <c r="A536" s="37"/>
      <c r="B536" s="44"/>
      <c r="C536" s="45" t="s">
        <v>41</v>
      </c>
      <c r="D536" s="46"/>
      <c r="E536" s="46"/>
      <c r="F536" s="45">
        <v>4</v>
      </c>
      <c r="G536" s="45" t="s">
        <v>30</v>
      </c>
      <c r="H536" s="47" t="s">
        <v>31</v>
      </c>
      <c r="I536" s="45">
        <v>2</v>
      </c>
      <c r="J536" s="48" t="s">
        <v>42</v>
      </c>
      <c r="K536" s="47" t="s">
        <v>31</v>
      </c>
      <c r="L536" s="49">
        <v>4</v>
      </c>
      <c r="M536" s="48" t="s">
        <v>32</v>
      </c>
      <c r="N536" s="50">
        <f>L536*I536*F536</f>
        <v>32</v>
      </c>
      <c r="O536" s="53">
        <v>1500000</v>
      </c>
      <c r="P536" s="54">
        <f>O536*N536</f>
        <v>48000000</v>
      </c>
      <c r="Q536" s="61"/>
    </row>
    <row r="537" spans="1:20" x14ac:dyDescent="0.25">
      <c r="A537" s="37"/>
      <c r="B537" s="44"/>
      <c r="C537" s="45" t="s">
        <v>43</v>
      </c>
      <c r="D537" s="46"/>
      <c r="E537" s="46"/>
      <c r="F537" s="45">
        <v>2</v>
      </c>
      <c r="G537" s="45" t="s">
        <v>30</v>
      </c>
      <c r="H537" s="47" t="s">
        <v>31</v>
      </c>
      <c r="I537" s="45">
        <v>2</v>
      </c>
      <c r="J537" s="48" t="s">
        <v>42</v>
      </c>
      <c r="K537" s="47" t="s">
        <v>31</v>
      </c>
      <c r="L537" s="49">
        <v>4</v>
      </c>
      <c r="M537" s="48" t="s">
        <v>32</v>
      </c>
      <c r="N537" s="50">
        <f t="shared" ref="N537" si="56">L537*I537*F537</f>
        <v>16</v>
      </c>
      <c r="O537" s="53">
        <v>700000</v>
      </c>
      <c r="P537" s="54">
        <f>O537*N537</f>
        <v>11200000</v>
      </c>
      <c r="Q537" s="61"/>
    </row>
    <row r="538" spans="1:20" x14ac:dyDescent="0.25">
      <c r="A538" s="37">
        <v>524111</v>
      </c>
      <c r="B538" s="38" t="s">
        <v>58</v>
      </c>
      <c r="C538" s="10"/>
      <c r="D538" s="64"/>
      <c r="E538" s="64"/>
      <c r="G538" s="10"/>
      <c r="H538" s="10"/>
      <c r="K538" s="11"/>
      <c r="L538" s="49"/>
      <c r="M538" s="48"/>
      <c r="N538" s="50"/>
      <c r="O538" s="53"/>
      <c r="P538" s="34">
        <f>SUM(P540:P542)</f>
        <v>166284000</v>
      </c>
      <c r="Q538" s="61"/>
    </row>
    <row r="539" spans="1:20" x14ac:dyDescent="0.25">
      <c r="A539" s="37"/>
      <c r="B539" s="38"/>
      <c r="C539" s="65" t="s">
        <v>232</v>
      </c>
      <c r="D539" s="66"/>
      <c r="E539" s="66"/>
      <c r="G539" s="10"/>
      <c r="H539" s="10"/>
      <c r="K539" s="11"/>
      <c r="L539" s="49"/>
      <c r="M539" s="48"/>
      <c r="N539" s="50"/>
      <c r="O539" s="53"/>
      <c r="P539" s="51"/>
      <c r="Q539" s="61"/>
    </row>
    <row r="540" spans="1:20" x14ac:dyDescent="0.25">
      <c r="A540" s="37"/>
      <c r="B540" s="44"/>
      <c r="C540" s="10" t="s">
        <v>68</v>
      </c>
      <c r="D540" s="64"/>
      <c r="E540" s="64"/>
      <c r="F540" s="9">
        <v>3</v>
      </c>
      <c r="G540" s="9" t="s">
        <v>30</v>
      </c>
      <c r="H540" s="10" t="s">
        <v>31</v>
      </c>
      <c r="I540" s="12">
        <v>1</v>
      </c>
      <c r="J540" s="10" t="s">
        <v>47</v>
      </c>
      <c r="K540" s="11" t="s">
        <v>31</v>
      </c>
      <c r="L540" s="12">
        <v>4</v>
      </c>
      <c r="M540" s="10" t="s">
        <v>48</v>
      </c>
      <c r="N540" s="50">
        <f>L540*I540*F540</f>
        <v>12</v>
      </c>
      <c r="O540" s="53">
        <v>9237000</v>
      </c>
      <c r="P540" s="54">
        <f>O540*N540</f>
        <v>110844000</v>
      </c>
      <c r="Q540" s="61"/>
      <c r="T540" s="182">
        <f>Rincian!I122</f>
        <v>9237333.333333334</v>
      </c>
    </row>
    <row r="541" spans="1:20" x14ac:dyDescent="0.25">
      <c r="A541" s="37"/>
      <c r="B541" s="44"/>
      <c r="C541" s="10" t="s">
        <v>60</v>
      </c>
      <c r="D541" s="64"/>
      <c r="E541" s="64"/>
      <c r="F541" s="9">
        <v>3</v>
      </c>
      <c r="G541" s="9" t="s">
        <v>30</v>
      </c>
      <c r="H541" s="10" t="s">
        <v>31</v>
      </c>
      <c r="I541" s="12">
        <v>5</v>
      </c>
      <c r="J541" s="10" t="s">
        <v>33</v>
      </c>
      <c r="K541" s="11" t="s">
        <v>31</v>
      </c>
      <c r="L541" s="12">
        <v>4</v>
      </c>
      <c r="M541" s="10" t="s">
        <v>48</v>
      </c>
      <c r="N541" s="50">
        <f>L541*I541*F541</f>
        <v>60</v>
      </c>
      <c r="O541" s="53">
        <v>460000</v>
      </c>
      <c r="P541" s="54">
        <f>O541*N541</f>
        <v>27600000</v>
      </c>
      <c r="Q541" s="61"/>
    </row>
    <row r="542" spans="1:20" x14ac:dyDescent="0.25">
      <c r="A542" s="37"/>
      <c r="B542" s="44"/>
      <c r="C542" s="45" t="s">
        <v>61</v>
      </c>
      <c r="D542" s="46"/>
      <c r="E542" s="46"/>
      <c r="F542" s="45">
        <v>3</v>
      </c>
      <c r="G542" s="45" t="s">
        <v>30</v>
      </c>
      <c r="H542" s="47" t="s">
        <v>31</v>
      </c>
      <c r="I542" s="45">
        <v>4</v>
      </c>
      <c r="J542" s="48" t="s">
        <v>33</v>
      </c>
      <c r="K542" s="47" t="s">
        <v>31</v>
      </c>
      <c r="L542" s="49">
        <v>4</v>
      </c>
      <c r="M542" s="48" t="s">
        <v>48</v>
      </c>
      <c r="N542" s="50">
        <f>L542*I542*F542</f>
        <v>48</v>
      </c>
      <c r="O542" s="53">
        <v>580000</v>
      </c>
      <c r="P542" s="54">
        <f>O542*N542</f>
        <v>27840000</v>
      </c>
      <c r="Q542" s="61"/>
    </row>
    <row r="543" spans="1:20" x14ac:dyDescent="0.25">
      <c r="A543" s="31" t="s">
        <v>44</v>
      </c>
      <c r="B543" s="56" t="s">
        <v>45</v>
      </c>
      <c r="C543" s="57"/>
      <c r="D543" s="58"/>
      <c r="E543" s="58"/>
      <c r="F543" s="57"/>
      <c r="G543" s="57"/>
      <c r="H543" s="57"/>
      <c r="I543" s="57"/>
      <c r="J543" s="57"/>
      <c r="K543" s="57"/>
      <c r="L543" s="59"/>
      <c r="M543" s="60"/>
      <c r="N543" s="50"/>
      <c r="O543" s="61"/>
      <c r="P543" s="62">
        <f>SUM(P544)</f>
        <v>7200000</v>
      </c>
      <c r="Q543" s="61"/>
    </row>
    <row r="544" spans="1:20" x14ac:dyDescent="0.25">
      <c r="A544" s="37"/>
      <c r="B544" s="44"/>
      <c r="C544" s="45" t="s">
        <v>46</v>
      </c>
      <c r="D544" s="46"/>
      <c r="E544" s="46"/>
      <c r="F544" s="45">
        <v>12</v>
      </c>
      <c r="G544" s="45" t="s">
        <v>30</v>
      </c>
      <c r="H544" s="47" t="s">
        <v>31</v>
      </c>
      <c r="I544" s="45">
        <v>1</v>
      </c>
      <c r="J544" s="48" t="s">
        <v>47</v>
      </c>
      <c r="K544" s="47" t="s">
        <v>31</v>
      </c>
      <c r="L544" s="49">
        <v>4</v>
      </c>
      <c r="M544" s="48" t="s">
        <v>48</v>
      </c>
      <c r="N544" s="50">
        <f>F544*I544*L544</f>
        <v>48</v>
      </c>
      <c r="O544" s="53">
        <v>150000</v>
      </c>
      <c r="P544" s="51">
        <f>O544*N544</f>
        <v>7200000</v>
      </c>
      <c r="Q544" s="61"/>
    </row>
    <row r="545" spans="1:18" x14ac:dyDescent="0.25">
      <c r="A545" s="31"/>
      <c r="B545" s="35"/>
      <c r="C545" s="36"/>
      <c r="D545" s="32"/>
      <c r="E545" s="32"/>
      <c r="F545" s="1"/>
      <c r="G545" s="1"/>
      <c r="H545" s="1"/>
      <c r="I545" s="45"/>
      <c r="J545" s="48"/>
      <c r="K545" s="47"/>
      <c r="L545" s="49"/>
      <c r="M545" s="48"/>
      <c r="N545" s="50"/>
      <c r="O545" s="43"/>
      <c r="P545" s="34"/>
      <c r="Q545" s="61"/>
    </row>
    <row r="546" spans="1:18" ht="18" x14ac:dyDescent="0.25">
      <c r="A546" s="37" t="s">
        <v>49</v>
      </c>
      <c r="B546" s="38" t="s">
        <v>54</v>
      </c>
      <c r="C546" s="45"/>
      <c r="D546" s="46"/>
      <c r="E546" s="46"/>
      <c r="F546" s="45"/>
      <c r="G546" s="45"/>
      <c r="H546" s="47"/>
      <c r="I546" s="45"/>
      <c r="J546" s="48"/>
      <c r="K546" s="47"/>
      <c r="L546" s="49"/>
      <c r="M546" s="48"/>
      <c r="N546" s="50"/>
      <c r="O546" s="43"/>
      <c r="P546" s="39">
        <f>P549+P554+P557+P547</f>
        <v>208210000</v>
      </c>
      <c r="Q546" s="61"/>
    </row>
    <row r="547" spans="1:18" x14ac:dyDescent="0.25">
      <c r="A547" s="37">
        <v>521114</v>
      </c>
      <c r="B547" s="38" t="s">
        <v>35</v>
      </c>
      <c r="C547" s="2"/>
      <c r="D547" s="24"/>
      <c r="E547" s="24"/>
      <c r="N547" s="24"/>
      <c r="O547" s="33"/>
      <c r="P547" s="34">
        <f>SUM(P548)</f>
        <v>500000</v>
      </c>
      <c r="Q547" s="61"/>
      <c r="R547" s="82"/>
    </row>
    <row r="548" spans="1:18" x14ac:dyDescent="0.25">
      <c r="A548" s="52"/>
      <c r="B548" s="44"/>
      <c r="C548" s="45" t="s">
        <v>36</v>
      </c>
      <c r="D548" s="46"/>
      <c r="E548" s="46"/>
      <c r="F548" s="45"/>
      <c r="G548" s="45"/>
      <c r="H548" s="47"/>
      <c r="I548" s="45">
        <v>5</v>
      </c>
      <c r="J548" s="48" t="s">
        <v>32</v>
      </c>
      <c r="K548" s="47"/>
      <c r="L548" s="49"/>
      <c r="M548" s="48"/>
      <c r="N548" s="50">
        <f>I548</f>
        <v>5</v>
      </c>
      <c r="O548" s="43">
        <v>100000</v>
      </c>
      <c r="P548" s="51">
        <f>O548*N548</f>
        <v>500000</v>
      </c>
      <c r="Q548" s="61"/>
      <c r="R548" s="82"/>
    </row>
    <row r="549" spans="1:18" x14ac:dyDescent="0.25">
      <c r="A549" s="37">
        <v>521211</v>
      </c>
      <c r="B549" s="40" t="s">
        <v>28</v>
      </c>
      <c r="C549" s="1"/>
      <c r="D549" s="32"/>
      <c r="E549" s="32"/>
      <c r="F549" s="1"/>
      <c r="G549" s="1"/>
      <c r="H549" s="1"/>
      <c r="I549" s="1"/>
      <c r="J549" s="2"/>
      <c r="K549" s="1"/>
      <c r="L549" s="41"/>
      <c r="M549" s="36"/>
      <c r="N549" s="42"/>
      <c r="O549" s="43"/>
      <c r="P549" s="34">
        <f>SUM(P550:P553)</f>
        <v>25760000</v>
      </c>
      <c r="Q549" s="61"/>
    </row>
    <row r="550" spans="1:18" x14ac:dyDescent="0.25">
      <c r="A550" s="37"/>
      <c r="B550" s="38"/>
      <c r="C550" s="45" t="s">
        <v>37</v>
      </c>
      <c r="D550" s="46"/>
      <c r="E550" s="46"/>
      <c r="F550" s="45"/>
      <c r="G550" s="45"/>
      <c r="H550" s="47"/>
      <c r="I550" s="45">
        <v>5</v>
      </c>
      <c r="J550" s="48" t="s">
        <v>32</v>
      </c>
      <c r="K550" s="47"/>
      <c r="L550" s="49"/>
      <c r="M550" s="48"/>
      <c r="N550" s="50">
        <f>I550</f>
        <v>5</v>
      </c>
      <c r="O550" s="43">
        <v>1000000</v>
      </c>
      <c r="P550" s="51">
        <f>O550*N550</f>
        <v>5000000</v>
      </c>
      <c r="Q550" s="61"/>
    </row>
    <row r="551" spans="1:18" x14ac:dyDescent="0.25">
      <c r="A551" s="37"/>
      <c r="B551" s="38"/>
      <c r="C551" s="45" t="s">
        <v>38</v>
      </c>
      <c r="D551" s="46"/>
      <c r="E551" s="46"/>
      <c r="F551" s="45"/>
      <c r="G551" s="45"/>
      <c r="H551" s="47"/>
      <c r="I551" s="45">
        <v>5</v>
      </c>
      <c r="J551" s="48" t="s">
        <v>32</v>
      </c>
      <c r="K551" s="47"/>
      <c r="L551" s="49"/>
      <c r="M551" s="48"/>
      <c r="N551" s="50">
        <f>I551</f>
        <v>5</v>
      </c>
      <c r="O551" s="43">
        <v>1000000</v>
      </c>
      <c r="P551" s="51">
        <f>O551*N551</f>
        <v>5000000</v>
      </c>
      <c r="Q551" s="61"/>
    </row>
    <row r="552" spans="1:18" x14ac:dyDescent="0.25">
      <c r="A552" s="37"/>
      <c r="B552" s="38"/>
      <c r="C552" s="45" t="s">
        <v>39</v>
      </c>
      <c r="D552" s="46"/>
      <c r="E552" s="46"/>
      <c r="F552" s="45"/>
      <c r="G552" s="45"/>
      <c r="H552" s="47"/>
      <c r="I552" s="45">
        <v>5</v>
      </c>
      <c r="J552" s="48" t="s">
        <v>32</v>
      </c>
      <c r="K552" s="47"/>
      <c r="L552" s="49"/>
      <c r="M552" s="48"/>
      <c r="N552" s="50">
        <f>I552</f>
        <v>5</v>
      </c>
      <c r="O552" s="43">
        <v>2000000</v>
      </c>
      <c r="P552" s="51">
        <f>O552*N552</f>
        <v>10000000</v>
      </c>
      <c r="Q552" s="61"/>
    </row>
    <row r="553" spans="1:18" x14ac:dyDescent="0.25">
      <c r="A553" s="37"/>
      <c r="B553" s="44"/>
      <c r="C553" s="45" t="s">
        <v>29</v>
      </c>
      <c r="D553" s="46"/>
      <c r="E553" s="46"/>
      <c r="F553" s="45">
        <v>30</v>
      </c>
      <c r="G553" s="45" t="s">
        <v>30</v>
      </c>
      <c r="H553" s="47" t="s">
        <v>31</v>
      </c>
      <c r="I553" s="45">
        <v>3</v>
      </c>
      <c r="J553" s="48" t="s">
        <v>32</v>
      </c>
      <c r="K553" s="47" t="s">
        <v>31</v>
      </c>
      <c r="L553" s="49">
        <v>1</v>
      </c>
      <c r="M553" s="48" t="s">
        <v>33</v>
      </c>
      <c r="N553" s="50">
        <f>F553*I553</f>
        <v>90</v>
      </c>
      <c r="O553" s="43">
        <v>64000</v>
      </c>
      <c r="P553" s="51">
        <f>O553*N553</f>
        <v>5760000</v>
      </c>
      <c r="Q553" s="61"/>
    </row>
    <row r="554" spans="1:18" x14ac:dyDescent="0.25">
      <c r="A554" s="37">
        <v>522151</v>
      </c>
      <c r="B554" s="40" t="s">
        <v>40</v>
      </c>
      <c r="C554" s="1"/>
      <c r="D554" s="32"/>
      <c r="E554" s="32"/>
      <c r="F554" s="1"/>
      <c r="G554" s="1"/>
      <c r="H554" s="1"/>
      <c r="I554" s="2"/>
      <c r="J554" s="48"/>
      <c r="K554" s="47"/>
      <c r="L554" s="49"/>
      <c r="M554" s="48"/>
      <c r="N554" s="50"/>
      <c r="O554" s="53"/>
      <c r="P554" s="34">
        <f>SUM(P555:P556)</f>
        <v>84000000</v>
      </c>
      <c r="Q554" s="61"/>
    </row>
    <row r="555" spans="1:18" x14ac:dyDescent="0.25">
      <c r="A555" s="37"/>
      <c r="B555" s="44"/>
      <c r="C555" s="45" t="s">
        <v>41</v>
      </c>
      <c r="D555" s="46"/>
      <c r="E555" s="46"/>
      <c r="F555" s="45">
        <v>4</v>
      </c>
      <c r="G555" s="45" t="s">
        <v>30</v>
      </c>
      <c r="H555" s="47" t="s">
        <v>31</v>
      </c>
      <c r="I555" s="45">
        <v>2</v>
      </c>
      <c r="J555" s="48" t="s">
        <v>42</v>
      </c>
      <c r="K555" s="47" t="s">
        <v>31</v>
      </c>
      <c r="L555" s="49">
        <v>6</v>
      </c>
      <c r="M555" s="48" t="s">
        <v>32</v>
      </c>
      <c r="N555" s="50">
        <f>L555*I555*F555</f>
        <v>48</v>
      </c>
      <c r="O555" s="53">
        <v>1400000</v>
      </c>
      <c r="P555" s="54">
        <f>O555*N555</f>
        <v>67200000</v>
      </c>
      <c r="Q555" s="61"/>
    </row>
    <row r="556" spans="1:18" x14ac:dyDescent="0.25">
      <c r="A556" s="37"/>
      <c r="B556" s="44"/>
      <c r="C556" s="45" t="s">
        <v>43</v>
      </c>
      <c r="D556" s="46"/>
      <c r="E556" s="46"/>
      <c r="F556" s="45">
        <v>2</v>
      </c>
      <c r="G556" s="45" t="s">
        <v>30</v>
      </c>
      <c r="H556" s="47" t="s">
        <v>31</v>
      </c>
      <c r="I556" s="45">
        <v>2</v>
      </c>
      <c r="J556" s="48" t="s">
        <v>42</v>
      </c>
      <c r="K556" s="47" t="s">
        <v>31</v>
      </c>
      <c r="L556" s="49">
        <v>6</v>
      </c>
      <c r="M556" s="48" t="s">
        <v>32</v>
      </c>
      <c r="N556" s="50">
        <f t="shared" ref="N556" si="57">L556*I556*F556</f>
        <v>24</v>
      </c>
      <c r="O556" s="53">
        <v>700000</v>
      </c>
      <c r="P556" s="54">
        <f>O556*N556</f>
        <v>16800000</v>
      </c>
      <c r="Q556" s="61"/>
    </row>
    <row r="557" spans="1:18" x14ac:dyDescent="0.25">
      <c r="A557" s="31" t="s">
        <v>44</v>
      </c>
      <c r="B557" s="56" t="s">
        <v>45</v>
      </c>
      <c r="C557" s="57"/>
      <c r="D557" s="58"/>
      <c r="E557" s="58"/>
      <c r="F557" s="57"/>
      <c r="G557" s="57"/>
      <c r="H557" s="57"/>
      <c r="I557" s="57"/>
      <c r="J557" s="57"/>
      <c r="K557" s="57"/>
      <c r="L557" s="59"/>
      <c r="M557" s="60"/>
      <c r="N557" s="50"/>
      <c r="O557" s="61"/>
      <c r="P557" s="62">
        <f>SUM(P558:P562)</f>
        <v>97950000</v>
      </c>
      <c r="Q557" s="61"/>
    </row>
    <row r="558" spans="1:18" x14ac:dyDescent="0.25">
      <c r="A558" s="37"/>
      <c r="B558" s="44"/>
      <c r="C558" s="45" t="s">
        <v>200</v>
      </c>
      <c r="D558" s="46"/>
      <c r="E558" s="46"/>
      <c r="F558" s="45">
        <v>5</v>
      </c>
      <c r="G558" s="45" t="s">
        <v>30</v>
      </c>
      <c r="H558" s="47" t="s">
        <v>31</v>
      </c>
      <c r="I558" s="45">
        <v>1</v>
      </c>
      <c r="J558" s="48" t="s">
        <v>47</v>
      </c>
      <c r="K558" s="47" t="s">
        <v>31</v>
      </c>
      <c r="L558" s="49">
        <v>3</v>
      </c>
      <c r="M558" s="48" t="s">
        <v>48</v>
      </c>
      <c r="N558" s="50">
        <f>F558*I558*L558</f>
        <v>15</v>
      </c>
      <c r="O558" s="53">
        <v>150000</v>
      </c>
      <c r="P558" s="51">
        <f>O558*N558</f>
        <v>2250000</v>
      </c>
      <c r="Q558" s="61"/>
    </row>
    <row r="559" spans="1:18" x14ac:dyDescent="0.25">
      <c r="A559" s="37"/>
      <c r="B559" s="44"/>
      <c r="C559" s="45" t="s">
        <v>193</v>
      </c>
      <c r="D559" s="46"/>
      <c r="E559" s="46"/>
      <c r="F559" s="45">
        <v>25</v>
      </c>
      <c r="G559" s="45" t="s">
        <v>30</v>
      </c>
      <c r="H559" s="47" t="s">
        <v>31</v>
      </c>
      <c r="I559" s="45">
        <v>1</v>
      </c>
      <c r="J559" s="48" t="s">
        <v>33</v>
      </c>
      <c r="K559" s="47" t="s">
        <v>31</v>
      </c>
      <c r="L559" s="49">
        <v>3</v>
      </c>
      <c r="M559" s="48" t="s">
        <v>48</v>
      </c>
      <c r="N559" s="50">
        <f>F559*I559*L559</f>
        <v>75</v>
      </c>
      <c r="O559" s="53">
        <v>300000</v>
      </c>
      <c r="P559" s="51">
        <f>O559*N559</f>
        <v>22500000</v>
      </c>
      <c r="Q559" s="202"/>
    </row>
    <row r="560" spans="1:18" x14ac:dyDescent="0.25">
      <c r="A560" s="37"/>
      <c r="B560" s="44"/>
      <c r="C560" s="45" t="s">
        <v>55</v>
      </c>
      <c r="D560" s="46"/>
      <c r="E560" s="46"/>
      <c r="F560" s="45">
        <v>30</v>
      </c>
      <c r="G560" s="45" t="s">
        <v>30</v>
      </c>
      <c r="H560" s="47" t="s">
        <v>31</v>
      </c>
      <c r="I560" s="45">
        <v>1</v>
      </c>
      <c r="J560" s="48" t="s">
        <v>33</v>
      </c>
      <c r="K560" s="47" t="s">
        <v>31</v>
      </c>
      <c r="L560" s="49">
        <v>4</v>
      </c>
      <c r="M560" s="48" t="s">
        <v>48</v>
      </c>
      <c r="N560" s="50">
        <f>F560*I560*L560</f>
        <v>120</v>
      </c>
      <c r="O560" s="53">
        <v>330000</v>
      </c>
      <c r="P560" s="51">
        <f>O560*N560</f>
        <v>39600000</v>
      </c>
      <c r="Q560" s="61"/>
    </row>
    <row r="561" spans="1:17" x14ac:dyDescent="0.25">
      <c r="A561" s="37"/>
      <c r="B561" s="44"/>
      <c r="C561" s="45" t="s">
        <v>46</v>
      </c>
      <c r="D561" s="46"/>
      <c r="E561" s="46"/>
      <c r="F561" s="45">
        <v>30</v>
      </c>
      <c r="G561" s="45" t="s">
        <v>30</v>
      </c>
      <c r="H561" s="47" t="s">
        <v>31</v>
      </c>
      <c r="I561" s="45">
        <v>1</v>
      </c>
      <c r="J561" s="48" t="s">
        <v>47</v>
      </c>
      <c r="K561" s="47" t="s">
        <v>31</v>
      </c>
      <c r="L561" s="49">
        <v>4</v>
      </c>
      <c r="M561" s="48" t="s">
        <v>48</v>
      </c>
      <c r="N561" s="50">
        <f>F561*I561*L561</f>
        <v>120</v>
      </c>
      <c r="O561" s="53">
        <v>150000</v>
      </c>
      <c r="P561" s="51">
        <f>O561*N561</f>
        <v>18000000</v>
      </c>
      <c r="Q561" s="61"/>
    </row>
    <row r="562" spans="1:17" x14ac:dyDescent="0.25">
      <c r="A562" s="37"/>
      <c r="B562" s="44"/>
      <c r="C562" s="45" t="s">
        <v>56</v>
      </c>
      <c r="D562" s="46"/>
      <c r="E562" s="46"/>
      <c r="F562" s="45">
        <v>30</v>
      </c>
      <c r="G562" s="45" t="s">
        <v>30</v>
      </c>
      <c r="H562" s="47" t="s">
        <v>31</v>
      </c>
      <c r="I562" s="45">
        <v>1</v>
      </c>
      <c r="J562" s="48" t="s">
        <v>33</v>
      </c>
      <c r="K562" s="47" t="s">
        <v>31</v>
      </c>
      <c r="L562" s="49">
        <v>4</v>
      </c>
      <c r="M562" s="48" t="s">
        <v>48</v>
      </c>
      <c r="N562" s="50">
        <f>F562*I562*L562</f>
        <v>120</v>
      </c>
      <c r="O562" s="53">
        <v>130000</v>
      </c>
      <c r="P562" s="51">
        <f>O562*N562</f>
        <v>15600000</v>
      </c>
      <c r="Q562" s="61"/>
    </row>
    <row r="563" spans="1:17" x14ac:dyDescent="0.25">
      <c r="A563" s="37"/>
      <c r="B563" s="44"/>
      <c r="C563" s="65" t="s">
        <v>209</v>
      </c>
      <c r="D563" s="66"/>
      <c r="E563" s="66"/>
      <c r="F563" s="45"/>
      <c r="G563" s="45"/>
      <c r="H563" s="47"/>
      <c r="I563" s="45"/>
      <c r="J563" s="48"/>
      <c r="K563" s="47"/>
      <c r="L563" s="49"/>
      <c r="M563" s="48"/>
      <c r="N563" s="50"/>
      <c r="O563" s="53"/>
      <c r="P563" s="51"/>
      <c r="Q563" s="202"/>
    </row>
    <row r="564" spans="1:17" x14ac:dyDescent="0.25">
      <c r="A564" s="37"/>
      <c r="B564" s="44"/>
      <c r="C564" s="45" t="s">
        <v>55</v>
      </c>
      <c r="D564" s="46"/>
      <c r="E564" s="46"/>
      <c r="F564" s="45">
        <v>3</v>
      </c>
      <c r="G564" s="45" t="s">
        <v>30</v>
      </c>
      <c r="H564" s="47" t="s">
        <v>31</v>
      </c>
      <c r="I564" s="45">
        <v>1</v>
      </c>
      <c r="J564" s="48" t="s">
        <v>33</v>
      </c>
      <c r="K564" s="47" t="s">
        <v>31</v>
      </c>
      <c r="L564" s="49">
        <v>3</v>
      </c>
      <c r="M564" s="48" t="s">
        <v>48</v>
      </c>
      <c r="N564" s="50">
        <f>F564*I564*L564</f>
        <v>9</v>
      </c>
      <c r="O564" s="53">
        <v>330000</v>
      </c>
      <c r="P564" s="51">
        <f>O564*N564</f>
        <v>2970000</v>
      </c>
      <c r="Q564" s="202"/>
    </row>
    <row r="565" spans="1:17" x14ac:dyDescent="0.25">
      <c r="A565" s="37"/>
      <c r="B565" s="44"/>
      <c r="C565" s="45" t="s">
        <v>46</v>
      </c>
      <c r="D565" s="46"/>
      <c r="E565" s="46"/>
      <c r="F565" s="45">
        <v>3</v>
      </c>
      <c r="G565" s="45" t="s">
        <v>30</v>
      </c>
      <c r="H565" s="47" t="s">
        <v>31</v>
      </c>
      <c r="I565" s="45">
        <v>1</v>
      </c>
      <c r="J565" s="48" t="s">
        <v>47</v>
      </c>
      <c r="K565" s="47" t="s">
        <v>31</v>
      </c>
      <c r="L565" s="49">
        <v>3</v>
      </c>
      <c r="M565" s="48" t="s">
        <v>48</v>
      </c>
      <c r="N565" s="50">
        <f>F565*I565*L565</f>
        <v>9</v>
      </c>
      <c r="O565" s="53">
        <v>150000</v>
      </c>
      <c r="P565" s="51">
        <f>O565*N565</f>
        <v>1350000</v>
      </c>
      <c r="Q565" s="202"/>
    </row>
    <row r="566" spans="1:17" x14ac:dyDescent="0.25">
      <c r="A566" s="37"/>
      <c r="B566" s="44"/>
      <c r="C566" s="45" t="s">
        <v>56</v>
      </c>
      <c r="D566" s="46"/>
      <c r="E566" s="46"/>
      <c r="F566" s="45">
        <v>3</v>
      </c>
      <c r="G566" s="45" t="s">
        <v>30</v>
      </c>
      <c r="H566" s="47" t="s">
        <v>31</v>
      </c>
      <c r="I566" s="45">
        <v>1</v>
      </c>
      <c r="J566" s="48" t="s">
        <v>33</v>
      </c>
      <c r="K566" s="47" t="s">
        <v>31</v>
      </c>
      <c r="L566" s="49">
        <v>3</v>
      </c>
      <c r="M566" s="48" t="s">
        <v>48</v>
      </c>
      <c r="N566" s="50">
        <f>F566*I566*L566</f>
        <v>9</v>
      </c>
      <c r="O566" s="53">
        <v>130000</v>
      </c>
      <c r="P566" s="51">
        <f>O566*N566</f>
        <v>1170000</v>
      </c>
      <c r="Q566" s="202"/>
    </row>
    <row r="567" spans="1:17" x14ac:dyDescent="0.25">
      <c r="A567" s="37"/>
      <c r="B567" s="44"/>
      <c r="C567" s="65" t="s">
        <v>210</v>
      </c>
      <c r="D567" s="66"/>
      <c r="E567" s="66"/>
      <c r="F567" s="45"/>
      <c r="G567" s="45"/>
      <c r="H567" s="47"/>
      <c r="I567" s="45"/>
      <c r="J567" s="48"/>
      <c r="K567" s="47"/>
      <c r="L567" s="49"/>
      <c r="M567" s="48"/>
      <c r="N567" s="50"/>
      <c r="O567" s="53"/>
      <c r="P567" s="51"/>
      <c r="Q567" s="202"/>
    </row>
    <row r="568" spans="1:17" x14ac:dyDescent="0.25">
      <c r="A568" s="37"/>
      <c r="B568" s="44"/>
      <c r="C568" s="45" t="s">
        <v>63</v>
      </c>
      <c r="D568" s="46"/>
      <c r="E568" s="46"/>
      <c r="F568" s="45">
        <v>2</v>
      </c>
      <c r="G568" s="45" t="s">
        <v>30</v>
      </c>
      <c r="H568" s="47" t="s">
        <v>31</v>
      </c>
      <c r="I568" s="45">
        <v>2</v>
      </c>
      <c r="J568" s="48" t="s">
        <v>33</v>
      </c>
      <c r="K568" s="47" t="s">
        <v>31</v>
      </c>
      <c r="L568" s="49">
        <v>2</v>
      </c>
      <c r="M568" s="48" t="s">
        <v>48</v>
      </c>
      <c r="N568" s="50">
        <f>F568*I568*L568</f>
        <v>8</v>
      </c>
      <c r="O568" s="53">
        <v>750000</v>
      </c>
      <c r="P568" s="51">
        <f>O568*N568</f>
        <v>6000000</v>
      </c>
      <c r="Q568" s="202"/>
    </row>
    <row r="569" spans="1:17" x14ac:dyDescent="0.25">
      <c r="A569" s="37"/>
      <c r="B569" s="44"/>
      <c r="C569" s="45" t="s">
        <v>46</v>
      </c>
      <c r="D569" s="46"/>
      <c r="E569" s="46"/>
      <c r="F569" s="45">
        <v>2</v>
      </c>
      <c r="G569" s="45" t="s">
        <v>30</v>
      </c>
      <c r="H569" s="47" t="s">
        <v>31</v>
      </c>
      <c r="I569" s="45">
        <v>1</v>
      </c>
      <c r="J569" s="48" t="s">
        <v>47</v>
      </c>
      <c r="K569" s="47" t="s">
        <v>31</v>
      </c>
      <c r="L569" s="49">
        <v>2</v>
      </c>
      <c r="M569" s="48" t="s">
        <v>48</v>
      </c>
      <c r="N569" s="50">
        <f>F569*I569*L569</f>
        <v>4</v>
      </c>
      <c r="O569" s="53">
        <v>150000</v>
      </c>
      <c r="P569" s="51">
        <f>O569*N569</f>
        <v>600000</v>
      </c>
      <c r="Q569" s="202"/>
    </row>
    <row r="570" spans="1:17" x14ac:dyDescent="0.25">
      <c r="A570" s="37"/>
      <c r="B570" s="44"/>
      <c r="C570" s="45" t="s">
        <v>56</v>
      </c>
      <c r="D570" s="46"/>
      <c r="E570" s="46"/>
      <c r="F570" s="45">
        <v>2</v>
      </c>
      <c r="G570" s="45" t="s">
        <v>30</v>
      </c>
      <c r="H570" s="47" t="s">
        <v>31</v>
      </c>
      <c r="I570" s="45">
        <v>3</v>
      </c>
      <c r="J570" s="48" t="s">
        <v>33</v>
      </c>
      <c r="K570" s="47" t="s">
        <v>31</v>
      </c>
      <c r="L570" s="49">
        <v>2</v>
      </c>
      <c r="M570" s="48" t="s">
        <v>48</v>
      </c>
      <c r="N570" s="50">
        <f>F570*I570*L570</f>
        <v>12</v>
      </c>
      <c r="O570" s="53">
        <v>150000</v>
      </c>
      <c r="P570" s="51">
        <f>O570*N570</f>
        <v>1800000</v>
      </c>
      <c r="Q570" s="202"/>
    </row>
    <row r="571" spans="1:17" x14ac:dyDescent="0.25">
      <c r="A571" s="55" t="s">
        <v>93</v>
      </c>
      <c r="B571" s="56" t="s">
        <v>62</v>
      </c>
      <c r="C571" s="57"/>
      <c r="D571" s="46"/>
      <c r="E571" s="46"/>
      <c r="F571" s="45"/>
      <c r="G571" s="45"/>
      <c r="H571" s="47"/>
      <c r="I571" s="45"/>
      <c r="J571" s="48"/>
      <c r="K571" s="47"/>
      <c r="L571" s="49"/>
      <c r="M571" s="48"/>
      <c r="N571" s="50"/>
      <c r="O571" s="43"/>
      <c r="P571" s="34">
        <f>SUM(P572:P575)</f>
        <v>4180000</v>
      </c>
      <c r="Q571" s="202"/>
    </row>
    <row r="572" spans="1:17" x14ac:dyDescent="0.25">
      <c r="A572" s="55"/>
      <c r="B572" s="56"/>
      <c r="C572" s="215" t="s">
        <v>211</v>
      </c>
      <c r="D572" s="32"/>
      <c r="E572" s="32"/>
      <c r="F572" s="1"/>
      <c r="G572" s="1"/>
      <c r="H572" s="1"/>
      <c r="I572" s="1"/>
      <c r="J572" s="1"/>
      <c r="K572" s="1"/>
      <c r="N572" s="24"/>
      <c r="O572" s="67"/>
      <c r="P572" s="34"/>
      <c r="Q572" s="202"/>
    </row>
    <row r="573" spans="1:17" x14ac:dyDescent="0.25">
      <c r="A573" s="55"/>
      <c r="B573" s="56"/>
      <c r="C573" s="45" t="s">
        <v>63</v>
      </c>
      <c r="D573" s="46"/>
      <c r="E573" s="46"/>
      <c r="F573" s="45">
        <v>2</v>
      </c>
      <c r="G573" s="45" t="s">
        <v>30</v>
      </c>
      <c r="H573" s="47" t="s">
        <v>31</v>
      </c>
      <c r="I573" s="45">
        <v>2</v>
      </c>
      <c r="J573" s="48" t="s">
        <v>33</v>
      </c>
      <c r="K573" s="47" t="s">
        <v>31</v>
      </c>
      <c r="L573" s="49">
        <v>1</v>
      </c>
      <c r="M573" s="48" t="s">
        <v>48</v>
      </c>
      <c r="N573" s="50">
        <f>F573*I573*L573</f>
        <v>4</v>
      </c>
      <c r="O573" s="68">
        <v>645000</v>
      </c>
      <c r="P573" s="54">
        <f>O573*N573</f>
        <v>2580000</v>
      </c>
      <c r="Q573" s="202"/>
    </row>
    <row r="574" spans="1:17" x14ac:dyDescent="0.25">
      <c r="A574" s="55"/>
      <c r="B574" s="56"/>
      <c r="C574" s="45" t="s">
        <v>64</v>
      </c>
      <c r="D574" s="46"/>
      <c r="E574" s="46"/>
      <c r="F574" s="45">
        <v>2</v>
      </c>
      <c r="G574" s="45" t="s">
        <v>30</v>
      </c>
      <c r="H574" s="47" t="s">
        <v>31</v>
      </c>
      <c r="I574" s="45">
        <v>1</v>
      </c>
      <c r="J574" s="48" t="s">
        <v>47</v>
      </c>
      <c r="K574" s="47" t="s">
        <v>31</v>
      </c>
      <c r="L574" s="49">
        <v>1</v>
      </c>
      <c r="M574" s="48" t="s">
        <v>48</v>
      </c>
      <c r="N574" s="50">
        <f>F574*I574*L574</f>
        <v>2</v>
      </c>
      <c r="O574" s="68">
        <v>350000</v>
      </c>
      <c r="P574" s="54">
        <f>O574*N574</f>
        <v>700000</v>
      </c>
      <c r="Q574" s="202"/>
    </row>
    <row r="575" spans="1:17" x14ac:dyDescent="0.25">
      <c r="A575" s="55"/>
      <c r="B575" s="56"/>
      <c r="C575" s="45" t="s">
        <v>56</v>
      </c>
      <c r="D575" s="46"/>
      <c r="E575" s="46"/>
      <c r="F575" s="45">
        <v>2</v>
      </c>
      <c r="G575" s="45" t="s">
        <v>30</v>
      </c>
      <c r="H575" s="47" t="s">
        <v>31</v>
      </c>
      <c r="I575" s="45">
        <v>3</v>
      </c>
      <c r="J575" s="48" t="s">
        <v>33</v>
      </c>
      <c r="K575" s="47" t="s">
        <v>31</v>
      </c>
      <c r="L575" s="49">
        <v>1</v>
      </c>
      <c r="M575" s="48" t="s">
        <v>48</v>
      </c>
      <c r="N575" s="50">
        <f>F575*I575*L575</f>
        <v>6</v>
      </c>
      <c r="O575" s="68">
        <v>150000</v>
      </c>
      <c r="P575" s="54">
        <f>O575*N575</f>
        <v>900000</v>
      </c>
      <c r="Q575" s="202"/>
    </row>
    <row r="576" spans="1:17" x14ac:dyDescent="0.25">
      <c r="A576" s="37"/>
      <c r="B576" s="44"/>
      <c r="C576" s="45"/>
      <c r="D576" s="46"/>
      <c r="E576" s="46"/>
      <c r="F576" s="45"/>
      <c r="G576" s="45"/>
      <c r="H576" s="47"/>
      <c r="I576" s="45"/>
      <c r="J576" s="48"/>
      <c r="K576" s="47"/>
      <c r="L576" s="49"/>
      <c r="M576" s="48"/>
      <c r="N576" s="50"/>
      <c r="O576" s="53"/>
      <c r="P576" s="51"/>
      <c r="Q576" s="61"/>
    </row>
    <row r="577" spans="1:18" ht="18" x14ac:dyDescent="0.25">
      <c r="A577" s="37" t="s">
        <v>50</v>
      </c>
      <c r="B577" s="38" t="s">
        <v>51</v>
      </c>
      <c r="C577" s="45"/>
      <c r="D577" s="46"/>
      <c r="E577" s="46"/>
      <c r="F577" s="45"/>
      <c r="G577" s="45"/>
      <c r="H577" s="47"/>
      <c r="I577" s="45"/>
      <c r="J577" s="48"/>
      <c r="K577" s="47"/>
      <c r="L577" s="49"/>
      <c r="M577" s="48"/>
      <c r="N577" s="50"/>
      <c r="O577" s="43"/>
      <c r="P577" s="39">
        <f>P578</f>
        <v>4280000</v>
      </c>
      <c r="Q577" s="61"/>
    </row>
    <row r="578" spans="1:18" x14ac:dyDescent="0.25">
      <c r="A578" s="37">
        <v>521211</v>
      </c>
      <c r="B578" s="40" t="s">
        <v>28</v>
      </c>
      <c r="C578" s="1"/>
      <c r="D578" s="32"/>
      <c r="E578" s="32"/>
      <c r="F578" s="1"/>
      <c r="G578" s="1"/>
      <c r="H578" s="1"/>
      <c r="I578" s="1"/>
      <c r="J578" s="2"/>
      <c r="K578" s="1"/>
      <c r="L578" s="41"/>
      <c r="M578" s="85"/>
      <c r="N578" s="42"/>
      <c r="O578" s="43"/>
      <c r="P578" s="34">
        <f>SUM(P579:P582)</f>
        <v>4280000</v>
      </c>
      <c r="Q578" s="61"/>
    </row>
    <row r="579" spans="1:18" x14ac:dyDescent="0.25">
      <c r="A579" s="37"/>
      <c r="B579" s="38"/>
      <c r="C579" s="45" t="s">
        <v>37</v>
      </c>
      <c r="D579" s="46"/>
      <c r="E579" s="46"/>
      <c r="F579" s="45"/>
      <c r="G579" s="45"/>
      <c r="H579" s="47"/>
      <c r="I579" s="45">
        <v>1</v>
      </c>
      <c r="J579" s="48" t="s">
        <v>32</v>
      </c>
      <c r="K579" s="47"/>
      <c r="L579" s="49"/>
      <c r="M579" s="48"/>
      <c r="N579" s="50">
        <f>I579</f>
        <v>1</v>
      </c>
      <c r="O579" s="43">
        <v>500000</v>
      </c>
      <c r="P579" s="51">
        <f>O579*N579</f>
        <v>500000</v>
      </c>
      <c r="Q579" s="61"/>
    </row>
    <row r="580" spans="1:18" x14ac:dyDescent="0.25">
      <c r="A580" s="37"/>
      <c r="B580" s="38"/>
      <c r="C580" s="45" t="s">
        <v>38</v>
      </c>
      <c r="D580" s="46"/>
      <c r="E580" s="46"/>
      <c r="F580" s="45"/>
      <c r="G580" s="45"/>
      <c r="H580" s="47"/>
      <c r="I580" s="45">
        <v>1</v>
      </c>
      <c r="J580" s="48" t="s">
        <v>32</v>
      </c>
      <c r="K580" s="47"/>
      <c r="L580" s="49"/>
      <c r="M580" s="48"/>
      <c r="N580" s="50">
        <f t="shared" ref="N580:N581" si="58">I580</f>
        <v>1</v>
      </c>
      <c r="O580" s="43">
        <v>500000</v>
      </c>
      <c r="P580" s="51">
        <f>O580*N580</f>
        <v>500000</v>
      </c>
      <c r="Q580" s="61"/>
    </row>
    <row r="581" spans="1:18" x14ac:dyDescent="0.25">
      <c r="A581" s="37"/>
      <c r="B581" s="38"/>
      <c r="C581" s="45" t="s">
        <v>39</v>
      </c>
      <c r="D581" s="46"/>
      <c r="E581" s="46"/>
      <c r="F581" s="45"/>
      <c r="G581" s="45"/>
      <c r="H581" s="47"/>
      <c r="I581" s="45">
        <v>1</v>
      </c>
      <c r="J581" s="48" t="s">
        <v>32</v>
      </c>
      <c r="K581" s="47"/>
      <c r="L581" s="49"/>
      <c r="M581" s="48"/>
      <c r="N581" s="50">
        <f t="shared" si="58"/>
        <v>1</v>
      </c>
      <c r="O581" s="43">
        <v>2000000</v>
      </c>
      <c r="P581" s="51">
        <f>O581*N581</f>
        <v>2000000</v>
      </c>
      <c r="Q581" s="61"/>
    </row>
    <row r="582" spans="1:18" x14ac:dyDescent="0.25">
      <c r="A582" s="37"/>
      <c r="B582" s="44"/>
      <c r="C582" s="45" t="s">
        <v>29</v>
      </c>
      <c r="D582" s="46"/>
      <c r="E582" s="46"/>
      <c r="F582" s="45">
        <v>20</v>
      </c>
      <c r="G582" s="45" t="s">
        <v>30</v>
      </c>
      <c r="H582" s="47" t="s">
        <v>31</v>
      </c>
      <c r="I582" s="45">
        <v>1</v>
      </c>
      <c r="J582" s="48" t="s">
        <v>32</v>
      </c>
      <c r="K582" s="47" t="s">
        <v>31</v>
      </c>
      <c r="L582" s="49">
        <v>1</v>
      </c>
      <c r="M582" s="48" t="s">
        <v>33</v>
      </c>
      <c r="N582" s="50">
        <f>F582*I582</f>
        <v>20</v>
      </c>
      <c r="O582" s="43">
        <v>64000</v>
      </c>
      <c r="P582" s="51">
        <f>O582*N582</f>
        <v>1280000</v>
      </c>
      <c r="Q582" s="61"/>
    </row>
    <row r="583" spans="1:18" x14ac:dyDescent="0.25">
      <c r="A583" s="37"/>
      <c r="B583" s="44"/>
      <c r="C583" s="45"/>
      <c r="D583" s="46"/>
      <c r="E583" s="46"/>
      <c r="F583" s="45"/>
      <c r="G583" s="45"/>
      <c r="H583" s="47"/>
      <c r="I583" s="45"/>
      <c r="J583" s="48"/>
      <c r="K583" s="47"/>
      <c r="L583" s="49"/>
      <c r="M583" s="48"/>
      <c r="N583" s="50"/>
      <c r="O583" s="53"/>
      <c r="P583" s="51"/>
      <c r="Q583" s="61"/>
    </row>
    <row r="584" spans="1:18" ht="51.75" customHeight="1" x14ac:dyDescent="0.25">
      <c r="A584" s="105" t="s">
        <v>57</v>
      </c>
      <c r="B584" s="363" t="s">
        <v>148</v>
      </c>
      <c r="C584" s="378"/>
      <c r="D584" s="106"/>
      <c r="E584" s="106" t="s">
        <v>53</v>
      </c>
      <c r="F584" s="107"/>
      <c r="G584" s="107"/>
      <c r="H584" s="107"/>
      <c r="I584" s="107"/>
      <c r="J584" s="108"/>
      <c r="K584" s="107"/>
      <c r="L584" s="109"/>
      <c r="M584" s="108"/>
      <c r="N584" s="94"/>
      <c r="O584" s="110"/>
      <c r="P584" s="111">
        <f>P586+P593+P632+P611</f>
        <v>304288000</v>
      </c>
      <c r="Q584" s="371"/>
      <c r="R584" s="82"/>
    </row>
    <row r="585" spans="1:18" x14ac:dyDescent="0.25">
      <c r="A585" s="31"/>
      <c r="B585" s="92"/>
      <c r="C585" s="93"/>
      <c r="D585" s="32"/>
      <c r="E585" s="32"/>
      <c r="F585" s="1"/>
      <c r="G585" s="1"/>
      <c r="H585" s="1"/>
      <c r="I585" s="1"/>
      <c r="J585" s="2"/>
      <c r="K585" s="1"/>
      <c r="L585" s="4"/>
      <c r="M585" s="2"/>
      <c r="N585" s="24"/>
      <c r="O585" s="33"/>
      <c r="P585" s="34"/>
      <c r="Q585" s="371"/>
      <c r="R585" s="82"/>
    </row>
    <row r="586" spans="1:18" ht="18" x14ac:dyDescent="0.25">
      <c r="A586" s="37" t="s">
        <v>26</v>
      </c>
      <c r="B586" s="38" t="s">
        <v>27</v>
      </c>
      <c r="C586" s="1"/>
      <c r="D586" s="32"/>
      <c r="E586" s="32"/>
      <c r="F586" s="1"/>
      <c r="G586" s="1"/>
      <c r="H586" s="1"/>
      <c r="I586" s="1"/>
      <c r="J586" s="2"/>
      <c r="K586" s="1"/>
      <c r="L586" s="4"/>
      <c r="M586" s="2"/>
      <c r="N586" s="24"/>
      <c r="O586" s="33"/>
      <c r="P586" s="39">
        <f>P587</f>
        <v>5280000</v>
      </c>
      <c r="Q586" s="371"/>
      <c r="R586" s="82"/>
    </row>
    <row r="587" spans="1:18" x14ac:dyDescent="0.25">
      <c r="A587" s="37">
        <v>521211</v>
      </c>
      <c r="B587" s="40" t="s">
        <v>28</v>
      </c>
      <c r="C587" s="1"/>
      <c r="D587" s="32"/>
      <c r="E587" s="32"/>
      <c r="F587" s="1"/>
      <c r="G587" s="1"/>
      <c r="H587" s="1"/>
      <c r="I587" s="1"/>
      <c r="J587" s="2"/>
      <c r="K587" s="1"/>
      <c r="L587" s="41"/>
      <c r="M587" s="93"/>
      <c r="N587" s="42"/>
      <c r="O587" s="43"/>
      <c r="P587" s="34">
        <f>SUM(P588:P591)</f>
        <v>5280000</v>
      </c>
      <c r="Q587" s="371"/>
    </row>
    <row r="588" spans="1:18" x14ac:dyDescent="0.25">
      <c r="A588" s="37"/>
      <c r="B588" s="38"/>
      <c r="C588" s="45" t="s">
        <v>37</v>
      </c>
      <c r="D588" s="46"/>
      <c r="E588" s="46"/>
      <c r="F588" s="45"/>
      <c r="G588" s="45"/>
      <c r="H588" s="47"/>
      <c r="I588" s="45">
        <v>1</v>
      </c>
      <c r="J588" s="48" t="s">
        <v>32</v>
      </c>
      <c r="K588" s="47"/>
      <c r="L588" s="49"/>
      <c r="M588" s="48"/>
      <c r="N588" s="50">
        <f>I588</f>
        <v>1</v>
      </c>
      <c r="O588" s="43">
        <v>1000000</v>
      </c>
      <c r="P588" s="51">
        <f>O588*N588</f>
        <v>1000000</v>
      </c>
      <c r="Q588" s="371"/>
    </row>
    <row r="589" spans="1:18" x14ac:dyDescent="0.25">
      <c r="A589" s="37"/>
      <c r="B589" s="38"/>
      <c r="C589" s="45" t="s">
        <v>38</v>
      </c>
      <c r="D589" s="46"/>
      <c r="E589" s="46"/>
      <c r="F589" s="45"/>
      <c r="G589" s="45"/>
      <c r="H589" s="47"/>
      <c r="I589" s="45">
        <v>1</v>
      </c>
      <c r="J589" s="48" t="s">
        <v>32</v>
      </c>
      <c r="K589" s="47"/>
      <c r="L589" s="49"/>
      <c r="M589" s="48"/>
      <c r="N589" s="50">
        <f t="shared" ref="N589:N590" si="59">I589</f>
        <v>1</v>
      </c>
      <c r="O589" s="43">
        <v>1000000</v>
      </c>
      <c r="P589" s="51">
        <f>O589*N589</f>
        <v>1000000</v>
      </c>
      <c r="Q589" s="371"/>
    </row>
    <row r="590" spans="1:18" x14ac:dyDescent="0.25">
      <c r="A590" s="37"/>
      <c r="B590" s="38"/>
      <c r="C590" s="45" t="s">
        <v>39</v>
      </c>
      <c r="D590" s="46"/>
      <c r="E590" s="46"/>
      <c r="F590" s="45"/>
      <c r="G590" s="45"/>
      <c r="H590" s="47"/>
      <c r="I590" s="45">
        <v>1</v>
      </c>
      <c r="J590" s="48" t="s">
        <v>32</v>
      </c>
      <c r="K590" s="47"/>
      <c r="L590" s="49"/>
      <c r="M590" s="48"/>
      <c r="N590" s="50">
        <f t="shared" si="59"/>
        <v>1</v>
      </c>
      <c r="O590" s="43">
        <v>2000000</v>
      </c>
      <c r="P590" s="51">
        <f>O590*N590</f>
        <v>2000000</v>
      </c>
      <c r="Q590" s="371"/>
    </row>
    <row r="591" spans="1:18" x14ac:dyDescent="0.25">
      <c r="A591" s="37"/>
      <c r="B591" s="44"/>
      <c r="C591" s="45" t="s">
        <v>29</v>
      </c>
      <c r="D591" s="46"/>
      <c r="E591" s="46"/>
      <c r="F591" s="45">
        <v>20</v>
      </c>
      <c r="G591" s="45" t="s">
        <v>30</v>
      </c>
      <c r="H591" s="47" t="s">
        <v>31</v>
      </c>
      <c r="I591" s="45">
        <v>1</v>
      </c>
      <c r="J591" s="48" t="s">
        <v>32</v>
      </c>
      <c r="K591" s="47" t="s">
        <v>31</v>
      </c>
      <c r="L591" s="49">
        <v>1</v>
      </c>
      <c r="M591" s="48" t="s">
        <v>33</v>
      </c>
      <c r="N591" s="50">
        <f>F591*I591</f>
        <v>20</v>
      </c>
      <c r="O591" s="43">
        <v>64000</v>
      </c>
      <c r="P591" s="51">
        <f>O591*N591</f>
        <v>1280000</v>
      </c>
      <c r="Q591" s="371"/>
    </row>
    <row r="592" spans="1:18" ht="15.75" customHeight="1" x14ac:dyDescent="0.25">
      <c r="A592" s="37"/>
      <c r="B592" s="44"/>
      <c r="C592" s="45"/>
      <c r="D592" s="46"/>
      <c r="E592" s="46"/>
      <c r="F592" s="45"/>
      <c r="G592" s="45"/>
      <c r="H592" s="47"/>
      <c r="I592" s="45"/>
      <c r="J592" s="48"/>
      <c r="K592" s="47"/>
      <c r="L592" s="49"/>
      <c r="M592" s="48"/>
      <c r="N592" s="50"/>
      <c r="O592" s="43"/>
      <c r="P592" s="51"/>
      <c r="Q592" s="104"/>
    </row>
    <row r="593" spans="1:18" ht="18" x14ac:dyDescent="0.25">
      <c r="A593" s="37" t="s">
        <v>34</v>
      </c>
      <c r="B593" s="38" t="s">
        <v>54</v>
      </c>
      <c r="C593" s="2"/>
      <c r="D593" s="63"/>
      <c r="E593" s="63"/>
      <c r="F593" s="2"/>
      <c r="G593" s="2"/>
      <c r="H593" s="2"/>
      <c r="I593" s="1"/>
      <c r="J593" s="2"/>
      <c r="K593" s="1"/>
      <c r="L593" s="41"/>
      <c r="M593" s="93"/>
      <c r="N593" s="42"/>
      <c r="O593" s="43"/>
      <c r="P593" s="39">
        <f>P596+P601+P604+P594</f>
        <v>161550000</v>
      </c>
      <c r="Q593" s="104"/>
    </row>
    <row r="594" spans="1:18" x14ac:dyDescent="0.25">
      <c r="A594" s="37">
        <v>521114</v>
      </c>
      <c r="B594" s="38" t="s">
        <v>35</v>
      </c>
      <c r="C594" s="2"/>
      <c r="D594" s="24"/>
      <c r="E594" s="24"/>
      <c r="N594" s="24"/>
      <c r="O594" s="33"/>
      <c r="P594" s="34">
        <f>SUM(P595)</f>
        <v>750000</v>
      </c>
      <c r="Q594" s="104"/>
      <c r="R594" s="82"/>
    </row>
    <row r="595" spans="1:18" x14ac:dyDescent="0.25">
      <c r="A595" s="52"/>
      <c r="B595" s="44"/>
      <c r="C595" s="45" t="s">
        <v>36</v>
      </c>
      <c r="D595" s="46"/>
      <c r="E595" s="46"/>
      <c r="F595" s="45"/>
      <c r="G595" s="45"/>
      <c r="H595" s="47"/>
      <c r="I595" s="45">
        <v>3</v>
      </c>
      <c r="J595" s="48" t="s">
        <v>32</v>
      </c>
      <c r="K595" s="47"/>
      <c r="L595" s="49"/>
      <c r="M595" s="48"/>
      <c r="N595" s="50">
        <f>I595</f>
        <v>3</v>
      </c>
      <c r="O595" s="43">
        <v>250000</v>
      </c>
      <c r="P595" s="51">
        <f>O595*N595</f>
        <v>750000</v>
      </c>
      <c r="Q595" s="104"/>
      <c r="R595" s="82"/>
    </row>
    <row r="596" spans="1:18" x14ac:dyDescent="0.25">
      <c r="A596" s="37">
        <v>521211</v>
      </c>
      <c r="B596" s="40" t="s">
        <v>28</v>
      </c>
      <c r="C596" s="1"/>
      <c r="D596" s="32"/>
      <c r="E596" s="32"/>
      <c r="F596" s="1"/>
      <c r="G596" s="1"/>
      <c r="H596" s="1"/>
      <c r="I596" s="1"/>
      <c r="J596" s="2"/>
      <c r="K596" s="1"/>
      <c r="L596" s="41"/>
      <c r="M596" s="93"/>
      <c r="N596" s="42"/>
      <c r="O596" s="43"/>
      <c r="P596" s="34">
        <f>SUM(P597:P599)</f>
        <v>12000000</v>
      </c>
      <c r="Q596" s="104"/>
    </row>
    <row r="597" spans="1:18" x14ac:dyDescent="0.25">
      <c r="A597" s="37"/>
      <c r="B597" s="38"/>
      <c r="C597" s="45" t="s">
        <v>37</v>
      </c>
      <c r="D597" s="46"/>
      <c r="E597" s="46"/>
      <c r="F597" s="45"/>
      <c r="G597" s="45"/>
      <c r="H597" s="47"/>
      <c r="I597" s="45">
        <v>3</v>
      </c>
      <c r="J597" s="48" t="s">
        <v>32</v>
      </c>
      <c r="K597" s="47"/>
      <c r="L597" s="49"/>
      <c r="M597" s="48"/>
      <c r="N597" s="50">
        <f>I597</f>
        <v>3</v>
      </c>
      <c r="O597" s="43">
        <v>1000000</v>
      </c>
      <c r="P597" s="51">
        <f>O597*N597</f>
        <v>3000000</v>
      </c>
      <c r="Q597" s="104"/>
    </row>
    <row r="598" spans="1:18" x14ac:dyDescent="0.25">
      <c r="A598" s="37"/>
      <c r="B598" s="38"/>
      <c r="C598" s="45" t="s">
        <v>38</v>
      </c>
      <c r="D598" s="46"/>
      <c r="E598" s="46"/>
      <c r="F598" s="45"/>
      <c r="G598" s="45"/>
      <c r="H598" s="47"/>
      <c r="I598" s="45">
        <v>3</v>
      </c>
      <c r="J598" s="48" t="s">
        <v>32</v>
      </c>
      <c r="K598" s="47"/>
      <c r="L598" s="49"/>
      <c r="M598" s="48"/>
      <c r="N598" s="50">
        <f t="shared" ref="N598:N599" si="60">I598</f>
        <v>3</v>
      </c>
      <c r="O598" s="43">
        <v>1000000</v>
      </c>
      <c r="P598" s="51">
        <f>O598*N598</f>
        <v>3000000</v>
      </c>
      <c r="Q598" s="104"/>
    </row>
    <row r="599" spans="1:18" x14ac:dyDescent="0.25">
      <c r="A599" s="37"/>
      <c r="B599" s="38"/>
      <c r="C599" s="45" t="s">
        <v>39</v>
      </c>
      <c r="D599" s="46"/>
      <c r="E599" s="46"/>
      <c r="F599" s="45"/>
      <c r="G599" s="45"/>
      <c r="H599" s="47"/>
      <c r="I599" s="45">
        <v>3</v>
      </c>
      <c r="J599" s="48" t="s">
        <v>32</v>
      </c>
      <c r="K599" s="47"/>
      <c r="L599" s="49"/>
      <c r="M599" s="48"/>
      <c r="N599" s="50">
        <f t="shared" si="60"/>
        <v>3</v>
      </c>
      <c r="O599" s="43">
        <v>2000000</v>
      </c>
      <c r="P599" s="51">
        <f>O599*N599</f>
        <v>6000000</v>
      </c>
      <c r="Q599" s="104"/>
    </row>
    <row r="600" spans="1:18" x14ac:dyDescent="0.25">
      <c r="A600" s="37"/>
      <c r="B600" s="44"/>
      <c r="C600" s="45" t="s">
        <v>29</v>
      </c>
      <c r="D600" s="46"/>
      <c r="E600" s="46"/>
      <c r="F600" s="45">
        <v>30</v>
      </c>
      <c r="G600" s="45" t="s">
        <v>30</v>
      </c>
      <c r="H600" s="47" t="s">
        <v>31</v>
      </c>
      <c r="I600" s="45">
        <v>6</v>
      </c>
      <c r="J600" s="48" t="s">
        <v>32</v>
      </c>
      <c r="K600" s="47" t="s">
        <v>31</v>
      </c>
      <c r="L600" s="49">
        <v>1</v>
      </c>
      <c r="M600" s="48" t="s">
        <v>33</v>
      </c>
      <c r="N600" s="50">
        <f>F600*I600</f>
        <v>180</v>
      </c>
      <c r="O600" s="43">
        <v>64000</v>
      </c>
      <c r="P600" s="51">
        <f>O600*N600</f>
        <v>11520000</v>
      </c>
      <c r="Q600" s="202"/>
    </row>
    <row r="601" spans="1:18" x14ac:dyDescent="0.25">
      <c r="A601" s="37">
        <v>522151</v>
      </c>
      <c r="B601" s="40" t="s">
        <v>40</v>
      </c>
      <c r="C601" s="1"/>
      <c r="D601" s="32"/>
      <c r="E601" s="32"/>
      <c r="F601" s="1"/>
      <c r="G601" s="1"/>
      <c r="H601" s="1"/>
      <c r="I601" s="2"/>
      <c r="J601" s="48"/>
      <c r="K601" s="47"/>
      <c r="L601" s="49"/>
      <c r="M601" s="48"/>
      <c r="N601" s="50"/>
      <c r="O601" s="53"/>
      <c r="P601" s="34">
        <f>SUM(P602:P603)</f>
        <v>44400000</v>
      </c>
      <c r="Q601" s="104"/>
    </row>
    <row r="602" spans="1:18" x14ac:dyDescent="0.25">
      <c r="A602" s="37"/>
      <c r="B602" s="44"/>
      <c r="C602" s="45" t="s">
        <v>41</v>
      </c>
      <c r="D602" s="46"/>
      <c r="E602" s="46"/>
      <c r="F602" s="45">
        <v>4</v>
      </c>
      <c r="G602" s="45" t="s">
        <v>30</v>
      </c>
      <c r="H602" s="47" t="s">
        <v>31</v>
      </c>
      <c r="I602" s="45">
        <v>1</v>
      </c>
      <c r="J602" s="48" t="s">
        <v>42</v>
      </c>
      <c r="K602" s="47" t="s">
        <v>31</v>
      </c>
      <c r="L602" s="49">
        <v>6</v>
      </c>
      <c r="M602" s="48" t="s">
        <v>32</v>
      </c>
      <c r="N602" s="50">
        <f>L602*I602*F602</f>
        <v>24</v>
      </c>
      <c r="O602" s="53">
        <v>1500000</v>
      </c>
      <c r="P602" s="54">
        <f>O602*N602</f>
        <v>36000000</v>
      </c>
      <c r="Q602" s="104"/>
    </row>
    <row r="603" spans="1:18" x14ac:dyDescent="0.25">
      <c r="A603" s="37"/>
      <c r="B603" s="44"/>
      <c r="C603" s="45" t="s">
        <v>43</v>
      </c>
      <c r="D603" s="46"/>
      <c r="E603" s="46"/>
      <c r="F603" s="45">
        <v>2</v>
      </c>
      <c r="G603" s="45" t="s">
        <v>30</v>
      </c>
      <c r="H603" s="47" t="s">
        <v>31</v>
      </c>
      <c r="I603" s="45">
        <v>1</v>
      </c>
      <c r="J603" s="48" t="s">
        <v>42</v>
      </c>
      <c r="K603" s="47" t="s">
        <v>31</v>
      </c>
      <c r="L603" s="49">
        <v>6</v>
      </c>
      <c r="M603" s="48" t="s">
        <v>32</v>
      </c>
      <c r="N603" s="50">
        <f t="shared" ref="N603" si="61">L603*I603*F603</f>
        <v>12</v>
      </c>
      <c r="O603" s="53">
        <v>700000</v>
      </c>
      <c r="P603" s="54">
        <f>O603*N603</f>
        <v>8400000</v>
      </c>
      <c r="Q603" s="104"/>
    </row>
    <row r="604" spans="1:18" x14ac:dyDescent="0.25">
      <c r="A604" s="31" t="s">
        <v>44</v>
      </c>
      <c r="B604" s="56" t="s">
        <v>45</v>
      </c>
      <c r="C604" s="57"/>
      <c r="D604" s="58"/>
      <c r="E604" s="58"/>
      <c r="F604" s="57"/>
      <c r="G604" s="57"/>
      <c r="H604" s="57"/>
      <c r="I604" s="57"/>
      <c r="J604" s="57"/>
      <c r="K604" s="57"/>
      <c r="L604" s="59"/>
      <c r="M604" s="60"/>
      <c r="N604" s="50"/>
      <c r="O604" s="104"/>
      <c r="P604" s="62">
        <f>SUM(P605:P609)</f>
        <v>104400000</v>
      </c>
      <c r="Q604" s="104"/>
    </row>
    <row r="605" spans="1:18" x14ac:dyDescent="0.25">
      <c r="A605" s="37"/>
      <c r="B605" s="44"/>
      <c r="C605" s="45" t="s">
        <v>55</v>
      </c>
      <c r="D605" s="46"/>
      <c r="E605" s="46"/>
      <c r="F605" s="45">
        <v>30</v>
      </c>
      <c r="G605" s="45" t="s">
        <v>30</v>
      </c>
      <c r="H605" s="47" t="s">
        <v>31</v>
      </c>
      <c r="I605" s="45">
        <v>1</v>
      </c>
      <c r="J605" s="48" t="s">
        <v>33</v>
      </c>
      <c r="K605" s="47" t="s">
        <v>31</v>
      </c>
      <c r="L605" s="49">
        <v>3</v>
      </c>
      <c r="M605" s="48" t="s">
        <v>48</v>
      </c>
      <c r="N605" s="50">
        <f>F605*I605*L605</f>
        <v>90</v>
      </c>
      <c r="O605" s="53">
        <v>330000</v>
      </c>
      <c r="P605" s="51">
        <f>O605*N605</f>
        <v>29700000</v>
      </c>
      <c r="Q605" s="360"/>
    </row>
    <row r="606" spans="1:18" x14ac:dyDescent="0.25">
      <c r="A606" s="37"/>
      <c r="B606" s="44"/>
      <c r="C606" s="45" t="s">
        <v>46</v>
      </c>
      <c r="D606" s="46"/>
      <c r="E606" s="46"/>
      <c r="F606" s="45">
        <v>30</v>
      </c>
      <c r="G606" s="45" t="s">
        <v>30</v>
      </c>
      <c r="H606" s="47" t="s">
        <v>31</v>
      </c>
      <c r="I606" s="45">
        <v>1</v>
      </c>
      <c r="J606" s="48" t="s">
        <v>47</v>
      </c>
      <c r="K606" s="47" t="s">
        <v>31</v>
      </c>
      <c r="L606" s="49">
        <v>3</v>
      </c>
      <c r="M606" s="48" t="s">
        <v>48</v>
      </c>
      <c r="N606" s="50">
        <f>F606*I606*L606</f>
        <v>90</v>
      </c>
      <c r="O606" s="53">
        <v>150000</v>
      </c>
      <c r="P606" s="51">
        <f>O606*N606</f>
        <v>13500000</v>
      </c>
      <c r="Q606" s="360"/>
    </row>
    <row r="607" spans="1:18" x14ac:dyDescent="0.25">
      <c r="A607" s="37"/>
      <c r="B607" s="44"/>
      <c r="C607" s="45" t="s">
        <v>56</v>
      </c>
      <c r="D607" s="46"/>
      <c r="E607" s="46"/>
      <c r="F607" s="45">
        <v>30</v>
      </c>
      <c r="G607" s="45" t="s">
        <v>30</v>
      </c>
      <c r="H607" s="47" t="s">
        <v>31</v>
      </c>
      <c r="I607" s="45">
        <v>1</v>
      </c>
      <c r="J607" s="48" t="s">
        <v>33</v>
      </c>
      <c r="K607" s="47" t="s">
        <v>31</v>
      </c>
      <c r="L607" s="49">
        <v>3</v>
      </c>
      <c r="M607" s="48" t="s">
        <v>48</v>
      </c>
      <c r="N607" s="50">
        <f>F607*I607*L607</f>
        <v>90</v>
      </c>
      <c r="O607" s="53">
        <v>130000</v>
      </c>
      <c r="P607" s="51">
        <f>O607*N607</f>
        <v>11700000</v>
      </c>
      <c r="Q607" s="360"/>
    </row>
    <row r="608" spans="1:18" x14ac:dyDescent="0.25">
      <c r="A608" s="37"/>
      <c r="B608" s="44"/>
      <c r="C608" s="45" t="s">
        <v>200</v>
      </c>
      <c r="D608" s="46"/>
      <c r="E608" s="46"/>
      <c r="F608" s="45">
        <v>5</v>
      </c>
      <c r="G608" s="45" t="s">
        <v>30</v>
      </c>
      <c r="H608" s="47" t="s">
        <v>31</v>
      </c>
      <c r="I608" s="45">
        <v>1</v>
      </c>
      <c r="J608" s="48" t="s">
        <v>47</v>
      </c>
      <c r="K608" s="47" t="s">
        <v>31</v>
      </c>
      <c r="L608" s="49">
        <v>6</v>
      </c>
      <c r="M608" s="48" t="s">
        <v>48</v>
      </c>
      <c r="N608" s="50">
        <f>F608*I608*L608</f>
        <v>30</v>
      </c>
      <c r="O608" s="53">
        <v>150000</v>
      </c>
      <c r="P608" s="51">
        <f>O608*N608</f>
        <v>4500000</v>
      </c>
      <c r="Q608" s="104"/>
    </row>
    <row r="609" spans="1:18" x14ac:dyDescent="0.25">
      <c r="A609" s="37"/>
      <c r="B609" s="44"/>
      <c r="C609" s="45" t="s">
        <v>193</v>
      </c>
      <c r="D609" s="46"/>
      <c r="E609" s="46"/>
      <c r="F609" s="45">
        <v>25</v>
      </c>
      <c r="G609" s="45" t="s">
        <v>30</v>
      </c>
      <c r="H609" s="47" t="s">
        <v>31</v>
      </c>
      <c r="I609" s="45">
        <v>1</v>
      </c>
      <c r="J609" s="48" t="s">
        <v>33</v>
      </c>
      <c r="K609" s="47" t="s">
        <v>31</v>
      </c>
      <c r="L609" s="49">
        <v>6</v>
      </c>
      <c r="M609" s="48" t="s">
        <v>48</v>
      </c>
      <c r="N609" s="50">
        <f>F609*I609*L609</f>
        <v>150</v>
      </c>
      <c r="O609" s="53">
        <v>300000</v>
      </c>
      <c r="P609" s="51">
        <f>O609*N609</f>
        <v>45000000</v>
      </c>
      <c r="Q609" s="104"/>
    </row>
    <row r="610" spans="1:18" x14ac:dyDescent="0.25">
      <c r="A610" s="37"/>
      <c r="B610" s="44"/>
      <c r="C610" s="45"/>
      <c r="D610" s="46"/>
      <c r="E610" s="46"/>
      <c r="F610" s="45"/>
      <c r="G610" s="45"/>
      <c r="H610" s="47"/>
      <c r="I610" s="45"/>
      <c r="J610" s="48"/>
      <c r="K610" s="47"/>
      <c r="L610" s="49"/>
      <c r="M610" s="48"/>
      <c r="N610" s="50"/>
      <c r="O610" s="53"/>
      <c r="P610" s="51"/>
      <c r="Q610" s="104"/>
    </row>
    <row r="611" spans="1:18" ht="18" x14ac:dyDescent="0.25">
      <c r="A611" s="37" t="s">
        <v>49</v>
      </c>
      <c r="B611" s="38" t="s">
        <v>86</v>
      </c>
      <c r="C611" s="45"/>
      <c r="D611" s="46"/>
      <c r="E611" s="46"/>
      <c r="F611" s="45"/>
      <c r="G611" s="45"/>
      <c r="H611" s="47"/>
      <c r="I611" s="45"/>
      <c r="J611" s="48"/>
      <c r="K611" s="47"/>
      <c r="L611" s="49"/>
      <c r="M611" s="48"/>
      <c r="N611" s="50"/>
      <c r="O611" s="43"/>
      <c r="P611" s="39">
        <f>P614+P618+P624+P612+P621</f>
        <v>133178000</v>
      </c>
      <c r="Q611" s="104"/>
    </row>
    <row r="612" spans="1:18" x14ac:dyDescent="0.25">
      <c r="A612" s="37">
        <v>521114</v>
      </c>
      <c r="B612" s="38" t="s">
        <v>35</v>
      </c>
      <c r="C612" s="2"/>
      <c r="D612" s="24"/>
      <c r="E612" s="24"/>
      <c r="N612" s="24"/>
      <c r="O612" s="33"/>
      <c r="P612" s="34">
        <f>SUM(P613)</f>
        <v>250000</v>
      </c>
      <c r="Q612" s="104"/>
      <c r="R612" s="82"/>
    </row>
    <row r="613" spans="1:18" x14ac:dyDescent="0.25">
      <c r="A613" s="52"/>
      <c r="B613" s="44"/>
      <c r="C613" s="45" t="s">
        <v>36</v>
      </c>
      <c r="D613" s="46"/>
      <c r="E613" s="46"/>
      <c r="F613" s="45"/>
      <c r="G613" s="45"/>
      <c r="H613" s="47"/>
      <c r="I613" s="45">
        <v>1</v>
      </c>
      <c r="J613" s="48" t="s">
        <v>32</v>
      </c>
      <c r="K613" s="47"/>
      <c r="L613" s="49"/>
      <c r="M613" s="48"/>
      <c r="N613" s="50">
        <f>I613</f>
        <v>1</v>
      </c>
      <c r="O613" s="43">
        <v>250000</v>
      </c>
      <c r="P613" s="51">
        <f>O613*N613</f>
        <v>250000</v>
      </c>
      <c r="Q613" s="104"/>
      <c r="R613" s="82"/>
    </row>
    <row r="614" spans="1:18" x14ac:dyDescent="0.25">
      <c r="A614" s="37">
        <v>521211</v>
      </c>
      <c r="B614" s="40" t="s">
        <v>28</v>
      </c>
      <c r="C614" s="1"/>
      <c r="D614" s="32"/>
      <c r="E614" s="32"/>
      <c r="F614" s="1"/>
      <c r="G614" s="1"/>
      <c r="H614" s="1"/>
      <c r="I614" s="1"/>
      <c r="J614" s="2"/>
      <c r="K614" s="1"/>
      <c r="L614" s="41"/>
      <c r="M614" s="93"/>
      <c r="N614" s="42"/>
      <c r="O614" s="43"/>
      <c r="P614" s="34">
        <f>SUM(P615:P617)</f>
        <v>4500000</v>
      </c>
      <c r="Q614" s="104"/>
    </row>
    <row r="615" spans="1:18" x14ac:dyDescent="0.25">
      <c r="A615" s="37"/>
      <c r="B615" s="38"/>
      <c r="C615" s="45" t="s">
        <v>37</v>
      </c>
      <c r="D615" s="46"/>
      <c r="E615" s="46"/>
      <c r="F615" s="45"/>
      <c r="G615" s="45"/>
      <c r="H615" s="47"/>
      <c r="I615" s="45">
        <v>1</v>
      </c>
      <c r="J615" s="48" t="s">
        <v>32</v>
      </c>
      <c r="K615" s="47"/>
      <c r="L615" s="49"/>
      <c r="M615" s="48"/>
      <c r="N615" s="50">
        <f>I615</f>
        <v>1</v>
      </c>
      <c r="O615" s="43">
        <v>1000000</v>
      </c>
      <c r="P615" s="51">
        <f>O615*N615</f>
        <v>1000000</v>
      </c>
      <c r="Q615" s="104"/>
    </row>
    <row r="616" spans="1:18" x14ac:dyDescent="0.25">
      <c r="A616" s="37"/>
      <c r="B616" s="38"/>
      <c r="C616" s="45" t="s">
        <v>38</v>
      </c>
      <c r="D616" s="46"/>
      <c r="E616" s="46"/>
      <c r="F616" s="45"/>
      <c r="G616" s="45"/>
      <c r="H616" s="47"/>
      <c r="I616" s="45">
        <v>1</v>
      </c>
      <c r="J616" s="48" t="s">
        <v>32</v>
      </c>
      <c r="K616" s="47"/>
      <c r="L616" s="49"/>
      <c r="M616" s="48"/>
      <c r="N616" s="50">
        <f t="shared" ref="N616:N617" si="62">I616</f>
        <v>1</v>
      </c>
      <c r="O616" s="43">
        <v>1000000</v>
      </c>
      <c r="P616" s="51">
        <f>O616*N616</f>
        <v>1000000</v>
      </c>
      <c r="Q616" s="104"/>
    </row>
    <row r="617" spans="1:18" x14ac:dyDescent="0.25">
      <c r="A617" s="37"/>
      <c r="B617" s="38"/>
      <c r="C617" s="45" t="s">
        <v>39</v>
      </c>
      <c r="D617" s="46"/>
      <c r="E617" s="46"/>
      <c r="F617" s="45"/>
      <c r="G617" s="45"/>
      <c r="H617" s="47"/>
      <c r="I617" s="45">
        <v>1</v>
      </c>
      <c r="J617" s="48" t="s">
        <v>32</v>
      </c>
      <c r="K617" s="47"/>
      <c r="L617" s="49"/>
      <c r="M617" s="48"/>
      <c r="N617" s="50">
        <f t="shared" si="62"/>
        <v>1</v>
      </c>
      <c r="O617" s="43">
        <v>2500000</v>
      </c>
      <c r="P617" s="51">
        <f>O617*N617</f>
        <v>2500000</v>
      </c>
      <c r="Q617" s="104"/>
    </row>
    <row r="618" spans="1:18" x14ac:dyDescent="0.25">
      <c r="A618" s="37">
        <v>522151</v>
      </c>
      <c r="B618" s="40" t="s">
        <v>40</v>
      </c>
      <c r="C618" s="1"/>
      <c r="D618" s="32"/>
      <c r="E618" s="32"/>
      <c r="F618" s="1"/>
      <c r="G618" s="1"/>
      <c r="H618" s="1"/>
      <c r="I618" s="2"/>
      <c r="J618" s="48"/>
      <c r="K618" s="47"/>
      <c r="L618" s="49"/>
      <c r="M618" s="48"/>
      <c r="N618" s="50"/>
      <c r="O618" s="53"/>
      <c r="P618" s="34">
        <f>SUM(P619:P620)</f>
        <v>20800000</v>
      </c>
      <c r="Q618" s="104"/>
    </row>
    <row r="619" spans="1:18" x14ac:dyDescent="0.25">
      <c r="A619" s="37"/>
      <c r="B619" s="44"/>
      <c r="C619" s="45" t="s">
        <v>41</v>
      </c>
      <c r="D619" s="46"/>
      <c r="E619" s="46"/>
      <c r="F619" s="45">
        <v>6</v>
      </c>
      <c r="G619" s="45" t="s">
        <v>30</v>
      </c>
      <c r="H619" s="47" t="s">
        <v>31</v>
      </c>
      <c r="I619" s="45">
        <v>2</v>
      </c>
      <c r="J619" s="48" t="s">
        <v>42</v>
      </c>
      <c r="K619" s="47" t="s">
        <v>31</v>
      </c>
      <c r="L619" s="49">
        <v>1</v>
      </c>
      <c r="M619" s="48" t="s">
        <v>32</v>
      </c>
      <c r="N619" s="50">
        <f t="shared" ref="N619:N620" si="63">L619*I619*F619</f>
        <v>12</v>
      </c>
      <c r="O619" s="53">
        <v>1500000</v>
      </c>
      <c r="P619" s="54">
        <f>O619*N619</f>
        <v>18000000</v>
      </c>
      <c r="Q619" s="104"/>
    </row>
    <row r="620" spans="1:18" x14ac:dyDescent="0.25">
      <c r="A620" s="37"/>
      <c r="B620" s="44"/>
      <c r="C620" s="45" t="s">
        <v>43</v>
      </c>
      <c r="D620" s="46"/>
      <c r="E620" s="46"/>
      <c r="F620" s="45">
        <v>2</v>
      </c>
      <c r="G620" s="45" t="s">
        <v>30</v>
      </c>
      <c r="H620" s="47" t="s">
        <v>31</v>
      </c>
      <c r="I620" s="45">
        <v>2</v>
      </c>
      <c r="J620" s="48" t="s">
        <v>42</v>
      </c>
      <c r="K620" s="47" t="s">
        <v>31</v>
      </c>
      <c r="L620" s="49">
        <v>1</v>
      </c>
      <c r="M620" s="48" t="s">
        <v>32</v>
      </c>
      <c r="N620" s="50">
        <f t="shared" si="63"/>
        <v>4</v>
      </c>
      <c r="O620" s="53">
        <v>700000</v>
      </c>
      <c r="P620" s="54">
        <f>O620*N620</f>
        <v>2800000</v>
      </c>
      <c r="Q620" s="104"/>
    </row>
    <row r="621" spans="1:18" x14ac:dyDescent="0.25">
      <c r="A621" s="55" t="s">
        <v>195</v>
      </c>
      <c r="B621" s="56" t="s">
        <v>58</v>
      </c>
      <c r="C621" s="57"/>
      <c r="D621" s="58"/>
      <c r="E621" s="58"/>
      <c r="F621" s="57"/>
      <c r="G621" s="57"/>
      <c r="H621" s="57"/>
      <c r="I621" s="57"/>
      <c r="J621" s="57"/>
      <c r="K621" s="57"/>
      <c r="L621" s="59"/>
      <c r="M621" s="60"/>
      <c r="N621" s="50"/>
      <c r="O621" s="202"/>
      <c r="P621" s="62">
        <f>SUM(P622:P623)</f>
        <v>8000000</v>
      </c>
      <c r="Q621" s="202"/>
    </row>
    <row r="622" spans="1:18" x14ac:dyDescent="0.25">
      <c r="A622" s="37"/>
      <c r="B622" s="44"/>
      <c r="C622" s="45" t="s">
        <v>61</v>
      </c>
      <c r="D622" s="46"/>
      <c r="E622" s="46"/>
      <c r="F622" s="45">
        <v>8</v>
      </c>
      <c r="G622" s="45" t="s">
        <v>30</v>
      </c>
      <c r="H622" s="47" t="s">
        <v>31</v>
      </c>
      <c r="I622" s="45">
        <v>1</v>
      </c>
      <c r="J622" s="48" t="s">
        <v>33</v>
      </c>
      <c r="K622" s="47" t="s">
        <v>31</v>
      </c>
      <c r="L622" s="49">
        <v>1</v>
      </c>
      <c r="M622" s="48" t="s">
        <v>48</v>
      </c>
      <c r="N622" s="50">
        <f>F622*I622*L622</f>
        <v>8</v>
      </c>
      <c r="O622" s="53">
        <v>550000</v>
      </c>
      <c r="P622" s="51">
        <f>O622*N622</f>
        <v>4400000</v>
      </c>
      <c r="Q622" s="202"/>
    </row>
    <row r="623" spans="1:18" x14ac:dyDescent="0.25">
      <c r="A623" s="37"/>
      <c r="B623" s="44"/>
      <c r="C623" s="45" t="s">
        <v>194</v>
      </c>
      <c r="D623" s="46"/>
      <c r="E623" s="46"/>
      <c r="F623" s="45">
        <v>8</v>
      </c>
      <c r="G623" s="45" t="s">
        <v>30</v>
      </c>
      <c r="H623" s="47" t="s">
        <v>31</v>
      </c>
      <c r="I623" s="45">
        <v>1</v>
      </c>
      <c r="J623" s="48" t="s">
        <v>33</v>
      </c>
      <c r="K623" s="47" t="s">
        <v>31</v>
      </c>
      <c r="L623" s="49">
        <v>1</v>
      </c>
      <c r="M623" s="48" t="s">
        <v>48</v>
      </c>
      <c r="N623" s="50">
        <f>F623*I623*L623</f>
        <v>8</v>
      </c>
      <c r="O623" s="53">
        <v>450000</v>
      </c>
      <c r="P623" s="51">
        <f>O623*N623</f>
        <v>3600000</v>
      </c>
      <c r="Q623" s="202"/>
    </row>
    <row r="624" spans="1:18" x14ac:dyDescent="0.25">
      <c r="A624" s="55" t="s">
        <v>44</v>
      </c>
      <c r="B624" s="56" t="s">
        <v>45</v>
      </c>
      <c r="C624" s="57"/>
      <c r="D624" s="58"/>
      <c r="E624" s="58"/>
      <c r="F624" s="57"/>
      <c r="G624" s="57"/>
      <c r="H624" s="57"/>
      <c r="I624" s="57"/>
      <c r="J624" s="57"/>
      <c r="K624" s="57"/>
      <c r="L624" s="59"/>
      <c r="M624" s="60"/>
      <c r="N624" s="50"/>
      <c r="O624" s="104"/>
      <c r="P624" s="62">
        <f>SUM(P625:P630)</f>
        <v>99628000</v>
      </c>
      <c r="Q624" s="104" t="s">
        <v>94</v>
      </c>
    </row>
    <row r="625" spans="1:20" x14ac:dyDescent="0.25">
      <c r="A625" s="37"/>
      <c r="B625" s="44"/>
      <c r="C625" s="45" t="s">
        <v>55</v>
      </c>
      <c r="D625" s="46"/>
      <c r="E625" s="46"/>
      <c r="F625" s="45">
        <v>30</v>
      </c>
      <c r="G625" s="45" t="s">
        <v>30</v>
      </c>
      <c r="H625" s="47" t="s">
        <v>31</v>
      </c>
      <c r="I625" s="45">
        <v>1</v>
      </c>
      <c r="J625" s="48" t="s">
        <v>33</v>
      </c>
      <c r="K625" s="47" t="s">
        <v>31</v>
      </c>
      <c r="L625" s="49">
        <v>1</v>
      </c>
      <c r="M625" s="48" t="s">
        <v>48</v>
      </c>
      <c r="N625" s="50">
        <f t="shared" ref="N625:N630" si="64">F625*I625*L625</f>
        <v>30</v>
      </c>
      <c r="O625" s="53">
        <v>330000</v>
      </c>
      <c r="P625" s="51">
        <f t="shared" ref="P625:P630" si="65">O625*N625</f>
        <v>9900000</v>
      </c>
      <c r="Q625" s="356" t="s">
        <v>230</v>
      </c>
    </row>
    <row r="626" spans="1:20" x14ac:dyDescent="0.25">
      <c r="A626" s="37"/>
      <c r="B626" s="44"/>
      <c r="C626" s="45" t="s">
        <v>46</v>
      </c>
      <c r="D626" s="46"/>
      <c r="E626" s="46"/>
      <c r="F626" s="45">
        <v>30</v>
      </c>
      <c r="G626" s="45" t="s">
        <v>30</v>
      </c>
      <c r="H626" s="47" t="s">
        <v>31</v>
      </c>
      <c r="I626" s="45">
        <v>1</v>
      </c>
      <c r="J626" s="48" t="s">
        <v>47</v>
      </c>
      <c r="K626" s="47" t="s">
        <v>31</v>
      </c>
      <c r="L626" s="49">
        <v>1</v>
      </c>
      <c r="M626" s="48" t="s">
        <v>48</v>
      </c>
      <c r="N626" s="50">
        <f t="shared" si="64"/>
        <v>30</v>
      </c>
      <c r="O626" s="53">
        <v>150000</v>
      </c>
      <c r="P626" s="51">
        <f t="shared" si="65"/>
        <v>4500000</v>
      </c>
      <c r="Q626" s="356"/>
    </row>
    <row r="627" spans="1:20" x14ac:dyDescent="0.25">
      <c r="A627" s="37"/>
      <c r="B627" s="44"/>
      <c r="C627" s="45" t="s">
        <v>56</v>
      </c>
      <c r="D627" s="46"/>
      <c r="E627" s="46"/>
      <c r="F627" s="45">
        <v>30</v>
      </c>
      <c r="G627" s="45" t="s">
        <v>30</v>
      </c>
      <c r="H627" s="47" t="s">
        <v>31</v>
      </c>
      <c r="I627" s="45">
        <v>1</v>
      </c>
      <c r="J627" s="48" t="s">
        <v>33</v>
      </c>
      <c r="K627" s="47" t="s">
        <v>31</v>
      </c>
      <c r="L627" s="49">
        <v>1</v>
      </c>
      <c r="M627" s="48" t="s">
        <v>48</v>
      </c>
      <c r="N627" s="50">
        <f t="shared" si="64"/>
        <v>30</v>
      </c>
      <c r="O627" s="53">
        <v>130000</v>
      </c>
      <c r="P627" s="51">
        <f t="shared" si="65"/>
        <v>3900000</v>
      </c>
      <c r="Q627" s="356"/>
    </row>
    <row r="628" spans="1:20" ht="15.75" customHeight="1" x14ac:dyDescent="0.25">
      <c r="A628" s="37"/>
      <c r="B628" s="44"/>
      <c r="C628" s="45" t="s">
        <v>226</v>
      </c>
      <c r="D628" s="46"/>
      <c r="E628" s="46"/>
      <c r="F628" s="45">
        <v>8</v>
      </c>
      <c r="G628" s="45" t="s">
        <v>30</v>
      </c>
      <c r="H628" s="47" t="s">
        <v>31</v>
      </c>
      <c r="I628" s="45">
        <v>2</v>
      </c>
      <c r="J628" s="48" t="s">
        <v>33</v>
      </c>
      <c r="K628" s="47" t="s">
        <v>31</v>
      </c>
      <c r="L628" s="49">
        <v>1</v>
      </c>
      <c r="M628" s="48" t="s">
        <v>48</v>
      </c>
      <c r="N628" s="50">
        <f t="shared" si="64"/>
        <v>16</v>
      </c>
      <c r="O628" s="53">
        <v>650000</v>
      </c>
      <c r="P628" s="51">
        <f t="shared" si="65"/>
        <v>10400000</v>
      </c>
      <c r="Q628" s="356"/>
    </row>
    <row r="629" spans="1:20" x14ac:dyDescent="0.25">
      <c r="A629" s="37"/>
      <c r="B629" s="44"/>
      <c r="C629" s="45" t="s">
        <v>227</v>
      </c>
      <c r="D629" s="46"/>
      <c r="E629" s="46"/>
      <c r="F629" s="45">
        <v>8</v>
      </c>
      <c r="G629" s="45" t="s">
        <v>30</v>
      </c>
      <c r="H629" s="47" t="s">
        <v>31</v>
      </c>
      <c r="I629" s="45">
        <v>1</v>
      </c>
      <c r="J629" s="48" t="s">
        <v>47</v>
      </c>
      <c r="K629" s="47" t="s">
        <v>31</v>
      </c>
      <c r="L629" s="49">
        <v>1</v>
      </c>
      <c r="M629" s="48" t="s">
        <v>48</v>
      </c>
      <c r="N629" s="50">
        <f t="shared" si="64"/>
        <v>8</v>
      </c>
      <c r="O629" s="53">
        <v>8416000</v>
      </c>
      <c r="P629" s="51">
        <f t="shared" si="65"/>
        <v>67328000</v>
      </c>
      <c r="Q629" s="356"/>
      <c r="T629" s="182">
        <f>Rincian!I141</f>
        <v>8416000</v>
      </c>
    </row>
    <row r="630" spans="1:20" x14ac:dyDescent="0.25">
      <c r="A630" s="37"/>
      <c r="B630" s="44"/>
      <c r="C630" s="45" t="s">
        <v>231</v>
      </c>
      <c r="D630" s="46"/>
      <c r="E630" s="46"/>
      <c r="F630" s="45">
        <v>8</v>
      </c>
      <c r="G630" s="45" t="s">
        <v>30</v>
      </c>
      <c r="H630" s="47" t="s">
        <v>31</v>
      </c>
      <c r="I630" s="45">
        <v>3</v>
      </c>
      <c r="J630" s="48" t="s">
        <v>33</v>
      </c>
      <c r="K630" s="47" t="s">
        <v>31</v>
      </c>
      <c r="L630" s="49">
        <v>1</v>
      </c>
      <c r="M630" s="48" t="s">
        <v>48</v>
      </c>
      <c r="N630" s="50">
        <f t="shared" si="64"/>
        <v>24</v>
      </c>
      <c r="O630" s="53">
        <v>150000</v>
      </c>
      <c r="P630" s="51">
        <f t="shared" si="65"/>
        <v>3600000</v>
      </c>
      <c r="Q630" s="356"/>
    </row>
    <row r="631" spans="1:20" x14ac:dyDescent="0.25">
      <c r="A631" s="37"/>
      <c r="B631" s="44"/>
      <c r="C631" s="45"/>
      <c r="D631" s="46"/>
      <c r="E631" s="46"/>
      <c r="F631" s="45"/>
      <c r="G631" s="45"/>
      <c r="H631" s="47"/>
      <c r="I631" s="45"/>
      <c r="J631" s="48"/>
      <c r="K631" s="47"/>
      <c r="L631" s="49"/>
      <c r="M631" s="48"/>
      <c r="N631" s="50"/>
      <c r="O631" s="53"/>
      <c r="P631" s="51"/>
      <c r="Q631" s="217"/>
    </row>
    <row r="632" spans="1:20" ht="18" x14ac:dyDescent="0.25">
      <c r="A632" s="37" t="s">
        <v>50</v>
      </c>
      <c r="B632" s="38" t="s">
        <v>51</v>
      </c>
      <c r="C632" s="45"/>
      <c r="D632" s="46"/>
      <c r="E632" s="46"/>
      <c r="F632" s="45"/>
      <c r="G632" s="45"/>
      <c r="H632" s="47"/>
      <c r="I632" s="45"/>
      <c r="J632" s="48"/>
      <c r="K632" s="47"/>
      <c r="L632" s="49"/>
      <c r="M632" s="48"/>
      <c r="N632" s="50"/>
      <c r="O632" s="43"/>
      <c r="P632" s="39">
        <f>P633</f>
        <v>4280000</v>
      </c>
      <c r="Q632" s="217"/>
    </row>
    <row r="633" spans="1:20" x14ac:dyDescent="0.25">
      <c r="A633" s="37">
        <v>521211</v>
      </c>
      <c r="B633" s="40" t="s">
        <v>28</v>
      </c>
      <c r="C633" s="1"/>
      <c r="D633" s="32"/>
      <c r="E633" s="32"/>
      <c r="F633" s="1"/>
      <c r="G633" s="1"/>
      <c r="H633" s="1"/>
      <c r="I633" s="1"/>
      <c r="J633" s="2"/>
      <c r="K633" s="1"/>
      <c r="L633" s="41"/>
      <c r="M633" s="93"/>
      <c r="N633" s="42"/>
      <c r="O633" s="43"/>
      <c r="P633" s="34">
        <f>SUM(P634:P637)</f>
        <v>4280000</v>
      </c>
      <c r="Q633" s="104"/>
    </row>
    <row r="634" spans="1:20" x14ac:dyDescent="0.25">
      <c r="A634" s="37"/>
      <c r="B634" s="38"/>
      <c r="C634" s="45" t="s">
        <v>37</v>
      </c>
      <c r="D634" s="46"/>
      <c r="E634" s="46"/>
      <c r="F634" s="45"/>
      <c r="G634" s="45"/>
      <c r="H634" s="47"/>
      <c r="I634" s="45">
        <v>1</v>
      </c>
      <c r="J634" s="48" t="s">
        <v>32</v>
      </c>
      <c r="K634" s="47"/>
      <c r="L634" s="49"/>
      <c r="M634" s="48"/>
      <c r="N634" s="50">
        <f>I634</f>
        <v>1</v>
      </c>
      <c r="O634" s="43">
        <v>500000</v>
      </c>
      <c r="P634" s="51">
        <f>O634*N634</f>
        <v>500000</v>
      </c>
      <c r="Q634" s="104"/>
    </row>
    <row r="635" spans="1:20" x14ac:dyDescent="0.25">
      <c r="A635" s="37"/>
      <c r="B635" s="38"/>
      <c r="C635" s="45" t="s">
        <v>38</v>
      </c>
      <c r="D635" s="46"/>
      <c r="E635" s="46"/>
      <c r="F635" s="45"/>
      <c r="G635" s="45"/>
      <c r="H635" s="47"/>
      <c r="I635" s="45">
        <v>1</v>
      </c>
      <c r="J635" s="48" t="s">
        <v>32</v>
      </c>
      <c r="K635" s="47"/>
      <c r="L635" s="49"/>
      <c r="M635" s="48"/>
      <c r="N635" s="50">
        <f t="shared" ref="N635:N636" si="66">I635</f>
        <v>1</v>
      </c>
      <c r="O635" s="43">
        <v>500000</v>
      </c>
      <c r="P635" s="51">
        <f>O635*N635</f>
        <v>500000</v>
      </c>
      <c r="Q635" s="104"/>
    </row>
    <row r="636" spans="1:20" x14ac:dyDescent="0.25">
      <c r="A636" s="37"/>
      <c r="B636" s="38"/>
      <c r="C636" s="45" t="s">
        <v>39</v>
      </c>
      <c r="D636" s="46"/>
      <c r="E636" s="46"/>
      <c r="F636" s="45"/>
      <c r="G636" s="45"/>
      <c r="H636" s="47"/>
      <c r="I636" s="45">
        <v>1</v>
      </c>
      <c r="J636" s="48" t="s">
        <v>32</v>
      </c>
      <c r="K636" s="47"/>
      <c r="L636" s="49"/>
      <c r="M636" s="48"/>
      <c r="N636" s="50">
        <f t="shared" si="66"/>
        <v>1</v>
      </c>
      <c r="O636" s="43">
        <v>2000000</v>
      </c>
      <c r="P636" s="51">
        <f>O636*N636</f>
        <v>2000000</v>
      </c>
      <c r="Q636" s="104"/>
    </row>
    <row r="637" spans="1:20" x14ac:dyDescent="0.25">
      <c r="A637" s="37"/>
      <c r="B637" s="44"/>
      <c r="C637" s="45" t="s">
        <v>29</v>
      </c>
      <c r="D637" s="46"/>
      <c r="E637" s="46"/>
      <c r="F637" s="45">
        <v>20</v>
      </c>
      <c r="G637" s="45" t="s">
        <v>30</v>
      </c>
      <c r="H637" s="47" t="s">
        <v>31</v>
      </c>
      <c r="I637" s="45">
        <v>1</v>
      </c>
      <c r="J637" s="48" t="s">
        <v>32</v>
      </c>
      <c r="K637" s="47" t="s">
        <v>31</v>
      </c>
      <c r="L637" s="49">
        <v>1</v>
      </c>
      <c r="M637" s="48" t="s">
        <v>33</v>
      </c>
      <c r="N637" s="50">
        <f>F637*I637</f>
        <v>20</v>
      </c>
      <c r="O637" s="43">
        <v>64000</v>
      </c>
      <c r="P637" s="51">
        <f>O637*N637</f>
        <v>1280000</v>
      </c>
      <c r="Q637" s="104"/>
    </row>
    <row r="638" spans="1:20" x14ac:dyDescent="0.25">
      <c r="A638" s="37"/>
      <c r="B638" s="44"/>
      <c r="C638" s="45"/>
      <c r="D638" s="46"/>
      <c r="E638" s="46"/>
      <c r="F638" s="45"/>
      <c r="G638" s="45"/>
      <c r="H638" s="47"/>
      <c r="I638" s="45"/>
      <c r="J638" s="48"/>
      <c r="K638" s="47"/>
      <c r="L638" s="49"/>
      <c r="M638" s="48"/>
      <c r="N638" s="50"/>
      <c r="O638" s="53"/>
      <c r="P638" s="51"/>
      <c r="Q638" s="104"/>
    </row>
    <row r="639" spans="1:20" x14ac:dyDescent="0.25">
      <c r="A639" s="24"/>
      <c r="B639" s="44"/>
      <c r="C639" s="45"/>
      <c r="D639" s="71"/>
      <c r="E639" s="71"/>
      <c r="F639" s="45"/>
      <c r="G639" s="45"/>
      <c r="H639" s="47"/>
      <c r="I639" s="45"/>
      <c r="J639" s="48"/>
      <c r="K639" s="11"/>
      <c r="N639" s="50"/>
      <c r="O639" s="53"/>
      <c r="P639" s="51"/>
      <c r="Q639" s="61"/>
    </row>
    <row r="640" spans="1:20" x14ac:dyDescent="0.25">
      <c r="A640" s="37"/>
      <c r="B640" s="384"/>
      <c r="C640" s="385"/>
      <c r="D640" s="385"/>
      <c r="E640" s="385"/>
      <c r="F640" s="385"/>
      <c r="G640" s="385"/>
      <c r="H640" s="385"/>
      <c r="I640" s="385"/>
      <c r="J640" s="385"/>
      <c r="K640" s="385"/>
      <c r="L640" s="385"/>
      <c r="M640" s="385"/>
      <c r="N640" s="385"/>
      <c r="O640" s="385"/>
      <c r="P640" s="72">
        <f>P431+P16+P173</f>
        <v>7179405000</v>
      </c>
      <c r="Q640" s="89"/>
      <c r="R640" s="14"/>
    </row>
    <row r="641" spans="1:18" x14ac:dyDescent="0.25">
      <c r="A641" s="73"/>
      <c r="B641" s="74"/>
      <c r="C641" s="75"/>
      <c r="D641" s="75"/>
      <c r="E641" s="75"/>
      <c r="F641" s="75"/>
      <c r="G641" s="75"/>
      <c r="H641" s="75"/>
      <c r="I641" s="75"/>
      <c r="J641" s="76"/>
      <c r="K641" s="75"/>
      <c r="L641" s="77"/>
      <c r="M641" s="76"/>
      <c r="N641" s="75"/>
      <c r="O641" s="78"/>
      <c r="P641" s="79"/>
      <c r="Q641" s="90"/>
      <c r="R641" s="6"/>
    </row>
    <row r="642" spans="1:18" x14ac:dyDescent="0.25">
      <c r="P642" s="80"/>
      <c r="Q642" s="84"/>
      <c r="R642" s="6"/>
    </row>
    <row r="643" spans="1:18" x14ac:dyDescent="0.25">
      <c r="O643" s="2"/>
      <c r="Q643" s="83"/>
    </row>
    <row r="644" spans="1:18" x14ac:dyDescent="0.25">
      <c r="Q644" s="83"/>
    </row>
    <row r="645" spans="1:18" x14ac:dyDescent="0.25">
      <c r="O645" s="1" t="s">
        <v>347</v>
      </c>
      <c r="P645" s="6"/>
      <c r="Q645" s="6"/>
    </row>
    <row r="646" spans="1:18" x14ac:dyDescent="0.25">
      <c r="O646" s="9"/>
      <c r="P646" s="6"/>
      <c r="Q646" s="6"/>
    </row>
    <row r="647" spans="1:18" x14ac:dyDescent="0.25">
      <c r="O647" s="9" t="s">
        <v>69</v>
      </c>
      <c r="P647" s="6"/>
      <c r="Q647" s="6"/>
    </row>
    <row r="648" spans="1:18" x14ac:dyDescent="0.25">
      <c r="O648" s="9" t="s">
        <v>70</v>
      </c>
      <c r="P648" s="6"/>
      <c r="Q648" s="6"/>
    </row>
    <row r="649" spans="1:18" x14ac:dyDescent="0.25">
      <c r="O649" s="9"/>
      <c r="P649" s="1"/>
      <c r="Q649" s="2"/>
    </row>
    <row r="650" spans="1:18" x14ac:dyDescent="0.25">
      <c r="O650" s="9"/>
    </row>
    <row r="651" spans="1:18" x14ac:dyDescent="0.25">
      <c r="O651" s="9"/>
    </row>
    <row r="652" spans="1:18" x14ac:dyDescent="0.25">
      <c r="O652" s="9"/>
    </row>
    <row r="653" spans="1:18" x14ac:dyDescent="0.25">
      <c r="O653" s="9" t="s">
        <v>71</v>
      </c>
    </row>
    <row r="654" spans="1:18" x14ac:dyDescent="0.25">
      <c r="O654" s="9" t="s">
        <v>72</v>
      </c>
    </row>
  </sheetData>
  <mergeCells count="39">
    <mergeCell ref="Q44:Q47"/>
    <mergeCell ref="B99:C99"/>
    <mergeCell ref="Q51:Q53"/>
    <mergeCell ref="B640:O640"/>
    <mergeCell ref="B431:C431"/>
    <mergeCell ref="Q519:Q526"/>
    <mergeCell ref="B584:C584"/>
    <mergeCell ref="Q584:Q591"/>
    <mergeCell ref="B519:C519"/>
    <mergeCell ref="Q472:Q476"/>
    <mergeCell ref="B13:C14"/>
    <mergeCell ref="D13:D14"/>
    <mergeCell ref="F13:N13"/>
    <mergeCell ref="F14:M14"/>
    <mergeCell ref="B334:C334"/>
    <mergeCell ref="A2:Q2"/>
    <mergeCell ref="A1:Q1"/>
    <mergeCell ref="E10:G10"/>
    <mergeCell ref="B433:C433"/>
    <mergeCell ref="B173:C173"/>
    <mergeCell ref="B175:C175"/>
    <mergeCell ref="B248:C248"/>
    <mergeCell ref="A3:P3"/>
    <mergeCell ref="A13:A14"/>
    <mergeCell ref="O13:O14"/>
    <mergeCell ref="P13:P14"/>
    <mergeCell ref="Q18:Q24"/>
    <mergeCell ref="Q13:Q14"/>
    <mergeCell ref="F15:M15"/>
    <mergeCell ref="B16:C16"/>
    <mergeCell ref="B18:C18"/>
    <mergeCell ref="Q625:Q630"/>
    <mergeCell ref="Q234:Q242"/>
    <mergeCell ref="Q284:Q286"/>
    <mergeCell ref="Q287:Q291"/>
    <mergeCell ref="Q605:Q607"/>
    <mergeCell ref="Q370:Q372"/>
    <mergeCell ref="Q373:Q377"/>
    <mergeCell ref="Q469:Q471"/>
  </mergeCells>
  <pageMargins left="0.31496062992125984" right="0.11811023622047245" top="0.39370078740157483" bottom="0.39370078740157483" header="0.31496062992125984" footer="0.31496062992125984"/>
  <pageSetup paperSize="258" scale="60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41"/>
  <sheetViews>
    <sheetView topLeftCell="A58" workbookViewId="0">
      <selection activeCell="D52" sqref="D52"/>
    </sheetView>
  </sheetViews>
  <sheetFormatPr defaultRowHeight="15" x14ac:dyDescent="0.25"/>
  <cols>
    <col min="1" max="1" width="4.42578125" style="147" customWidth="1"/>
    <col min="2" max="2" width="12.42578125" style="147" customWidth="1"/>
    <col min="3" max="3" width="9" customWidth="1"/>
    <col min="4" max="4" width="18.140625" style="146" customWidth="1"/>
    <col min="5" max="5" width="17.42578125" style="146" customWidth="1"/>
    <col min="6" max="7" width="12.85546875" style="146" customWidth="1"/>
    <col min="8" max="8" width="10.28515625" style="146" bestFit="1" customWidth="1"/>
    <col min="9" max="9" width="12.85546875" style="146" bestFit="1" customWidth="1"/>
  </cols>
  <sheetData>
    <row r="1" spans="1:9" x14ac:dyDescent="0.25">
      <c r="A1" s="183" t="s">
        <v>95</v>
      </c>
      <c r="B1" s="184"/>
      <c r="C1" s="185"/>
      <c r="D1" s="186"/>
      <c r="E1" s="186"/>
      <c r="F1" s="186"/>
      <c r="G1" s="186"/>
      <c r="H1" s="186"/>
      <c r="I1" s="186"/>
    </row>
    <row r="3" spans="1:9" x14ac:dyDescent="0.25">
      <c r="B3" s="145" t="s">
        <v>90</v>
      </c>
    </row>
    <row r="4" spans="1:9" ht="15.75" thickBot="1" x14ac:dyDescent="0.3">
      <c r="C4" s="145"/>
    </row>
    <row r="5" spans="1:9" s="147" customFormat="1" x14ac:dyDescent="0.25">
      <c r="A5" s="148" t="s">
        <v>74</v>
      </c>
      <c r="B5" s="172" t="s">
        <v>155</v>
      </c>
      <c r="C5" s="170" t="s">
        <v>156</v>
      </c>
      <c r="D5" s="413" t="s">
        <v>168</v>
      </c>
      <c r="E5" s="414"/>
      <c r="F5" s="414"/>
      <c r="G5" s="414"/>
      <c r="H5" s="414"/>
      <c r="I5" s="415"/>
    </row>
    <row r="6" spans="1:9" s="147" customFormat="1" ht="15.75" thickBot="1" x14ac:dyDescent="0.3">
      <c r="A6" s="149"/>
      <c r="B6" s="149"/>
      <c r="C6" s="171"/>
      <c r="D6" s="150" t="s">
        <v>164</v>
      </c>
      <c r="E6" s="178" t="s">
        <v>166</v>
      </c>
      <c r="F6" s="151" t="s">
        <v>159</v>
      </c>
      <c r="G6" s="151" t="s">
        <v>160</v>
      </c>
      <c r="H6" s="151" t="s">
        <v>152</v>
      </c>
      <c r="I6" s="152" t="s">
        <v>153</v>
      </c>
    </row>
    <row r="7" spans="1:9" s="146" customFormat="1" x14ac:dyDescent="0.25">
      <c r="A7" s="153">
        <v>1</v>
      </c>
      <c r="B7" s="173" t="s">
        <v>96</v>
      </c>
      <c r="C7" s="175" t="s">
        <v>157</v>
      </c>
      <c r="D7" s="154"/>
      <c r="E7" s="154">
        <v>8193000</v>
      </c>
      <c r="F7" s="155">
        <f>170000*2</f>
        <v>340000</v>
      </c>
      <c r="G7" s="155">
        <f>354000*2</f>
        <v>708000</v>
      </c>
      <c r="H7" s="155">
        <v>80000</v>
      </c>
      <c r="I7" s="156">
        <f t="shared" ref="I7:I12" si="0">SUM(D7:H7)</f>
        <v>9321000</v>
      </c>
    </row>
    <row r="8" spans="1:9" x14ac:dyDescent="0.25">
      <c r="A8" s="157">
        <f>A7+1</f>
        <v>2</v>
      </c>
      <c r="B8" s="174" t="s">
        <v>97</v>
      </c>
      <c r="C8" s="175" t="s">
        <v>157</v>
      </c>
      <c r="D8" s="154"/>
      <c r="E8" s="154">
        <v>10824000</v>
      </c>
      <c r="F8" s="155">
        <f t="shared" ref="F8:F12" si="1">170000*2</f>
        <v>340000</v>
      </c>
      <c r="G8" s="155">
        <f>130000*2</f>
        <v>260000</v>
      </c>
      <c r="H8" s="155">
        <v>80000</v>
      </c>
      <c r="I8" s="156">
        <f t="shared" si="0"/>
        <v>11504000</v>
      </c>
    </row>
    <row r="9" spans="1:9" x14ac:dyDescent="0.25">
      <c r="A9" s="157">
        <f>A8+1</f>
        <v>3</v>
      </c>
      <c r="B9" s="174" t="s">
        <v>98</v>
      </c>
      <c r="C9" s="175" t="s">
        <v>157</v>
      </c>
      <c r="D9" s="154"/>
      <c r="E9" s="154">
        <v>3808000</v>
      </c>
      <c r="F9" s="155">
        <f t="shared" si="1"/>
        <v>340000</v>
      </c>
      <c r="G9" s="155">
        <f>232000*2</f>
        <v>464000</v>
      </c>
      <c r="H9" s="155">
        <v>80000</v>
      </c>
      <c r="I9" s="156">
        <f t="shared" si="0"/>
        <v>4692000</v>
      </c>
    </row>
    <row r="10" spans="1:9" x14ac:dyDescent="0.25">
      <c r="A10" s="157">
        <f>A9+1</f>
        <v>4</v>
      </c>
      <c r="B10" s="174" t="s">
        <v>99</v>
      </c>
      <c r="C10" s="175" t="s">
        <v>157</v>
      </c>
      <c r="D10" s="154"/>
      <c r="E10" s="154">
        <v>5113000</v>
      </c>
      <c r="F10" s="155">
        <f t="shared" si="1"/>
        <v>340000</v>
      </c>
      <c r="G10" s="155">
        <f>60000*2</f>
        <v>120000</v>
      </c>
      <c r="H10" s="155">
        <v>80000</v>
      </c>
      <c r="I10" s="156">
        <f t="shared" si="0"/>
        <v>5653000</v>
      </c>
    </row>
    <row r="11" spans="1:9" x14ac:dyDescent="0.25">
      <c r="A11" s="157">
        <f>A10+1</f>
        <v>5</v>
      </c>
      <c r="B11" s="174" t="s">
        <v>100</v>
      </c>
      <c r="C11" s="175" t="s">
        <v>157</v>
      </c>
      <c r="D11" s="154"/>
      <c r="E11" s="154">
        <v>5081000</v>
      </c>
      <c r="F11" s="155">
        <f t="shared" si="1"/>
        <v>340000</v>
      </c>
      <c r="G11" s="155">
        <f>72000*2</f>
        <v>144000</v>
      </c>
      <c r="H11" s="155">
        <v>80000</v>
      </c>
      <c r="I11" s="156">
        <f t="shared" si="0"/>
        <v>5645000</v>
      </c>
    </row>
    <row r="12" spans="1:9" x14ac:dyDescent="0.25">
      <c r="A12" s="157">
        <f>A11+1</f>
        <v>6</v>
      </c>
      <c r="B12" s="174" t="s">
        <v>101</v>
      </c>
      <c r="C12" s="175" t="s">
        <v>157</v>
      </c>
      <c r="D12" s="154"/>
      <c r="E12" s="154">
        <v>2995000</v>
      </c>
      <c r="F12" s="155">
        <f t="shared" si="1"/>
        <v>340000</v>
      </c>
      <c r="G12" s="155">
        <f>97000*2</f>
        <v>194000</v>
      </c>
      <c r="H12" s="155">
        <v>80000</v>
      </c>
      <c r="I12" s="156">
        <f t="shared" si="0"/>
        <v>3609000</v>
      </c>
    </row>
    <row r="13" spans="1:9" x14ac:dyDescent="0.25">
      <c r="A13" s="159"/>
      <c r="B13" s="159"/>
      <c r="C13" s="158"/>
      <c r="D13" s="160"/>
      <c r="E13" s="180"/>
      <c r="F13" s="161"/>
      <c r="G13" s="161"/>
      <c r="H13" s="162" t="s">
        <v>153</v>
      </c>
      <c r="I13" s="163">
        <f>SUM(I7:I12)</f>
        <v>40424000</v>
      </c>
    </row>
    <row r="14" spans="1:9" ht="15.75" thickBot="1" x14ac:dyDescent="0.3">
      <c r="A14" s="164"/>
      <c r="B14" s="164"/>
      <c r="C14" s="165"/>
      <c r="D14" s="166"/>
      <c r="E14" s="181"/>
      <c r="F14" s="167"/>
      <c r="G14" s="167"/>
      <c r="H14" s="151" t="s">
        <v>154</v>
      </c>
      <c r="I14" s="168">
        <f>I13/6</f>
        <v>6737333.333333333</v>
      </c>
    </row>
    <row r="15" spans="1:9" x14ac:dyDescent="0.25">
      <c r="B15" s="86"/>
      <c r="C15" s="145"/>
    </row>
    <row r="16" spans="1:9" x14ac:dyDescent="0.25">
      <c r="B16" s="145" t="s">
        <v>190</v>
      </c>
    </row>
    <row r="17" spans="1:9" ht="15.75" thickBot="1" x14ac:dyDescent="0.3">
      <c r="C17" s="145"/>
    </row>
    <row r="18" spans="1:9" s="147" customFormat="1" x14ac:dyDescent="0.25">
      <c r="A18" s="148" t="s">
        <v>74</v>
      </c>
      <c r="B18" s="172" t="s">
        <v>155</v>
      </c>
      <c r="C18" s="170" t="s">
        <v>156</v>
      </c>
      <c r="D18" s="413" t="s">
        <v>167</v>
      </c>
      <c r="E18" s="414"/>
      <c r="F18" s="414"/>
      <c r="G18" s="414"/>
      <c r="H18" s="414"/>
      <c r="I18" s="415"/>
    </row>
    <row r="19" spans="1:9" s="147" customFormat="1" ht="15.75" thickBot="1" x14ac:dyDescent="0.3">
      <c r="A19" s="149"/>
      <c r="B19" s="149"/>
      <c r="C19" s="171"/>
      <c r="D19" s="150" t="s">
        <v>158</v>
      </c>
      <c r="E19" s="178" t="s">
        <v>165</v>
      </c>
      <c r="F19" s="151" t="s">
        <v>159</v>
      </c>
      <c r="G19" s="151" t="s">
        <v>160</v>
      </c>
      <c r="H19" s="151" t="s">
        <v>152</v>
      </c>
      <c r="I19" s="152" t="s">
        <v>153</v>
      </c>
    </row>
    <row r="20" spans="1:9" s="146" customFormat="1" x14ac:dyDescent="0.25">
      <c r="A20" s="153">
        <v>1</v>
      </c>
      <c r="B20" s="175" t="s">
        <v>157</v>
      </c>
      <c r="C20" s="173" t="s">
        <v>96</v>
      </c>
      <c r="D20" s="154">
        <v>8193000</v>
      </c>
      <c r="E20" s="179"/>
      <c r="F20" s="155">
        <f>170000*2</f>
        <v>340000</v>
      </c>
      <c r="G20" s="155">
        <f>354000*2</f>
        <v>708000</v>
      </c>
      <c r="H20" s="155">
        <v>80000</v>
      </c>
      <c r="I20" s="156">
        <f t="shared" ref="I20:I25" si="2">SUM(D20:H20)</f>
        <v>9321000</v>
      </c>
    </row>
    <row r="21" spans="1:9" x14ac:dyDescent="0.25">
      <c r="A21" s="157">
        <f>A20+1</f>
        <v>2</v>
      </c>
      <c r="B21" s="175" t="s">
        <v>157</v>
      </c>
      <c r="C21" s="174" t="s">
        <v>97</v>
      </c>
      <c r="D21" s="154">
        <v>10824000</v>
      </c>
      <c r="E21" s="179"/>
      <c r="F21" s="155">
        <f t="shared" ref="F21:F25" si="3">170000*2</f>
        <v>340000</v>
      </c>
      <c r="G21" s="155">
        <f>130000*2</f>
        <v>260000</v>
      </c>
      <c r="H21" s="155">
        <v>80000</v>
      </c>
      <c r="I21" s="156">
        <f t="shared" si="2"/>
        <v>11504000</v>
      </c>
    </row>
    <row r="22" spans="1:9" x14ac:dyDescent="0.25">
      <c r="A22" s="157">
        <f>A21+1</f>
        <v>3</v>
      </c>
      <c r="B22" s="175" t="s">
        <v>157</v>
      </c>
      <c r="C22" s="174" t="s">
        <v>98</v>
      </c>
      <c r="D22" s="154">
        <v>3808000</v>
      </c>
      <c r="E22" s="179"/>
      <c r="F22" s="155">
        <f t="shared" si="3"/>
        <v>340000</v>
      </c>
      <c r="G22" s="155">
        <f>232000*2</f>
        <v>464000</v>
      </c>
      <c r="H22" s="155">
        <v>80000</v>
      </c>
      <c r="I22" s="156">
        <f t="shared" si="2"/>
        <v>4692000</v>
      </c>
    </row>
    <row r="23" spans="1:9" x14ac:dyDescent="0.25">
      <c r="A23" s="157">
        <f>A22+1</f>
        <v>4</v>
      </c>
      <c r="B23" s="175" t="s">
        <v>157</v>
      </c>
      <c r="C23" s="174" t="s">
        <v>99</v>
      </c>
      <c r="D23" s="154">
        <v>5113000</v>
      </c>
      <c r="E23" s="179"/>
      <c r="F23" s="155">
        <f t="shared" si="3"/>
        <v>340000</v>
      </c>
      <c r="G23" s="155">
        <f>60000*2</f>
        <v>120000</v>
      </c>
      <c r="H23" s="155">
        <v>80000</v>
      </c>
      <c r="I23" s="156">
        <f t="shared" si="2"/>
        <v>5653000</v>
      </c>
    </row>
    <row r="24" spans="1:9" x14ac:dyDescent="0.25">
      <c r="A24" s="157">
        <f>A23+1</f>
        <v>5</v>
      </c>
      <c r="B24" s="175" t="s">
        <v>157</v>
      </c>
      <c r="C24" s="174" t="s">
        <v>100</v>
      </c>
      <c r="D24" s="154">
        <v>5081000</v>
      </c>
      <c r="E24" s="179"/>
      <c r="F24" s="155">
        <f t="shared" si="3"/>
        <v>340000</v>
      </c>
      <c r="G24" s="155">
        <f>72000*2</f>
        <v>144000</v>
      </c>
      <c r="H24" s="155">
        <v>80000</v>
      </c>
      <c r="I24" s="156">
        <f t="shared" si="2"/>
        <v>5645000</v>
      </c>
    </row>
    <row r="25" spans="1:9" x14ac:dyDescent="0.25">
      <c r="A25" s="157">
        <f>A24+1</f>
        <v>6</v>
      </c>
      <c r="B25" s="175" t="s">
        <v>157</v>
      </c>
      <c r="C25" s="174" t="s">
        <v>101</v>
      </c>
      <c r="D25" s="154">
        <v>2995000</v>
      </c>
      <c r="E25" s="179"/>
      <c r="F25" s="155">
        <f t="shared" si="3"/>
        <v>340000</v>
      </c>
      <c r="G25" s="155">
        <f>97000*2</f>
        <v>194000</v>
      </c>
      <c r="H25" s="155">
        <v>80000</v>
      </c>
      <c r="I25" s="156">
        <f t="shared" si="2"/>
        <v>3609000</v>
      </c>
    </row>
    <row r="26" spans="1:9" x14ac:dyDescent="0.25">
      <c r="A26" s="159"/>
      <c r="B26" s="159"/>
      <c r="C26" s="158"/>
      <c r="D26" s="160"/>
      <c r="E26" s="180"/>
      <c r="F26" s="161"/>
      <c r="G26" s="161"/>
      <c r="H26" s="162" t="s">
        <v>153</v>
      </c>
      <c r="I26" s="163">
        <f>SUM(I20:I25)</f>
        <v>40424000</v>
      </c>
    </row>
    <row r="27" spans="1:9" ht="15.75" thickBot="1" x14ac:dyDescent="0.3">
      <c r="A27" s="164"/>
      <c r="B27" s="164"/>
      <c r="C27" s="165"/>
      <c r="D27" s="166"/>
      <c r="E27" s="181"/>
      <c r="F27" s="167"/>
      <c r="G27" s="167"/>
      <c r="H27" s="151" t="s">
        <v>154</v>
      </c>
      <c r="I27" s="168">
        <f>I26/6</f>
        <v>6737333.333333333</v>
      </c>
    </row>
    <row r="28" spans="1:9" x14ac:dyDescent="0.25">
      <c r="C28" s="145"/>
    </row>
    <row r="29" spans="1:9" x14ac:dyDescent="0.25">
      <c r="B29" s="145" t="s">
        <v>161</v>
      </c>
      <c r="C29" s="145"/>
    </row>
    <row r="30" spans="1:9" x14ac:dyDescent="0.25">
      <c r="B30" s="86">
        <v>1</v>
      </c>
      <c r="C30" s="145" t="s">
        <v>199</v>
      </c>
      <c r="E30" s="146">
        <v>1250000</v>
      </c>
    </row>
    <row r="31" spans="1:9" x14ac:dyDescent="0.25">
      <c r="B31" s="86">
        <v>2</v>
      </c>
      <c r="C31" s="145" t="s">
        <v>205</v>
      </c>
      <c r="E31" s="146">
        <f>30000*35</f>
        <v>1050000</v>
      </c>
    </row>
    <row r="32" spans="1:9" x14ac:dyDescent="0.25">
      <c r="B32" s="86"/>
      <c r="C32" s="145"/>
      <c r="D32" s="176" t="s">
        <v>153</v>
      </c>
      <c r="E32" s="146">
        <f>SUM(E30:E31)</f>
        <v>2300000</v>
      </c>
    </row>
    <row r="33" spans="1:9" x14ac:dyDescent="0.25">
      <c r="B33" s="86"/>
      <c r="C33" s="145"/>
    </row>
    <row r="34" spans="1:9" x14ac:dyDescent="0.25">
      <c r="B34" s="86"/>
      <c r="C34" s="145"/>
    </row>
    <row r="35" spans="1:9" x14ac:dyDescent="0.25">
      <c r="A35" s="183" t="s">
        <v>141</v>
      </c>
      <c r="B35" s="183"/>
      <c r="C35" s="187"/>
      <c r="D35" s="186"/>
      <c r="E35" s="186"/>
      <c r="F35" s="186"/>
      <c r="G35" s="186"/>
      <c r="H35" s="186"/>
      <c r="I35" s="186"/>
    </row>
    <row r="36" spans="1:9" s="191" customFormat="1" x14ac:dyDescent="0.25">
      <c r="A36" s="188"/>
      <c r="B36" s="188"/>
      <c r="C36" s="189"/>
      <c r="D36" s="190"/>
      <c r="E36" s="190"/>
      <c r="F36" s="190"/>
      <c r="G36" s="190"/>
      <c r="H36" s="190"/>
      <c r="I36" s="190"/>
    </row>
    <row r="37" spans="1:9" s="191" customFormat="1" x14ac:dyDescent="0.25">
      <c r="A37" s="188"/>
      <c r="B37" s="192" t="s">
        <v>169</v>
      </c>
      <c r="C37" s="189"/>
      <c r="D37" s="190"/>
      <c r="E37" s="190"/>
      <c r="F37" s="190"/>
      <c r="G37" s="190"/>
      <c r="H37" s="190"/>
      <c r="I37" s="190"/>
    </row>
    <row r="38" spans="1:9" s="191" customFormat="1" x14ac:dyDescent="0.25">
      <c r="A38" s="188"/>
      <c r="B38" s="188"/>
      <c r="C38" s="189"/>
      <c r="D38" s="190"/>
      <c r="E38" s="190"/>
      <c r="F38" s="190"/>
      <c r="G38" s="190"/>
      <c r="H38" s="190"/>
      <c r="I38" s="190"/>
    </row>
    <row r="39" spans="1:9" s="191" customFormat="1" x14ac:dyDescent="0.25">
      <c r="A39" s="188"/>
      <c r="B39" s="193">
        <v>1</v>
      </c>
      <c r="C39" s="189" t="s">
        <v>143</v>
      </c>
      <c r="D39" s="190"/>
      <c r="E39" s="190"/>
      <c r="F39" s="190"/>
      <c r="G39" s="190" t="s">
        <v>170</v>
      </c>
      <c r="H39" s="190"/>
      <c r="I39" s="190"/>
    </row>
    <row r="40" spans="1:9" s="191" customFormat="1" x14ac:dyDescent="0.25">
      <c r="A40" s="188"/>
      <c r="B40" s="193">
        <v>2</v>
      </c>
      <c r="C40" s="189" t="s">
        <v>145</v>
      </c>
      <c r="D40" s="190"/>
      <c r="E40" s="190"/>
      <c r="F40" s="190"/>
      <c r="G40" s="190" t="s">
        <v>170</v>
      </c>
      <c r="H40" s="190"/>
      <c r="I40" s="190"/>
    </row>
    <row r="41" spans="1:9" s="191" customFormat="1" x14ac:dyDescent="0.25">
      <c r="A41" s="188"/>
      <c r="B41" s="193">
        <v>3</v>
      </c>
      <c r="C41" s="189" t="s">
        <v>146</v>
      </c>
      <c r="D41" s="190"/>
      <c r="E41" s="190"/>
      <c r="F41" s="190"/>
      <c r="G41" s="190" t="s">
        <v>170</v>
      </c>
      <c r="H41" s="190"/>
      <c r="I41" s="190"/>
    </row>
    <row r="42" spans="1:9" s="191" customFormat="1" x14ac:dyDescent="0.25">
      <c r="A42" s="188"/>
      <c r="B42" s="193">
        <v>4</v>
      </c>
      <c r="C42" s="189" t="s">
        <v>121</v>
      </c>
      <c r="D42" s="190"/>
      <c r="E42" s="190"/>
      <c r="F42" s="190"/>
      <c r="G42" s="190" t="s">
        <v>170</v>
      </c>
      <c r="H42" s="190"/>
      <c r="I42" s="190"/>
    </row>
    <row r="43" spans="1:9" s="191" customFormat="1" x14ac:dyDescent="0.25">
      <c r="A43" s="188"/>
      <c r="B43" s="188"/>
      <c r="C43" s="189"/>
      <c r="D43" s="190"/>
      <c r="E43" s="190"/>
      <c r="F43" s="190"/>
      <c r="G43" s="190"/>
      <c r="H43" s="190"/>
      <c r="I43" s="190"/>
    </row>
    <row r="44" spans="1:9" s="191" customFormat="1" x14ac:dyDescent="0.25">
      <c r="A44" s="188"/>
      <c r="B44" s="188"/>
      <c r="C44" s="189"/>
      <c r="D44" s="190"/>
      <c r="E44" s="190"/>
      <c r="F44" s="190"/>
      <c r="G44" s="190"/>
      <c r="H44" s="190"/>
      <c r="I44" s="190"/>
    </row>
    <row r="45" spans="1:9" x14ac:dyDescent="0.25">
      <c r="A45" s="183" t="s">
        <v>82</v>
      </c>
      <c r="B45" s="184"/>
      <c r="C45" s="187"/>
      <c r="D45" s="186"/>
      <c r="E45" s="186"/>
      <c r="F45" s="186"/>
      <c r="G45" s="186"/>
      <c r="H45" s="186"/>
      <c r="I45" s="186"/>
    </row>
    <row r="46" spans="1:9" x14ac:dyDescent="0.25">
      <c r="A46" s="177"/>
      <c r="C46" s="145"/>
    </row>
    <row r="47" spans="1:9" s="169" customFormat="1" x14ac:dyDescent="0.25">
      <c r="A47" s="147"/>
      <c r="B47" s="145" t="s">
        <v>105</v>
      </c>
      <c r="C47"/>
      <c r="D47" s="146"/>
      <c r="E47" s="146"/>
      <c r="F47" s="146"/>
      <c r="G47" s="146"/>
      <c r="H47" s="146"/>
      <c r="I47" s="146"/>
    </row>
    <row r="48" spans="1:9" s="147" customFormat="1" ht="15.75" thickBot="1" x14ac:dyDescent="0.3">
      <c r="C48" s="145"/>
      <c r="D48" s="146"/>
      <c r="E48" s="146"/>
      <c r="F48" s="146"/>
      <c r="G48" s="146"/>
      <c r="H48" s="146"/>
      <c r="I48" s="146"/>
    </row>
    <row r="49" spans="1:9" s="146" customFormat="1" x14ac:dyDescent="0.25">
      <c r="A49" s="148" t="s">
        <v>74</v>
      </c>
      <c r="B49" s="172" t="s">
        <v>155</v>
      </c>
      <c r="C49" s="170" t="s">
        <v>156</v>
      </c>
      <c r="D49" s="413" t="s">
        <v>168</v>
      </c>
      <c r="E49" s="414"/>
      <c r="F49" s="414"/>
      <c r="G49" s="414"/>
      <c r="H49" s="414"/>
      <c r="I49" s="415"/>
    </row>
    <row r="50" spans="1:9" ht="15.75" thickBot="1" x14ac:dyDescent="0.3">
      <c r="A50" s="149"/>
      <c r="B50" s="149"/>
      <c r="C50" s="171"/>
      <c r="D50" s="150" t="s">
        <v>164</v>
      </c>
      <c r="E50" s="178" t="s">
        <v>166</v>
      </c>
      <c r="F50" s="151" t="s">
        <v>159</v>
      </c>
      <c r="G50" s="151" t="s">
        <v>160</v>
      </c>
      <c r="H50" s="151" t="s">
        <v>152</v>
      </c>
      <c r="I50" s="152" t="s">
        <v>153</v>
      </c>
    </row>
    <row r="51" spans="1:9" x14ac:dyDescent="0.25">
      <c r="A51" s="153">
        <v>1</v>
      </c>
      <c r="B51" s="173" t="s">
        <v>171</v>
      </c>
      <c r="C51" s="175" t="s">
        <v>157</v>
      </c>
      <c r="D51" s="154">
        <v>3500000</v>
      </c>
      <c r="E51" s="154">
        <v>8193000</v>
      </c>
      <c r="F51" s="155">
        <f>170000*2</f>
        <v>340000</v>
      </c>
      <c r="G51" s="155">
        <f>354000*2</f>
        <v>708000</v>
      </c>
      <c r="H51" s="155">
        <v>80000</v>
      </c>
      <c r="I51" s="156">
        <f t="shared" ref="I51:I56" si="4">SUM(D51:H51)</f>
        <v>12821000</v>
      </c>
    </row>
    <row r="52" spans="1:9" x14ac:dyDescent="0.25">
      <c r="A52" s="157">
        <v>2</v>
      </c>
      <c r="B52" s="174" t="s">
        <v>173</v>
      </c>
      <c r="C52" s="175" t="s">
        <v>157</v>
      </c>
      <c r="D52" s="154">
        <v>2000000</v>
      </c>
      <c r="E52" s="154">
        <v>3808000</v>
      </c>
      <c r="F52" s="155">
        <f t="shared" ref="F52:F56" si="5">170000*2</f>
        <v>340000</v>
      </c>
      <c r="G52" s="155">
        <f>232000*2</f>
        <v>464000</v>
      </c>
      <c r="H52" s="155">
        <v>80000</v>
      </c>
      <c r="I52" s="156">
        <f t="shared" si="4"/>
        <v>6692000</v>
      </c>
    </row>
    <row r="53" spans="1:9" x14ac:dyDescent="0.25">
      <c r="A53" s="157">
        <f>A52+1</f>
        <v>3</v>
      </c>
      <c r="B53" s="174" t="s">
        <v>219</v>
      </c>
      <c r="C53" s="175" t="s">
        <v>157</v>
      </c>
      <c r="D53" s="154">
        <v>1000000</v>
      </c>
      <c r="E53" s="154">
        <v>5130000</v>
      </c>
      <c r="F53" s="155">
        <f t="shared" si="5"/>
        <v>340000</v>
      </c>
      <c r="G53" s="155">
        <f>151000*2</f>
        <v>302000</v>
      </c>
      <c r="H53" s="155">
        <v>80000</v>
      </c>
      <c r="I53" s="156">
        <f t="shared" si="4"/>
        <v>6852000</v>
      </c>
    </row>
    <row r="54" spans="1:9" x14ac:dyDescent="0.25">
      <c r="A54" s="157">
        <f>A53+1</f>
        <v>4</v>
      </c>
      <c r="B54" s="174" t="s">
        <v>233</v>
      </c>
      <c r="C54" s="175" t="s">
        <v>157</v>
      </c>
      <c r="D54" s="154">
        <v>2500000</v>
      </c>
      <c r="E54" s="154">
        <v>5081000</v>
      </c>
      <c r="F54" s="155">
        <f t="shared" si="5"/>
        <v>340000</v>
      </c>
      <c r="G54" s="155">
        <f>72000*2</f>
        <v>144000</v>
      </c>
      <c r="H54" s="155">
        <v>80000</v>
      </c>
      <c r="I54" s="156">
        <f t="shared" si="4"/>
        <v>8145000</v>
      </c>
    </row>
    <row r="55" spans="1:9" x14ac:dyDescent="0.25">
      <c r="A55" s="157">
        <f>A54+1</f>
        <v>5</v>
      </c>
      <c r="B55" s="174" t="s">
        <v>172</v>
      </c>
      <c r="C55" s="175" t="s">
        <v>157</v>
      </c>
      <c r="D55" s="154">
        <v>2000000</v>
      </c>
      <c r="E55" s="154">
        <v>7081000</v>
      </c>
      <c r="F55" s="155">
        <f t="shared" si="5"/>
        <v>340000</v>
      </c>
      <c r="G55" s="155">
        <f>171000*2</f>
        <v>342000</v>
      </c>
      <c r="H55" s="155">
        <v>80000</v>
      </c>
      <c r="I55" s="156">
        <f t="shared" si="4"/>
        <v>9843000</v>
      </c>
    </row>
    <row r="56" spans="1:9" x14ac:dyDescent="0.25">
      <c r="A56" s="157">
        <f>A55+1</f>
        <v>6</v>
      </c>
      <c r="B56" s="174" t="s">
        <v>218</v>
      </c>
      <c r="C56" s="175" t="s">
        <v>157</v>
      </c>
      <c r="D56" s="154">
        <v>1500000</v>
      </c>
      <c r="E56" s="154">
        <v>3016000</v>
      </c>
      <c r="F56" s="155">
        <f t="shared" si="5"/>
        <v>340000</v>
      </c>
      <c r="G56" s="155">
        <f>70000*2</f>
        <v>140000</v>
      </c>
      <c r="H56" s="155">
        <v>80000</v>
      </c>
      <c r="I56" s="156">
        <f t="shared" si="4"/>
        <v>5076000</v>
      </c>
    </row>
    <row r="57" spans="1:9" x14ac:dyDescent="0.25">
      <c r="A57" s="159"/>
      <c r="B57" s="159"/>
      <c r="C57" s="158"/>
      <c r="D57" s="160"/>
      <c r="E57" s="180"/>
      <c r="F57" s="161"/>
      <c r="G57" s="161"/>
      <c r="H57" s="162" t="s">
        <v>153</v>
      </c>
      <c r="I57" s="163">
        <f>SUM(I51:I56)</f>
        <v>49429000</v>
      </c>
    </row>
    <row r="58" spans="1:9" ht="15.75" thickBot="1" x14ac:dyDescent="0.3">
      <c r="A58" s="164"/>
      <c r="B58" s="164"/>
      <c r="C58" s="165"/>
      <c r="D58" s="166"/>
      <c r="E58" s="181"/>
      <c r="F58" s="167"/>
      <c r="G58" s="167"/>
      <c r="H58" s="151" t="s">
        <v>154</v>
      </c>
      <c r="I58" s="168">
        <f>I57/6</f>
        <v>8238166.666666667</v>
      </c>
    </row>
    <row r="59" spans="1:9" x14ac:dyDescent="0.25">
      <c r="A59" s="194"/>
      <c r="B59" s="194"/>
      <c r="C59" s="195"/>
      <c r="D59" s="196"/>
      <c r="E59" s="196"/>
      <c r="F59" s="196"/>
      <c r="G59" s="196"/>
      <c r="H59" s="197"/>
      <c r="I59" s="196"/>
    </row>
    <row r="60" spans="1:9" x14ac:dyDescent="0.25">
      <c r="A60" s="194"/>
      <c r="B60" s="194"/>
      <c r="C60" s="195"/>
      <c r="D60" s="196"/>
      <c r="E60" s="196"/>
      <c r="F60" s="196"/>
      <c r="G60" s="196"/>
      <c r="H60" s="197"/>
      <c r="I60" s="196"/>
    </row>
    <row r="61" spans="1:9" x14ac:dyDescent="0.25">
      <c r="A61" s="183" t="s">
        <v>117</v>
      </c>
      <c r="B61" s="184"/>
      <c r="C61" s="187"/>
      <c r="D61" s="186"/>
      <c r="E61" s="186"/>
      <c r="F61" s="186"/>
      <c r="G61" s="186"/>
      <c r="H61" s="186"/>
      <c r="I61" s="186"/>
    </row>
    <row r="62" spans="1:9" x14ac:dyDescent="0.25">
      <c r="A62" s="177"/>
      <c r="C62" s="145"/>
    </row>
    <row r="63" spans="1:9" s="169" customFormat="1" x14ac:dyDescent="0.25">
      <c r="A63" s="147"/>
      <c r="B63" s="145" t="s">
        <v>105</v>
      </c>
      <c r="C63"/>
      <c r="D63" s="146"/>
      <c r="E63" s="146"/>
      <c r="F63" s="146"/>
      <c r="G63" s="146"/>
      <c r="H63" s="146"/>
      <c r="I63" s="146"/>
    </row>
    <row r="64" spans="1:9" s="147" customFormat="1" ht="15.75" thickBot="1" x14ac:dyDescent="0.3">
      <c r="C64" s="145"/>
      <c r="D64" s="146"/>
      <c r="E64" s="146"/>
      <c r="F64" s="146"/>
      <c r="G64" s="146"/>
      <c r="H64" s="146"/>
      <c r="I64" s="146"/>
    </row>
    <row r="65" spans="1:13" s="146" customFormat="1" x14ac:dyDescent="0.25">
      <c r="A65" s="148" t="s">
        <v>74</v>
      </c>
      <c r="B65" s="172" t="s">
        <v>155</v>
      </c>
      <c r="C65" s="170" t="s">
        <v>156</v>
      </c>
      <c r="D65" s="413" t="s">
        <v>168</v>
      </c>
      <c r="E65" s="414"/>
      <c r="F65" s="414"/>
      <c r="G65" s="414"/>
      <c r="H65" s="414"/>
      <c r="I65" s="415"/>
    </row>
    <row r="66" spans="1:13" ht="15.75" thickBot="1" x14ac:dyDescent="0.3">
      <c r="A66" s="149"/>
      <c r="B66" s="149"/>
      <c r="C66" s="171"/>
      <c r="D66" s="150" t="s">
        <v>164</v>
      </c>
      <c r="E66" s="178" t="s">
        <v>166</v>
      </c>
      <c r="F66" s="151" t="s">
        <v>159</v>
      </c>
      <c r="G66" s="151" t="s">
        <v>160</v>
      </c>
      <c r="H66" s="151" t="s">
        <v>152</v>
      </c>
      <c r="I66" s="152" t="s">
        <v>153</v>
      </c>
    </row>
    <row r="67" spans="1:13" x14ac:dyDescent="0.25">
      <c r="A67" s="153">
        <v>1</v>
      </c>
      <c r="B67" s="173" t="s">
        <v>174</v>
      </c>
      <c r="C67" s="175" t="s">
        <v>157</v>
      </c>
      <c r="D67" s="154">
        <v>2000000</v>
      </c>
      <c r="E67" s="154">
        <v>3797000</v>
      </c>
      <c r="F67" s="155">
        <f>170000*2</f>
        <v>340000</v>
      </c>
      <c r="G67" s="155">
        <f>353000*2</f>
        <v>706000</v>
      </c>
      <c r="H67" s="155">
        <v>80000</v>
      </c>
      <c r="I67" s="156">
        <f t="shared" ref="I67:I72" si="6">SUM(D67:H67)</f>
        <v>6923000</v>
      </c>
      <c r="K67" t="s">
        <v>178</v>
      </c>
      <c r="M67" t="s">
        <v>187</v>
      </c>
    </row>
    <row r="68" spans="1:13" x14ac:dyDescent="0.25">
      <c r="A68" s="157">
        <f>A67+1</f>
        <v>2</v>
      </c>
      <c r="B68" s="174" t="s">
        <v>175</v>
      </c>
      <c r="C68" s="175" t="s">
        <v>157</v>
      </c>
      <c r="D68" s="154"/>
      <c r="E68" s="154">
        <v>5102000</v>
      </c>
      <c r="F68" s="155">
        <f t="shared" ref="F68:F72" si="7">170000*2</f>
        <v>340000</v>
      </c>
      <c r="G68" s="155">
        <f>110000*2</f>
        <v>220000</v>
      </c>
      <c r="H68" s="155">
        <v>80000</v>
      </c>
      <c r="I68" s="156">
        <f t="shared" si="6"/>
        <v>5742000</v>
      </c>
      <c r="K68" t="s">
        <v>179</v>
      </c>
      <c r="M68" t="s">
        <v>189</v>
      </c>
    </row>
    <row r="69" spans="1:13" x14ac:dyDescent="0.25">
      <c r="A69" s="157">
        <f>A68+1</f>
        <v>3</v>
      </c>
      <c r="B69" s="174" t="s">
        <v>176</v>
      </c>
      <c r="C69" s="175" t="s">
        <v>157</v>
      </c>
      <c r="D69" s="154"/>
      <c r="E69" s="154">
        <v>3829000</v>
      </c>
      <c r="F69" s="155">
        <f t="shared" si="7"/>
        <v>340000</v>
      </c>
      <c r="G69" s="155">
        <f>128000*2</f>
        <v>256000</v>
      </c>
      <c r="H69" s="155">
        <v>80000</v>
      </c>
      <c r="I69" s="156">
        <f t="shared" si="6"/>
        <v>4505000</v>
      </c>
      <c r="K69" t="s">
        <v>180</v>
      </c>
      <c r="M69" t="s">
        <v>188</v>
      </c>
    </row>
    <row r="70" spans="1:13" x14ac:dyDescent="0.25">
      <c r="A70" s="157">
        <f>A69+1</f>
        <v>4</v>
      </c>
      <c r="B70" s="174" t="s">
        <v>177</v>
      </c>
      <c r="C70" s="175" t="s">
        <v>157</v>
      </c>
      <c r="D70" s="154">
        <v>2000000</v>
      </c>
      <c r="E70" s="154">
        <v>3797000</v>
      </c>
      <c r="F70" s="155">
        <f t="shared" si="7"/>
        <v>340000</v>
      </c>
      <c r="G70" s="155">
        <f>353000*2</f>
        <v>706000</v>
      </c>
      <c r="H70" s="155">
        <v>80000</v>
      </c>
      <c r="I70" s="156">
        <f t="shared" si="6"/>
        <v>6923000</v>
      </c>
      <c r="K70" t="s">
        <v>181</v>
      </c>
    </row>
    <row r="71" spans="1:13" x14ac:dyDescent="0.25">
      <c r="A71" s="157">
        <f>A70+1</f>
        <v>5</v>
      </c>
      <c r="B71" s="174" t="s">
        <v>183</v>
      </c>
      <c r="C71" s="175" t="s">
        <v>157</v>
      </c>
      <c r="D71" s="154"/>
      <c r="E71" s="154">
        <v>3262000</v>
      </c>
      <c r="F71" s="155">
        <f t="shared" si="7"/>
        <v>340000</v>
      </c>
      <c r="G71" s="155">
        <f>116000*2</f>
        <v>232000</v>
      </c>
      <c r="H71" s="155">
        <v>80000</v>
      </c>
      <c r="I71" s="156">
        <f t="shared" si="6"/>
        <v>3914000</v>
      </c>
      <c r="K71" t="s">
        <v>216</v>
      </c>
    </row>
    <row r="72" spans="1:13" x14ac:dyDescent="0.25">
      <c r="A72" s="157">
        <f>A71+1</f>
        <v>6</v>
      </c>
      <c r="B72" s="174" t="s">
        <v>215</v>
      </c>
      <c r="C72" s="175" t="s">
        <v>157</v>
      </c>
      <c r="D72" s="154"/>
      <c r="E72" s="154">
        <v>2674000</v>
      </c>
      <c r="F72" s="155">
        <f t="shared" si="7"/>
        <v>340000</v>
      </c>
      <c r="G72" s="155">
        <f>148000*2</f>
        <v>296000</v>
      </c>
      <c r="H72" s="155">
        <v>80000</v>
      </c>
      <c r="I72" s="156">
        <f t="shared" si="6"/>
        <v>3390000</v>
      </c>
      <c r="K72" t="s">
        <v>182</v>
      </c>
    </row>
    <row r="73" spans="1:13" x14ac:dyDescent="0.25">
      <c r="A73" s="159"/>
      <c r="B73" s="159"/>
      <c r="C73" s="158"/>
      <c r="D73" s="160"/>
      <c r="E73" s="180"/>
      <c r="F73" s="161"/>
      <c r="G73" s="161"/>
      <c r="H73" s="162" t="s">
        <v>153</v>
      </c>
      <c r="I73" s="163">
        <f>SUM(I67:I72)</f>
        <v>31397000</v>
      </c>
    </row>
    <row r="74" spans="1:13" ht="15.75" thickBot="1" x14ac:dyDescent="0.3">
      <c r="A74" s="164"/>
      <c r="B74" s="164"/>
      <c r="C74" s="165"/>
      <c r="D74" s="166"/>
      <c r="E74" s="181"/>
      <c r="F74" s="167"/>
      <c r="G74" s="167"/>
      <c r="H74" s="151" t="s">
        <v>154</v>
      </c>
      <c r="I74" s="168">
        <f>I73/6</f>
        <v>5232833.333333333</v>
      </c>
    </row>
    <row r="77" spans="1:13" x14ac:dyDescent="0.25">
      <c r="A77" s="183" t="s">
        <v>132</v>
      </c>
      <c r="B77" s="184"/>
      <c r="C77" s="187"/>
      <c r="D77" s="186"/>
      <c r="E77" s="186"/>
      <c r="F77" s="186"/>
      <c r="G77" s="186"/>
      <c r="H77" s="186"/>
      <c r="I77" s="186"/>
    </row>
    <row r="78" spans="1:13" x14ac:dyDescent="0.25">
      <c r="A78" s="177"/>
      <c r="C78" s="145"/>
    </row>
    <row r="79" spans="1:13" s="169" customFormat="1" x14ac:dyDescent="0.25">
      <c r="A79" s="147"/>
      <c r="B79" s="145" t="s">
        <v>105</v>
      </c>
      <c r="C79"/>
      <c r="D79" s="146"/>
      <c r="E79" s="146"/>
      <c r="F79" s="146"/>
      <c r="G79" s="146"/>
      <c r="H79" s="146"/>
      <c r="I79" s="146"/>
    </row>
    <row r="80" spans="1:13" s="147" customFormat="1" ht="15.75" thickBot="1" x14ac:dyDescent="0.3">
      <c r="C80" s="145"/>
      <c r="D80" s="146"/>
      <c r="E80" s="146"/>
      <c r="F80" s="146"/>
      <c r="G80" s="146"/>
      <c r="H80" s="146"/>
      <c r="I80" s="146"/>
    </row>
    <row r="81" spans="1:11" s="146" customFormat="1" x14ac:dyDescent="0.25">
      <c r="A81" s="148" t="s">
        <v>74</v>
      </c>
      <c r="B81" s="172" t="s">
        <v>155</v>
      </c>
      <c r="C81" s="170" t="s">
        <v>156</v>
      </c>
      <c r="D81" s="413" t="s">
        <v>168</v>
      </c>
      <c r="E81" s="414"/>
      <c r="F81" s="414"/>
      <c r="G81" s="414"/>
      <c r="H81" s="414"/>
      <c r="I81" s="415"/>
    </row>
    <row r="82" spans="1:11" ht="15.75" thickBot="1" x14ac:dyDescent="0.3">
      <c r="A82" s="149"/>
      <c r="B82" s="149"/>
      <c r="C82" s="171"/>
      <c r="D82" s="150" t="s">
        <v>164</v>
      </c>
      <c r="E82" s="178" t="s">
        <v>166</v>
      </c>
      <c r="F82" s="151" t="s">
        <v>159</v>
      </c>
      <c r="G82" s="151" t="s">
        <v>160</v>
      </c>
      <c r="H82" s="151" t="s">
        <v>152</v>
      </c>
      <c r="I82" s="152" t="s">
        <v>153</v>
      </c>
    </row>
    <row r="83" spans="1:11" x14ac:dyDescent="0.25">
      <c r="A83" s="153">
        <v>1</v>
      </c>
      <c r="B83" s="173" t="s">
        <v>174</v>
      </c>
      <c r="C83" s="175" t="s">
        <v>157</v>
      </c>
      <c r="D83" s="154">
        <v>2000000</v>
      </c>
      <c r="E83" s="154">
        <v>3797000</v>
      </c>
      <c r="F83" s="155">
        <f>170000*2</f>
        <v>340000</v>
      </c>
      <c r="G83" s="155">
        <f>353000*2</f>
        <v>706000</v>
      </c>
      <c r="H83" s="155">
        <v>80000</v>
      </c>
      <c r="I83" s="156">
        <f t="shared" ref="I83:I88" si="8">SUM(D83:H83)</f>
        <v>6923000</v>
      </c>
      <c r="K83" t="s">
        <v>178</v>
      </c>
    </row>
    <row r="84" spans="1:11" x14ac:dyDescent="0.25">
      <c r="A84" s="157">
        <f>A83+1</f>
        <v>2</v>
      </c>
      <c r="B84" s="174" t="s">
        <v>175</v>
      </c>
      <c r="C84" s="175" t="s">
        <v>157</v>
      </c>
      <c r="D84" s="154"/>
      <c r="E84" s="154">
        <v>5102000</v>
      </c>
      <c r="F84" s="155">
        <f t="shared" ref="F84:F88" si="9">170000*2</f>
        <v>340000</v>
      </c>
      <c r="G84" s="155">
        <f>110000*2</f>
        <v>220000</v>
      </c>
      <c r="H84" s="155">
        <v>80000</v>
      </c>
      <c r="I84" s="156">
        <f t="shared" si="8"/>
        <v>5742000</v>
      </c>
      <c r="K84" t="s">
        <v>179</v>
      </c>
    </row>
    <row r="85" spans="1:11" x14ac:dyDescent="0.25">
      <c r="A85" s="157">
        <f>A84+1</f>
        <v>3</v>
      </c>
      <c r="B85" s="174" t="s">
        <v>176</v>
      </c>
      <c r="C85" s="175" t="s">
        <v>157</v>
      </c>
      <c r="D85" s="154"/>
      <c r="E85" s="154">
        <v>3829000</v>
      </c>
      <c r="F85" s="155">
        <f t="shared" si="9"/>
        <v>340000</v>
      </c>
      <c r="G85" s="155">
        <f>128000*2</f>
        <v>256000</v>
      </c>
      <c r="H85" s="155">
        <v>80000</v>
      </c>
      <c r="I85" s="156">
        <f t="shared" si="8"/>
        <v>4505000</v>
      </c>
      <c r="K85" t="s">
        <v>180</v>
      </c>
    </row>
    <row r="86" spans="1:11" x14ac:dyDescent="0.25">
      <c r="A86" s="157">
        <f>A85+1</f>
        <v>4</v>
      </c>
      <c r="B86" s="174" t="s">
        <v>177</v>
      </c>
      <c r="C86" s="175" t="s">
        <v>157</v>
      </c>
      <c r="D86" s="154">
        <v>2000000</v>
      </c>
      <c r="E86" s="154">
        <v>3797000</v>
      </c>
      <c r="F86" s="155">
        <f t="shared" si="9"/>
        <v>340000</v>
      </c>
      <c r="G86" s="155">
        <f>353000*2</f>
        <v>706000</v>
      </c>
      <c r="H86" s="155">
        <v>80000</v>
      </c>
      <c r="I86" s="156">
        <f t="shared" si="8"/>
        <v>6923000</v>
      </c>
      <c r="K86" t="s">
        <v>181</v>
      </c>
    </row>
    <row r="87" spans="1:11" x14ac:dyDescent="0.25">
      <c r="A87" s="157">
        <f>A86+1</f>
        <v>5</v>
      </c>
      <c r="B87" s="174" t="s">
        <v>183</v>
      </c>
      <c r="C87" s="175" t="s">
        <v>157</v>
      </c>
      <c r="D87" s="154"/>
      <c r="E87" s="154">
        <v>3262000</v>
      </c>
      <c r="F87" s="155">
        <f t="shared" si="9"/>
        <v>340000</v>
      </c>
      <c r="G87" s="155">
        <f>116000*2</f>
        <v>232000</v>
      </c>
      <c r="H87" s="155">
        <v>80000</v>
      </c>
      <c r="I87" s="156">
        <f t="shared" si="8"/>
        <v>3914000</v>
      </c>
      <c r="K87" t="s">
        <v>216</v>
      </c>
    </row>
    <row r="88" spans="1:11" x14ac:dyDescent="0.25">
      <c r="A88" s="157">
        <f>A87+1</f>
        <v>6</v>
      </c>
      <c r="B88" s="174" t="s">
        <v>215</v>
      </c>
      <c r="C88" s="175" t="s">
        <v>157</v>
      </c>
      <c r="D88" s="154"/>
      <c r="E88" s="154">
        <v>2674000</v>
      </c>
      <c r="F88" s="155">
        <f t="shared" si="9"/>
        <v>340000</v>
      </c>
      <c r="G88" s="155">
        <f>148000*2</f>
        <v>296000</v>
      </c>
      <c r="H88" s="155">
        <v>80000</v>
      </c>
      <c r="I88" s="156">
        <f t="shared" si="8"/>
        <v>3390000</v>
      </c>
      <c r="K88" t="s">
        <v>182</v>
      </c>
    </row>
    <row r="89" spans="1:11" x14ac:dyDescent="0.25">
      <c r="A89" s="159"/>
      <c r="B89" s="159"/>
      <c r="C89" s="158"/>
      <c r="D89" s="160"/>
      <c r="E89" s="180"/>
      <c r="F89" s="161"/>
      <c r="G89" s="161"/>
      <c r="H89" s="162" t="s">
        <v>153</v>
      </c>
      <c r="I89" s="163">
        <f>SUM(I83:I88)</f>
        <v>31397000</v>
      </c>
    </row>
    <row r="90" spans="1:11" ht="15.75" thickBot="1" x14ac:dyDescent="0.3">
      <c r="A90" s="164"/>
      <c r="B90" s="164"/>
      <c r="C90" s="165"/>
      <c r="D90" s="166"/>
      <c r="E90" s="181"/>
      <c r="F90" s="167"/>
      <c r="G90" s="167"/>
      <c r="H90" s="151" t="s">
        <v>154</v>
      </c>
      <c r="I90" s="168">
        <f>I89/6</f>
        <v>5232833.333333333</v>
      </c>
    </row>
    <row r="93" spans="1:11" x14ac:dyDescent="0.25">
      <c r="A93" s="183" t="s">
        <v>103</v>
      </c>
      <c r="B93" s="184"/>
      <c r="C93" s="187"/>
      <c r="D93" s="186"/>
      <c r="E93" s="186"/>
      <c r="F93" s="186"/>
      <c r="G93" s="186"/>
      <c r="H93" s="186"/>
      <c r="I93" s="186"/>
    </row>
    <row r="94" spans="1:11" x14ac:dyDescent="0.25">
      <c r="A94" s="177"/>
      <c r="C94" s="145"/>
    </row>
    <row r="95" spans="1:11" s="169" customFormat="1" x14ac:dyDescent="0.25">
      <c r="A95" s="147"/>
      <c r="B95" s="145" t="s">
        <v>105</v>
      </c>
      <c r="C95"/>
      <c r="D95" s="146"/>
      <c r="E95" s="146"/>
      <c r="F95" s="146"/>
      <c r="G95" s="146"/>
      <c r="H95" s="146"/>
      <c r="I95" s="146"/>
    </row>
    <row r="96" spans="1:11" s="147" customFormat="1" ht="15.75" thickBot="1" x14ac:dyDescent="0.3">
      <c r="C96" s="145"/>
      <c r="D96" s="146"/>
      <c r="E96" s="146"/>
      <c r="F96" s="146"/>
      <c r="G96" s="146"/>
      <c r="H96" s="146"/>
      <c r="I96" s="146"/>
    </row>
    <row r="97" spans="1:11" s="146" customFormat="1" x14ac:dyDescent="0.25">
      <c r="A97" s="148" t="s">
        <v>74</v>
      </c>
      <c r="B97" s="172" t="s">
        <v>155</v>
      </c>
      <c r="C97" s="170" t="s">
        <v>156</v>
      </c>
      <c r="D97" s="413" t="s">
        <v>168</v>
      </c>
      <c r="E97" s="414"/>
      <c r="F97" s="414"/>
      <c r="G97" s="414"/>
      <c r="H97" s="414"/>
      <c r="I97" s="415"/>
    </row>
    <row r="98" spans="1:11" ht="15.75" thickBot="1" x14ac:dyDescent="0.3">
      <c r="A98" s="149"/>
      <c r="B98" s="149"/>
      <c r="C98" s="171"/>
      <c r="D98" s="150" t="s">
        <v>164</v>
      </c>
      <c r="E98" s="178" t="s">
        <v>166</v>
      </c>
      <c r="F98" s="151" t="s">
        <v>159</v>
      </c>
      <c r="G98" s="151" t="s">
        <v>160</v>
      </c>
      <c r="H98" s="151" t="s">
        <v>152</v>
      </c>
      <c r="I98" s="152" t="s">
        <v>153</v>
      </c>
    </row>
    <row r="99" spans="1:11" x14ac:dyDescent="0.25">
      <c r="A99" s="153">
        <v>1</v>
      </c>
      <c r="B99" s="173" t="s">
        <v>174</v>
      </c>
      <c r="C99" s="175" t="s">
        <v>157</v>
      </c>
      <c r="D99" s="154">
        <v>2000000</v>
      </c>
      <c r="E99" s="154">
        <v>3797000</v>
      </c>
      <c r="F99" s="155">
        <f>170000*2</f>
        <v>340000</v>
      </c>
      <c r="G99" s="155">
        <f>353000*2</f>
        <v>706000</v>
      </c>
      <c r="H99" s="155">
        <v>80000</v>
      </c>
      <c r="I99" s="156">
        <f t="shared" ref="I99:I104" si="10">SUM(D99:H99)</f>
        <v>6923000</v>
      </c>
      <c r="K99" t="s">
        <v>178</v>
      </c>
    </row>
    <row r="100" spans="1:11" x14ac:dyDescent="0.25">
      <c r="A100" s="157">
        <f>A99+1</f>
        <v>2</v>
      </c>
      <c r="B100" s="174" t="s">
        <v>175</v>
      </c>
      <c r="C100" s="175" t="s">
        <v>157</v>
      </c>
      <c r="D100" s="154"/>
      <c r="E100" s="154">
        <v>5102000</v>
      </c>
      <c r="F100" s="155">
        <f t="shared" ref="F100:F104" si="11">170000*2</f>
        <v>340000</v>
      </c>
      <c r="G100" s="155">
        <f>110000*2</f>
        <v>220000</v>
      </c>
      <c r="H100" s="155">
        <v>80000</v>
      </c>
      <c r="I100" s="156">
        <f t="shared" si="10"/>
        <v>5742000</v>
      </c>
      <c r="K100" t="s">
        <v>179</v>
      </c>
    </row>
    <row r="101" spans="1:11" x14ac:dyDescent="0.25">
      <c r="A101" s="157">
        <f>A100+1</f>
        <v>3</v>
      </c>
      <c r="B101" s="174" t="s">
        <v>176</v>
      </c>
      <c r="C101" s="175" t="s">
        <v>157</v>
      </c>
      <c r="D101" s="154"/>
      <c r="E101" s="154">
        <v>3829000</v>
      </c>
      <c r="F101" s="155">
        <f t="shared" si="11"/>
        <v>340000</v>
      </c>
      <c r="G101" s="155">
        <f>128000*2</f>
        <v>256000</v>
      </c>
      <c r="H101" s="155">
        <v>80000</v>
      </c>
      <c r="I101" s="156">
        <f t="shared" si="10"/>
        <v>4505000</v>
      </c>
      <c r="K101" t="s">
        <v>180</v>
      </c>
    </row>
    <row r="102" spans="1:11" x14ac:dyDescent="0.25">
      <c r="A102" s="157">
        <f>A101+1</f>
        <v>4</v>
      </c>
      <c r="B102" s="174" t="s">
        <v>177</v>
      </c>
      <c r="C102" s="175" t="s">
        <v>157</v>
      </c>
      <c r="D102" s="154">
        <v>2000000</v>
      </c>
      <c r="E102" s="154">
        <v>3797000</v>
      </c>
      <c r="F102" s="155">
        <f t="shared" si="11"/>
        <v>340000</v>
      </c>
      <c r="G102" s="155">
        <f>353000*2</f>
        <v>706000</v>
      </c>
      <c r="H102" s="155">
        <v>80000</v>
      </c>
      <c r="I102" s="156">
        <f t="shared" si="10"/>
        <v>6923000</v>
      </c>
      <c r="K102" t="s">
        <v>181</v>
      </c>
    </row>
    <row r="103" spans="1:11" x14ac:dyDescent="0.25">
      <c r="A103" s="157">
        <f>A102+1</f>
        <v>5</v>
      </c>
      <c r="B103" s="174" t="s">
        <v>183</v>
      </c>
      <c r="C103" s="175" t="s">
        <v>157</v>
      </c>
      <c r="D103" s="154"/>
      <c r="E103" s="154">
        <v>3262000</v>
      </c>
      <c r="F103" s="155">
        <f t="shared" si="11"/>
        <v>340000</v>
      </c>
      <c r="G103" s="155">
        <f>116000*2</f>
        <v>232000</v>
      </c>
      <c r="H103" s="155">
        <v>80000</v>
      </c>
      <c r="I103" s="156">
        <f t="shared" si="10"/>
        <v>3914000</v>
      </c>
      <c r="K103" t="s">
        <v>216</v>
      </c>
    </row>
    <row r="104" spans="1:11" x14ac:dyDescent="0.25">
      <c r="A104" s="157">
        <f>A103+1</f>
        <v>6</v>
      </c>
      <c r="B104" s="174" t="s">
        <v>215</v>
      </c>
      <c r="C104" s="175" t="s">
        <v>157</v>
      </c>
      <c r="D104" s="154"/>
      <c r="E104" s="154">
        <v>2674000</v>
      </c>
      <c r="F104" s="155">
        <f t="shared" si="11"/>
        <v>340000</v>
      </c>
      <c r="G104" s="155">
        <f>148000*2</f>
        <v>296000</v>
      </c>
      <c r="H104" s="155">
        <v>80000</v>
      </c>
      <c r="I104" s="156">
        <f t="shared" si="10"/>
        <v>3390000</v>
      </c>
      <c r="K104" t="s">
        <v>182</v>
      </c>
    </row>
    <row r="105" spans="1:11" x14ac:dyDescent="0.25">
      <c r="A105" s="159"/>
      <c r="B105" s="159"/>
      <c r="C105" s="158"/>
      <c r="D105" s="160"/>
      <c r="E105" s="180"/>
      <c r="F105" s="161"/>
      <c r="G105" s="161"/>
      <c r="H105" s="162" t="s">
        <v>153</v>
      </c>
      <c r="I105" s="163">
        <f>SUM(I99:I104)</f>
        <v>31397000</v>
      </c>
    </row>
    <row r="106" spans="1:11" ht="15.75" thickBot="1" x14ac:dyDescent="0.3">
      <c r="A106" s="164"/>
      <c r="B106" s="164"/>
      <c r="C106" s="165"/>
      <c r="D106" s="166"/>
      <c r="E106" s="181"/>
      <c r="F106" s="167"/>
      <c r="G106" s="167"/>
      <c r="H106" s="151" t="s">
        <v>154</v>
      </c>
      <c r="I106" s="168">
        <f>I105/6</f>
        <v>5232833.333333333</v>
      </c>
    </row>
    <row r="109" spans="1:11" x14ac:dyDescent="0.25">
      <c r="A109" s="183" t="s">
        <v>106</v>
      </c>
      <c r="B109" s="184"/>
      <c r="C109" s="185"/>
      <c r="D109" s="186"/>
      <c r="E109" s="186"/>
      <c r="F109" s="186"/>
      <c r="G109" s="186"/>
      <c r="H109" s="186"/>
      <c r="I109" s="186"/>
    </row>
    <row r="111" spans="1:11" x14ac:dyDescent="0.25">
      <c r="B111" s="145" t="s">
        <v>88</v>
      </c>
    </row>
    <row r="112" spans="1:11" ht="15.75" thickBot="1" x14ac:dyDescent="0.3">
      <c r="C112" s="145"/>
    </row>
    <row r="113" spans="1:9" s="147" customFormat="1" x14ac:dyDescent="0.25">
      <c r="A113" s="148" t="s">
        <v>74</v>
      </c>
      <c r="B113" s="172" t="s">
        <v>155</v>
      </c>
      <c r="C113" s="170" t="s">
        <v>156</v>
      </c>
      <c r="D113" s="413" t="s">
        <v>167</v>
      </c>
      <c r="E113" s="414"/>
      <c r="F113" s="414"/>
      <c r="G113" s="414"/>
      <c r="H113" s="414"/>
      <c r="I113" s="415"/>
    </row>
    <row r="114" spans="1:9" s="147" customFormat="1" ht="15.75" thickBot="1" x14ac:dyDescent="0.3">
      <c r="A114" s="149"/>
      <c r="B114" s="149"/>
      <c r="C114" s="171"/>
      <c r="D114" s="150" t="s">
        <v>158</v>
      </c>
      <c r="E114" s="178" t="s">
        <v>165</v>
      </c>
      <c r="F114" s="151" t="s">
        <v>159</v>
      </c>
      <c r="G114" s="151" t="s">
        <v>160</v>
      </c>
      <c r="H114" s="151" t="s">
        <v>152</v>
      </c>
      <c r="I114" s="152" t="s">
        <v>153</v>
      </c>
    </row>
    <row r="115" spans="1:9" s="146" customFormat="1" x14ac:dyDescent="0.25">
      <c r="A115" s="153">
        <v>1</v>
      </c>
      <c r="B115" s="175" t="s">
        <v>157</v>
      </c>
      <c r="C115" s="173" t="s">
        <v>96</v>
      </c>
      <c r="D115" s="154">
        <v>8193000</v>
      </c>
      <c r="E115" s="179">
        <v>2500000</v>
      </c>
      <c r="F115" s="155">
        <f>170000*2</f>
        <v>340000</v>
      </c>
      <c r="G115" s="155">
        <f>354000*2</f>
        <v>708000</v>
      </c>
      <c r="H115" s="155">
        <v>80000</v>
      </c>
      <c r="I115" s="156">
        <f t="shared" ref="I115:I120" si="12">SUM(D115:H115)</f>
        <v>11821000</v>
      </c>
    </row>
    <row r="116" spans="1:9" x14ac:dyDescent="0.25">
      <c r="A116" s="157">
        <f>A115+1</f>
        <v>2</v>
      </c>
      <c r="B116" s="175" t="s">
        <v>157</v>
      </c>
      <c r="C116" s="174" t="s">
        <v>97</v>
      </c>
      <c r="D116" s="154">
        <v>10824000</v>
      </c>
      <c r="E116" s="179">
        <v>2500000</v>
      </c>
      <c r="F116" s="155">
        <f t="shared" ref="F116:F120" si="13">170000*2</f>
        <v>340000</v>
      </c>
      <c r="G116" s="155">
        <f>130000*2</f>
        <v>260000</v>
      </c>
      <c r="H116" s="155">
        <v>80000</v>
      </c>
      <c r="I116" s="156">
        <f t="shared" si="12"/>
        <v>14004000</v>
      </c>
    </row>
    <row r="117" spans="1:9" x14ac:dyDescent="0.25">
      <c r="A117" s="157">
        <f>A116+1</f>
        <v>3</v>
      </c>
      <c r="B117" s="175" t="s">
        <v>157</v>
      </c>
      <c r="C117" s="174" t="s">
        <v>98</v>
      </c>
      <c r="D117" s="154">
        <v>3808000</v>
      </c>
      <c r="E117" s="179">
        <v>2500000</v>
      </c>
      <c r="F117" s="155">
        <f t="shared" si="13"/>
        <v>340000</v>
      </c>
      <c r="G117" s="155">
        <f>232000*2</f>
        <v>464000</v>
      </c>
      <c r="H117" s="155">
        <v>80000</v>
      </c>
      <c r="I117" s="156">
        <f t="shared" si="12"/>
        <v>7192000</v>
      </c>
    </row>
    <row r="118" spans="1:9" x14ac:dyDescent="0.25">
      <c r="A118" s="157">
        <f>A117+1</f>
        <v>4</v>
      </c>
      <c r="B118" s="175" t="s">
        <v>157</v>
      </c>
      <c r="C118" s="174" t="s">
        <v>99</v>
      </c>
      <c r="D118" s="154">
        <v>5113000</v>
      </c>
      <c r="E118" s="179">
        <v>2500000</v>
      </c>
      <c r="F118" s="155">
        <f t="shared" si="13"/>
        <v>340000</v>
      </c>
      <c r="G118" s="155">
        <f>60000*2</f>
        <v>120000</v>
      </c>
      <c r="H118" s="155">
        <v>80000</v>
      </c>
      <c r="I118" s="156">
        <f t="shared" si="12"/>
        <v>8153000</v>
      </c>
    </row>
    <row r="119" spans="1:9" x14ac:dyDescent="0.25">
      <c r="A119" s="157">
        <f>A118+1</f>
        <v>5</v>
      </c>
      <c r="B119" s="175" t="s">
        <v>157</v>
      </c>
      <c r="C119" s="174" t="s">
        <v>100</v>
      </c>
      <c r="D119" s="154">
        <v>5081000</v>
      </c>
      <c r="E119" s="179">
        <v>2500000</v>
      </c>
      <c r="F119" s="155">
        <f t="shared" si="13"/>
        <v>340000</v>
      </c>
      <c r="G119" s="155">
        <f>72000*2</f>
        <v>144000</v>
      </c>
      <c r="H119" s="155">
        <v>80000</v>
      </c>
      <c r="I119" s="156">
        <f t="shared" si="12"/>
        <v>8145000</v>
      </c>
    </row>
    <row r="120" spans="1:9" x14ac:dyDescent="0.25">
      <c r="A120" s="157">
        <f>A119+1</f>
        <v>6</v>
      </c>
      <c r="B120" s="175" t="s">
        <v>157</v>
      </c>
      <c r="C120" s="174" t="s">
        <v>101</v>
      </c>
      <c r="D120" s="154">
        <v>2995000</v>
      </c>
      <c r="E120" s="179">
        <v>2500000</v>
      </c>
      <c r="F120" s="155">
        <f t="shared" si="13"/>
        <v>340000</v>
      </c>
      <c r="G120" s="155">
        <f>97000*2</f>
        <v>194000</v>
      </c>
      <c r="H120" s="155">
        <v>80000</v>
      </c>
      <c r="I120" s="156">
        <f t="shared" si="12"/>
        <v>6109000</v>
      </c>
    </row>
    <row r="121" spans="1:9" x14ac:dyDescent="0.25">
      <c r="A121" s="159"/>
      <c r="B121" s="159"/>
      <c r="C121" s="158"/>
      <c r="D121" s="160"/>
      <c r="E121" s="180"/>
      <c r="F121" s="161"/>
      <c r="G121" s="161"/>
      <c r="H121" s="162" t="s">
        <v>153</v>
      </c>
      <c r="I121" s="163">
        <f>SUM(I115:I120)</f>
        <v>55424000</v>
      </c>
    </row>
    <row r="122" spans="1:9" ht="15.75" thickBot="1" x14ac:dyDescent="0.3">
      <c r="A122" s="164"/>
      <c r="B122" s="164"/>
      <c r="C122" s="165"/>
      <c r="D122" s="166"/>
      <c r="E122" s="181"/>
      <c r="F122" s="167"/>
      <c r="G122" s="167"/>
      <c r="H122" s="151" t="s">
        <v>154</v>
      </c>
      <c r="I122" s="168">
        <f>I121/6</f>
        <v>9237333.333333334</v>
      </c>
    </row>
    <row r="123" spans="1:9" x14ac:dyDescent="0.25">
      <c r="C123" s="145"/>
    </row>
    <row r="124" spans="1:9" x14ac:dyDescent="0.25">
      <c r="B124" s="145" t="s">
        <v>161</v>
      </c>
      <c r="C124" s="145"/>
    </row>
    <row r="125" spans="1:9" x14ac:dyDescent="0.25">
      <c r="B125" s="86">
        <v>1</v>
      </c>
      <c r="C125" s="145" t="s">
        <v>162</v>
      </c>
      <c r="E125" s="146">
        <v>1250000</v>
      </c>
    </row>
    <row r="126" spans="1:9" x14ac:dyDescent="0.25">
      <c r="B126" s="86">
        <v>2</v>
      </c>
      <c r="C126" s="145" t="s">
        <v>163</v>
      </c>
      <c r="E126" s="146">
        <f>50000*35</f>
        <v>1750000</v>
      </c>
    </row>
    <row r="127" spans="1:9" x14ac:dyDescent="0.25">
      <c r="B127" s="86"/>
      <c r="C127" s="145"/>
      <c r="D127" s="176" t="s">
        <v>153</v>
      </c>
      <c r="E127" s="146">
        <f>SUM(E125:E126)</f>
        <v>3000000</v>
      </c>
    </row>
    <row r="128" spans="1:9" x14ac:dyDescent="0.25">
      <c r="B128" s="86"/>
      <c r="C128" s="145"/>
    </row>
    <row r="130" spans="1:9" x14ac:dyDescent="0.25">
      <c r="A130" s="183" t="s">
        <v>148</v>
      </c>
      <c r="B130" s="184"/>
      <c r="C130" s="185"/>
      <c r="D130" s="186"/>
      <c r="E130" s="186"/>
      <c r="F130" s="186"/>
      <c r="G130" s="186"/>
      <c r="H130" s="186"/>
      <c r="I130" s="186"/>
    </row>
    <row r="132" spans="1:9" s="169" customFormat="1" x14ac:dyDescent="0.25">
      <c r="A132" s="147"/>
      <c r="B132" s="145" t="s">
        <v>86</v>
      </c>
      <c r="C132"/>
      <c r="D132" s="146"/>
      <c r="E132" s="146"/>
      <c r="F132" s="146"/>
      <c r="G132" s="146"/>
      <c r="H132" s="146"/>
      <c r="I132" s="146"/>
    </row>
    <row r="133" spans="1:9" s="147" customFormat="1" ht="15.75" thickBot="1" x14ac:dyDescent="0.3">
      <c r="C133" s="145"/>
      <c r="D133" s="146"/>
      <c r="E133" s="146"/>
      <c r="F133" s="146"/>
      <c r="G133" s="146"/>
      <c r="H133" s="146"/>
      <c r="I133" s="146"/>
    </row>
    <row r="134" spans="1:9" s="146" customFormat="1" x14ac:dyDescent="0.25">
      <c r="A134" s="148" t="s">
        <v>74</v>
      </c>
      <c r="B134" s="172" t="s">
        <v>155</v>
      </c>
      <c r="C134" s="170" t="s">
        <v>156</v>
      </c>
      <c r="D134" s="413" t="s">
        <v>168</v>
      </c>
      <c r="E134" s="414"/>
      <c r="F134" s="414"/>
      <c r="G134" s="414"/>
      <c r="H134" s="414"/>
      <c r="I134" s="415"/>
    </row>
    <row r="135" spans="1:9" ht="15.75" thickBot="1" x14ac:dyDescent="0.3">
      <c r="A135" s="149"/>
      <c r="B135" s="149"/>
      <c r="C135" s="171"/>
      <c r="D135" s="150" t="s">
        <v>164</v>
      </c>
      <c r="E135" s="178" t="s">
        <v>166</v>
      </c>
      <c r="F135" s="151" t="s">
        <v>159</v>
      </c>
      <c r="G135" s="151" t="s">
        <v>160</v>
      </c>
      <c r="H135" s="151" t="s">
        <v>152</v>
      </c>
      <c r="I135" s="152" t="s">
        <v>153</v>
      </c>
    </row>
    <row r="136" spans="1:9" x14ac:dyDescent="0.25">
      <c r="A136" s="153">
        <v>1</v>
      </c>
      <c r="B136" s="173" t="s">
        <v>184</v>
      </c>
      <c r="C136" s="175" t="s">
        <v>157</v>
      </c>
      <c r="D136" s="154">
        <v>3000000</v>
      </c>
      <c r="E136" s="154">
        <v>8193000</v>
      </c>
      <c r="F136" s="155">
        <f>170000*2</f>
        <v>340000</v>
      </c>
      <c r="G136" s="155">
        <f>354000*2</f>
        <v>708000</v>
      </c>
      <c r="H136" s="155">
        <v>80000</v>
      </c>
      <c r="I136" s="156">
        <f t="shared" ref="I136:I139" si="14">SUM(D136:H136)</f>
        <v>12321000</v>
      </c>
    </row>
    <row r="137" spans="1:9" x14ac:dyDescent="0.25">
      <c r="A137" s="157">
        <v>2</v>
      </c>
      <c r="B137" s="174" t="s">
        <v>173</v>
      </c>
      <c r="C137" s="175" t="s">
        <v>157</v>
      </c>
      <c r="D137" s="154">
        <v>2000000</v>
      </c>
      <c r="E137" s="154">
        <v>3808000</v>
      </c>
      <c r="F137" s="155">
        <f t="shared" ref="F137:F139" si="15">170000*2</f>
        <v>340000</v>
      </c>
      <c r="G137" s="155">
        <f>232000*2</f>
        <v>464000</v>
      </c>
      <c r="H137" s="155">
        <v>80000</v>
      </c>
      <c r="I137" s="156">
        <f t="shared" si="14"/>
        <v>6692000</v>
      </c>
    </row>
    <row r="138" spans="1:9" x14ac:dyDescent="0.25">
      <c r="A138" s="157">
        <v>3</v>
      </c>
      <c r="B138" s="174" t="s">
        <v>185</v>
      </c>
      <c r="C138" s="175" t="s">
        <v>157</v>
      </c>
      <c r="D138" s="154">
        <v>1000000</v>
      </c>
      <c r="E138" s="154">
        <v>2781000</v>
      </c>
      <c r="F138" s="155">
        <f t="shared" si="15"/>
        <v>340000</v>
      </c>
      <c r="G138" s="155">
        <v>107000</v>
      </c>
      <c r="H138" s="155">
        <v>80000</v>
      </c>
      <c r="I138" s="156">
        <f t="shared" si="14"/>
        <v>4308000</v>
      </c>
    </row>
    <row r="139" spans="1:9" x14ac:dyDescent="0.25">
      <c r="A139" s="157">
        <v>4</v>
      </c>
      <c r="B139" s="174" t="s">
        <v>172</v>
      </c>
      <c r="C139" s="175" t="s">
        <v>157</v>
      </c>
      <c r="D139" s="154">
        <v>2500000</v>
      </c>
      <c r="E139" s="154">
        <v>7081000</v>
      </c>
      <c r="F139" s="155">
        <f t="shared" si="15"/>
        <v>340000</v>
      </c>
      <c r="G139" s="155">
        <f>171000*2</f>
        <v>342000</v>
      </c>
      <c r="H139" s="155">
        <v>80000</v>
      </c>
      <c r="I139" s="156">
        <f t="shared" si="14"/>
        <v>10343000</v>
      </c>
    </row>
    <row r="140" spans="1:9" x14ac:dyDescent="0.25">
      <c r="A140" s="159"/>
      <c r="B140" s="159"/>
      <c r="C140" s="158"/>
      <c r="D140" s="160"/>
      <c r="E140" s="180"/>
      <c r="F140" s="161"/>
      <c r="G140" s="161"/>
      <c r="H140" s="162" t="s">
        <v>153</v>
      </c>
      <c r="I140" s="163">
        <f>SUM(I136:I139)</f>
        <v>33664000</v>
      </c>
    </row>
    <row r="141" spans="1:9" ht="15.75" thickBot="1" x14ac:dyDescent="0.3">
      <c r="A141" s="164"/>
      <c r="B141" s="164"/>
      <c r="C141" s="165"/>
      <c r="D141" s="166"/>
      <c r="E141" s="181"/>
      <c r="F141" s="167"/>
      <c r="G141" s="167"/>
      <c r="H141" s="151" t="s">
        <v>154</v>
      </c>
      <c r="I141" s="168">
        <f>I140/4</f>
        <v>8416000</v>
      </c>
    </row>
  </sheetData>
  <mergeCells count="8">
    <mergeCell ref="D5:I5"/>
    <mergeCell ref="D49:I49"/>
    <mergeCell ref="D65:I65"/>
    <mergeCell ref="D18:I18"/>
    <mergeCell ref="D81:I81"/>
    <mergeCell ref="D97:I97"/>
    <mergeCell ref="D113:I113"/>
    <mergeCell ref="D134:I134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5"/>
  <sheetViews>
    <sheetView topLeftCell="A25" workbookViewId="0">
      <selection activeCell="O72" sqref="O72"/>
    </sheetView>
  </sheetViews>
  <sheetFormatPr defaultColWidth="8" defaultRowHeight="15.75" customHeight="1" x14ac:dyDescent="0.25"/>
  <cols>
    <col min="1" max="1" width="9.140625" style="9" customWidth="1"/>
    <col min="2" max="2" width="3.85546875" style="9" customWidth="1"/>
    <col min="3" max="3" width="48.140625" style="9" customWidth="1"/>
    <col min="4" max="4" width="4.42578125" style="12" customWidth="1"/>
    <col min="5" max="5" width="4" style="10" customWidth="1"/>
    <col min="6" max="6" width="2" style="9" customWidth="1"/>
    <col min="7" max="7" width="5.140625" style="12" bestFit="1" customWidth="1"/>
    <col min="8" max="8" width="4.28515625" style="9" customWidth="1"/>
    <col min="9" max="9" width="2" style="9" customWidth="1"/>
    <col min="10" max="10" width="4" style="12" customWidth="1"/>
    <col min="11" max="11" width="4" style="10" customWidth="1"/>
    <col min="12" max="12" width="8.28515625" style="9" customWidth="1"/>
    <col min="13" max="13" width="8" style="9" customWidth="1"/>
    <col min="14" max="15" width="17" style="276" customWidth="1"/>
    <col min="16" max="16" width="18" style="14" bestFit="1" customWidth="1"/>
    <col min="17" max="17" width="2.42578125" style="14" customWidth="1"/>
    <col min="18" max="18" width="19.28515625" style="9" customWidth="1"/>
    <col min="19" max="16384" width="8" style="9"/>
  </cols>
  <sheetData>
    <row r="1" spans="1:18" ht="15.75" customHeight="1" x14ac:dyDescent="0.25">
      <c r="A1" s="361" t="s">
        <v>244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  <c r="O1" s="361"/>
      <c r="P1" s="361"/>
      <c r="Q1" s="200"/>
    </row>
    <row r="2" spans="1:18" ht="15.75" customHeight="1" x14ac:dyDescent="0.25">
      <c r="A2" s="361" t="s">
        <v>245</v>
      </c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200"/>
    </row>
    <row r="3" spans="1:18" ht="15.75" customHeight="1" x14ac:dyDescent="0.25">
      <c r="B3" s="11"/>
      <c r="C3" s="11"/>
      <c r="F3" s="11"/>
      <c r="I3" s="11"/>
      <c r="L3" s="11"/>
      <c r="M3" s="11"/>
      <c r="N3" s="228"/>
      <c r="O3" s="228"/>
    </row>
    <row r="4" spans="1:18" ht="15.75" customHeight="1" x14ac:dyDescent="0.25">
      <c r="A4" s="416" t="s">
        <v>14</v>
      </c>
      <c r="B4" s="418" t="s">
        <v>246</v>
      </c>
      <c r="C4" s="419"/>
      <c r="D4" s="419"/>
      <c r="E4" s="419"/>
      <c r="F4" s="419"/>
      <c r="G4" s="419"/>
      <c r="H4" s="419"/>
      <c r="I4" s="419"/>
      <c r="J4" s="419"/>
      <c r="K4" s="420"/>
      <c r="L4" s="416" t="s">
        <v>247</v>
      </c>
      <c r="M4" s="416" t="s">
        <v>11</v>
      </c>
      <c r="N4" s="416" t="s">
        <v>19</v>
      </c>
      <c r="O4" s="332"/>
      <c r="P4" s="424" t="s">
        <v>20</v>
      </c>
      <c r="Q4" s="229"/>
    </row>
    <row r="5" spans="1:18" ht="15.75" customHeight="1" x14ac:dyDescent="0.25">
      <c r="A5" s="417"/>
      <c r="B5" s="421"/>
      <c r="C5" s="422"/>
      <c r="D5" s="422"/>
      <c r="E5" s="422"/>
      <c r="F5" s="422"/>
      <c r="G5" s="422"/>
      <c r="H5" s="422"/>
      <c r="I5" s="422"/>
      <c r="J5" s="422"/>
      <c r="K5" s="423"/>
      <c r="L5" s="417"/>
      <c r="M5" s="417"/>
      <c r="N5" s="417"/>
      <c r="O5" s="333"/>
      <c r="P5" s="425"/>
      <c r="Q5" s="45"/>
    </row>
    <row r="6" spans="1:18" ht="15.75" customHeight="1" x14ac:dyDescent="0.25">
      <c r="A6" s="37"/>
      <c r="B6" s="230"/>
      <c r="C6" s="231"/>
      <c r="D6" s="232"/>
      <c r="E6" s="233"/>
      <c r="F6" s="231"/>
      <c r="G6" s="232"/>
      <c r="H6" s="231"/>
      <c r="I6" s="231"/>
      <c r="J6" s="232"/>
      <c r="L6" s="50"/>
      <c r="M6" s="234"/>
      <c r="N6" s="235"/>
      <c r="O6" s="334"/>
      <c r="P6" s="39"/>
      <c r="Q6" s="236"/>
    </row>
    <row r="7" spans="1:18" ht="15.75" customHeight="1" x14ac:dyDescent="0.25">
      <c r="A7" s="237">
        <v>522131</v>
      </c>
      <c r="B7" s="238" t="s">
        <v>142</v>
      </c>
      <c r="C7" s="239"/>
      <c r="D7" s="240"/>
      <c r="E7" s="241"/>
      <c r="F7" s="241"/>
      <c r="G7" s="242"/>
      <c r="H7" s="243"/>
      <c r="I7" s="244"/>
      <c r="J7" s="245"/>
      <c r="K7" s="246"/>
      <c r="L7" s="247"/>
      <c r="M7" s="248"/>
      <c r="N7" s="249"/>
      <c r="O7" s="335"/>
      <c r="P7" s="227">
        <f>P9</f>
        <v>2518057000</v>
      </c>
      <c r="Q7" s="250"/>
    </row>
    <row r="8" spans="1:18" ht="15.75" customHeight="1" x14ac:dyDescent="0.25">
      <c r="A8" s="24"/>
      <c r="B8" s="251"/>
      <c r="C8" s="252"/>
      <c r="D8" s="253"/>
      <c r="E8" s="254"/>
      <c r="F8" s="255"/>
      <c r="G8" s="253"/>
      <c r="H8" s="255"/>
      <c r="I8" s="255"/>
      <c r="J8" s="253"/>
      <c r="K8" s="254"/>
      <c r="L8" s="50"/>
      <c r="M8" s="256"/>
      <c r="N8" s="218"/>
      <c r="O8" s="336"/>
      <c r="P8" s="51"/>
    </row>
    <row r="9" spans="1:18" ht="15.75" customHeight="1" x14ac:dyDescent="0.25">
      <c r="A9" s="94"/>
      <c r="B9" s="257" t="s">
        <v>326</v>
      </c>
      <c r="C9" s="258"/>
      <c r="D9" s="277"/>
      <c r="E9" s="278"/>
      <c r="F9" s="279"/>
      <c r="G9" s="279"/>
      <c r="H9" s="279"/>
      <c r="I9" s="114"/>
      <c r="J9" s="117"/>
      <c r="K9" s="116"/>
      <c r="L9" s="259">
        <v>1</v>
      </c>
      <c r="M9" s="260" t="s">
        <v>248</v>
      </c>
      <c r="N9" s="261">
        <f>P11+P17</f>
        <v>2518057000</v>
      </c>
      <c r="O9" s="337"/>
      <c r="P9" s="111">
        <f>N9</f>
        <v>2518057000</v>
      </c>
      <c r="R9" s="81"/>
    </row>
    <row r="10" spans="1:18" ht="15.75" customHeight="1" x14ac:dyDescent="0.25">
      <c r="A10" s="24"/>
      <c r="B10" s="251"/>
      <c r="C10" s="65"/>
      <c r="D10" s="9"/>
      <c r="E10" s="273"/>
      <c r="F10" s="10"/>
      <c r="G10" s="10"/>
      <c r="H10" s="10"/>
      <c r="I10" s="45"/>
      <c r="J10" s="49"/>
      <c r="K10" s="48"/>
      <c r="L10" s="42"/>
      <c r="M10" s="280"/>
      <c r="N10" s="281"/>
      <c r="O10" s="338"/>
      <c r="P10" s="34"/>
      <c r="R10" s="276"/>
    </row>
    <row r="11" spans="1:18" ht="15.75" customHeight="1" x14ac:dyDescent="0.25">
      <c r="A11" s="24"/>
      <c r="B11" s="40"/>
      <c r="C11" s="264" t="s">
        <v>249</v>
      </c>
      <c r="D11" s="265"/>
      <c r="E11" s="266"/>
      <c r="F11" s="266"/>
      <c r="G11" s="267"/>
      <c r="H11" s="268"/>
      <c r="I11" s="22"/>
      <c r="J11" s="23"/>
      <c r="K11" s="22"/>
      <c r="L11" s="269"/>
      <c r="M11" s="270"/>
      <c r="N11" s="271"/>
      <c r="O11" s="339"/>
      <c r="P11" s="26">
        <f>SUM(P13:P15)</f>
        <v>480000000</v>
      </c>
      <c r="Q11" s="6"/>
      <c r="R11" s="276"/>
    </row>
    <row r="12" spans="1:18" ht="15.75" customHeight="1" x14ac:dyDescent="0.25">
      <c r="A12" s="24"/>
      <c r="B12" s="40"/>
      <c r="C12" s="264"/>
      <c r="D12" s="265"/>
      <c r="E12" s="266"/>
      <c r="F12" s="266"/>
      <c r="G12" s="267"/>
      <c r="H12" s="268"/>
      <c r="I12" s="22"/>
      <c r="J12" s="23"/>
      <c r="K12" s="22"/>
      <c r="L12" s="269"/>
      <c r="M12" s="270"/>
      <c r="N12" s="271"/>
      <c r="O12" s="339"/>
      <c r="P12" s="26"/>
      <c r="Q12" s="6"/>
      <c r="R12" s="276"/>
    </row>
    <row r="13" spans="1:18" ht="15.75" customHeight="1" x14ac:dyDescent="0.25">
      <c r="A13" s="24"/>
      <c r="B13" s="40"/>
      <c r="C13" s="9" t="s">
        <v>250</v>
      </c>
      <c r="D13" s="262">
        <v>1</v>
      </c>
      <c r="E13" s="10" t="s">
        <v>30</v>
      </c>
      <c r="F13" s="10" t="s">
        <v>31</v>
      </c>
      <c r="G13" s="12">
        <v>8</v>
      </c>
      <c r="H13" s="9" t="s">
        <v>239</v>
      </c>
      <c r="I13" s="2"/>
      <c r="J13" s="4"/>
      <c r="K13" s="2"/>
      <c r="L13" s="50">
        <f>G13*D13</f>
        <v>8</v>
      </c>
      <c r="M13" s="11" t="s">
        <v>251</v>
      </c>
      <c r="N13" s="263">
        <v>20000000</v>
      </c>
      <c r="O13" s="340"/>
      <c r="P13" s="51">
        <f>N13*L13</f>
        <v>160000000</v>
      </c>
      <c r="Q13" s="6"/>
    </row>
    <row r="14" spans="1:18" ht="15.75" customHeight="1" x14ac:dyDescent="0.25">
      <c r="A14" s="24"/>
      <c r="B14" s="40"/>
      <c r="C14" s="9" t="s">
        <v>252</v>
      </c>
      <c r="D14" s="262">
        <v>2</v>
      </c>
      <c r="E14" s="10" t="s">
        <v>30</v>
      </c>
      <c r="F14" s="10" t="s">
        <v>31</v>
      </c>
      <c r="G14" s="12">
        <v>8</v>
      </c>
      <c r="H14" s="9" t="s">
        <v>239</v>
      </c>
      <c r="I14" s="2"/>
      <c r="J14" s="4"/>
      <c r="K14" s="2"/>
      <c r="L14" s="50">
        <f>G14*D14</f>
        <v>16</v>
      </c>
      <c r="M14" s="11" t="s">
        <v>251</v>
      </c>
      <c r="N14" s="263">
        <v>17500000</v>
      </c>
      <c r="O14" s="340"/>
      <c r="P14" s="51">
        <f>N14*L14</f>
        <v>280000000</v>
      </c>
      <c r="Q14" s="6"/>
    </row>
    <row r="15" spans="1:18" ht="15.75" customHeight="1" x14ac:dyDescent="0.25">
      <c r="A15" s="24"/>
      <c r="B15" s="40"/>
      <c r="C15" s="9" t="s">
        <v>253</v>
      </c>
      <c r="D15" s="262">
        <v>1</v>
      </c>
      <c r="E15" s="10" t="s">
        <v>30</v>
      </c>
      <c r="F15" s="10" t="s">
        <v>31</v>
      </c>
      <c r="G15" s="12">
        <v>8</v>
      </c>
      <c r="H15" s="9" t="s">
        <v>239</v>
      </c>
      <c r="I15" s="2"/>
      <c r="J15" s="4"/>
      <c r="K15" s="2"/>
      <c r="L15" s="50">
        <f>G15*D15</f>
        <v>8</v>
      </c>
      <c r="M15" s="11" t="s">
        <v>251</v>
      </c>
      <c r="N15" s="263">
        <v>5000000</v>
      </c>
      <c r="O15" s="340"/>
      <c r="P15" s="51">
        <f>N15*L15</f>
        <v>40000000</v>
      </c>
      <c r="Q15" s="6"/>
    </row>
    <row r="16" spans="1:18" ht="15.75" customHeight="1" x14ac:dyDescent="0.25">
      <c r="A16" s="24"/>
      <c r="B16" s="40"/>
      <c r="D16" s="262"/>
      <c r="F16" s="10"/>
      <c r="I16" s="2"/>
      <c r="J16" s="4"/>
      <c r="K16" s="2"/>
      <c r="L16" s="50"/>
      <c r="M16" s="11"/>
      <c r="N16" s="263"/>
      <c r="O16" s="340"/>
      <c r="P16" s="34"/>
      <c r="Q16" s="6"/>
    </row>
    <row r="17" spans="1:17" ht="15.75" customHeight="1" x14ac:dyDescent="0.25">
      <c r="A17" s="24"/>
      <c r="B17" s="40"/>
      <c r="C17" s="264" t="s">
        <v>254</v>
      </c>
      <c r="D17" s="265"/>
      <c r="E17" s="266"/>
      <c r="F17" s="266"/>
      <c r="G17" s="267"/>
      <c r="H17" s="268"/>
      <c r="I17" s="22"/>
      <c r="J17" s="23"/>
      <c r="K17" s="22"/>
      <c r="L17" s="269"/>
      <c r="M17" s="270"/>
      <c r="N17" s="271"/>
      <c r="O17" s="339"/>
      <c r="P17" s="26">
        <f>P28+P18</f>
        <v>2038057000</v>
      </c>
      <c r="Q17" s="6"/>
    </row>
    <row r="18" spans="1:17" ht="15.75" customHeight="1" x14ac:dyDescent="0.25">
      <c r="A18" s="24"/>
      <c r="B18" s="40"/>
      <c r="C18" s="272" t="s">
        <v>255</v>
      </c>
      <c r="D18" s="262"/>
      <c r="F18" s="10"/>
      <c r="I18" s="2"/>
      <c r="J18" s="4"/>
      <c r="K18" s="2"/>
      <c r="L18" s="50"/>
      <c r="M18" s="11"/>
      <c r="N18" s="263"/>
      <c r="O18" s="340"/>
      <c r="P18" s="34">
        <f>SUM(P19:P25)</f>
        <v>42000000</v>
      </c>
      <c r="Q18" s="6"/>
    </row>
    <row r="19" spans="1:17" ht="15.75" customHeight="1" x14ac:dyDescent="0.25">
      <c r="A19" s="24"/>
      <c r="B19" s="40"/>
      <c r="C19" s="45" t="s">
        <v>37</v>
      </c>
      <c r="D19" s="49"/>
      <c r="E19" s="48"/>
      <c r="F19" s="47"/>
      <c r="G19" s="49">
        <v>8</v>
      </c>
      <c r="H19" s="45" t="s">
        <v>32</v>
      </c>
      <c r="I19" s="47"/>
      <c r="J19" s="49"/>
      <c r="K19" s="48"/>
      <c r="L19" s="50">
        <f t="shared" ref="L19:L25" si="0">G19</f>
        <v>8</v>
      </c>
      <c r="M19" s="273" t="s">
        <v>248</v>
      </c>
      <c r="N19" s="263">
        <v>1000000</v>
      </c>
      <c r="O19" s="340"/>
      <c r="P19" s="51">
        <f>N19*L19</f>
        <v>8000000</v>
      </c>
      <c r="Q19" s="9"/>
    </row>
    <row r="20" spans="1:17" ht="15.75" customHeight="1" x14ac:dyDescent="0.25">
      <c r="A20" s="24"/>
      <c r="B20" s="274"/>
      <c r="C20" s="45" t="s">
        <v>38</v>
      </c>
      <c r="D20" s="49"/>
      <c r="E20" s="48"/>
      <c r="F20" s="47"/>
      <c r="G20" s="49">
        <v>8</v>
      </c>
      <c r="H20" s="45" t="s">
        <v>32</v>
      </c>
      <c r="I20" s="47"/>
      <c r="J20" s="49"/>
      <c r="K20" s="48"/>
      <c r="L20" s="50">
        <f t="shared" si="0"/>
        <v>8</v>
      </c>
      <c r="M20" s="273" t="s">
        <v>248</v>
      </c>
      <c r="N20" s="263">
        <v>500000</v>
      </c>
      <c r="O20" s="340"/>
      <c r="P20" s="51">
        <f>N20*L20</f>
        <v>4000000</v>
      </c>
      <c r="Q20" s="9"/>
    </row>
    <row r="21" spans="1:17" ht="15.75" customHeight="1" x14ac:dyDescent="0.25">
      <c r="A21" s="24"/>
      <c r="B21" s="274"/>
      <c r="C21" s="45" t="s">
        <v>39</v>
      </c>
      <c r="D21" s="49"/>
      <c r="E21" s="48"/>
      <c r="F21" s="47"/>
      <c r="G21" s="49">
        <v>8</v>
      </c>
      <c r="H21" s="45" t="s">
        <v>32</v>
      </c>
      <c r="I21" s="47"/>
      <c r="J21" s="49"/>
      <c r="K21" s="48"/>
      <c r="L21" s="50">
        <f t="shared" si="0"/>
        <v>8</v>
      </c>
      <c r="M21" s="273" t="s">
        <v>248</v>
      </c>
      <c r="N21" s="263">
        <v>1000000</v>
      </c>
      <c r="O21" s="340"/>
      <c r="P21" s="51">
        <f>N21*L21</f>
        <v>8000000</v>
      </c>
      <c r="Q21" s="9"/>
    </row>
    <row r="22" spans="1:17" ht="15.75" customHeight="1" x14ac:dyDescent="0.25">
      <c r="A22" s="24"/>
      <c r="B22" s="274"/>
      <c r="C22" s="45" t="s">
        <v>256</v>
      </c>
      <c r="D22" s="49"/>
      <c r="E22" s="48"/>
      <c r="F22" s="47"/>
      <c r="G22" s="49">
        <v>8</v>
      </c>
      <c r="H22" s="45" t="s">
        <v>32</v>
      </c>
      <c r="I22" s="47"/>
      <c r="J22" s="49"/>
      <c r="K22" s="48"/>
      <c r="L22" s="50">
        <f t="shared" si="0"/>
        <v>8</v>
      </c>
      <c r="M22" s="273" t="s">
        <v>248</v>
      </c>
      <c r="N22" s="263">
        <v>1000000</v>
      </c>
      <c r="O22" s="340"/>
      <c r="P22" s="51">
        <f>N22*L22</f>
        <v>8000000</v>
      </c>
      <c r="Q22" s="9"/>
    </row>
    <row r="23" spans="1:17" ht="15.75" customHeight="1" x14ac:dyDescent="0.25">
      <c r="A23" s="24"/>
      <c r="B23" s="274"/>
      <c r="C23" s="45" t="s">
        <v>36</v>
      </c>
      <c r="D23" s="45"/>
      <c r="E23" s="45"/>
      <c r="F23" s="47"/>
      <c r="G23" s="45">
        <v>8</v>
      </c>
      <c r="H23" s="48" t="s">
        <v>32</v>
      </c>
      <c r="I23" s="47"/>
      <c r="J23" s="49"/>
      <c r="K23" s="48"/>
      <c r="L23" s="50">
        <f t="shared" si="0"/>
        <v>8</v>
      </c>
      <c r="M23" s="273" t="s">
        <v>248</v>
      </c>
      <c r="N23" s="263">
        <v>250000</v>
      </c>
      <c r="O23" s="340"/>
      <c r="P23" s="51">
        <f t="shared" ref="P23:P25" si="1">N23*L23</f>
        <v>2000000</v>
      </c>
      <c r="Q23" s="9"/>
    </row>
    <row r="24" spans="1:17" ht="15.75" customHeight="1" x14ac:dyDescent="0.25">
      <c r="A24" s="24"/>
      <c r="B24" s="274"/>
      <c r="C24" s="45" t="s">
        <v>261</v>
      </c>
      <c r="D24" s="45"/>
      <c r="E24" s="45"/>
      <c r="F24" s="47"/>
      <c r="G24" s="45">
        <v>8</v>
      </c>
      <c r="H24" s="48" t="s">
        <v>32</v>
      </c>
      <c r="I24" s="47"/>
      <c r="J24" s="49"/>
      <c r="K24" s="48"/>
      <c r="L24" s="50">
        <f t="shared" si="0"/>
        <v>8</v>
      </c>
      <c r="M24" s="273" t="s">
        <v>248</v>
      </c>
      <c r="N24" s="263">
        <v>250000</v>
      </c>
      <c r="O24" s="340"/>
      <c r="P24" s="51">
        <f t="shared" si="1"/>
        <v>2000000</v>
      </c>
      <c r="Q24" s="9"/>
    </row>
    <row r="25" spans="1:17" ht="15.75" customHeight="1" x14ac:dyDescent="0.25">
      <c r="A25" s="24"/>
      <c r="B25" s="274"/>
      <c r="C25" s="45" t="s">
        <v>262</v>
      </c>
      <c r="D25" s="45"/>
      <c r="E25" s="45"/>
      <c r="F25" s="47"/>
      <c r="G25" s="45">
        <v>1</v>
      </c>
      <c r="H25" s="48" t="s">
        <v>32</v>
      </c>
      <c r="I25" s="47"/>
      <c r="J25" s="49"/>
      <c r="K25" s="48"/>
      <c r="L25" s="50">
        <f t="shared" si="0"/>
        <v>1</v>
      </c>
      <c r="M25" s="273" t="s">
        <v>248</v>
      </c>
      <c r="N25" s="263">
        <f>10000000</f>
        <v>10000000</v>
      </c>
      <c r="O25" s="340"/>
      <c r="P25" s="51">
        <f t="shared" si="1"/>
        <v>10000000</v>
      </c>
      <c r="Q25" s="9"/>
    </row>
    <row r="26" spans="1:17" ht="15.75" customHeight="1" x14ac:dyDescent="0.25">
      <c r="A26" s="24"/>
      <c r="B26" s="274"/>
      <c r="C26" s="45" t="s">
        <v>328</v>
      </c>
      <c r="D26" s="45"/>
      <c r="E26" s="45"/>
      <c r="F26" s="47"/>
      <c r="G26" s="45">
        <v>1</v>
      </c>
      <c r="H26" s="48" t="s">
        <v>32</v>
      </c>
      <c r="I26" s="47"/>
      <c r="J26" s="49"/>
      <c r="K26" s="48"/>
      <c r="L26" s="50">
        <f>G26</f>
        <v>1</v>
      </c>
      <c r="M26" s="273" t="s">
        <v>248</v>
      </c>
      <c r="N26" s="263">
        <v>1000000</v>
      </c>
      <c r="O26" s="340"/>
      <c r="P26" s="51">
        <f t="shared" ref="P26" si="2">N26*L26</f>
        <v>1000000</v>
      </c>
      <c r="Q26" s="9"/>
    </row>
    <row r="27" spans="1:17" ht="15.75" customHeight="1" x14ac:dyDescent="0.25">
      <c r="A27" s="24"/>
      <c r="B27" s="274"/>
      <c r="C27" s="45"/>
      <c r="D27" s="49"/>
      <c r="E27" s="48"/>
      <c r="F27" s="47"/>
      <c r="G27" s="49"/>
      <c r="H27" s="45"/>
      <c r="I27" s="47"/>
      <c r="J27" s="49"/>
      <c r="K27" s="48"/>
      <c r="L27" s="50"/>
      <c r="M27" s="273"/>
      <c r="N27" s="263"/>
      <c r="O27" s="340"/>
      <c r="P27" s="51"/>
      <c r="Q27" s="9"/>
    </row>
    <row r="28" spans="1:17" ht="15.75" customHeight="1" x14ac:dyDescent="0.25">
      <c r="A28" s="24"/>
      <c r="B28" s="40"/>
      <c r="C28" s="272" t="s">
        <v>257</v>
      </c>
      <c r="D28" s="273"/>
      <c r="F28" s="10"/>
      <c r="G28" s="10"/>
      <c r="H28" s="10"/>
      <c r="I28" s="2"/>
      <c r="J28" s="4"/>
      <c r="K28" s="2"/>
      <c r="L28" s="50"/>
      <c r="M28" s="256"/>
      <c r="N28" s="263"/>
      <c r="O28" s="340"/>
      <c r="P28" s="34">
        <f>P29+P42+P83</f>
        <v>1996057000</v>
      </c>
      <c r="Q28" s="9"/>
    </row>
    <row r="29" spans="1:17" ht="15.75" customHeight="1" x14ac:dyDescent="0.25">
      <c r="A29" s="24"/>
      <c r="B29" s="40"/>
      <c r="C29" s="264" t="s">
        <v>327</v>
      </c>
      <c r="D29" s="273"/>
      <c r="F29" s="10"/>
      <c r="G29" s="10"/>
      <c r="H29" s="10"/>
      <c r="I29" s="2"/>
      <c r="J29" s="4"/>
      <c r="K29" s="2"/>
      <c r="L29" s="50"/>
      <c r="M29" s="11"/>
      <c r="N29" s="263"/>
      <c r="O29" s="340"/>
      <c r="P29" s="26">
        <f>SUM(P30:P40)</f>
        <v>299400000</v>
      </c>
      <c r="Q29" s="9"/>
    </row>
    <row r="30" spans="1:17" ht="15.75" customHeight="1" x14ac:dyDescent="0.25">
      <c r="A30" s="24"/>
      <c r="B30" s="40"/>
      <c r="C30" s="283" t="s">
        <v>40</v>
      </c>
      <c r="D30" s="45"/>
      <c r="E30" s="45"/>
      <c r="F30" s="47"/>
      <c r="G30" s="45"/>
      <c r="H30" s="48"/>
      <c r="I30" s="47"/>
      <c r="J30" s="49"/>
      <c r="K30" s="48"/>
      <c r="L30" s="50"/>
      <c r="M30" s="234"/>
      <c r="N30" s="235"/>
      <c r="O30" s="334"/>
      <c r="P30" s="34"/>
      <c r="Q30" s="9"/>
    </row>
    <row r="31" spans="1:17" ht="15.75" customHeight="1" x14ac:dyDescent="0.25">
      <c r="A31" s="24"/>
      <c r="B31" s="274"/>
      <c r="C31" s="45" t="s">
        <v>41</v>
      </c>
      <c r="D31" s="45">
        <v>4</v>
      </c>
      <c r="E31" s="45" t="s">
        <v>30</v>
      </c>
      <c r="F31" s="47" t="s">
        <v>31</v>
      </c>
      <c r="G31" s="45">
        <v>2</v>
      </c>
      <c r="H31" s="48" t="s">
        <v>42</v>
      </c>
      <c r="I31" s="47" t="s">
        <v>31</v>
      </c>
      <c r="J31" s="49">
        <v>6</v>
      </c>
      <c r="K31" s="48" t="s">
        <v>48</v>
      </c>
      <c r="L31" s="50">
        <f>J31*G31*D31</f>
        <v>48</v>
      </c>
      <c r="M31" s="234" t="s">
        <v>263</v>
      </c>
      <c r="N31" s="235">
        <v>1400000</v>
      </c>
      <c r="O31" s="334"/>
      <c r="P31" s="51">
        <f>N31*L31</f>
        <v>67200000</v>
      </c>
      <c r="Q31" s="9"/>
    </row>
    <row r="32" spans="1:17" ht="15.75" customHeight="1" x14ac:dyDescent="0.25">
      <c r="A32" s="24"/>
      <c r="B32" s="274"/>
      <c r="C32" s="45" t="s">
        <v>43</v>
      </c>
      <c r="D32" s="45">
        <v>2</v>
      </c>
      <c r="E32" s="45" t="s">
        <v>30</v>
      </c>
      <c r="F32" s="47" t="s">
        <v>31</v>
      </c>
      <c r="G32" s="45">
        <v>2</v>
      </c>
      <c r="H32" s="48" t="s">
        <v>42</v>
      </c>
      <c r="I32" s="47" t="s">
        <v>31</v>
      </c>
      <c r="J32" s="49">
        <v>6</v>
      </c>
      <c r="K32" s="48" t="s">
        <v>48</v>
      </c>
      <c r="L32" s="50">
        <f>J32*G32*D32</f>
        <v>24</v>
      </c>
      <c r="M32" s="234" t="s">
        <v>263</v>
      </c>
      <c r="N32" s="235">
        <v>700000</v>
      </c>
      <c r="O32" s="334"/>
      <c r="P32" s="51">
        <f>N32*L32</f>
        <v>16800000</v>
      </c>
      <c r="Q32" s="9"/>
    </row>
    <row r="33" spans="1:17" ht="15.75" customHeight="1" x14ac:dyDescent="0.25">
      <c r="A33" s="24"/>
      <c r="B33" s="40"/>
      <c r="C33" s="283" t="s">
        <v>264</v>
      </c>
      <c r="D33" s="49"/>
      <c r="E33" s="48"/>
      <c r="F33" s="47"/>
      <c r="G33" s="49"/>
      <c r="H33" s="45"/>
      <c r="I33" s="47"/>
      <c r="J33" s="49"/>
      <c r="K33" s="48"/>
      <c r="L33" s="50"/>
      <c r="M33" s="234"/>
      <c r="N33" s="235"/>
      <c r="O33" s="334"/>
      <c r="P33" s="34"/>
      <c r="Q33" s="9"/>
    </row>
    <row r="34" spans="1:17" ht="15.75" customHeight="1" x14ac:dyDescent="0.25">
      <c r="A34" s="37"/>
      <c r="B34" s="256"/>
      <c r="C34" s="45" t="s">
        <v>64</v>
      </c>
      <c r="D34" s="49">
        <v>2</v>
      </c>
      <c r="E34" s="48" t="s">
        <v>30</v>
      </c>
      <c r="F34" s="47" t="s">
        <v>31</v>
      </c>
      <c r="G34" s="49">
        <v>1</v>
      </c>
      <c r="H34" s="45" t="s">
        <v>47</v>
      </c>
      <c r="I34" s="47" t="s">
        <v>31</v>
      </c>
      <c r="J34" s="49">
        <v>6</v>
      </c>
      <c r="K34" s="48" t="s">
        <v>67</v>
      </c>
      <c r="L34" s="50">
        <f>D34*G34*J34</f>
        <v>12</v>
      </c>
      <c r="M34" s="234" t="s">
        <v>258</v>
      </c>
      <c r="N34" s="235">
        <v>6000000</v>
      </c>
      <c r="O34" s="334"/>
      <c r="P34" s="51">
        <f>N34*L34</f>
        <v>72000000</v>
      </c>
      <c r="Q34" s="9"/>
    </row>
    <row r="35" spans="1:17" ht="15.75" customHeight="1" x14ac:dyDescent="0.25">
      <c r="A35" s="37"/>
      <c r="B35" s="256"/>
      <c r="C35" s="45" t="s">
        <v>194</v>
      </c>
      <c r="D35" s="49">
        <v>2</v>
      </c>
      <c r="E35" s="48" t="s">
        <v>30</v>
      </c>
      <c r="F35" s="47" t="s">
        <v>31</v>
      </c>
      <c r="G35" s="49">
        <v>4</v>
      </c>
      <c r="H35" s="45" t="s">
        <v>33</v>
      </c>
      <c r="I35" s="47" t="s">
        <v>31</v>
      </c>
      <c r="J35" s="49">
        <v>6</v>
      </c>
      <c r="K35" s="48" t="s">
        <v>67</v>
      </c>
      <c r="L35" s="50">
        <f>D35*G35*J35</f>
        <v>48</v>
      </c>
      <c r="M35" s="234" t="s">
        <v>259</v>
      </c>
      <c r="N35" s="235">
        <v>400000</v>
      </c>
      <c r="O35" s="334"/>
      <c r="P35" s="51">
        <f>N35*L35</f>
        <v>19200000</v>
      </c>
      <c r="Q35" s="9"/>
    </row>
    <row r="36" spans="1:17" ht="15.75" customHeight="1" x14ac:dyDescent="0.25">
      <c r="A36" s="37"/>
      <c r="B36" s="40"/>
      <c r="C36" s="45" t="s">
        <v>61</v>
      </c>
      <c r="D36" s="49">
        <v>2</v>
      </c>
      <c r="E36" s="48" t="s">
        <v>30</v>
      </c>
      <c r="F36" s="47" t="s">
        <v>31</v>
      </c>
      <c r="G36" s="49">
        <v>3</v>
      </c>
      <c r="H36" s="45" t="s">
        <v>33</v>
      </c>
      <c r="I36" s="47" t="s">
        <v>31</v>
      </c>
      <c r="J36" s="49">
        <v>6</v>
      </c>
      <c r="K36" s="48" t="s">
        <v>67</v>
      </c>
      <c r="L36" s="50">
        <f>D36*G36*J36</f>
        <v>36</v>
      </c>
      <c r="M36" s="234" t="s">
        <v>259</v>
      </c>
      <c r="N36" s="235">
        <v>400000</v>
      </c>
      <c r="O36" s="334"/>
      <c r="P36" s="51">
        <f>N36*L36</f>
        <v>14400000</v>
      </c>
      <c r="Q36" s="9"/>
    </row>
    <row r="37" spans="1:17" ht="15.75" customHeight="1" x14ac:dyDescent="0.25">
      <c r="A37" s="37"/>
      <c r="B37" s="38"/>
      <c r="C37" s="284" t="s">
        <v>260</v>
      </c>
      <c r="D37" s="273"/>
      <c r="F37" s="10"/>
      <c r="G37" s="10"/>
      <c r="H37" s="10"/>
      <c r="I37" s="11"/>
      <c r="L37" s="50"/>
      <c r="M37" s="234"/>
      <c r="N37" s="235"/>
      <c r="O37" s="334"/>
      <c r="P37" s="34"/>
      <c r="Q37" s="9"/>
    </row>
    <row r="38" spans="1:17" ht="15.75" customHeight="1" x14ac:dyDescent="0.25">
      <c r="A38" s="37"/>
      <c r="B38" s="44"/>
      <c r="C38" s="45" t="s">
        <v>55</v>
      </c>
      <c r="D38" s="45">
        <v>30</v>
      </c>
      <c r="E38" s="45" t="s">
        <v>30</v>
      </c>
      <c r="F38" s="47" t="s">
        <v>31</v>
      </c>
      <c r="G38" s="45">
        <v>1</v>
      </c>
      <c r="H38" s="48" t="s">
        <v>33</v>
      </c>
      <c r="I38" s="47" t="s">
        <v>31</v>
      </c>
      <c r="J38" s="49">
        <v>6</v>
      </c>
      <c r="K38" s="48" t="s">
        <v>48</v>
      </c>
      <c r="L38" s="50">
        <f>D38*G38*J38</f>
        <v>180</v>
      </c>
      <c r="M38" s="234" t="s">
        <v>258</v>
      </c>
      <c r="N38" s="68">
        <v>330000</v>
      </c>
      <c r="O38" s="341"/>
      <c r="P38" s="51">
        <f>N38*L38</f>
        <v>59400000</v>
      </c>
      <c r="Q38" s="9"/>
    </row>
    <row r="39" spans="1:17" ht="15.75" customHeight="1" x14ac:dyDescent="0.25">
      <c r="A39" s="37"/>
      <c r="B39" s="40"/>
      <c r="C39" s="45" t="s">
        <v>46</v>
      </c>
      <c r="D39" s="45">
        <v>30</v>
      </c>
      <c r="E39" s="45" t="s">
        <v>30</v>
      </c>
      <c r="F39" s="45" t="s">
        <v>31</v>
      </c>
      <c r="G39" s="45">
        <v>1</v>
      </c>
      <c r="H39" s="45" t="s">
        <v>47</v>
      </c>
      <c r="I39" s="45" t="s">
        <v>31</v>
      </c>
      <c r="J39" s="45">
        <v>6</v>
      </c>
      <c r="K39" s="48" t="s">
        <v>48</v>
      </c>
      <c r="L39" s="50">
        <f>D39*G39*J39</f>
        <v>180</v>
      </c>
      <c r="M39" s="234" t="s">
        <v>258</v>
      </c>
      <c r="N39" s="68">
        <v>150000</v>
      </c>
      <c r="O39" s="341"/>
      <c r="P39" s="51">
        <f>N39*L39</f>
        <v>27000000</v>
      </c>
      <c r="Q39" s="9"/>
    </row>
    <row r="40" spans="1:17" ht="15.75" customHeight="1" x14ac:dyDescent="0.25">
      <c r="A40" s="37"/>
      <c r="B40" s="275"/>
      <c r="C40" s="45" t="s">
        <v>56</v>
      </c>
      <c r="D40" s="45">
        <v>30</v>
      </c>
      <c r="E40" s="45" t="s">
        <v>30</v>
      </c>
      <c r="F40" s="45" t="s">
        <v>31</v>
      </c>
      <c r="G40" s="45">
        <v>1</v>
      </c>
      <c r="H40" s="45" t="s">
        <v>33</v>
      </c>
      <c r="I40" s="45" t="s">
        <v>31</v>
      </c>
      <c r="J40" s="45">
        <v>6</v>
      </c>
      <c r="K40" s="48" t="s">
        <v>48</v>
      </c>
      <c r="L40" s="50">
        <f>D40*G40*J40</f>
        <v>180</v>
      </c>
      <c r="M40" s="234" t="s">
        <v>258</v>
      </c>
      <c r="N40" s="68">
        <v>130000</v>
      </c>
      <c r="O40" s="341"/>
      <c r="P40" s="51">
        <f>N40*L40</f>
        <v>23400000</v>
      </c>
      <c r="Q40" s="9"/>
    </row>
    <row r="41" spans="1:17" ht="15.75" customHeight="1" x14ac:dyDescent="0.25">
      <c r="A41" s="37"/>
      <c r="B41" s="275"/>
      <c r="C41" s="45"/>
      <c r="D41" s="45"/>
      <c r="E41" s="45"/>
      <c r="F41" s="45"/>
      <c r="G41" s="45"/>
      <c r="H41" s="45"/>
      <c r="I41" s="45"/>
      <c r="J41" s="45"/>
      <c r="K41" s="48"/>
      <c r="L41" s="50"/>
      <c r="M41" s="234"/>
      <c r="N41" s="68"/>
      <c r="O41" s="341"/>
      <c r="P41" s="51"/>
      <c r="Q41" s="9"/>
    </row>
    <row r="42" spans="1:17" ht="15.75" customHeight="1" x14ac:dyDescent="0.25">
      <c r="A42" s="37"/>
      <c r="B42" s="275"/>
      <c r="C42" s="285" t="s">
        <v>265</v>
      </c>
      <c r="D42" s="45"/>
      <c r="E42" s="45"/>
      <c r="F42" s="45"/>
      <c r="G42" s="45"/>
      <c r="H42" s="45"/>
      <c r="I42" s="45"/>
      <c r="J42" s="45"/>
      <c r="K42" s="48"/>
      <c r="L42" s="50"/>
      <c r="M42" s="234"/>
      <c r="N42" s="68"/>
      <c r="O42" s="341"/>
      <c r="P42" s="26">
        <f>SUM(P44:P81)</f>
        <v>300410000</v>
      </c>
      <c r="Q42" s="9"/>
    </row>
    <row r="43" spans="1:17" ht="15.75" customHeight="1" x14ac:dyDescent="0.25">
      <c r="A43" s="24"/>
      <c r="B43" s="40"/>
      <c r="C43" s="286" t="s">
        <v>28</v>
      </c>
      <c r="D43" s="287"/>
      <c r="E43" s="288"/>
      <c r="F43" s="287"/>
      <c r="G43" s="287"/>
      <c r="H43" s="287"/>
      <c r="I43" s="287"/>
      <c r="J43" s="287"/>
      <c r="K43" s="289"/>
      <c r="L43" s="290"/>
      <c r="M43" s="290"/>
      <c r="N43" s="290"/>
      <c r="O43" s="290"/>
      <c r="P43" s="291"/>
      <c r="Q43" s="9"/>
    </row>
    <row r="44" spans="1:17" ht="15.75" customHeight="1" x14ac:dyDescent="0.25">
      <c r="A44" s="24"/>
      <c r="B44" s="40"/>
      <c r="C44" s="292" t="s">
        <v>37</v>
      </c>
      <c r="D44" s="293">
        <v>15</v>
      </c>
      <c r="E44" s="293" t="s">
        <v>266</v>
      </c>
      <c r="F44" s="294" t="s">
        <v>31</v>
      </c>
      <c r="G44" s="292">
        <v>1</v>
      </c>
      <c r="H44" s="292" t="s">
        <v>248</v>
      </c>
      <c r="I44" s="292" t="s">
        <v>31</v>
      </c>
      <c r="J44" s="292">
        <v>1</v>
      </c>
      <c r="K44" s="295" t="s">
        <v>267</v>
      </c>
      <c r="L44" s="290">
        <f>+G44*D44*J44</f>
        <v>15</v>
      </c>
      <c r="M44" s="290" t="s">
        <v>268</v>
      </c>
      <c r="N44" s="296">
        <v>150000</v>
      </c>
      <c r="O44" s="296"/>
      <c r="P44" s="297">
        <f>L44*N44</f>
        <v>2250000</v>
      </c>
      <c r="Q44" s="9"/>
    </row>
    <row r="45" spans="1:17" ht="15.75" customHeight="1" x14ac:dyDescent="0.25">
      <c r="A45" s="24"/>
      <c r="B45" s="40"/>
      <c r="C45" s="292" t="s">
        <v>269</v>
      </c>
      <c r="D45" s="293">
        <v>15</v>
      </c>
      <c r="E45" s="293" t="s">
        <v>266</v>
      </c>
      <c r="F45" s="294" t="s">
        <v>31</v>
      </c>
      <c r="G45" s="292">
        <v>1</v>
      </c>
      <c r="H45" s="292" t="s">
        <v>248</v>
      </c>
      <c r="I45" s="292" t="s">
        <v>31</v>
      </c>
      <c r="J45" s="292">
        <v>1</v>
      </c>
      <c r="K45" s="295" t="s">
        <v>267</v>
      </c>
      <c r="L45" s="290">
        <f t="shared" ref="L45:L52" si="3">+G45*D45*J45</f>
        <v>15</v>
      </c>
      <c r="M45" s="290" t="s">
        <v>268</v>
      </c>
      <c r="N45" s="296">
        <v>150000</v>
      </c>
      <c r="O45" s="296"/>
      <c r="P45" s="297">
        <f>L45*N45</f>
        <v>2250000</v>
      </c>
      <c r="Q45" s="9"/>
    </row>
    <row r="46" spans="1:17" ht="15.75" customHeight="1" x14ac:dyDescent="0.25">
      <c r="A46" s="24"/>
      <c r="B46" s="40"/>
      <c r="C46" s="298" t="s">
        <v>270</v>
      </c>
      <c r="D46" s="293">
        <v>15</v>
      </c>
      <c r="E46" s="293" t="s">
        <v>266</v>
      </c>
      <c r="F46" s="294" t="s">
        <v>31</v>
      </c>
      <c r="G46" s="292">
        <v>2</v>
      </c>
      <c r="H46" s="292" t="s">
        <v>248</v>
      </c>
      <c r="I46" s="292" t="s">
        <v>31</v>
      </c>
      <c r="J46" s="292">
        <v>1</v>
      </c>
      <c r="K46" s="295" t="s">
        <v>267</v>
      </c>
      <c r="L46" s="290">
        <f t="shared" si="3"/>
        <v>30</v>
      </c>
      <c r="M46" s="290" t="s">
        <v>271</v>
      </c>
      <c r="N46" s="296">
        <v>75000</v>
      </c>
      <c r="O46" s="296"/>
      <c r="P46" s="297">
        <f>L46*N46</f>
        <v>2250000</v>
      </c>
      <c r="Q46" s="9"/>
    </row>
    <row r="47" spans="1:17" ht="15.75" customHeight="1" x14ac:dyDescent="0.25">
      <c r="A47" s="24"/>
      <c r="B47" s="40"/>
      <c r="C47" s="292" t="s">
        <v>272</v>
      </c>
      <c r="D47" s="293">
        <v>2</v>
      </c>
      <c r="E47" s="293" t="s">
        <v>273</v>
      </c>
      <c r="F47" s="292" t="s">
        <v>31</v>
      </c>
      <c r="G47" s="292">
        <v>1</v>
      </c>
      <c r="H47" s="292" t="s">
        <v>248</v>
      </c>
      <c r="I47" s="292" t="s">
        <v>31</v>
      </c>
      <c r="J47" s="292">
        <v>1</v>
      </c>
      <c r="K47" s="295" t="s">
        <v>267</v>
      </c>
      <c r="L47" s="290">
        <f t="shared" si="3"/>
        <v>2</v>
      </c>
      <c r="M47" s="290" t="s">
        <v>274</v>
      </c>
      <c r="N47" s="296">
        <v>300000</v>
      </c>
      <c r="O47" s="296"/>
      <c r="P47" s="297">
        <f t="shared" ref="P47:P52" si="4">L47*N47</f>
        <v>600000</v>
      </c>
      <c r="Q47" s="9"/>
    </row>
    <row r="48" spans="1:17" ht="15.75" customHeight="1" x14ac:dyDescent="0.25">
      <c r="A48" s="24"/>
      <c r="B48" s="40"/>
      <c r="C48" s="292" t="s">
        <v>275</v>
      </c>
      <c r="D48" s="293">
        <v>25</v>
      </c>
      <c r="E48" s="293" t="s">
        <v>266</v>
      </c>
      <c r="F48" s="292" t="s">
        <v>31</v>
      </c>
      <c r="G48" s="292">
        <v>2</v>
      </c>
      <c r="H48" s="292" t="s">
        <v>248</v>
      </c>
      <c r="I48" s="292" t="s">
        <v>31</v>
      </c>
      <c r="J48" s="292">
        <v>1</v>
      </c>
      <c r="K48" s="295" t="s">
        <v>267</v>
      </c>
      <c r="L48" s="290">
        <f t="shared" si="3"/>
        <v>50</v>
      </c>
      <c r="M48" s="290" t="s">
        <v>271</v>
      </c>
      <c r="N48" s="296">
        <v>25000</v>
      </c>
      <c r="O48" s="296"/>
      <c r="P48" s="297">
        <f t="shared" si="4"/>
        <v>1250000</v>
      </c>
      <c r="Q48" s="9"/>
    </row>
    <row r="49" spans="1:17" ht="15.75" customHeight="1" x14ac:dyDescent="0.25">
      <c r="A49" s="24"/>
      <c r="B49" s="40"/>
      <c r="C49" s="292" t="s">
        <v>276</v>
      </c>
      <c r="D49" s="299">
        <v>1</v>
      </c>
      <c r="E49" s="299" t="s">
        <v>248</v>
      </c>
      <c r="F49" s="300" t="s">
        <v>31</v>
      </c>
      <c r="G49" s="292">
        <v>1</v>
      </c>
      <c r="H49" s="292" t="s">
        <v>248</v>
      </c>
      <c r="I49" s="292" t="s">
        <v>31</v>
      </c>
      <c r="J49" s="292">
        <v>1</v>
      </c>
      <c r="K49" s="295" t="s">
        <v>267</v>
      </c>
      <c r="L49" s="290">
        <f t="shared" si="3"/>
        <v>1</v>
      </c>
      <c r="M49" s="290" t="s">
        <v>248</v>
      </c>
      <c r="N49" s="296">
        <v>500000</v>
      </c>
      <c r="O49" s="296"/>
      <c r="P49" s="297">
        <f t="shared" si="4"/>
        <v>500000</v>
      </c>
      <c r="Q49" s="9"/>
    </row>
    <row r="50" spans="1:17" ht="15.75" customHeight="1" x14ac:dyDescent="0.25">
      <c r="A50" s="24"/>
      <c r="B50" s="40"/>
      <c r="C50" s="292" t="s">
        <v>277</v>
      </c>
      <c r="D50" s="293">
        <v>25</v>
      </c>
      <c r="E50" s="293" t="s">
        <v>266</v>
      </c>
      <c r="F50" s="292" t="s">
        <v>31</v>
      </c>
      <c r="G50" s="292">
        <v>1</v>
      </c>
      <c r="H50" s="292" t="s">
        <v>248</v>
      </c>
      <c r="I50" s="292" t="s">
        <v>31</v>
      </c>
      <c r="J50" s="292">
        <v>1</v>
      </c>
      <c r="K50" s="295" t="s">
        <v>267</v>
      </c>
      <c r="L50" s="290">
        <f t="shared" si="3"/>
        <v>25</v>
      </c>
      <c r="M50" s="290" t="s">
        <v>271</v>
      </c>
      <c r="N50" s="296">
        <v>100000</v>
      </c>
      <c r="O50" s="296"/>
      <c r="P50" s="297">
        <f t="shared" si="4"/>
        <v>2500000</v>
      </c>
      <c r="Q50" s="9"/>
    </row>
    <row r="51" spans="1:17" ht="15.75" customHeight="1" x14ac:dyDescent="0.25">
      <c r="A51" s="24"/>
      <c r="B51" s="40"/>
      <c r="C51" s="292" t="s">
        <v>278</v>
      </c>
      <c r="D51" s="299">
        <v>1</v>
      </c>
      <c r="E51" s="299" t="s">
        <v>248</v>
      </c>
      <c r="F51" s="300" t="s">
        <v>31</v>
      </c>
      <c r="G51" s="292">
        <v>1</v>
      </c>
      <c r="H51" s="292" t="s">
        <v>248</v>
      </c>
      <c r="I51" s="292" t="s">
        <v>31</v>
      </c>
      <c r="J51" s="292">
        <v>1</v>
      </c>
      <c r="K51" s="295" t="s">
        <v>267</v>
      </c>
      <c r="L51" s="290">
        <f t="shared" si="3"/>
        <v>1</v>
      </c>
      <c r="M51" s="290" t="s">
        <v>279</v>
      </c>
      <c r="N51" s="296">
        <v>500000</v>
      </c>
      <c r="O51" s="296"/>
      <c r="P51" s="297">
        <f t="shared" si="4"/>
        <v>500000</v>
      </c>
      <c r="Q51" s="9"/>
    </row>
    <row r="52" spans="1:17" ht="15.75" customHeight="1" x14ac:dyDescent="0.25">
      <c r="A52" s="24"/>
      <c r="B52" s="40"/>
      <c r="C52" s="292" t="s">
        <v>280</v>
      </c>
      <c r="D52" s="293">
        <v>25</v>
      </c>
      <c r="E52" s="293" t="s">
        <v>266</v>
      </c>
      <c r="F52" s="294" t="s">
        <v>31</v>
      </c>
      <c r="G52" s="292">
        <v>6</v>
      </c>
      <c r="H52" s="292" t="s">
        <v>281</v>
      </c>
      <c r="I52" s="292" t="s">
        <v>31</v>
      </c>
      <c r="J52" s="292">
        <v>1</v>
      </c>
      <c r="K52" s="295" t="s">
        <v>267</v>
      </c>
      <c r="L52" s="290">
        <f t="shared" si="3"/>
        <v>150</v>
      </c>
      <c r="M52" s="290" t="s">
        <v>259</v>
      </c>
      <c r="N52" s="296">
        <v>215000</v>
      </c>
      <c r="O52" s="296"/>
      <c r="P52" s="297">
        <f t="shared" si="4"/>
        <v>32250000</v>
      </c>
      <c r="Q52" s="9"/>
    </row>
    <row r="53" spans="1:17" ht="15.75" customHeight="1" x14ac:dyDescent="0.25">
      <c r="A53" s="24"/>
      <c r="B53" s="40"/>
      <c r="C53" s="286" t="s">
        <v>282</v>
      </c>
      <c r="D53" s="288"/>
      <c r="E53" s="288"/>
      <c r="F53" s="287"/>
      <c r="G53" s="287"/>
      <c r="H53" s="287"/>
      <c r="I53" s="287"/>
      <c r="J53" s="287"/>
      <c r="K53" s="289"/>
      <c r="L53" s="290"/>
      <c r="M53" s="290"/>
      <c r="N53" s="290"/>
      <c r="O53" s="290"/>
      <c r="P53" s="301"/>
      <c r="Q53" s="9"/>
    </row>
    <row r="54" spans="1:17" ht="15.75" customHeight="1" x14ac:dyDescent="0.25">
      <c r="A54" s="24"/>
      <c r="B54" s="40"/>
      <c r="C54" s="292" t="s">
        <v>283</v>
      </c>
      <c r="D54" s="293">
        <v>4</v>
      </c>
      <c r="E54" s="293" t="s">
        <v>266</v>
      </c>
      <c r="F54" s="294" t="s">
        <v>31</v>
      </c>
      <c r="G54" s="292">
        <v>2</v>
      </c>
      <c r="H54" s="292" t="s">
        <v>284</v>
      </c>
      <c r="I54" s="294" t="s">
        <v>31</v>
      </c>
      <c r="J54" s="292">
        <v>6</v>
      </c>
      <c r="K54" s="295" t="s">
        <v>281</v>
      </c>
      <c r="L54" s="290">
        <f>+G54*D54*J54</f>
        <v>48</v>
      </c>
      <c r="M54" s="302" t="s">
        <v>284</v>
      </c>
      <c r="N54" s="296">
        <v>200000</v>
      </c>
      <c r="O54" s="296"/>
      <c r="P54" s="297">
        <f>L54*N54</f>
        <v>9600000</v>
      </c>
      <c r="Q54" s="9"/>
    </row>
    <row r="55" spans="1:17" ht="15.75" customHeight="1" x14ac:dyDescent="0.25">
      <c r="A55" s="24"/>
      <c r="B55" s="40"/>
      <c r="C55" s="292" t="s">
        <v>285</v>
      </c>
      <c r="D55" s="293">
        <v>4</v>
      </c>
      <c r="E55" s="293" t="s">
        <v>266</v>
      </c>
      <c r="F55" s="294" t="s">
        <v>31</v>
      </c>
      <c r="G55" s="292">
        <v>2</v>
      </c>
      <c r="H55" s="292" t="s">
        <v>284</v>
      </c>
      <c r="I55" s="294" t="s">
        <v>31</v>
      </c>
      <c r="J55" s="292">
        <v>6</v>
      </c>
      <c r="K55" s="295" t="s">
        <v>281</v>
      </c>
      <c r="L55" s="290">
        <f t="shared" ref="L55:L58" si="5">+G55*D55*J55</f>
        <v>48</v>
      </c>
      <c r="M55" s="302" t="s">
        <v>284</v>
      </c>
      <c r="N55" s="296">
        <v>60000</v>
      </c>
      <c r="O55" s="296"/>
      <c r="P55" s="297">
        <f>L55*N55</f>
        <v>2880000</v>
      </c>
      <c r="Q55" s="9"/>
    </row>
    <row r="56" spans="1:17" ht="15.75" customHeight="1" x14ac:dyDescent="0.25">
      <c r="A56" s="24"/>
      <c r="B56" s="40"/>
      <c r="C56" s="292" t="s">
        <v>286</v>
      </c>
      <c r="D56" s="293">
        <v>1</v>
      </c>
      <c r="E56" s="293" t="s">
        <v>266</v>
      </c>
      <c r="F56" s="294" t="s">
        <v>31</v>
      </c>
      <c r="G56" s="292">
        <v>1</v>
      </c>
      <c r="H56" s="292" t="s">
        <v>281</v>
      </c>
      <c r="I56" s="294" t="s">
        <v>31</v>
      </c>
      <c r="J56" s="292">
        <v>6</v>
      </c>
      <c r="K56" s="295" t="s">
        <v>281</v>
      </c>
      <c r="L56" s="290">
        <f t="shared" si="5"/>
        <v>6</v>
      </c>
      <c r="M56" s="302" t="s">
        <v>259</v>
      </c>
      <c r="N56" s="296">
        <v>200000</v>
      </c>
      <c r="O56" s="296"/>
      <c r="P56" s="297">
        <f>L56*N56</f>
        <v>1200000</v>
      </c>
      <c r="Q56" s="9"/>
    </row>
    <row r="57" spans="1:17" ht="15.75" customHeight="1" x14ac:dyDescent="0.25">
      <c r="A57" s="24"/>
      <c r="B57" s="40"/>
      <c r="C57" s="292" t="s">
        <v>329</v>
      </c>
      <c r="D57" s="293">
        <v>4</v>
      </c>
      <c r="E57" s="293" t="s">
        <v>266</v>
      </c>
      <c r="F57" s="294" t="s">
        <v>31</v>
      </c>
      <c r="G57" s="292">
        <v>2</v>
      </c>
      <c r="H57" s="292" t="s">
        <v>287</v>
      </c>
      <c r="I57" s="294" t="s">
        <v>31</v>
      </c>
      <c r="J57" s="292">
        <v>6</v>
      </c>
      <c r="K57" s="295" t="s">
        <v>281</v>
      </c>
      <c r="L57" s="290">
        <f t="shared" si="5"/>
        <v>48</v>
      </c>
      <c r="M57" s="302" t="s">
        <v>287</v>
      </c>
      <c r="N57" s="296">
        <v>100000</v>
      </c>
      <c r="O57" s="296"/>
      <c r="P57" s="297">
        <f>L57*N57</f>
        <v>4800000</v>
      </c>
      <c r="Q57" s="9"/>
    </row>
    <row r="58" spans="1:17" ht="15.75" customHeight="1" x14ac:dyDescent="0.25">
      <c r="A58" s="24"/>
      <c r="B58" s="40"/>
      <c r="C58" s="292" t="s">
        <v>288</v>
      </c>
      <c r="D58" s="293">
        <v>1</v>
      </c>
      <c r="E58" s="293" t="s">
        <v>266</v>
      </c>
      <c r="F58" s="292" t="s">
        <v>31</v>
      </c>
      <c r="G58" s="292">
        <v>20</v>
      </c>
      <c r="H58" s="292" t="s">
        <v>289</v>
      </c>
      <c r="I58" s="292" t="s">
        <v>31</v>
      </c>
      <c r="J58" s="292">
        <v>1</v>
      </c>
      <c r="K58" s="295" t="s">
        <v>281</v>
      </c>
      <c r="L58" s="290">
        <f t="shared" si="5"/>
        <v>20</v>
      </c>
      <c r="M58" s="290" t="s">
        <v>271</v>
      </c>
      <c r="N58" s="296">
        <v>10000</v>
      </c>
      <c r="O58" s="296"/>
      <c r="P58" s="297">
        <f>L58*N58</f>
        <v>200000</v>
      </c>
      <c r="Q58" s="9"/>
    </row>
    <row r="59" spans="1:17" ht="15.75" customHeight="1" x14ac:dyDescent="0.25">
      <c r="A59" s="24"/>
      <c r="B59" s="40"/>
      <c r="C59" s="303" t="s">
        <v>290</v>
      </c>
      <c r="D59" s="288"/>
      <c r="E59" s="288"/>
      <c r="F59" s="287"/>
      <c r="G59" s="287"/>
      <c r="H59" s="287"/>
      <c r="I59" s="287"/>
      <c r="J59" s="287"/>
      <c r="K59" s="289"/>
      <c r="L59" s="290"/>
      <c r="M59" s="290"/>
      <c r="N59" s="290"/>
      <c r="O59" s="290"/>
      <c r="P59" s="301"/>
      <c r="Q59" s="9"/>
    </row>
    <row r="60" spans="1:17" ht="15.75" customHeight="1" x14ac:dyDescent="0.25">
      <c r="A60" s="24"/>
      <c r="B60" s="40"/>
      <c r="C60" s="292" t="s">
        <v>291</v>
      </c>
      <c r="D60" s="293">
        <v>25</v>
      </c>
      <c r="E60" s="293" t="s">
        <v>266</v>
      </c>
      <c r="F60" s="294" t="s">
        <v>31</v>
      </c>
      <c r="G60" s="292">
        <v>6</v>
      </c>
      <c r="H60" s="292" t="s">
        <v>281</v>
      </c>
      <c r="I60" s="294" t="s">
        <v>31</v>
      </c>
      <c r="J60" s="292">
        <v>1</v>
      </c>
      <c r="K60" s="295" t="s">
        <v>267</v>
      </c>
      <c r="L60" s="290">
        <f>D60*G60*J60</f>
        <v>150</v>
      </c>
      <c r="M60" s="302" t="s">
        <v>259</v>
      </c>
      <c r="N60" s="296">
        <v>350000</v>
      </c>
      <c r="O60" s="296"/>
      <c r="P60" s="297">
        <f>L60*N60</f>
        <v>52500000</v>
      </c>
      <c r="Q60" s="9"/>
    </row>
    <row r="61" spans="1:17" ht="15.75" customHeight="1" x14ac:dyDescent="0.25">
      <c r="A61" s="24"/>
      <c r="B61" s="40"/>
      <c r="C61" s="292" t="s">
        <v>292</v>
      </c>
      <c r="D61" s="293">
        <v>6</v>
      </c>
      <c r="E61" s="293" t="s">
        <v>281</v>
      </c>
      <c r="F61" s="292" t="s">
        <v>31</v>
      </c>
      <c r="G61" s="292">
        <v>1</v>
      </c>
      <c r="H61" s="292" t="s">
        <v>248</v>
      </c>
      <c r="I61" s="292" t="s">
        <v>31</v>
      </c>
      <c r="J61" s="292">
        <v>1</v>
      </c>
      <c r="K61" s="295" t="s">
        <v>267</v>
      </c>
      <c r="L61" s="290">
        <f t="shared" ref="L61:L62" si="6">D61*G61*J61</f>
        <v>6</v>
      </c>
      <c r="M61" s="302" t="s">
        <v>281</v>
      </c>
      <c r="N61" s="296">
        <v>800000</v>
      </c>
      <c r="O61" s="296"/>
      <c r="P61" s="297">
        <f>L61*N61</f>
        <v>4800000</v>
      </c>
      <c r="Q61" s="9"/>
    </row>
    <row r="62" spans="1:17" ht="15.75" customHeight="1" x14ac:dyDescent="0.25">
      <c r="A62" s="24"/>
      <c r="B62" s="40"/>
      <c r="C62" s="292" t="s">
        <v>293</v>
      </c>
      <c r="D62" s="293">
        <v>2</v>
      </c>
      <c r="E62" s="293" t="s">
        <v>281</v>
      </c>
      <c r="F62" s="294" t="s">
        <v>31</v>
      </c>
      <c r="G62" s="292">
        <v>1</v>
      </c>
      <c r="H62" s="292" t="s">
        <v>248</v>
      </c>
      <c r="I62" s="294" t="s">
        <v>31</v>
      </c>
      <c r="J62" s="292">
        <v>1</v>
      </c>
      <c r="K62" s="295" t="s">
        <v>267</v>
      </c>
      <c r="L62" s="290">
        <f t="shared" si="6"/>
        <v>2</v>
      </c>
      <c r="M62" s="302" t="s">
        <v>281</v>
      </c>
      <c r="N62" s="296">
        <v>1000000</v>
      </c>
      <c r="O62" s="296"/>
      <c r="P62" s="297">
        <f>L62*N62</f>
        <v>2000000</v>
      </c>
      <c r="Q62" s="9"/>
    </row>
    <row r="63" spans="1:17" ht="15.75" customHeight="1" x14ac:dyDescent="0.25">
      <c r="A63" s="24"/>
      <c r="B63" s="40"/>
      <c r="C63" s="303" t="s">
        <v>40</v>
      </c>
      <c r="D63" s="293"/>
      <c r="E63" s="293"/>
      <c r="F63" s="292"/>
      <c r="G63" s="292"/>
      <c r="H63" s="292"/>
      <c r="I63" s="294"/>
      <c r="J63" s="292"/>
      <c r="K63" s="295"/>
      <c r="L63" s="290"/>
      <c r="M63" s="290"/>
      <c r="N63" s="296"/>
      <c r="O63" s="296"/>
      <c r="P63" s="301"/>
      <c r="Q63" s="9"/>
    </row>
    <row r="64" spans="1:17" ht="15.75" customHeight="1" x14ac:dyDescent="0.25">
      <c r="A64" s="24"/>
      <c r="B64" s="40"/>
      <c r="C64" s="292" t="s">
        <v>294</v>
      </c>
      <c r="D64" s="293">
        <v>4</v>
      </c>
      <c r="E64" s="293" t="s">
        <v>266</v>
      </c>
      <c r="F64" s="292" t="s">
        <v>31</v>
      </c>
      <c r="G64" s="292">
        <v>2</v>
      </c>
      <c r="H64" s="292" t="s">
        <v>284</v>
      </c>
      <c r="I64" s="292" t="s">
        <v>31</v>
      </c>
      <c r="J64" s="292">
        <v>6</v>
      </c>
      <c r="K64" s="295" t="s">
        <v>281</v>
      </c>
      <c r="L64" s="290">
        <f>D64*G64*J64</f>
        <v>48</v>
      </c>
      <c r="M64" s="290" t="s">
        <v>263</v>
      </c>
      <c r="N64" s="296">
        <v>1000000</v>
      </c>
      <c r="O64" s="296"/>
      <c r="P64" s="297">
        <f>L64*N64</f>
        <v>48000000</v>
      </c>
      <c r="Q64" s="9"/>
    </row>
    <row r="65" spans="1:17" ht="15.75" customHeight="1" x14ac:dyDescent="0.25">
      <c r="A65" s="24"/>
      <c r="B65" s="40"/>
      <c r="C65" s="298" t="s">
        <v>295</v>
      </c>
      <c r="D65" s="293">
        <v>2</v>
      </c>
      <c r="E65" s="293" t="s">
        <v>266</v>
      </c>
      <c r="F65" s="294" t="s">
        <v>31</v>
      </c>
      <c r="G65" s="292">
        <v>1</v>
      </c>
      <c r="H65" s="292" t="s">
        <v>284</v>
      </c>
      <c r="I65" s="292" t="s">
        <v>31</v>
      </c>
      <c r="J65" s="292">
        <v>2</v>
      </c>
      <c r="K65" s="295" t="s">
        <v>281</v>
      </c>
      <c r="L65" s="290">
        <f>D65*G65*J65</f>
        <v>4</v>
      </c>
      <c r="M65" s="302" t="s">
        <v>271</v>
      </c>
      <c r="N65" s="296">
        <v>1000000</v>
      </c>
      <c r="O65" s="296"/>
      <c r="P65" s="297">
        <f>L65*N65</f>
        <v>4000000</v>
      </c>
      <c r="Q65" s="9"/>
    </row>
    <row r="66" spans="1:17" ht="15.75" customHeight="1" x14ac:dyDescent="0.25">
      <c r="A66" s="24"/>
      <c r="B66" s="40"/>
      <c r="C66" s="303" t="s">
        <v>296</v>
      </c>
      <c r="D66" s="304"/>
      <c r="E66" s="304"/>
      <c r="F66" s="305"/>
      <c r="G66" s="305"/>
      <c r="H66" s="305"/>
      <c r="I66" s="305"/>
      <c r="J66" s="305"/>
      <c r="K66" s="306"/>
      <c r="L66" s="307"/>
      <c r="M66" s="307"/>
      <c r="N66" s="307"/>
      <c r="O66" s="307"/>
      <c r="P66" s="301"/>
      <c r="Q66" s="9"/>
    </row>
    <row r="67" spans="1:17" ht="15.75" customHeight="1" x14ac:dyDescent="0.25">
      <c r="A67" s="24"/>
      <c r="B67" s="40"/>
      <c r="C67" s="292" t="s">
        <v>297</v>
      </c>
      <c r="D67" s="304"/>
      <c r="E67" s="304"/>
      <c r="F67" s="305"/>
      <c r="G67" s="305"/>
      <c r="H67" s="305"/>
      <c r="I67" s="305"/>
      <c r="J67" s="305"/>
      <c r="K67" s="306"/>
      <c r="L67" s="307"/>
      <c r="M67" s="307"/>
      <c r="N67" s="307"/>
      <c r="O67" s="307"/>
      <c r="P67" s="291"/>
      <c r="Q67" s="9"/>
    </row>
    <row r="68" spans="1:17" ht="15.75" customHeight="1" x14ac:dyDescent="0.25">
      <c r="A68" s="24"/>
      <c r="B68" s="40"/>
      <c r="C68" s="292" t="s">
        <v>64</v>
      </c>
      <c r="D68" s="293">
        <v>15</v>
      </c>
      <c r="E68" s="293" t="s">
        <v>266</v>
      </c>
      <c r="F68" s="294" t="s">
        <v>31</v>
      </c>
      <c r="G68" s="292">
        <v>1</v>
      </c>
      <c r="H68" s="292" t="s">
        <v>298</v>
      </c>
      <c r="I68" s="294" t="s">
        <v>31</v>
      </c>
      <c r="J68" s="292">
        <v>1</v>
      </c>
      <c r="K68" s="295" t="s">
        <v>267</v>
      </c>
      <c r="L68" s="290">
        <f>+J68*G68*D68</f>
        <v>15</v>
      </c>
      <c r="M68" s="302" t="s">
        <v>258</v>
      </c>
      <c r="N68" s="296">
        <v>3000000</v>
      </c>
      <c r="O68" s="296"/>
      <c r="P68" s="297">
        <f>L68*N68</f>
        <v>45000000</v>
      </c>
      <c r="Q68" s="9"/>
    </row>
    <row r="69" spans="1:17" ht="15.75" customHeight="1" x14ac:dyDescent="0.25">
      <c r="A69" s="24"/>
      <c r="B69" s="40"/>
      <c r="C69" s="292" t="s">
        <v>194</v>
      </c>
      <c r="D69" s="293">
        <v>15</v>
      </c>
      <c r="E69" s="293" t="s">
        <v>266</v>
      </c>
      <c r="F69" s="294" t="s">
        <v>31</v>
      </c>
      <c r="G69" s="292">
        <v>2</v>
      </c>
      <c r="H69" s="292" t="s">
        <v>281</v>
      </c>
      <c r="I69" s="294" t="s">
        <v>31</v>
      </c>
      <c r="J69" s="292">
        <v>1</v>
      </c>
      <c r="K69" s="295" t="s">
        <v>267</v>
      </c>
      <c r="L69" s="290">
        <f>+J69*G69*D69</f>
        <v>30</v>
      </c>
      <c r="M69" s="302" t="s">
        <v>259</v>
      </c>
      <c r="N69" s="296">
        <v>400000</v>
      </c>
      <c r="O69" s="296"/>
      <c r="P69" s="297">
        <f>L69*N69</f>
        <v>12000000</v>
      </c>
      <c r="Q69" s="9"/>
    </row>
    <row r="70" spans="1:17" ht="15.75" customHeight="1" x14ac:dyDescent="0.25">
      <c r="A70" s="24"/>
      <c r="B70" s="40"/>
      <c r="C70" s="292" t="s">
        <v>299</v>
      </c>
      <c r="D70" s="293"/>
      <c r="E70" s="293"/>
      <c r="F70" s="294"/>
      <c r="G70" s="292"/>
      <c r="H70" s="292"/>
      <c r="I70" s="294"/>
      <c r="J70" s="292"/>
      <c r="K70" s="295"/>
      <c r="L70" s="290"/>
      <c r="M70" s="302"/>
      <c r="N70" s="296"/>
      <c r="O70" s="296"/>
      <c r="P70" s="297"/>
      <c r="Q70" s="9"/>
    </row>
    <row r="71" spans="1:17" ht="15.75" customHeight="1" x14ac:dyDescent="0.25">
      <c r="A71" s="24"/>
      <c r="B71" s="40"/>
      <c r="C71" s="292" t="s">
        <v>64</v>
      </c>
      <c r="D71" s="293">
        <v>10</v>
      </c>
      <c r="E71" s="293" t="s">
        <v>266</v>
      </c>
      <c r="F71" s="294" t="s">
        <v>31</v>
      </c>
      <c r="G71" s="292">
        <v>1</v>
      </c>
      <c r="H71" s="292" t="s">
        <v>298</v>
      </c>
      <c r="I71" s="294" t="s">
        <v>31</v>
      </c>
      <c r="J71" s="292">
        <v>1</v>
      </c>
      <c r="K71" s="295" t="s">
        <v>267</v>
      </c>
      <c r="L71" s="290">
        <f>+J71*G71*D71</f>
        <v>10</v>
      </c>
      <c r="M71" s="302" t="s">
        <v>258</v>
      </c>
      <c r="N71" s="296">
        <v>3000000</v>
      </c>
      <c r="O71" s="296"/>
      <c r="P71" s="297">
        <f>L71*N71</f>
        <v>30000000</v>
      </c>
      <c r="Q71" s="9"/>
    </row>
    <row r="72" spans="1:17" ht="15.75" customHeight="1" x14ac:dyDescent="0.25">
      <c r="A72" s="24"/>
      <c r="B72" s="40"/>
      <c r="C72" s="292" t="s">
        <v>194</v>
      </c>
      <c r="D72" s="293">
        <v>10</v>
      </c>
      <c r="E72" s="293" t="s">
        <v>266</v>
      </c>
      <c r="F72" s="294" t="s">
        <v>31</v>
      </c>
      <c r="G72" s="292">
        <v>2</v>
      </c>
      <c r="H72" s="292" t="s">
        <v>281</v>
      </c>
      <c r="I72" s="294" t="s">
        <v>31</v>
      </c>
      <c r="J72" s="292">
        <v>1</v>
      </c>
      <c r="K72" s="295" t="s">
        <v>267</v>
      </c>
      <c r="L72" s="290">
        <f>+J72*G72*D72</f>
        <v>20</v>
      </c>
      <c r="M72" s="302" t="s">
        <v>259</v>
      </c>
      <c r="N72" s="296">
        <v>400000</v>
      </c>
      <c r="O72" s="296"/>
      <c r="P72" s="297">
        <f>L72*N72</f>
        <v>8000000</v>
      </c>
      <c r="Q72" s="9"/>
    </row>
    <row r="73" spans="1:17" ht="15.75" customHeight="1" x14ac:dyDescent="0.25">
      <c r="A73" s="24"/>
      <c r="B73" s="40"/>
      <c r="C73" s="303" t="s">
        <v>45</v>
      </c>
      <c r="D73" s="288"/>
      <c r="E73" s="288"/>
      <c r="F73" s="287"/>
      <c r="G73" s="287"/>
      <c r="H73" s="287"/>
      <c r="I73" s="287"/>
      <c r="J73" s="287"/>
      <c r="K73" s="289"/>
      <c r="L73" s="290"/>
      <c r="M73" s="290"/>
      <c r="N73" s="290"/>
      <c r="O73" s="290"/>
      <c r="P73" s="301"/>
      <c r="Q73" s="9"/>
    </row>
    <row r="74" spans="1:17" ht="15.75" customHeight="1" x14ac:dyDescent="0.25">
      <c r="A74" s="24"/>
      <c r="B74" s="40"/>
      <c r="C74" s="308" t="s">
        <v>331</v>
      </c>
      <c r="D74" s="293"/>
      <c r="E74" s="293"/>
      <c r="F74" s="292"/>
      <c r="G74" s="292"/>
      <c r="H74" s="292"/>
      <c r="I74" s="292"/>
      <c r="J74" s="292"/>
      <c r="K74" s="295"/>
      <c r="L74" s="290"/>
      <c r="M74" s="290"/>
      <c r="N74" s="296"/>
      <c r="O74" s="296"/>
      <c r="P74" s="291"/>
      <c r="Q74" s="9"/>
    </row>
    <row r="75" spans="1:17" ht="15.75" customHeight="1" x14ac:dyDescent="0.25">
      <c r="A75" s="24"/>
      <c r="B75" s="40"/>
      <c r="C75" s="292" t="s">
        <v>330</v>
      </c>
      <c r="D75" s="293">
        <v>15</v>
      </c>
      <c r="E75" s="293" t="s">
        <v>266</v>
      </c>
      <c r="F75" s="294" t="s">
        <v>31</v>
      </c>
      <c r="G75" s="292">
        <f>+G49</f>
        <v>1</v>
      </c>
      <c r="H75" s="292" t="s">
        <v>298</v>
      </c>
      <c r="I75" s="294" t="s">
        <v>31</v>
      </c>
      <c r="J75" s="292">
        <v>6</v>
      </c>
      <c r="K75" s="295" t="s">
        <v>334</v>
      </c>
      <c r="L75" s="290">
        <f>+J75*G75*D75</f>
        <v>90</v>
      </c>
      <c r="M75" s="290" t="s">
        <v>258</v>
      </c>
      <c r="N75" s="296">
        <v>150000</v>
      </c>
      <c r="O75" s="296"/>
      <c r="P75" s="297">
        <f t="shared" ref="P75" si="7">L75*N75</f>
        <v>13500000</v>
      </c>
      <c r="Q75" s="9"/>
    </row>
    <row r="76" spans="1:17" ht="15.75" customHeight="1" x14ac:dyDescent="0.25">
      <c r="A76" s="24"/>
      <c r="B76" s="40"/>
      <c r="C76" s="292" t="s">
        <v>301</v>
      </c>
      <c r="D76" s="293">
        <v>1</v>
      </c>
      <c r="E76" s="293" t="s">
        <v>266</v>
      </c>
      <c r="F76" s="294" t="s">
        <v>31</v>
      </c>
      <c r="G76" s="292">
        <v>1</v>
      </c>
      <c r="H76" s="292" t="s">
        <v>298</v>
      </c>
      <c r="I76" s="294" t="s">
        <v>31</v>
      </c>
      <c r="J76" s="292">
        <v>1</v>
      </c>
      <c r="K76" s="295" t="s">
        <v>298</v>
      </c>
      <c r="L76" s="290">
        <f t="shared" ref="L76" si="8">+J76*G76*D76</f>
        <v>1</v>
      </c>
      <c r="M76" s="290" t="s">
        <v>258</v>
      </c>
      <c r="N76" s="296">
        <v>150000</v>
      </c>
      <c r="O76" s="296"/>
      <c r="P76" s="297">
        <f>L76*N76</f>
        <v>150000</v>
      </c>
      <c r="Q76" s="9"/>
    </row>
    <row r="77" spans="1:17" ht="15.75" customHeight="1" x14ac:dyDescent="0.25">
      <c r="A77" s="24"/>
      <c r="B77" s="40"/>
      <c r="C77" s="309" t="s">
        <v>332</v>
      </c>
      <c r="D77" s="293">
        <v>15</v>
      </c>
      <c r="E77" s="293" t="s">
        <v>266</v>
      </c>
      <c r="F77" s="294" t="s">
        <v>31</v>
      </c>
      <c r="G77" s="292">
        <v>1</v>
      </c>
      <c r="H77" s="292" t="s">
        <v>281</v>
      </c>
      <c r="I77" s="294" t="s">
        <v>31</v>
      </c>
      <c r="J77" s="292">
        <v>6</v>
      </c>
      <c r="K77" s="295" t="s">
        <v>281</v>
      </c>
      <c r="L77" s="290">
        <f>D77*G77*J77</f>
        <v>90</v>
      </c>
      <c r="M77" s="290" t="s">
        <v>259</v>
      </c>
      <c r="N77" s="296">
        <v>130000</v>
      </c>
      <c r="O77" s="296"/>
      <c r="P77" s="297">
        <f>L77*N77</f>
        <v>11700000</v>
      </c>
      <c r="Q77" s="9"/>
    </row>
    <row r="78" spans="1:17" ht="15.75" customHeight="1" x14ac:dyDescent="0.25">
      <c r="A78" s="24"/>
      <c r="B78" s="40"/>
      <c r="C78" s="309" t="s">
        <v>333</v>
      </c>
      <c r="D78" s="293">
        <v>1</v>
      </c>
      <c r="E78" s="293" t="s">
        <v>266</v>
      </c>
      <c r="F78" s="294" t="s">
        <v>31</v>
      </c>
      <c r="G78" s="292">
        <v>1</v>
      </c>
      <c r="H78" s="292" t="s">
        <v>281</v>
      </c>
      <c r="I78" s="294" t="s">
        <v>31</v>
      </c>
      <c r="J78" s="292">
        <v>1</v>
      </c>
      <c r="K78" s="295" t="s">
        <v>281</v>
      </c>
      <c r="L78" s="290">
        <f>D78*G78*J78</f>
        <v>1</v>
      </c>
      <c r="M78" s="290" t="s">
        <v>259</v>
      </c>
      <c r="N78" s="296">
        <v>130000</v>
      </c>
      <c r="O78" s="296"/>
      <c r="P78" s="297">
        <f>L78*N78</f>
        <v>130000</v>
      </c>
      <c r="Q78" s="9"/>
    </row>
    <row r="79" spans="1:17" ht="15.75" customHeight="1" x14ac:dyDescent="0.25">
      <c r="A79" s="24"/>
      <c r="B79" s="40"/>
      <c r="C79" s="308" t="s">
        <v>27</v>
      </c>
      <c r="D79" s="293"/>
      <c r="E79" s="293"/>
      <c r="F79" s="294"/>
      <c r="G79" s="292"/>
      <c r="H79" s="292"/>
      <c r="I79" s="294"/>
      <c r="J79" s="292"/>
      <c r="K79" s="295"/>
      <c r="L79" s="290"/>
      <c r="M79" s="290"/>
      <c r="N79" s="296"/>
      <c r="O79" s="296"/>
      <c r="P79" s="297"/>
      <c r="Q79" s="9"/>
    </row>
    <row r="80" spans="1:17" ht="15.75" customHeight="1" x14ac:dyDescent="0.25">
      <c r="A80" s="24"/>
      <c r="B80" s="40"/>
      <c r="C80" s="292" t="s">
        <v>302</v>
      </c>
      <c r="D80" s="293">
        <v>10</v>
      </c>
      <c r="E80" s="293" t="s">
        <v>266</v>
      </c>
      <c r="F80" s="292" t="s">
        <v>31</v>
      </c>
      <c r="G80" s="292">
        <v>2</v>
      </c>
      <c r="H80" s="292" t="s">
        <v>298</v>
      </c>
      <c r="I80" s="292" t="s">
        <v>31</v>
      </c>
      <c r="J80" s="292">
        <v>1</v>
      </c>
      <c r="K80" s="295" t="s">
        <v>267</v>
      </c>
      <c r="L80" s="290">
        <f>+J80*G80*D80</f>
        <v>20</v>
      </c>
      <c r="M80" s="290" t="s">
        <v>258</v>
      </c>
      <c r="N80" s="296">
        <v>150000</v>
      </c>
      <c r="O80" s="296"/>
      <c r="P80" s="297">
        <f>L80*N80</f>
        <v>3000000</v>
      </c>
      <c r="Q80" s="9"/>
    </row>
    <row r="81" spans="1:17" ht="15.75" customHeight="1" x14ac:dyDescent="0.25">
      <c r="A81" s="24"/>
      <c r="B81" s="40"/>
      <c r="C81" s="309" t="s">
        <v>303</v>
      </c>
      <c r="D81" s="293">
        <v>10</v>
      </c>
      <c r="E81" s="293" t="s">
        <v>266</v>
      </c>
      <c r="F81" s="294" t="s">
        <v>31</v>
      </c>
      <c r="G81" s="292">
        <v>2</v>
      </c>
      <c r="H81" s="292" t="s">
        <v>281</v>
      </c>
      <c r="I81" s="294" t="s">
        <v>31</v>
      </c>
      <c r="J81" s="292">
        <v>1</v>
      </c>
      <c r="K81" s="295" t="s">
        <v>267</v>
      </c>
      <c r="L81" s="290">
        <f>D81*G81*J81</f>
        <v>20</v>
      </c>
      <c r="M81" s="290" t="s">
        <v>259</v>
      </c>
      <c r="N81" s="296">
        <v>130000</v>
      </c>
      <c r="O81" s="296"/>
      <c r="P81" s="297">
        <f>L81*N81</f>
        <v>2600000</v>
      </c>
      <c r="Q81" s="9"/>
    </row>
    <row r="82" spans="1:17" ht="15.75" customHeight="1" x14ac:dyDescent="0.25">
      <c r="A82" s="24"/>
      <c r="B82" s="40"/>
      <c r="C82" s="309"/>
      <c r="D82" s="293"/>
      <c r="E82" s="293"/>
      <c r="F82" s="294"/>
      <c r="G82" s="292"/>
      <c r="H82" s="292"/>
      <c r="I82" s="294"/>
      <c r="J82" s="292"/>
      <c r="K82" s="293"/>
      <c r="L82" s="290"/>
      <c r="M82" s="310"/>
      <c r="N82" s="296"/>
      <c r="O82" s="342"/>
      <c r="P82" s="311"/>
      <c r="Q82" s="9"/>
    </row>
    <row r="83" spans="1:17" ht="15.75" customHeight="1" x14ac:dyDescent="0.25">
      <c r="A83" s="37"/>
      <c r="B83" s="40"/>
      <c r="C83" s="264" t="s">
        <v>304</v>
      </c>
      <c r="D83" s="11"/>
      <c r="F83" s="10"/>
      <c r="G83" s="10"/>
      <c r="H83" s="10"/>
      <c r="I83" s="10"/>
      <c r="K83" s="312"/>
      <c r="L83" s="313"/>
      <c r="M83" s="234"/>
      <c r="N83" s="235"/>
      <c r="O83" s="334"/>
      <c r="P83" s="26">
        <f>SUM(P85:P122)</f>
        <v>1396247000</v>
      </c>
      <c r="Q83" s="9"/>
    </row>
    <row r="84" spans="1:17" ht="15.75" customHeight="1" x14ac:dyDescent="0.25">
      <c r="A84" s="37"/>
      <c r="B84" s="40"/>
      <c r="C84" s="282" t="s">
        <v>305</v>
      </c>
      <c r="D84" s="11"/>
      <c r="F84" s="10"/>
      <c r="G84" s="10"/>
      <c r="H84" s="10"/>
      <c r="I84" s="10"/>
      <c r="L84" s="50"/>
      <c r="M84" s="273"/>
      <c r="N84" s="235"/>
      <c r="O84" s="334"/>
      <c r="P84" s="34"/>
      <c r="Q84" s="9"/>
    </row>
    <row r="85" spans="1:17" ht="15.75" customHeight="1" x14ac:dyDescent="0.25">
      <c r="A85" s="37"/>
      <c r="B85" s="40"/>
      <c r="C85" s="45" t="s">
        <v>306</v>
      </c>
      <c r="D85" s="45"/>
      <c r="E85" s="45"/>
      <c r="F85" s="47"/>
      <c r="G85" s="45">
        <v>2</v>
      </c>
      <c r="H85" s="48" t="s">
        <v>32</v>
      </c>
      <c r="I85" s="47"/>
      <c r="J85" s="49"/>
      <c r="K85" s="48"/>
      <c r="L85" s="50">
        <f>G85</f>
        <v>2</v>
      </c>
      <c r="M85" s="273" t="s">
        <v>248</v>
      </c>
      <c r="N85" s="263">
        <v>250000</v>
      </c>
      <c r="O85" s="340"/>
      <c r="P85" s="51">
        <f t="shared" ref="P85:P86" si="9">N85*L85</f>
        <v>500000</v>
      </c>
      <c r="Q85" s="9"/>
    </row>
    <row r="86" spans="1:17" ht="15.75" customHeight="1" x14ac:dyDescent="0.25">
      <c r="A86" s="24"/>
      <c r="B86" s="274"/>
      <c r="C86" s="45" t="s">
        <v>335</v>
      </c>
      <c r="D86" s="45"/>
      <c r="E86" s="45"/>
      <c r="F86" s="47"/>
      <c r="G86" s="45">
        <v>1</v>
      </c>
      <c r="H86" s="48" t="s">
        <v>32</v>
      </c>
      <c r="I86" s="47" t="s">
        <v>31</v>
      </c>
      <c r="J86" s="49">
        <v>2</v>
      </c>
      <c r="K86" s="48" t="s">
        <v>67</v>
      </c>
      <c r="L86" s="50">
        <f>G86*J86</f>
        <v>2</v>
      </c>
      <c r="M86" s="273" t="s">
        <v>248</v>
      </c>
      <c r="N86" s="263">
        <v>10000000</v>
      </c>
      <c r="O86" s="340"/>
      <c r="P86" s="51">
        <f t="shared" si="9"/>
        <v>20000000</v>
      </c>
      <c r="Q86" s="9"/>
    </row>
    <row r="87" spans="1:17" ht="15.75" customHeight="1" x14ac:dyDescent="0.25">
      <c r="A87" s="24"/>
      <c r="B87" s="274"/>
      <c r="C87" s="284" t="s">
        <v>336</v>
      </c>
      <c r="D87" s="45"/>
      <c r="E87" s="45"/>
      <c r="F87" s="47"/>
      <c r="G87" s="45"/>
      <c r="H87" s="48"/>
      <c r="I87" s="47"/>
      <c r="J87" s="49"/>
      <c r="K87" s="314"/>
      <c r="L87" s="313"/>
      <c r="M87" s="234"/>
      <c r="N87" s="235"/>
      <c r="O87" s="334"/>
      <c r="P87" s="51"/>
      <c r="Q87" s="9"/>
    </row>
    <row r="88" spans="1:17" ht="15.75" customHeight="1" x14ac:dyDescent="0.25">
      <c r="A88" s="37"/>
      <c r="B88" s="40"/>
      <c r="C88" s="45" t="s">
        <v>307</v>
      </c>
      <c r="D88" s="45"/>
      <c r="E88" s="45"/>
      <c r="F88" s="47"/>
      <c r="G88" s="45">
        <v>1</v>
      </c>
      <c r="H88" s="48" t="s">
        <v>32</v>
      </c>
      <c r="I88" s="47"/>
      <c r="J88" s="49"/>
      <c r="K88" s="48"/>
      <c r="L88" s="50">
        <f>G88</f>
        <v>1</v>
      </c>
      <c r="M88" s="273" t="s">
        <v>248</v>
      </c>
      <c r="N88" s="263">
        <v>1000000</v>
      </c>
      <c r="O88" s="340"/>
      <c r="P88" s="51">
        <f>N88*L88</f>
        <v>1000000</v>
      </c>
      <c r="Q88" s="9"/>
    </row>
    <row r="89" spans="1:17" ht="15.75" customHeight="1" x14ac:dyDescent="0.25">
      <c r="A89" s="37"/>
      <c r="B89" s="40"/>
      <c r="C89" s="283" t="s">
        <v>337</v>
      </c>
      <c r="D89" s="45"/>
      <c r="E89" s="45"/>
      <c r="F89" s="47"/>
      <c r="G89" s="45"/>
      <c r="H89" s="48"/>
      <c r="I89" s="47"/>
      <c r="J89" s="49"/>
      <c r="K89" s="48"/>
      <c r="L89" s="50"/>
      <c r="M89" s="273"/>
      <c r="N89" s="263"/>
      <c r="O89" s="340"/>
      <c r="P89" s="51"/>
      <c r="Q89" s="9"/>
    </row>
    <row r="90" spans="1:17" ht="15.75" customHeight="1" x14ac:dyDescent="0.25">
      <c r="A90" s="24"/>
      <c r="B90" s="274"/>
      <c r="C90" s="45" t="s">
        <v>308</v>
      </c>
      <c r="D90" s="45"/>
      <c r="E90" s="45"/>
      <c r="F90" s="47"/>
      <c r="G90" s="45">
        <v>1</v>
      </c>
      <c r="H90" s="48" t="s">
        <v>32</v>
      </c>
      <c r="I90" s="47" t="s">
        <v>31</v>
      </c>
      <c r="J90" s="49">
        <v>2</v>
      </c>
      <c r="K90" s="48" t="s">
        <v>67</v>
      </c>
      <c r="L90" s="50">
        <f>G90*J90</f>
        <v>2</v>
      </c>
      <c r="M90" s="273" t="s">
        <v>248</v>
      </c>
      <c r="N90" s="263">
        <v>2300000</v>
      </c>
      <c r="O90" s="340"/>
      <c r="P90" s="51">
        <f>N90*L90</f>
        <v>4600000</v>
      </c>
      <c r="Q90" s="9"/>
    </row>
    <row r="91" spans="1:17" ht="15.75" customHeight="1" x14ac:dyDescent="0.25">
      <c r="A91" s="24"/>
      <c r="B91" s="274"/>
      <c r="C91" s="45" t="s">
        <v>29</v>
      </c>
      <c r="D91" s="45">
        <v>25</v>
      </c>
      <c r="E91" s="45" t="s">
        <v>30</v>
      </c>
      <c r="F91" s="47" t="s">
        <v>31</v>
      </c>
      <c r="G91" s="45">
        <v>1</v>
      </c>
      <c r="H91" s="48" t="s">
        <v>32</v>
      </c>
      <c r="I91" s="47" t="s">
        <v>31</v>
      </c>
      <c r="J91" s="49">
        <v>2</v>
      </c>
      <c r="K91" s="48" t="s">
        <v>67</v>
      </c>
      <c r="L91" s="50">
        <f>D91*G91</f>
        <v>25</v>
      </c>
      <c r="M91" s="11" t="s">
        <v>259</v>
      </c>
      <c r="N91" s="263">
        <v>60000</v>
      </c>
      <c r="O91" s="340"/>
      <c r="P91" s="51">
        <f>N91*L91</f>
        <v>1500000</v>
      </c>
      <c r="Q91" s="9"/>
    </row>
    <row r="92" spans="1:17" ht="15.75" customHeight="1" x14ac:dyDescent="0.25">
      <c r="A92" s="37"/>
      <c r="B92" s="256"/>
      <c r="C92" s="10" t="s">
        <v>338</v>
      </c>
      <c r="D92" s="49">
        <v>10</v>
      </c>
      <c r="E92" s="9" t="s">
        <v>30</v>
      </c>
      <c r="F92" s="9" t="s">
        <v>31</v>
      </c>
      <c r="G92" s="9">
        <v>1</v>
      </c>
      <c r="H92" s="10" t="s">
        <v>47</v>
      </c>
      <c r="I92" s="11" t="s">
        <v>31</v>
      </c>
      <c r="J92" s="49">
        <v>2</v>
      </c>
      <c r="K92" s="312" t="s">
        <v>67</v>
      </c>
      <c r="L92" s="313">
        <f>J92*G92*D92</f>
        <v>20</v>
      </c>
      <c r="M92" s="234" t="s">
        <v>258</v>
      </c>
      <c r="N92" s="235">
        <v>110000</v>
      </c>
      <c r="O92" s="334"/>
      <c r="P92" s="51">
        <f t="shared" ref="P92:P99" si="10">N92*L92</f>
        <v>2200000</v>
      </c>
    </row>
    <row r="93" spans="1:17" ht="15.75" customHeight="1" x14ac:dyDescent="0.25">
      <c r="A93" s="37"/>
      <c r="B93" s="256"/>
      <c r="C93" s="10" t="s">
        <v>41</v>
      </c>
      <c r="D93" s="49">
        <v>5</v>
      </c>
      <c r="E93" s="9" t="s">
        <v>30</v>
      </c>
      <c r="F93" s="9" t="s">
        <v>31</v>
      </c>
      <c r="G93" s="9">
        <v>1</v>
      </c>
      <c r="H93" s="10" t="s">
        <v>32</v>
      </c>
      <c r="I93" s="11" t="s">
        <v>31</v>
      </c>
      <c r="J93" s="49">
        <v>2</v>
      </c>
      <c r="K93" s="312" t="s">
        <v>67</v>
      </c>
      <c r="L93" s="313">
        <f>J93*G93*D93</f>
        <v>10</v>
      </c>
      <c r="M93" s="234" t="s">
        <v>258</v>
      </c>
      <c r="N93" s="235">
        <v>1000000</v>
      </c>
      <c r="O93" s="334"/>
      <c r="P93" s="51">
        <f t="shared" ref="P93" si="11">N93*L93</f>
        <v>10000000</v>
      </c>
    </row>
    <row r="94" spans="1:17" ht="15.75" customHeight="1" x14ac:dyDescent="0.25">
      <c r="A94" s="37"/>
      <c r="B94" s="256"/>
      <c r="C94" s="10" t="s">
        <v>339</v>
      </c>
      <c r="D94" s="49">
        <v>15</v>
      </c>
      <c r="E94" s="9" t="s">
        <v>30</v>
      </c>
      <c r="F94" s="9" t="s">
        <v>31</v>
      </c>
      <c r="G94" s="9">
        <v>1</v>
      </c>
      <c r="H94" s="10" t="s">
        <v>47</v>
      </c>
      <c r="I94" s="11" t="s">
        <v>31</v>
      </c>
      <c r="J94" s="49">
        <v>2</v>
      </c>
      <c r="K94" s="312" t="s">
        <v>67</v>
      </c>
      <c r="L94" s="313">
        <f>J94*G94*D94</f>
        <v>30</v>
      </c>
      <c r="M94" s="234" t="s">
        <v>258</v>
      </c>
      <c r="N94" s="235">
        <v>3000000</v>
      </c>
      <c r="O94" s="334"/>
      <c r="P94" s="51">
        <f t="shared" si="10"/>
        <v>90000000</v>
      </c>
    </row>
    <row r="95" spans="1:17" ht="15.75" customHeight="1" x14ac:dyDescent="0.25">
      <c r="A95" s="37"/>
      <c r="B95" s="256"/>
      <c r="C95" s="45" t="s">
        <v>340</v>
      </c>
      <c r="D95" s="49">
        <v>15</v>
      </c>
      <c r="E95" s="45" t="s">
        <v>30</v>
      </c>
      <c r="F95" s="47" t="s">
        <v>31</v>
      </c>
      <c r="G95" s="45">
        <v>3</v>
      </c>
      <c r="H95" s="48" t="s">
        <v>33</v>
      </c>
      <c r="I95" s="47" t="s">
        <v>31</v>
      </c>
      <c r="J95" s="49">
        <v>2</v>
      </c>
      <c r="K95" s="314" t="s">
        <v>67</v>
      </c>
      <c r="L95" s="313">
        <f>D95*G95*J95</f>
        <v>90</v>
      </c>
      <c r="M95" s="234" t="s">
        <v>259</v>
      </c>
      <c r="N95" s="235">
        <v>400000</v>
      </c>
      <c r="O95" s="334"/>
      <c r="P95" s="51">
        <f t="shared" si="10"/>
        <v>36000000</v>
      </c>
    </row>
    <row r="96" spans="1:17" ht="15.75" customHeight="1" x14ac:dyDescent="0.25">
      <c r="A96" s="37"/>
      <c r="B96" s="40"/>
      <c r="C96" s="45" t="s">
        <v>341</v>
      </c>
      <c r="D96" s="49">
        <v>15</v>
      </c>
      <c r="E96" s="45" t="s">
        <v>30</v>
      </c>
      <c r="F96" s="47" t="s">
        <v>31</v>
      </c>
      <c r="G96" s="45">
        <v>2</v>
      </c>
      <c r="H96" s="48" t="s">
        <v>33</v>
      </c>
      <c r="I96" s="47" t="s">
        <v>31</v>
      </c>
      <c r="J96" s="49">
        <v>2</v>
      </c>
      <c r="K96" s="314" t="s">
        <v>67</v>
      </c>
      <c r="L96" s="313">
        <f>D96*G96*J96</f>
        <v>60</v>
      </c>
      <c r="M96" s="234" t="s">
        <v>259</v>
      </c>
      <c r="N96" s="235">
        <v>400000</v>
      </c>
      <c r="O96" s="334"/>
      <c r="P96" s="51">
        <f t="shared" si="10"/>
        <v>24000000</v>
      </c>
    </row>
    <row r="97" spans="1:18" ht="15.75" customHeight="1" x14ac:dyDescent="0.25">
      <c r="A97" s="37"/>
      <c r="B97" s="40"/>
      <c r="C97" s="45" t="s">
        <v>300</v>
      </c>
      <c r="D97" s="49">
        <v>3</v>
      </c>
      <c r="E97" s="9" t="s">
        <v>30</v>
      </c>
      <c r="F97" s="9" t="s">
        <v>31</v>
      </c>
      <c r="G97" s="9">
        <v>1</v>
      </c>
      <c r="H97" s="10" t="s">
        <v>47</v>
      </c>
      <c r="I97" s="11" t="s">
        <v>31</v>
      </c>
      <c r="J97" s="49">
        <v>2</v>
      </c>
      <c r="K97" s="312" t="s">
        <v>67</v>
      </c>
      <c r="L97" s="313">
        <f>J97*G97*D97</f>
        <v>6</v>
      </c>
      <c r="M97" s="234" t="s">
        <v>258</v>
      </c>
      <c r="N97" s="235">
        <v>3000000</v>
      </c>
      <c r="O97" s="334"/>
      <c r="P97" s="51">
        <f t="shared" si="10"/>
        <v>18000000</v>
      </c>
    </row>
    <row r="98" spans="1:18" ht="15.75" customHeight="1" x14ac:dyDescent="0.25">
      <c r="A98" s="37"/>
      <c r="B98" s="40"/>
      <c r="C98" s="45" t="s">
        <v>342</v>
      </c>
      <c r="D98" s="49">
        <v>3</v>
      </c>
      <c r="E98" s="45" t="s">
        <v>30</v>
      </c>
      <c r="F98" s="47" t="s">
        <v>31</v>
      </c>
      <c r="G98" s="45">
        <v>5</v>
      </c>
      <c r="H98" s="48" t="s">
        <v>33</v>
      </c>
      <c r="I98" s="47" t="s">
        <v>31</v>
      </c>
      <c r="J98" s="49">
        <v>2</v>
      </c>
      <c r="K98" s="314" t="s">
        <v>67</v>
      </c>
      <c r="L98" s="313">
        <f>D98*G98*J98</f>
        <v>30</v>
      </c>
      <c r="M98" s="234" t="s">
        <v>259</v>
      </c>
      <c r="N98" s="235">
        <v>400000</v>
      </c>
      <c r="O98" s="334"/>
      <c r="P98" s="51">
        <f t="shared" si="10"/>
        <v>12000000</v>
      </c>
    </row>
    <row r="99" spans="1:18" ht="15.75" customHeight="1" x14ac:dyDescent="0.25">
      <c r="A99" s="37"/>
      <c r="B99" s="40"/>
      <c r="C99" s="45" t="s">
        <v>343</v>
      </c>
      <c r="D99" s="49">
        <v>3</v>
      </c>
      <c r="E99" s="45" t="s">
        <v>30</v>
      </c>
      <c r="F99" s="47" t="s">
        <v>31</v>
      </c>
      <c r="G99" s="45">
        <v>4</v>
      </c>
      <c r="H99" s="48" t="s">
        <v>33</v>
      </c>
      <c r="I99" s="47" t="s">
        <v>31</v>
      </c>
      <c r="J99" s="49">
        <v>2</v>
      </c>
      <c r="K99" s="314" t="s">
        <v>67</v>
      </c>
      <c r="L99" s="313">
        <f>D99*G99*J99</f>
        <v>24</v>
      </c>
      <c r="M99" s="234" t="s">
        <v>259</v>
      </c>
      <c r="N99" s="235">
        <v>400000</v>
      </c>
      <c r="O99" s="334"/>
      <c r="P99" s="51">
        <f t="shared" si="10"/>
        <v>9600000</v>
      </c>
    </row>
    <row r="100" spans="1:18" ht="15.75" customHeight="1" x14ac:dyDescent="0.25">
      <c r="A100" s="37"/>
      <c r="B100" s="40"/>
      <c r="C100" s="283" t="s">
        <v>344</v>
      </c>
      <c r="D100" s="45"/>
      <c r="E100" s="45"/>
      <c r="F100" s="47"/>
      <c r="G100" s="45"/>
      <c r="H100" s="48"/>
      <c r="I100" s="47"/>
      <c r="J100" s="49"/>
      <c r="K100" s="48"/>
      <c r="L100" s="50"/>
      <c r="M100" s="273"/>
      <c r="N100" s="263"/>
      <c r="O100" s="340"/>
      <c r="P100" s="51"/>
      <c r="Q100" s="9"/>
    </row>
    <row r="101" spans="1:18" ht="15.75" customHeight="1" x14ac:dyDescent="0.25">
      <c r="A101" s="37"/>
      <c r="B101" s="256"/>
      <c r="C101" s="10" t="s">
        <v>339</v>
      </c>
      <c r="D101" s="49">
        <v>15</v>
      </c>
      <c r="E101" s="9" t="s">
        <v>30</v>
      </c>
      <c r="F101" s="9" t="s">
        <v>31</v>
      </c>
      <c r="G101" s="9">
        <v>1</v>
      </c>
      <c r="H101" s="10" t="s">
        <v>47</v>
      </c>
      <c r="I101" s="11" t="s">
        <v>31</v>
      </c>
      <c r="J101" s="49">
        <v>2</v>
      </c>
      <c r="K101" s="312" t="s">
        <v>67</v>
      </c>
      <c r="L101" s="313">
        <f>J101*G101*D101</f>
        <v>30</v>
      </c>
      <c r="M101" s="234" t="s">
        <v>258</v>
      </c>
      <c r="N101" s="235">
        <v>3000000</v>
      </c>
      <c r="O101" s="334"/>
      <c r="P101" s="51">
        <f t="shared" ref="P101:P106" si="12">N101*L101</f>
        <v>90000000</v>
      </c>
    </row>
    <row r="102" spans="1:18" ht="15.75" customHeight="1" x14ac:dyDescent="0.25">
      <c r="A102" s="37"/>
      <c r="B102" s="256"/>
      <c r="C102" s="45" t="s">
        <v>340</v>
      </c>
      <c r="D102" s="49">
        <v>15</v>
      </c>
      <c r="E102" s="45" t="s">
        <v>30</v>
      </c>
      <c r="F102" s="47" t="s">
        <v>31</v>
      </c>
      <c r="G102" s="45">
        <v>2</v>
      </c>
      <c r="H102" s="48" t="s">
        <v>33</v>
      </c>
      <c r="I102" s="47" t="s">
        <v>31</v>
      </c>
      <c r="J102" s="49">
        <v>2</v>
      </c>
      <c r="K102" s="314" t="s">
        <v>67</v>
      </c>
      <c r="L102" s="313">
        <f>D102*G102*J102</f>
        <v>60</v>
      </c>
      <c r="M102" s="234" t="s">
        <v>259</v>
      </c>
      <c r="N102" s="235">
        <v>400000</v>
      </c>
      <c r="O102" s="334"/>
      <c r="P102" s="51">
        <f t="shared" si="12"/>
        <v>24000000</v>
      </c>
    </row>
    <row r="103" spans="1:18" ht="15.75" customHeight="1" x14ac:dyDescent="0.25">
      <c r="A103" s="37"/>
      <c r="B103" s="40"/>
      <c r="C103" s="45" t="s">
        <v>341</v>
      </c>
      <c r="D103" s="49">
        <v>15</v>
      </c>
      <c r="E103" s="45" t="s">
        <v>30</v>
      </c>
      <c r="F103" s="47" t="s">
        <v>31</v>
      </c>
      <c r="G103" s="45">
        <v>1</v>
      </c>
      <c r="H103" s="48" t="s">
        <v>33</v>
      </c>
      <c r="I103" s="47" t="s">
        <v>31</v>
      </c>
      <c r="J103" s="49">
        <v>2</v>
      </c>
      <c r="K103" s="314" t="s">
        <v>67</v>
      </c>
      <c r="L103" s="313">
        <f>D103*G103*J103</f>
        <v>30</v>
      </c>
      <c r="M103" s="234" t="s">
        <v>259</v>
      </c>
      <c r="N103" s="235">
        <v>400000</v>
      </c>
      <c r="O103" s="334"/>
      <c r="P103" s="51">
        <f t="shared" si="12"/>
        <v>12000000</v>
      </c>
    </row>
    <row r="104" spans="1:18" ht="15.75" customHeight="1" x14ac:dyDescent="0.25">
      <c r="A104" s="37"/>
      <c r="B104" s="40"/>
      <c r="C104" s="45" t="s">
        <v>300</v>
      </c>
      <c r="D104" s="49">
        <v>3</v>
      </c>
      <c r="E104" s="9" t="s">
        <v>30</v>
      </c>
      <c r="F104" s="9" t="s">
        <v>31</v>
      </c>
      <c r="G104" s="9">
        <v>1</v>
      </c>
      <c r="H104" s="10" t="s">
        <v>47</v>
      </c>
      <c r="I104" s="11" t="s">
        <v>31</v>
      </c>
      <c r="J104" s="49">
        <v>2</v>
      </c>
      <c r="K104" s="312" t="s">
        <v>67</v>
      </c>
      <c r="L104" s="313">
        <f>J104*G104*D104</f>
        <v>6</v>
      </c>
      <c r="M104" s="234" t="s">
        <v>258</v>
      </c>
      <c r="N104" s="235">
        <v>3000000</v>
      </c>
      <c r="O104" s="334"/>
      <c r="P104" s="51">
        <f t="shared" si="12"/>
        <v>18000000</v>
      </c>
    </row>
    <row r="105" spans="1:18" ht="15.75" customHeight="1" x14ac:dyDescent="0.25">
      <c r="A105" s="37"/>
      <c r="B105" s="40"/>
      <c r="C105" s="45" t="s">
        <v>342</v>
      </c>
      <c r="D105" s="49">
        <v>3</v>
      </c>
      <c r="E105" s="45" t="s">
        <v>30</v>
      </c>
      <c r="F105" s="47" t="s">
        <v>31</v>
      </c>
      <c r="G105" s="45">
        <v>3</v>
      </c>
      <c r="H105" s="48" t="s">
        <v>33</v>
      </c>
      <c r="I105" s="47" t="s">
        <v>31</v>
      </c>
      <c r="J105" s="49">
        <v>2</v>
      </c>
      <c r="K105" s="314" t="s">
        <v>67</v>
      </c>
      <c r="L105" s="313">
        <f>D105*G105*J105</f>
        <v>18</v>
      </c>
      <c r="M105" s="234" t="s">
        <v>259</v>
      </c>
      <c r="N105" s="235">
        <v>400000</v>
      </c>
      <c r="O105" s="334"/>
      <c r="P105" s="51">
        <f t="shared" si="12"/>
        <v>7200000</v>
      </c>
    </row>
    <row r="106" spans="1:18" ht="15.75" customHeight="1" x14ac:dyDescent="0.25">
      <c r="A106" s="37"/>
      <c r="B106" s="40"/>
      <c r="C106" s="45" t="s">
        <v>343</v>
      </c>
      <c r="D106" s="49">
        <v>3</v>
      </c>
      <c r="E106" s="45" t="s">
        <v>30</v>
      </c>
      <c r="F106" s="47" t="s">
        <v>31</v>
      </c>
      <c r="G106" s="45">
        <v>2</v>
      </c>
      <c r="H106" s="48" t="s">
        <v>33</v>
      </c>
      <c r="I106" s="47" t="s">
        <v>31</v>
      </c>
      <c r="J106" s="49">
        <v>2</v>
      </c>
      <c r="K106" s="314" t="s">
        <v>67</v>
      </c>
      <c r="L106" s="313">
        <f>D106*G106*J106</f>
        <v>12</v>
      </c>
      <c r="M106" s="234" t="s">
        <v>259</v>
      </c>
      <c r="N106" s="235">
        <v>400000</v>
      </c>
      <c r="O106" s="334"/>
      <c r="P106" s="51">
        <f t="shared" si="12"/>
        <v>4800000</v>
      </c>
    </row>
    <row r="107" spans="1:18" ht="15.75" customHeight="1" x14ac:dyDescent="0.25">
      <c r="A107" s="37"/>
      <c r="B107" s="40"/>
      <c r="C107" s="283" t="s">
        <v>312</v>
      </c>
      <c r="D107" s="45"/>
      <c r="E107" s="45"/>
      <c r="F107" s="47"/>
      <c r="G107" s="45"/>
      <c r="H107" s="48"/>
      <c r="I107" s="47"/>
      <c r="J107" s="49"/>
      <c r="K107" s="314"/>
      <c r="L107" s="313"/>
      <c r="M107" s="234"/>
      <c r="N107" s="235"/>
      <c r="O107" s="334"/>
      <c r="P107" s="51"/>
    </row>
    <row r="108" spans="1:18" ht="15.75" customHeight="1" x14ac:dyDescent="0.25">
      <c r="A108" s="37"/>
      <c r="B108" s="40"/>
      <c r="C108" s="45" t="s">
        <v>313</v>
      </c>
      <c r="D108" s="45">
        <v>1</v>
      </c>
      <c r="E108" s="45" t="s">
        <v>32</v>
      </c>
      <c r="F108" s="47" t="s">
        <v>31</v>
      </c>
      <c r="G108" s="45">
        <v>6</v>
      </c>
      <c r="H108" s="48" t="s">
        <v>314</v>
      </c>
      <c r="I108" s="11" t="s">
        <v>31</v>
      </c>
      <c r="J108" s="12">
        <v>2</v>
      </c>
      <c r="K108" s="312" t="s">
        <v>67</v>
      </c>
      <c r="L108" s="313">
        <f>J108*G108*D108</f>
        <v>12</v>
      </c>
      <c r="M108" s="234" t="s">
        <v>315</v>
      </c>
      <c r="N108" s="235">
        <v>5000000</v>
      </c>
      <c r="O108" s="334"/>
      <c r="P108" s="51">
        <f>N108*L108</f>
        <v>60000000</v>
      </c>
    </row>
    <row r="109" spans="1:18" ht="15.75" customHeight="1" x14ac:dyDescent="0.25">
      <c r="A109" s="24"/>
      <c r="B109" s="274"/>
      <c r="C109" s="9" t="s">
        <v>345</v>
      </c>
      <c r="D109" s="315">
        <v>5</v>
      </c>
      <c r="E109" s="315" t="s">
        <v>30</v>
      </c>
      <c r="F109" s="315" t="s">
        <v>31</v>
      </c>
      <c r="G109" s="9">
        <v>6</v>
      </c>
      <c r="H109" s="10" t="s">
        <v>314</v>
      </c>
      <c r="I109" s="11" t="s">
        <v>31</v>
      </c>
      <c r="J109" s="12">
        <v>2</v>
      </c>
      <c r="K109" s="312" t="s">
        <v>67</v>
      </c>
      <c r="L109" s="313">
        <f>J109*G109*D109</f>
        <v>60</v>
      </c>
      <c r="M109" s="234" t="s">
        <v>315</v>
      </c>
      <c r="N109" s="235">
        <v>3000000</v>
      </c>
      <c r="O109" s="334"/>
      <c r="P109" s="51">
        <f>N109*L109</f>
        <v>180000000</v>
      </c>
      <c r="R109" s="276"/>
    </row>
    <row r="110" spans="1:18" ht="15.75" customHeight="1" x14ac:dyDescent="0.25">
      <c r="A110" s="24"/>
      <c r="B110" s="274"/>
      <c r="C110" s="9" t="s">
        <v>316</v>
      </c>
      <c r="D110" s="315">
        <v>7</v>
      </c>
      <c r="E110" s="315" t="s">
        <v>30</v>
      </c>
      <c r="F110" s="315" t="s">
        <v>31</v>
      </c>
      <c r="G110" s="9">
        <v>12</v>
      </c>
      <c r="H110" s="10" t="s">
        <v>48</v>
      </c>
      <c r="I110" s="11" t="s">
        <v>31</v>
      </c>
      <c r="J110" s="12">
        <v>2</v>
      </c>
      <c r="K110" s="312" t="s">
        <v>67</v>
      </c>
      <c r="L110" s="313">
        <f t="shared" ref="L110:L112" si="13">J110*G110*D110</f>
        <v>168</v>
      </c>
      <c r="M110" s="234" t="s">
        <v>315</v>
      </c>
      <c r="N110" s="235">
        <v>2000000</v>
      </c>
      <c r="O110" s="334"/>
      <c r="P110" s="51">
        <f t="shared" ref="P110:P112" si="14">N110*L110</f>
        <v>336000000</v>
      </c>
    </row>
    <row r="111" spans="1:18" ht="15.75" customHeight="1" x14ac:dyDescent="0.25">
      <c r="A111" s="24"/>
      <c r="B111" s="274"/>
      <c r="C111" s="9" t="s">
        <v>317</v>
      </c>
      <c r="D111" s="315">
        <v>7</v>
      </c>
      <c r="E111" s="315" t="s">
        <v>30</v>
      </c>
      <c r="F111" s="315" t="s">
        <v>31</v>
      </c>
      <c r="G111" s="9">
        <v>72</v>
      </c>
      <c r="H111" s="10" t="s">
        <v>33</v>
      </c>
      <c r="I111" s="11" t="s">
        <v>31</v>
      </c>
      <c r="J111" s="12">
        <v>2</v>
      </c>
      <c r="K111" s="312" t="s">
        <v>67</v>
      </c>
      <c r="L111" s="313">
        <f t="shared" si="13"/>
        <v>1008</v>
      </c>
      <c r="M111" s="234" t="s">
        <v>315</v>
      </c>
      <c r="N111" s="235">
        <v>300000</v>
      </c>
      <c r="O111" s="334"/>
      <c r="P111" s="51">
        <f t="shared" si="14"/>
        <v>302400000</v>
      </c>
      <c r="R111" s="276"/>
    </row>
    <row r="112" spans="1:18" ht="15.75" customHeight="1" x14ac:dyDescent="0.25">
      <c r="A112" s="24"/>
      <c r="B112" s="274"/>
      <c r="C112" s="9" t="s">
        <v>318</v>
      </c>
      <c r="D112" s="315">
        <v>1</v>
      </c>
      <c r="E112" s="315" t="s">
        <v>32</v>
      </c>
      <c r="F112" s="315" t="s">
        <v>31</v>
      </c>
      <c r="G112" s="9">
        <v>12</v>
      </c>
      <c r="H112" s="10" t="s">
        <v>48</v>
      </c>
      <c r="I112" s="11" t="s">
        <v>31</v>
      </c>
      <c r="J112" s="12">
        <v>2</v>
      </c>
      <c r="K112" s="312" t="s">
        <v>67</v>
      </c>
      <c r="L112" s="313">
        <f t="shared" si="13"/>
        <v>24</v>
      </c>
      <c r="M112" s="234" t="s">
        <v>315</v>
      </c>
      <c r="N112" s="235">
        <v>2000000</v>
      </c>
      <c r="O112" s="334"/>
      <c r="P112" s="51">
        <f t="shared" si="14"/>
        <v>48000000</v>
      </c>
    </row>
    <row r="113" spans="1:18" ht="15.75" customHeight="1" x14ac:dyDescent="0.25">
      <c r="A113" s="24"/>
      <c r="B113" s="274"/>
      <c r="C113" s="283" t="s">
        <v>346</v>
      </c>
      <c r="D113" s="45"/>
      <c r="E113" s="45"/>
      <c r="F113" s="47"/>
      <c r="G113" s="45"/>
      <c r="H113" s="48"/>
      <c r="I113" s="47"/>
      <c r="J113" s="49"/>
      <c r="K113" s="314"/>
      <c r="L113" s="313"/>
      <c r="M113" s="234"/>
      <c r="N113" s="235"/>
      <c r="O113" s="334"/>
      <c r="P113" s="51"/>
    </row>
    <row r="114" spans="1:18" ht="15.75" customHeight="1" x14ac:dyDescent="0.25">
      <c r="A114" s="24"/>
      <c r="B114" s="274"/>
      <c r="C114" s="45" t="s">
        <v>309</v>
      </c>
      <c r="D114" s="45">
        <v>3</v>
      </c>
      <c r="E114" s="45" t="s">
        <v>30</v>
      </c>
      <c r="F114" s="47" t="s">
        <v>31</v>
      </c>
      <c r="G114" s="45">
        <v>1</v>
      </c>
      <c r="H114" s="48" t="s">
        <v>47</v>
      </c>
      <c r="I114" s="47" t="s">
        <v>31</v>
      </c>
      <c r="J114" s="49">
        <v>2</v>
      </c>
      <c r="K114" s="314" t="s">
        <v>67</v>
      </c>
      <c r="L114" s="313">
        <f>J114*G114*D114</f>
        <v>6</v>
      </c>
      <c r="M114" s="234" t="s">
        <v>258</v>
      </c>
      <c r="N114" s="235">
        <v>6000000</v>
      </c>
      <c r="O114" s="334"/>
      <c r="P114" s="51">
        <f t="shared" ref="P114:P116" si="15">N114*L114</f>
        <v>36000000</v>
      </c>
    </row>
    <row r="115" spans="1:18" ht="15.75" customHeight="1" x14ac:dyDescent="0.25">
      <c r="A115" s="24"/>
      <c r="B115" s="274"/>
      <c r="C115" s="45" t="s">
        <v>310</v>
      </c>
      <c r="D115" s="45">
        <v>3</v>
      </c>
      <c r="E115" s="45" t="s">
        <v>30</v>
      </c>
      <c r="F115" s="47" t="s">
        <v>31</v>
      </c>
      <c r="G115" s="45">
        <v>5</v>
      </c>
      <c r="H115" s="48" t="s">
        <v>33</v>
      </c>
      <c r="I115" s="47" t="s">
        <v>31</v>
      </c>
      <c r="J115" s="49">
        <v>2</v>
      </c>
      <c r="K115" s="314" t="s">
        <v>67</v>
      </c>
      <c r="L115" s="313">
        <f>J115*G115*D115</f>
        <v>30</v>
      </c>
      <c r="M115" s="234" t="s">
        <v>259</v>
      </c>
      <c r="N115" s="235">
        <v>400000</v>
      </c>
      <c r="O115" s="334"/>
      <c r="P115" s="51">
        <f t="shared" si="15"/>
        <v>12000000</v>
      </c>
    </row>
    <row r="116" spans="1:18" ht="15.75" customHeight="1" x14ac:dyDescent="0.25">
      <c r="A116" s="24"/>
      <c r="B116" s="274"/>
      <c r="C116" s="45" t="s">
        <v>311</v>
      </c>
      <c r="D116" s="45">
        <v>3</v>
      </c>
      <c r="E116" s="45" t="s">
        <v>30</v>
      </c>
      <c r="F116" s="47" t="s">
        <v>31</v>
      </c>
      <c r="G116" s="45">
        <v>4</v>
      </c>
      <c r="H116" s="48" t="s">
        <v>33</v>
      </c>
      <c r="I116" s="47" t="s">
        <v>31</v>
      </c>
      <c r="J116" s="49">
        <v>2</v>
      </c>
      <c r="K116" s="314" t="s">
        <v>67</v>
      </c>
      <c r="L116" s="313">
        <f>J116*G116*D116</f>
        <v>24</v>
      </c>
      <c r="M116" s="234" t="s">
        <v>259</v>
      </c>
      <c r="N116" s="235">
        <v>400000</v>
      </c>
      <c r="O116" s="334"/>
      <c r="P116" s="51">
        <f t="shared" si="15"/>
        <v>9600000</v>
      </c>
    </row>
    <row r="117" spans="1:18" ht="15.75" customHeight="1" x14ac:dyDescent="0.25">
      <c r="A117" s="24"/>
      <c r="B117" s="274"/>
      <c r="C117" s="283" t="s">
        <v>319</v>
      </c>
      <c r="D117" s="45"/>
      <c r="E117" s="45"/>
      <c r="F117" s="47"/>
      <c r="G117" s="45"/>
      <c r="H117" s="48"/>
      <c r="I117" s="47"/>
      <c r="J117" s="49"/>
      <c r="K117" s="314"/>
      <c r="L117" s="316"/>
      <c r="M117" s="317"/>
      <c r="N117" s="235"/>
      <c r="O117" s="334"/>
      <c r="P117" s="51"/>
    </row>
    <row r="118" spans="1:18" ht="15.75" customHeight="1" x14ac:dyDescent="0.25">
      <c r="A118" s="24"/>
      <c r="B118" s="274"/>
      <c r="C118" s="9" t="s">
        <v>320</v>
      </c>
      <c r="D118" s="315">
        <v>2</v>
      </c>
      <c r="E118" s="315" t="s">
        <v>30</v>
      </c>
      <c r="F118" s="315" t="s">
        <v>31</v>
      </c>
      <c r="G118" s="9">
        <v>6</v>
      </c>
      <c r="H118" s="10" t="s">
        <v>314</v>
      </c>
      <c r="I118" s="11" t="s">
        <v>31</v>
      </c>
      <c r="J118" s="12">
        <v>2</v>
      </c>
      <c r="K118" s="312" t="s">
        <v>67</v>
      </c>
      <c r="L118" s="313">
        <f>J118*G118*D118</f>
        <v>24</v>
      </c>
      <c r="M118" s="234" t="s">
        <v>315</v>
      </c>
      <c r="N118" s="235">
        <v>750000</v>
      </c>
      <c r="O118" s="334"/>
      <c r="P118" s="51">
        <f>N118*L118</f>
        <v>18000000</v>
      </c>
    </row>
    <row r="119" spans="1:18" ht="15.75" customHeight="1" x14ac:dyDescent="0.25">
      <c r="A119" s="24"/>
      <c r="B119" s="274"/>
      <c r="C119" s="9" t="s">
        <v>321</v>
      </c>
      <c r="D119" s="315">
        <v>1</v>
      </c>
      <c r="E119" s="315" t="s">
        <v>30</v>
      </c>
      <c r="F119" s="315" t="s">
        <v>31</v>
      </c>
      <c r="G119" s="9">
        <v>6</v>
      </c>
      <c r="H119" s="10" t="s">
        <v>314</v>
      </c>
      <c r="I119" s="11" t="s">
        <v>31</v>
      </c>
      <c r="J119" s="12">
        <v>2</v>
      </c>
      <c r="K119" s="312" t="s">
        <v>67</v>
      </c>
      <c r="L119" s="313">
        <f>J119*G119*D119</f>
        <v>12</v>
      </c>
      <c r="M119" s="234" t="s">
        <v>315</v>
      </c>
      <c r="N119" s="235">
        <v>500000</v>
      </c>
      <c r="O119" s="334"/>
      <c r="P119" s="51">
        <f>N119*L119</f>
        <v>6000000</v>
      </c>
    </row>
    <row r="120" spans="1:18" s="282" customFormat="1" ht="15.75" customHeight="1" x14ac:dyDescent="0.25">
      <c r="A120" s="344"/>
      <c r="B120" s="345"/>
      <c r="C120" s="282" t="s">
        <v>51</v>
      </c>
      <c r="D120" s="346"/>
      <c r="E120" s="346"/>
      <c r="F120" s="346"/>
      <c r="H120" s="284"/>
      <c r="I120" s="347"/>
      <c r="J120" s="348"/>
      <c r="K120" s="349"/>
      <c r="L120" s="350"/>
      <c r="M120" s="351"/>
      <c r="N120" s="352"/>
      <c r="O120" s="353"/>
      <c r="P120" s="354"/>
      <c r="Q120" s="355"/>
    </row>
    <row r="121" spans="1:18" ht="15.75" customHeight="1" x14ac:dyDescent="0.25">
      <c r="A121" s="24"/>
      <c r="B121" s="274"/>
      <c r="C121" s="9" t="s">
        <v>322</v>
      </c>
      <c r="D121" s="315"/>
      <c r="E121" s="315"/>
      <c r="F121" s="315"/>
      <c r="G121" s="9">
        <v>1</v>
      </c>
      <c r="H121" s="10" t="s">
        <v>32</v>
      </c>
      <c r="I121" s="11"/>
      <c r="K121" s="312"/>
      <c r="L121" s="313">
        <v>1</v>
      </c>
      <c r="M121" s="234" t="s">
        <v>248</v>
      </c>
      <c r="N121" s="235">
        <v>1000000</v>
      </c>
      <c r="O121" s="334"/>
      <c r="P121" s="51">
        <f>N121</f>
        <v>1000000</v>
      </c>
    </row>
    <row r="122" spans="1:18" ht="15.75" customHeight="1" x14ac:dyDescent="0.25">
      <c r="A122" s="24"/>
      <c r="B122" s="274"/>
      <c r="C122" s="9" t="s">
        <v>323</v>
      </c>
      <c r="D122" s="315"/>
      <c r="E122" s="315"/>
      <c r="F122" s="315"/>
      <c r="G122" s="9">
        <v>1</v>
      </c>
      <c r="H122" s="10" t="s">
        <v>32</v>
      </c>
      <c r="I122" s="11"/>
      <c r="K122" s="312"/>
      <c r="L122" s="313">
        <v>1</v>
      </c>
      <c r="M122" s="234" t="s">
        <v>248</v>
      </c>
      <c r="N122" s="235">
        <f>2000000-153000</f>
        <v>1847000</v>
      </c>
      <c r="O122" s="334"/>
      <c r="P122" s="51">
        <f>N122</f>
        <v>1847000</v>
      </c>
    </row>
    <row r="123" spans="1:18" ht="15.75" customHeight="1" x14ac:dyDescent="0.25">
      <c r="A123" s="37"/>
      <c r="B123" s="40"/>
      <c r="C123" s="45"/>
      <c r="D123" s="49"/>
      <c r="E123" s="48"/>
      <c r="F123" s="47"/>
      <c r="G123" s="49"/>
      <c r="H123" s="45"/>
      <c r="I123" s="47"/>
      <c r="J123" s="49"/>
      <c r="K123" s="48"/>
      <c r="L123" s="50"/>
      <c r="M123" s="234"/>
      <c r="N123" s="235"/>
      <c r="O123" s="334"/>
      <c r="P123" s="51"/>
      <c r="R123" s="276">
        <f>P124-R124</f>
        <v>0</v>
      </c>
    </row>
    <row r="124" spans="1:18" ht="15.75" customHeight="1" x14ac:dyDescent="0.25">
      <c r="A124" s="24"/>
      <c r="B124" s="318" t="s">
        <v>324</v>
      </c>
      <c r="C124" s="75"/>
      <c r="D124" s="319"/>
      <c r="E124" s="319"/>
      <c r="F124" s="319"/>
      <c r="G124" s="75"/>
      <c r="H124" s="76"/>
      <c r="I124" s="320"/>
      <c r="J124" s="77"/>
      <c r="K124" s="321"/>
      <c r="L124" s="322"/>
      <c r="M124" s="323"/>
      <c r="N124" s="324"/>
      <c r="O124" s="343"/>
      <c r="P124" s="325">
        <f>P7</f>
        <v>2518057000</v>
      </c>
      <c r="R124" s="81">
        <v>2518057000</v>
      </c>
    </row>
    <row r="125" spans="1:18" ht="15.75" customHeight="1" x14ac:dyDescent="0.25">
      <c r="B125" s="1"/>
      <c r="D125" s="315"/>
      <c r="E125" s="315"/>
      <c r="F125" s="315"/>
      <c r="G125" s="9"/>
      <c r="H125" s="10"/>
      <c r="I125" s="11"/>
      <c r="L125" s="326"/>
      <c r="M125" s="273"/>
      <c r="N125" s="327"/>
      <c r="O125" s="327"/>
      <c r="P125" s="6"/>
    </row>
    <row r="126" spans="1:18" ht="15.75" customHeight="1" x14ac:dyDescent="0.25">
      <c r="A126" s="4"/>
      <c r="L126" s="9" t="s">
        <v>325</v>
      </c>
      <c r="N126" s="328"/>
      <c r="O126" s="328"/>
    </row>
    <row r="127" spans="1:18" ht="15.75" customHeight="1" x14ac:dyDescent="0.25">
      <c r="N127" s="329"/>
      <c r="O127" s="329"/>
      <c r="P127" s="6"/>
      <c r="Q127" s="6"/>
    </row>
    <row r="128" spans="1:18" ht="15.75" customHeight="1" x14ac:dyDescent="0.25">
      <c r="L128" s="9" t="s">
        <v>69</v>
      </c>
      <c r="M128" s="1"/>
      <c r="N128" s="1"/>
      <c r="O128" s="1"/>
      <c r="P128" s="6"/>
      <c r="Q128" s="6"/>
    </row>
    <row r="129" spans="4:17" ht="15.75" customHeight="1" x14ac:dyDescent="0.25">
      <c r="L129" s="9" t="s">
        <v>70</v>
      </c>
      <c r="M129" s="330"/>
    </row>
    <row r="130" spans="4:17" ht="15.75" customHeight="1" x14ac:dyDescent="0.25">
      <c r="N130" s="331"/>
      <c r="O130" s="331"/>
      <c r="P130" s="6"/>
      <c r="Q130" s="6"/>
    </row>
    <row r="131" spans="4:17" ht="15.75" customHeight="1" x14ac:dyDescent="0.25">
      <c r="N131" s="331"/>
      <c r="O131" s="331"/>
      <c r="P131" s="6"/>
      <c r="Q131" s="6"/>
    </row>
    <row r="132" spans="4:17" ht="15.75" customHeight="1" x14ac:dyDescent="0.25">
      <c r="N132" s="331"/>
      <c r="O132" s="331"/>
      <c r="P132" s="6"/>
      <c r="Q132" s="6"/>
    </row>
    <row r="133" spans="4:17" ht="15.75" customHeight="1" x14ac:dyDescent="0.25">
      <c r="D133" s="9"/>
      <c r="E133" s="9"/>
      <c r="G133" s="9"/>
      <c r="J133" s="9"/>
      <c r="K133" s="9"/>
      <c r="N133" s="329"/>
      <c r="O133" s="329"/>
      <c r="P133" s="6"/>
      <c r="Q133" s="6"/>
    </row>
    <row r="134" spans="4:17" ht="15.75" customHeight="1" x14ac:dyDescent="0.25">
      <c r="D134" s="9"/>
      <c r="E134" s="9"/>
      <c r="G134" s="9"/>
      <c r="J134" s="9"/>
      <c r="K134" s="9"/>
      <c r="L134" s="9" t="s">
        <v>71</v>
      </c>
      <c r="M134" s="1"/>
      <c r="N134" s="1"/>
      <c r="O134" s="1"/>
      <c r="P134" s="1"/>
      <c r="Q134" s="2"/>
    </row>
    <row r="135" spans="4:17" ht="15.75" customHeight="1" x14ac:dyDescent="0.25">
      <c r="D135" s="9"/>
      <c r="E135" s="9"/>
      <c r="G135" s="9"/>
      <c r="J135" s="9"/>
      <c r="K135" s="9"/>
      <c r="L135" s="9" t="s">
        <v>72</v>
      </c>
    </row>
  </sheetData>
  <mergeCells count="8">
    <mergeCell ref="A1:P1"/>
    <mergeCell ref="A2:P2"/>
    <mergeCell ref="A4:A5"/>
    <mergeCell ref="B4:K5"/>
    <mergeCell ref="L4:L5"/>
    <mergeCell ref="M4:M5"/>
    <mergeCell ref="N4:N5"/>
    <mergeCell ref="P4:P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zoomScale="150" zoomScaleNormal="150" workbookViewId="0">
      <selection activeCell="K32" sqref="K32"/>
    </sheetView>
  </sheetViews>
  <sheetFormatPr defaultRowHeight="12" x14ac:dyDescent="0.25"/>
  <cols>
    <col min="1" max="1" width="4.5703125" style="96" customWidth="1"/>
    <col min="2" max="2" width="8.5703125" style="96" customWidth="1"/>
    <col min="3" max="3" width="11.7109375" style="96" customWidth="1"/>
    <col min="4" max="4" width="2.140625" style="96" customWidth="1"/>
    <col min="5" max="5" width="12.28515625" style="96" customWidth="1"/>
    <col min="6" max="6" width="3.7109375" style="96" customWidth="1"/>
    <col min="7" max="7" width="22.5703125" style="96" customWidth="1"/>
    <col min="8" max="8" width="3.28515625" style="96" customWidth="1"/>
    <col min="9" max="9" width="30" style="96" customWidth="1"/>
    <col min="10" max="10" width="8.85546875" style="97" customWidth="1"/>
    <col min="11" max="11" width="14.140625" style="97" customWidth="1"/>
    <col min="12" max="12" width="38.5703125" style="199" customWidth="1"/>
    <col min="13" max="16384" width="9.140625" style="96"/>
  </cols>
  <sheetData>
    <row r="1" spans="1:12" ht="15" customHeight="1" x14ac:dyDescent="0.25">
      <c r="A1" s="95" t="s">
        <v>73</v>
      </c>
      <c r="B1" s="95"/>
      <c r="C1" s="95"/>
      <c r="D1" s="95"/>
      <c r="E1" s="95"/>
      <c r="F1" s="95"/>
      <c r="K1" s="98">
        <f>SUM(K4:K47)</f>
        <v>7179405000</v>
      </c>
    </row>
    <row r="2" spans="1:12" ht="15" customHeight="1" x14ac:dyDescent="0.25"/>
    <row r="3" spans="1:12" s="95" customFormat="1" ht="34.5" customHeight="1" x14ac:dyDescent="0.25">
      <c r="A3" s="99" t="s">
        <v>74</v>
      </c>
      <c r="B3" s="100" t="s">
        <v>75</v>
      </c>
      <c r="C3" s="100" t="s">
        <v>76</v>
      </c>
      <c r="D3" s="409" t="s">
        <v>77</v>
      </c>
      <c r="E3" s="410"/>
      <c r="F3" s="411" t="s">
        <v>78</v>
      </c>
      <c r="G3" s="412"/>
      <c r="H3" s="409" t="s">
        <v>79</v>
      </c>
      <c r="I3" s="410"/>
      <c r="J3" s="100" t="s">
        <v>80</v>
      </c>
      <c r="K3" s="100" t="s">
        <v>124</v>
      </c>
      <c r="L3" s="99" t="s">
        <v>81</v>
      </c>
    </row>
    <row r="4" spans="1:12" ht="12.75" customHeight="1" x14ac:dyDescent="0.25">
      <c r="A4" s="407">
        <v>1</v>
      </c>
      <c r="B4" s="408" t="s">
        <v>125</v>
      </c>
      <c r="C4" s="408" t="s">
        <v>134</v>
      </c>
      <c r="D4" s="404">
        <v>1</v>
      </c>
      <c r="E4" s="402" t="s">
        <v>23</v>
      </c>
      <c r="F4" s="400">
        <v>1</v>
      </c>
      <c r="G4" s="394" t="s">
        <v>135</v>
      </c>
      <c r="H4" s="101">
        <v>1</v>
      </c>
      <c r="I4" s="103" t="s">
        <v>27</v>
      </c>
      <c r="J4" s="397" t="s">
        <v>53</v>
      </c>
      <c r="K4" s="388">
        <f>RAB!P18</f>
        <v>893924000</v>
      </c>
      <c r="L4" s="391" t="s">
        <v>186</v>
      </c>
    </row>
    <row r="5" spans="1:12" ht="12.75" customHeight="1" x14ac:dyDescent="0.25">
      <c r="A5" s="407"/>
      <c r="B5" s="408"/>
      <c r="C5" s="408"/>
      <c r="D5" s="404"/>
      <c r="E5" s="399"/>
      <c r="F5" s="404"/>
      <c r="G5" s="395"/>
      <c r="H5" s="101">
        <v>2</v>
      </c>
      <c r="I5" s="103" t="s">
        <v>89</v>
      </c>
      <c r="J5" s="389"/>
      <c r="K5" s="389"/>
      <c r="L5" s="392"/>
    </row>
    <row r="6" spans="1:12" ht="12.75" customHeight="1" x14ac:dyDescent="0.25">
      <c r="A6" s="407"/>
      <c r="B6" s="408"/>
      <c r="C6" s="408"/>
      <c r="D6" s="404"/>
      <c r="E6" s="399"/>
      <c r="F6" s="404"/>
      <c r="G6" s="395"/>
      <c r="H6" s="101">
        <v>3</v>
      </c>
      <c r="I6" s="103" t="s">
        <v>90</v>
      </c>
      <c r="J6" s="389"/>
      <c r="K6" s="389"/>
      <c r="L6" s="392"/>
    </row>
    <row r="7" spans="1:12" ht="12.75" customHeight="1" x14ac:dyDescent="0.25">
      <c r="A7" s="407"/>
      <c r="B7" s="408"/>
      <c r="C7" s="408"/>
      <c r="D7" s="404"/>
      <c r="E7" s="399"/>
      <c r="F7" s="404"/>
      <c r="G7" s="395"/>
      <c r="H7" s="101">
        <v>4</v>
      </c>
      <c r="I7" s="103" t="s">
        <v>54</v>
      </c>
      <c r="J7" s="389"/>
      <c r="K7" s="389"/>
      <c r="L7" s="392"/>
    </row>
    <row r="8" spans="1:12" ht="12.75" customHeight="1" x14ac:dyDescent="0.25">
      <c r="A8" s="407"/>
      <c r="B8" s="408"/>
      <c r="C8" s="408"/>
      <c r="D8" s="404"/>
      <c r="E8" s="399"/>
      <c r="F8" s="404"/>
      <c r="G8" s="395"/>
      <c r="H8" s="101">
        <v>5</v>
      </c>
      <c r="I8" s="103" t="s">
        <v>86</v>
      </c>
      <c r="J8" s="389"/>
      <c r="K8" s="389"/>
      <c r="L8" s="392"/>
    </row>
    <row r="9" spans="1:12" ht="12.75" customHeight="1" x14ac:dyDescent="0.25">
      <c r="A9" s="407"/>
      <c r="B9" s="408"/>
      <c r="C9" s="408"/>
      <c r="D9" s="404"/>
      <c r="E9" s="399"/>
      <c r="F9" s="401"/>
      <c r="G9" s="396"/>
      <c r="H9" s="101">
        <v>6</v>
      </c>
      <c r="I9" s="103" t="s">
        <v>51</v>
      </c>
      <c r="J9" s="390"/>
      <c r="K9" s="390"/>
      <c r="L9" s="393"/>
    </row>
    <row r="10" spans="1:12" ht="12.75" customHeight="1" x14ac:dyDescent="0.25">
      <c r="A10" s="407"/>
      <c r="B10" s="408"/>
      <c r="C10" s="408"/>
      <c r="D10" s="404"/>
      <c r="E10" s="399"/>
      <c r="F10" s="400">
        <v>2</v>
      </c>
      <c r="G10" s="402" t="s">
        <v>147</v>
      </c>
      <c r="H10" s="101">
        <v>1</v>
      </c>
      <c r="I10" s="103" t="s">
        <v>27</v>
      </c>
      <c r="J10" s="397" t="s">
        <v>25</v>
      </c>
      <c r="K10" s="388">
        <f>RAB!P99</f>
        <v>576920000</v>
      </c>
      <c r="L10" s="391" t="s">
        <v>151</v>
      </c>
    </row>
    <row r="11" spans="1:12" ht="12.75" customHeight="1" x14ac:dyDescent="0.25">
      <c r="A11" s="407"/>
      <c r="B11" s="408"/>
      <c r="C11" s="408"/>
      <c r="D11" s="404"/>
      <c r="E11" s="399"/>
      <c r="F11" s="404"/>
      <c r="G11" s="399"/>
      <c r="H11" s="101">
        <v>2</v>
      </c>
      <c r="I11" s="103" t="s">
        <v>119</v>
      </c>
      <c r="J11" s="389"/>
      <c r="K11" s="389"/>
      <c r="L11" s="392"/>
    </row>
    <row r="12" spans="1:12" ht="12.75" customHeight="1" x14ac:dyDescent="0.25">
      <c r="A12" s="407"/>
      <c r="B12" s="408"/>
      <c r="C12" s="408"/>
      <c r="D12" s="404"/>
      <c r="E12" s="399"/>
      <c r="F12" s="404"/>
      <c r="G12" s="399"/>
      <c r="H12" s="101">
        <v>3</v>
      </c>
      <c r="I12" s="103" t="s">
        <v>144</v>
      </c>
      <c r="J12" s="389"/>
      <c r="K12" s="389"/>
      <c r="L12" s="392"/>
    </row>
    <row r="13" spans="1:12" ht="12.75" customHeight="1" x14ac:dyDescent="0.25">
      <c r="A13" s="407"/>
      <c r="B13" s="408"/>
      <c r="C13" s="408"/>
      <c r="D13" s="404"/>
      <c r="E13" s="399"/>
      <c r="F13" s="404"/>
      <c r="G13" s="399"/>
      <c r="H13" s="101">
        <v>4</v>
      </c>
      <c r="I13" s="103" t="s">
        <v>149</v>
      </c>
      <c r="J13" s="389"/>
      <c r="K13" s="389"/>
      <c r="L13" s="392"/>
    </row>
    <row r="14" spans="1:12" ht="12.75" customHeight="1" x14ac:dyDescent="0.25">
      <c r="A14" s="407"/>
      <c r="B14" s="408"/>
      <c r="C14" s="408"/>
      <c r="D14" s="404"/>
      <c r="E14" s="399"/>
      <c r="F14" s="404"/>
      <c r="G14" s="399"/>
      <c r="H14" s="101">
        <v>5</v>
      </c>
      <c r="I14" s="103" t="s">
        <v>51</v>
      </c>
      <c r="J14" s="390"/>
      <c r="K14" s="390"/>
      <c r="L14" s="393"/>
    </row>
    <row r="15" spans="1:12" ht="12.75" customHeight="1" x14ac:dyDescent="0.25">
      <c r="A15" s="407"/>
      <c r="B15" s="408"/>
      <c r="C15" s="408"/>
      <c r="D15" s="400">
        <v>2</v>
      </c>
      <c r="E15" s="402" t="s">
        <v>133</v>
      </c>
      <c r="F15" s="405">
        <v>1</v>
      </c>
      <c r="G15" s="402" t="s">
        <v>82</v>
      </c>
      <c r="H15" s="101">
        <v>1</v>
      </c>
      <c r="I15" s="102" t="s">
        <v>27</v>
      </c>
      <c r="J15" s="397" t="s">
        <v>53</v>
      </c>
      <c r="K15" s="388">
        <f>RAB!P175</f>
        <v>395816000</v>
      </c>
      <c r="L15" s="391" t="s">
        <v>126</v>
      </c>
    </row>
    <row r="16" spans="1:12" ht="12.75" customHeight="1" x14ac:dyDescent="0.25">
      <c r="A16" s="407"/>
      <c r="B16" s="408"/>
      <c r="C16" s="408"/>
      <c r="D16" s="404"/>
      <c r="E16" s="399"/>
      <c r="F16" s="398"/>
      <c r="G16" s="399"/>
      <c r="H16" s="101">
        <v>2</v>
      </c>
      <c r="I16" s="102" t="s">
        <v>54</v>
      </c>
      <c r="J16" s="389"/>
      <c r="K16" s="389"/>
      <c r="L16" s="392"/>
    </row>
    <row r="17" spans="1:12" ht="12.75" customHeight="1" x14ac:dyDescent="0.25">
      <c r="A17" s="407"/>
      <c r="B17" s="408"/>
      <c r="C17" s="408"/>
      <c r="D17" s="404"/>
      <c r="E17" s="399"/>
      <c r="F17" s="398"/>
      <c r="G17" s="399"/>
      <c r="H17" s="101">
        <v>3</v>
      </c>
      <c r="I17" s="102" t="s">
        <v>86</v>
      </c>
      <c r="J17" s="389"/>
      <c r="K17" s="389"/>
      <c r="L17" s="392"/>
    </row>
    <row r="18" spans="1:12" ht="12.75" customHeight="1" x14ac:dyDescent="0.25">
      <c r="A18" s="407"/>
      <c r="B18" s="408"/>
      <c r="C18" s="408"/>
      <c r="D18" s="404"/>
      <c r="E18" s="399"/>
      <c r="F18" s="398"/>
      <c r="G18" s="399"/>
      <c r="H18" s="101">
        <v>4</v>
      </c>
      <c r="I18" s="102" t="s">
        <v>51</v>
      </c>
      <c r="J18" s="390"/>
      <c r="K18" s="390"/>
      <c r="L18" s="393"/>
    </row>
    <row r="19" spans="1:12" ht="12.75" customHeight="1" x14ac:dyDescent="0.25">
      <c r="A19" s="407"/>
      <c r="B19" s="408"/>
      <c r="C19" s="408"/>
      <c r="D19" s="404"/>
      <c r="E19" s="399"/>
      <c r="F19" s="405">
        <v>2</v>
      </c>
      <c r="G19" s="394" t="s">
        <v>115</v>
      </c>
      <c r="H19" s="101">
        <v>1</v>
      </c>
      <c r="I19" s="103" t="s">
        <v>27</v>
      </c>
      <c r="J19" s="397" t="s">
        <v>53</v>
      </c>
      <c r="K19" s="388">
        <f>RAB!P248</f>
        <v>624426000</v>
      </c>
      <c r="L19" s="391" t="s">
        <v>131</v>
      </c>
    </row>
    <row r="20" spans="1:12" ht="12.75" customHeight="1" x14ac:dyDescent="0.25">
      <c r="A20" s="407"/>
      <c r="B20" s="408"/>
      <c r="C20" s="408"/>
      <c r="D20" s="404"/>
      <c r="E20" s="399"/>
      <c r="F20" s="398"/>
      <c r="G20" s="395"/>
      <c r="H20" s="101">
        <v>2</v>
      </c>
      <c r="I20" s="103" t="s">
        <v>87</v>
      </c>
      <c r="J20" s="389"/>
      <c r="K20" s="389"/>
      <c r="L20" s="392"/>
    </row>
    <row r="21" spans="1:12" ht="12.75" customHeight="1" x14ac:dyDescent="0.25">
      <c r="A21" s="407"/>
      <c r="B21" s="408"/>
      <c r="C21" s="408"/>
      <c r="D21" s="404"/>
      <c r="E21" s="399"/>
      <c r="F21" s="398"/>
      <c r="G21" s="395"/>
      <c r="H21" s="101">
        <v>3</v>
      </c>
      <c r="I21" s="103" t="s">
        <v>105</v>
      </c>
      <c r="J21" s="389"/>
      <c r="K21" s="389"/>
      <c r="L21" s="392"/>
    </row>
    <row r="22" spans="1:12" ht="12.75" customHeight="1" x14ac:dyDescent="0.25">
      <c r="A22" s="407"/>
      <c r="B22" s="408"/>
      <c r="C22" s="408"/>
      <c r="D22" s="404"/>
      <c r="E22" s="399"/>
      <c r="F22" s="398"/>
      <c r="G22" s="395"/>
      <c r="H22" s="101">
        <v>4</v>
      </c>
      <c r="I22" s="103" t="s">
        <v>54</v>
      </c>
      <c r="J22" s="389"/>
      <c r="K22" s="389"/>
      <c r="L22" s="392"/>
    </row>
    <row r="23" spans="1:12" ht="12.75" customHeight="1" x14ac:dyDescent="0.25">
      <c r="A23" s="407"/>
      <c r="B23" s="408"/>
      <c r="C23" s="408"/>
      <c r="D23" s="404"/>
      <c r="E23" s="399"/>
      <c r="F23" s="398"/>
      <c r="G23" s="395"/>
      <c r="H23" s="101">
        <v>5</v>
      </c>
      <c r="I23" s="103" t="s">
        <v>86</v>
      </c>
      <c r="J23" s="389"/>
      <c r="K23" s="389"/>
      <c r="L23" s="392"/>
    </row>
    <row r="24" spans="1:12" ht="12.75" customHeight="1" x14ac:dyDescent="0.25">
      <c r="A24" s="407"/>
      <c r="B24" s="408"/>
      <c r="C24" s="408"/>
      <c r="D24" s="404"/>
      <c r="E24" s="399"/>
      <c r="F24" s="406"/>
      <c r="G24" s="396"/>
      <c r="H24" s="101">
        <v>6</v>
      </c>
      <c r="I24" s="103" t="s">
        <v>51</v>
      </c>
      <c r="J24" s="390"/>
      <c r="K24" s="390"/>
      <c r="L24" s="393"/>
    </row>
    <row r="25" spans="1:12" ht="12.75" customHeight="1" x14ac:dyDescent="0.25">
      <c r="A25" s="407"/>
      <c r="B25" s="408"/>
      <c r="C25" s="408"/>
      <c r="D25" s="404"/>
      <c r="E25" s="399"/>
      <c r="F25" s="398">
        <v>3</v>
      </c>
      <c r="G25" s="399" t="s">
        <v>129</v>
      </c>
      <c r="H25" s="101">
        <v>1</v>
      </c>
      <c r="I25" s="103" t="s">
        <v>27</v>
      </c>
      <c r="J25" s="397" t="s">
        <v>53</v>
      </c>
      <c r="K25" s="388">
        <f>RAB!P334</f>
        <v>670074000</v>
      </c>
      <c r="L25" s="391" t="s">
        <v>130</v>
      </c>
    </row>
    <row r="26" spans="1:12" ht="12.75" customHeight="1" x14ac:dyDescent="0.25">
      <c r="A26" s="407"/>
      <c r="B26" s="408"/>
      <c r="C26" s="408"/>
      <c r="D26" s="404"/>
      <c r="E26" s="399"/>
      <c r="F26" s="398"/>
      <c r="G26" s="399"/>
      <c r="H26" s="101">
        <v>2</v>
      </c>
      <c r="I26" s="103" t="s">
        <v>87</v>
      </c>
      <c r="J26" s="389"/>
      <c r="K26" s="389"/>
      <c r="L26" s="392"/>
    </row>
    <row r="27" spans="1:12" ht="12.75" customHeight="1" x14ac:dyDescent="0.25">
      <c r="A27" s="407"/>
      <c r="B27" s="408"/>
      <c r="C27" s="408"/>
      <c r="D27" s="404"/>
      <c r="E27" s="399"/>
      <c r="F27" s="398"/>
      <c r="G27" s="399"/>
      <c r="H27" s="101">
        <v>3</v>
      </c>
      <c r="I27" s="103" t="s">
        <v>105</v>
      </c>
      <c r="J27" s="389"/>
      <c r="K27" s="389"/>
      <c r="L27" s="392"/>
    </row>
    <row r="28" spans="1:12" ht="12.75" customHeight="1" x14ac:dyDescent="0.25">
      <c r="A28" s="407"/>
      <c r="B28" s="408"/>
      <c r="C28" s="408"/>
      <c r="D28" s="404"/>
      <c r="E28" s="399"/>
      <c r="F28" s="398"/>
      <c r="G28" s="399"/>
      <c r="H28" s="101">
        <v>4</v>
      </c>
      <c r="I28" s="103" t="s">
        <v>54</v>
      </c>
      <c r="J28" s="389"/>
      <c r="K28" s="389"/>
      <c r="L28" s="392"/>
    </row>
    <row r="29" spans="1:12" ht="12.75" customHeight="1" x14ac:dyDescent="0.25">
      <c r="A29" s="407"/>
      <c r="B29" s="408"/>
      <c r="C29" s="408"/>
      <c r="D29" s="404"/>
      <c r="E29" s="399"/>
      <c r="F29" s="398"/>
      <c r="G29" s="399"/>
      <c r="H29" s="101">
        <v>5</v>
      </c>
      <c r="I29" s="103" t="s">
        <v>86</v>
      </c>
      <c r="J29" s="389"/>
      <c r="K29" s="389"/>
      <c r="L29" s="392"/>
    </row>
    <row r="30" spans="1:12" ht="12.75" customHeight="1" x14ac:dyDescent="0.25">
      <c r="A30" s="407"/>
      <c r="B30" s="408"/>
      <c r="C30" s="408"/>
      <c r="D30" s="404"/>
      <c r="E30" s="399"/>
      <c r="F30" s="398"/>
      <c r="G30" s="399"/>
      <c r="H30" s="209">
        <v>6</v>
      </c>
      <c r="I30" s="211" t="s">
        <v>51</v>
      </c>
      <c r="J30" s="389"/>
      <c r="K30" s="389"/>
      <c r="L30" s="393"/>
    </row>
    <row r="31" spans="1:12" ht="12.75" customHeight="1" x14ac:dyDescent="0.25">
      <c r="A31" s="407"/>
      <c r="B31" s="408"/>
      <c r="C31" s="408"/>
      <c r="D31" s="210"/>
      <c r="E31" s="212"/>
      <c r="F31" s="213">
        <v>4</v>
      </c>
      <c r="G31" s="402" t="str">
        <f>RAB!B420</f>
        <v>PELAKSANAAN UJI COBA DISTRIBUSI NAKES DENGAN TEAM BASE</v>
      </c>
      <c r="H31" s="101"/>
      <c r="I31" s="103"/>
      <c r="J31" s="205"/>
      <c r="K31" s="207">
        <f>RAB!P420</f>
        <v>2546207000</v>
      </c>
      <c r="L31" s="208"/>
    </row>
    <row r="32" spans="1:12" ht="12.75" customHeight="1" x14ac:dyDescent="0.25">
      <c r="A32" s="407"/>
      <c r="B32" s="408"/>
      <c r="C32" s="408"/>
      <c r="D32" s="210"/>
      <c r="E32" s="212"/>
      <c r="F32" s="214"/>
      <c r="G32" s="399"/>
      <c r="H32" s="101"/>
      <c r="I32" s="103"/>
      <c r="J32" s="206"/>
      <c r="K32" s="206"/>
      <c r="L32" s="208"/>
    </row>
    <row r="33" spans="1:12" ht="12.75" customHeight="1" x14ac:dyDescent="0.25">
      <c r="A33" s="407"/>
      <c r="B33" s="408"/>
      <c r="C33" s="408"/>
      <c r="D33" s="210"/>
      <c r="E33" s="212"/>
      <c r="F33" s="214"/>
      <c r="G33" s="403"/>
      <c r="H33" s="101"/>
      <c r="I33" s="103"/>
      <c r="J33" s="206"/>
      <c r="K33" s="206"/>
      <c r="L33" s="208"/>
    </row>
    <row r="34" spans="1:12" ht="12.75" customHeight="1" x14ac:dyDescent="0.25">
      <c r="A34" s="407"/>
      <c r="B34" s="408"/>
      <c r="C34" s="408"/>
      <c r="D34" s="404">
        <v>3</v>
      </c>
      <c r="E34" s="402" t="s">
        <v>83</v>
      </c>
      <c r="F34" s="405">
        <v>1</v>
      </c>
      <c r="G34" s="394" t="s">
        <v>84</v>
      </c>
      <c r="H34" s="101">
        <v>1</v>
      </c>
      <c r="I34" s="103" t="s">
        <v>27</v>
      </c>
      <c r="J34" s="397" t="s">
        <v>53</v>
      </c>
      <c r="K34" s="388">
        <f>RAB!P433</f>
        <v>693136000</v>
      </c>
      <c r="L34" s="391" t="s">
        <v>127</v>
      </c>
    </row>
    <row r="35" spans="1:12" ht="12.75" customHeight="1" x14ac:dyDescent="0.25">
      <c r="A35" s="407"/>
      <c r="B35" s="408"/>
      <c r="C35" s="408"/>
      <c r="D35" s="404"/>
      <c r="E35" s="399"/>
      <c r="F35" s="398"/>
      <c r="G35" s="395"/>
      <c r="H35" s="101">
        <v>2</v>
      </c>
      <c r="I35" s="103" t="s">
        <v>87</v>
      </c>
      <c r="J35" s="389"/>
      <c r="K35" s="389"/>
      <c r="L35" s="392"/>
    </row>
    <row r="36" spans="1:12" ht="12.75" customHeight="1" x14ac:dyDescent="0.25">
      <c r="A36" s="407"/>
      <c r="B36" s="408"/>
      <c r="C36" s="408"/>
      <c r="D36" s="404"/>
      <c r="E36" s="399"/>
      <c r="F36" s="398"/>
      <c r="G36" s="395"/>
      <c r="H36" s="101">
        <v>3</v>
      </c>
      <c r="I36" s="103" t="s">
        <v>105</v>
      </c>
      <c r="J36" s="389"/>
      <c r="K36" s="389"/>
      <c r="L36" s="392"/>
    </row>
    <row r="37" spans="1:12" ht="12.75" customHeight="1" x14ac:dyDescent="0.25">
      <c r="A37" s="407"/>
      <c r="B37" s="408"/>
      <c r="C37" s="408"/>
      <c r="D37" s="404"/>
      <c r="E37" s="399"/>
      <c r="F37" s="398"/>
      <c r="G37" s="395"/>
      <c r="H37" s="101">
        <v>4</v>
      </c>
      <c r="I37" s="103" t="s">
        <v>54</v>
      </c>
      <c r="J37" s="389"/>
      <c r="K37" s="389"/>
      <c r="L37" s="392"/>
    </row>
    <row r="38" spans="1:12" ht="12.75" customHeight="1" x14ac:dyDescent="0.25">
      <c r="A38" s="407"/>
      <c r="B38" s="408"/>
      <c r="C38" s="408"/>
      <c r="D38" s="404"/>
      <c r="E38" s="399"/>
      <c r="F38" s="398"/>
      <c r="G38" s="395"/>
      <c r="H38" s="101">
        <v>5</v>
      </c>
      <c r="I38" s="103" t="s">
        <v>86</v>
      </c>
      <c r="J38" s="389"/>
      <c r="K38" s="389"/>
      <c r="L38" s="392"/>
    </row>
    <row r="39" spans="1:12" ht="12.75" customHeight="1" x14ac:dyDescent="0.25">
      <c r="A39" s="407"/>
      <c r="B39" s="408"/>
      <c r="C39" s="408"/>
      <c r="D39" s="404"/>
      <c r="E39" s="399"/>
      <c r="F39" s="398"/>
      <c r="G39" s="395"/>
      <c r="H39" s="101">
        <v>6</v>
      </c>
      <c r="I39" s="103" t="s">
        <v>51</v>
      </c>
      <c r="J39" s="390"/>
      <c r="K39" s="390"/>
      <c r="L39" s="393"/>
    </row>
    <row r="40" spans="1:12" ht="12.75" customHeight="1" x14ac:dyDescent="0.25">
      <c r="A40" s="407"/>
      <c r="B40" s="408"/>
      <c r="C40" s="408"/>
      <c r="D40" s="404"/>
      <c r="E40" s="399"/>
      <c r="F40" s="400">
        <v>2</v>
      </c>
      <c r="G40" s="402" t="s">
        <v>85</v>
      </c>
      <c r="H40" s="101">
        <v>1</v>
      </c>
      <c r="I40" s="103" t="s">
        <v>27</v>
      </c>
      <c r="J40" s="397" t="s">
        <v>25</v>
      </c>
      <c r="K40" s="388">
        <f>RAB!P519</f>
        <v>474614000</v>
      </c>
      <c r="L40" s="391" t="s">
        <v>128</v>
      </c>
    </row>
    <row r="41" spans="1:12" ht="12.75" customHeight="1" x14ac:dyDescent="0.25">
      <c r="A41" s="407"/>
      <c r="B41" s="408"/>
      <c r="C41" s="408"/>
      <c r="D41" s="404"/>
      <c r="E41" s="399"/>
      <c r="F41" s="404"/>
      <c r="G41" s="399"/>
      <c r="H41" s="101">
        <v>2</v>
      </c>
      <c r="I41" s="103" t="s">
        <v>88</v>
      </c>
      <c r="J41" s="389"/>
      <c r="K41" s="389"/>
      <c r="L41" s="392"/>
    </row>
    <row r="42" spans="1:12" ht="12.75" customHeight="1" x14ac:dyDescent="0.25">
      <c r="A42" s="407"/>
      <c r="B42" s="408"/>
      <c r="C42" s="408"/>
      <c r="D42" s="404"/>
      <c r="E42" s="399"/>
      <c r="F42" s="404"/>
      <c r="G42" s="399"/>
      <c r="H42" s="101">
        <v>3</v>
      </c>
      <c r="I42" s="103" t="s">
        <v>118</v>
      </c>
      <c r="J42" s="389"/>
      <c r="K42" s="389"/>
      <c r="L42" s="392"/>
    </row>
    <row r="43" spans="1:12" ht="12.75" customHeight="1" x14ac:dyDescent="0.25">
      <c r="A43" s="407"/>
      <c r="B43" s="408"/>
      <c r="C43" s="408"/>
      <c r="D43" s="404"/>
      <c r="E43" s="399"/>
      <c r="F43" s="404"/>
      <c r="G43" s="399"/>
      <c r="H43" s="101">
        <v>4</v>
      </c>
      <c r="I43" s="103" t="s">
        <v>51</v>
      </c>
      <c r="J43" s="390"/>
      <c r="K43" s="390"/>
      <c r="L43" s="393"/>
    </row>
    <row r="44" spans="1:12" ht="12.75" customHeight="1" x14ac:dyDescent="0.25">
      <c r="A44" s="407"/>
      <c r="B44" s="408"/>
      <c r="C44" s="408"/>
      <c r="D44" s="404"/>
      <c r="E44" s="399"/>
      <c r="F44" s="400">
        <v>3</v>
      </c>
      <c r="G44" s="402" t="s">
        <v>150</v>
      </c>
      <c r="H44" s="101">
        <v>1</v>
      </c>
      <c r="I44" s="103" t="s">
        <v>27</v>
      </c>
      <c r="J44" s="397" t="s">
        <v>53</v>
      </c>
      <c r="K44" s="388">
        <f>RAB!P584</f>
        <v>304288000</v>
      </c>
      <c r="L44" s="391" t="s">
        <v>137</v>
      </c>
    </row>
    <row r="45" spans="1:12" ht="12.75" customHeight="1" x14ac:dyDescent="0.25">
      <c r="A45" s="407"/>
      <c r="B45" s="408"/>
      <c r="C45" s="408"/>
      <c r="D45" s="404"/>
      <c r="E45" s="399"/>
      <c r="F45" s="404"/>
      <c r="G45" s="399"/>
      <c r="H45" s="101">
        <v>2</v>
      </c>
      <c r="I45" s="103" t="s">
        <v>140</v>
      </c>
      <c r="J45" s="389"/>
      <c r="K45" s="389"/>
      <c r="L45" s="392"/>
    </row>
    <row r="46" spans="1:12" ht="12.75" customHeight="1" x14ac:dyDescent="0.25">
      <c r="A46" s="407"/>
      <c r="B46" s="408"/>
      <c r="C46" s="408"/>
      <c r="D46" s="404"/>
      <c r="E46" s="399"/>
      <c r="F46" s="404"/>
      <c r="G46" s="399"/>
      <c r="H46" s="101">
        <v>3</v>
      </c>
      <c r="I46" s="103" t="s">
        <v>86</v>
      </c>
      <c r="J46" s="389"/>
      <c r="K46" s="389"/>
      <c r="L46" s="392"/>
    </row>
    <row r="47" spans="1:12" ht="12.75" customHeight="1" x14ac:dyDescent="0.25">
      <c r="A47" s="407"/>
      <c r="B47" s="408"/>
      <c r="C47" s="408"/>
      <c r="D47" s="404"/>
      <c r="E47" s="399"/>
      <c r="F47" s="401"/>
      <c r="G47" s="403"/>
      <c r="H47" s="101">
        <v>4</v>
      </c>
      <c r="I47" s="103" t="s">
        <v>136</v>
      </c>
      <c r="J47" s="390"/>
      <c r="K47" s="390"/>
      <c r="L47" s="393"/>
    </row>
  </sheetData>
  <mergeCells count="53">
    <mergeCell ref="J4:J9"/>
    <mergeCell ref="K4:K9"/>
    <mergeCell ref="L4:L9"/>
    <mergeCell ref="J10:J14"/>
    <mergeCell ref="K10:K14"/>
    <mergeCell ref="L10:L14"/>
    <mergeCell ref="D3:E3"/>
    <mergeCell ref="F3:G3"/>
    <mergeCell ref="H3:I3"/>
    <mergeCell ref="F10:F14"/>
    <mergeCell ref="G10:G14"/>
    <mergeCell ref="F4:F9"/>
    <mergeCell ref="G4:G9"/>
    <mergeCell ref="A4:A47"/>
    <mergeCell ref="B4:B47"/>
    <mergeCell ref="C4:C47"/>
    <mergeCell ref="D4:D14"/>
    <mergeCell ref="E4:E14"/>
    <mergeCell ref="D15:D30"/>
    <mergeCell ref="E15:E30"/>
    <mergeCell ref="D34:D47"/>
    <mergeCell ref="E34:E47"/>
    <mergeCell ref="F34:F39"/>
    <mergeCell ref="G34:G39"/>
    <mergeCell ref="J34:J39"/>
    <mergeCell ref="J44:J47"/>
    <mergeCell ref="F44:F47"/>
    <mergeCell ref="G44:G47"/>
    <mergeCell ref="G31:G33"/>
    <mergeCell ref="F15:F18"/>
    <mergeCell ref="G15:G18"/>
    <mergeCell ref="J15:J18"/>
    <mergeCell ref="F19:F24"/>
    <mergeCell ref="K34:K39"/>
    <mergeCell ref="L34:L39"/>
    <mergeCell ref="F40:F43"/>
    <mergeCell ref="G40:G43"/>
    <mergeCell ref="J40:J43"/>
    <mergeCell ref="K40:K43"/>
    <mergeCell ref="L40:L43"/>
    <mergeCell ref="K44:K47"/>
    <mergeCell ref="L44:L47"/>
    <mergeCell ref="G19:G24"/>
    <mergeCell ref="J19:J24"/>
    <mergeCell ref="F25:F30"/>
    <mergeCell ref="G25:G30"/>
    <mergeCell ref="J25:J30"/>
    <mergeCell ref="K25:K30"/>
    <mergeCell ref="L25:L30"/>
    <mergeCell ref="L15:L18"/>
    <mergeCell ref="K15:K18"/>
    <mergeCell ref="L19:L24"/>
    <mergeCell ref="K19:K24"/>
  </mergeCells>
  <pageMargins left="0.70866141732283472" right="0.70866141732283472" top="0.55118110236220474" bottom="0.55118110236220474" header="0.31496062992125984" footer="0.31496062992125984"/>
  <pageSetup paperSize="258" scale="9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RAB</vt:lpstr>
      <vt:lpstr>Rincian</vt:lpstr>
      <vt:lpstr>RAB Konsultan</vt:lpstr>
      <vt:lpstr>Matrik Relefansi</vt:lpstr>
      <vt:lpstr>RAB!Print_Area</vt:lpstr>
      <vt:lpstr>'Matrik Relefansi'!Print_Titles</vt:lpstr>
      <vt:lpstr>RAB!Print_Titles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2014-09-23T01:45:25Z</dcterms:modified>
</cp:coreProperties>
</file>