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530"/>
  </bookViews>
  <sheets>
    <sheet name="RAB Konsultan (PT.MADEP)" sheetId="8" r:id="rId1"/>
  </sheets>
  <definedNames>
    <definedName name="_xlnm.Print_Area" localSheetId="0">'RAB Konsultan (PT.MADEP)'!$A$1:$O$162</definedName>
    <definedName name="_xlnm.Print_Titles" localSheetId="0">'RAB Konsultan (PT.MADEP)'!$5:$6</definedName>
  </definedNames>
  <calcPr calcId="145621"/>
</workbook>
</file>

<file path=xl/calcChain.xml><?xml version="1.0" encoding="utf-8"?>
<calcChain xmlns="http://schemas.openxmlformats.org/spreadsheetml/2006/main">
  <c r="O151" i="8" l="1"/>
  <c r="N149" i="8"/>
  <c r="O149" i="8" s="1"/>
  <c r="O148" i="8"/>
  <c r="L145" i="8"/>
  <c r="O145" i="8" s="1"/>
  <c r="L144" i="8"/>
  <c r="O144" i="8" s="1"/>
  <c r="O141" i="8"/>
  <c r="L141" i="8"/>
  <c r="L140" i="8"/>
  <c r="O140" i="8" s="1"/>
  <c r="L139" i="8"/>
  <c r="O139" i="8" s="1"/>
  <c r="L136" i="8"/>
  <c r="O136" i="8" s="1"/>
  <c r="G135" i="8"/>
  <c r="L135" i="8" s="1"/>
  <c r="O135" i="8" s="1"/>
  <c r="L134" i="8"/>
  <c r="O134" i="8" s="1"/>
  <c r="L133" i="8"/>
  <c r="O133" i="8" s="1"/>
  <c r="L132" i="8"/>
  <c r="O132" i="8" s="1"/>
  <c r="L129" i="8"/>
  <c r="O129" i="8" s="1"/>
  <c r="O128" i="8"/>
  <c r="L128" i="8"/>
  <c r="L127" i="8"/>
  <c r="O127" i="8" s="1"/>
  <c r="L126" i="8"/>
  <c r="O126" i="8" s="1"/>
  <c r="L125" i="8"/>
  <c r="O125" i="8" s="1"/>
  <c r="O124" i="8"/>
  <c r="L124" i="8"/>
  <c r="L121" i="8"/>
  <c r="O121" i="8" s="1"/>
  <c r="L120" i="8"/>
  <c r="O120" i="8" s="1"/>
  <c r="L119" i="8"/>
  <c r="O119" i="8" s="1"/>
  <c r="O118" i="8"/>
  <c r="L118" i="8"/>
  <c r="L117" i="8"/>
  <c r="O117" i="8" s="1"/>
  <c r="L116" i="8"/>
  <c r="O116" i="8" s="1"/>
  <c r="L115" i="8"/>
  <c r="O115" i="8" s="1"/>
  <c r="L114" i="8"/>
  <c r="O114" i="8" s="1"/>
  <c r="L113" i="8"/>
  <c r="O113" i="8" s="1"/>
  <c r="L112" i="8"/>
  <c r="O112" i="8" s="1"/>
  <c r="L109" i="8"/>
  <c r="O109" i="8" s="1"/>
  <c r="L108" i="8"/>
  <c r="O108" i="8" s="1"/>
  <c r="O105" i="8" s="1"/>
  <c r="L103" i="8"/>
  <c r="O103" i="8" s="1"/>
  <c r="L102" i="8"/>
  <c r="O102" i="8" s="1"/>
  <c r="L99" i="8"/>
  <c r="O99" i="8" s="1"/>
  <c r="L98" i="8"/>
  <c r="O98" i="8" s="1"/>
  <c r="L97" i="8"/>
  <c r="O97" i="8" s="1"/>
  <c r="G96" i="8"/>
  <c r="L96" i="8" s="1"/>
  <c r="O96" i="8" s="1"/>
  <c r="O91" i="8"/>
  <c r="L91" i="8"/>
  <c r="L90" i="8"/>
  <c r="O90" i="8" s="1"/>
  <c r="L85" i="8"/>
  <c r="O85" i="8" s="1"/>
  <c r="L84" i="8"/>
  <c r="O84" i="8" s="1"/>
  <c r="O80" i="8"/>
  <c r="L80" i="8"/>
  <c r="L79" i="8"/>
  <c r="O79" i="8" s="1"/>
  <c r="L78" i="8"/>
  <c r="O78" i="8" s="1"/>
  <c r="L74" i="8"/>
  <c r="O74" i="8" s="1"/>
  <c r="L73" i="8"/>
  <c r="O73" i="8" s="1"/>
  <c r="L72" i="8"/>
  <c r="O72" i="8" s="1"/>
  <c r="L71" i="8"/>
  <c r="O71" i="8" s="1"/>
  <c r="L70" i="8"/>
  <c r="O70" i="8" s="1"/>
  <c r="L66" i="8"/>
  <c r="O66" i="8" s="1"/>
  <c r="L65" i="8"/>
  <c r="O65" i="8" s="1"/>
  <c r="L64" i="8"/>
  <c r="O64" i="8" s="1"/>
  <c r="L63" i="8"/>
  <c r="O63" i="8" s="1"/>
  <c r="L62" i="8"/>
  <c r="O62" i="8" s="1"/>
  <c r="L61" i="8"/>
  <c r="O61" i="8" s="1"/>
  <c r="L60" i="8"/>
  <c r="O60" i="8" s="1"/>
  <c r="L59" i="8"/>
  <c r="O59" i="8" s="1"/>
  <c r="O58" i="8"/>
  <c r="L58" i="8"/>
  <c r="N52" i="8"/>
  <c r="O52" i="8" s="1"/>
  <c r="L52" i="8"/>
  <c r="L51" i="8"/>
  <c r="O51" i="8" s="1"/>
  <c r="L47" i="8"/>
  <c r="O47" i="8" s="1"/>
  <c r="L46" i="8"/>
  <c r="O46" i="8" s="1"/>
  <c r="L45" i="8"/>
  <c r="O45" i="8" s="1"/>
  <c r="L41" i="8"/>
  <c r="O41" i="8" s="1"/>
  <c r="L40" i="8"/>
  <c r="O40" i="8" s="1"/>
  <c r="L39" i="8"/>
  <c r="O39" i="8" s="1"/>
  <c r="O35" i="8"/>
  <c r="L35" i="8"/>
  <c r="L34" i="8"/>
  <c r="O34" i="8" s="1"/>
  <c r="L26" i="8"/>
  <c r="O26" i="8" s="1"/>
  <c r="O25" i="8"/>
  <c r="L25" i="8"/>
  <c r="L24" i="8"/>
  <c r="O24" i="8" s="1"/>
  <c r="L23" i="8"/>
  <c r="O23" i="8" s="1"/>
  <c r="L22" i="8"/>
  <c r="O22" i="8" s="1"/>
  <c r="L21" i="8"/>
  <c r="O21" i="8" s="1"/>
  <c r="L20" i="8"/>
  <c r="O20" i="8" s="1"/>
  <c r="L14" i="8"/>
  <c r="O14" i="8" s="1"/>
  <c r="L13" i="8"/>
  <c r="O13" i="8" s="1"/>
  <c r="L12" i="8"/>
  <c r="O12" i="8" s="1"/>
  <c r="O49" i="8" l="1"/>
  <c r="O30" i="8"/>
  <c r="O10" i="8"/>
  <c r="O54" i="8"/>
  <c r="O28" i="8" s="1"/>
  <c r="O18" i="8"/>
  <c r="O16" i="8" l="1"/>
  <c r="N8" i="8" s="1"/>
  <c r="O8" i="8" s="1"/>
</calcChain>
</file>

<file path=xl/sharedStrings.xml><?xml version="1.0" encoding="utf-8"?>
<sst xmlns="http://schemas.openxmlformats.org/spreadsheetml/2006/main" count="523" uniqueCount="137">
  <si>
    <t>Satuan Ukur</t>
  </si>
  <si>
    <t>Harga Satuan</t>
  </si>
  <si>
    <t>Jumlah Biaya</t>
  </si>
  <si>
    <t>Rapat Persiapan</t>
  </si>
  <si>
    <t>Belanja Bahan</t>
  </si>
  <si>
    <t>Makan &amp; Snack</t>
  </si>
  <si>
    <t>or</t>
  </si>
  <si>
    <t>x</t>
  </si>
  <si>
    <t>pt</t>
  </si>
  <si>
    <t>hr</t>
  </si>
  <si>
    <t>Surat menyurat</t>
  </si>
  <si>
    <t>ATK</t>
  </si>
  <si>
    <t>Penggandaan</t>
  </si>
  <si>
    <t>Komputer Suplay</t>
  </si>
  <si>
    <t>Belanja Jasa Profesi</t>
  </si>
  <si>
    <t>Honor Narasumber</t>
  </si>
  <si>
    <t>jam</t>
  </si>
  <si>
    <t>Honor Moderator</t>
  </si>
  <si>
    <t>Belanja Perjalanan Dinas Paket Meeting Dalam Kota</t>
  </si>
  <si>
    <t xml:space="preserve">Transport Lokal </t>
  </si>
  <si>
    <t>tr</t>
  </si>
  <si>
    <t>kl</t>
  </si>
  <si>
    <t>Penyusunan Laporan</t>
  </si>
  <si>
    <t xml:space="preserve">Paket Fullday </t>
  </si>
  <si>
    <t xml:space="preserve">Uang Saku </t>
  </si>
  <si>
    <t>Penginapan</t>
  </si>
  <si>
    <t>Transport</t>
  </si>
  <si>
    <t>lok</t>
  </si>
  <si>
    <t>Uang Harian</t>
  </si>
  <si>
    <t>bl</t>
  </si>
  <si>
    <t>TAHAPAN PELAKSANAAN DAN RINCIAN KOMPONEN BIAYA</t>
  </si>
  <si>
    <t>Vol.</t>
  </si>
  <si>
    <t>PT</t>
  </si>
  <si>
    <t>Biaya Langsung Personal</t>
  </si>
  <si>
    <t>Ketua Tim</t>
  </si>
  <si>
    <t>ob</t>
  </si>
  <si>
    <t>Tenaga Ahli</t>
  </si>
  <si>
    <t>Biaya Non Personal</t>
  </si>
  <si>
    <t>Biaya Kantor</t>
  </si>
  <si>
    <t>Sewa Peralatan Kantor</t>
  </si>
  <si>
    <t>Biaya Kegiatan</t>
  </si>
  <si>
    <t>OT</t>
  </si>
  <si>
    <t>OH</t>
  </si>
  <si>
    <t>Fullday dalam kota</t>
  </si>
  <si>
    <t>Telekomunikasi</t>
  </si>
  <si>
    <t>Pengiklanan</t>
  </si>
  <si>
    <t>OJ</t>
  </si>
  <si>
    <t>Kajian Lapangan</t>
  </si>
  <si>
    <t>OR</t>
  </si>
  <si>
    <t>AK</t>
  </si>
  <si>
    <t>OA</t>
  </si>
  <si>
    <t>Pencetakan modul dan foto copy</t>
  </si>
  <si>
    <t>Konsumsi rapat persiapan (makan + Snack)</t>
  </si>
  <si>
    <t>OK</t>
  </si>
  <si>
    <t>Spanduk</t>
  </si>
  <si>
    <t>Bh</t>
  </si>
  <si>
    <t>BH</t>
  </si>
  <si>
    <t>Konsumsi Pembukaan/Penutupan</t>
  </si>
  <si>
    <t>Dokumentasi</t>
  </si>
  <si>
    <t>Tas Peserta dan Fasilitator</t>
  </si>
  <si>
    <t>Pencetakan Laporan Penyelenggaraan</t>
  </si>
  <si>
    <t>LAP</t>
  </si>
  <si>
    <t>Konsumsi Kegiatan Pelatihan</t>
  </si>
  <si>
    <t>HR</t>
  </si>
  <si>
    <t>Honor yang terkait dengan output kegiatan</t>
  </si>
  <si>
    <t>Honor Fasilitator</t>
  </si>
  <si>
    <t>JM</t>
  </si>
  <si>
    <t>Honor Pendamping Fasilitator</t>
  </si>
  <si>
    <t>Honor MOT</t>
  </si>
  <si>
    <t>JD</t>
  </si>
  <si>
    <t>Honor Penulis Sertifikat</t>
  </si>
  <si>
    <t>LB</t>
  </si>
  <si>
    <t>Belanja Jasa Lainnya</t>
  </si>
  <si>
    <t>Jasa Asrama Peserta dan Panitia</t>
  </si>
  <si>
    <t>Jasa Ruang Kelas</t>
  </si>
  <si>
    <t>Jasa Ruang Auditorium</t>
  </si>
  <si>
    <t>Honor Narasumber Pelatihan</t>
  </si>
  <si>
    <t>Honor Narasumber Pembukaan/Penutupan</t>
  </si>
  <si>
    <t>Belanja Perjalanan Biasa</t>
  </si>
  <si>
    <t>Peserta Luar Kota</t>
  </si>
  <si>
    <t>TR</t>
  </si>
  <si>
    <t>Transport Fasilitator</t>
  </si>
  <si>
    <t>Transport Penulis Sertifikat</t>
  </si>
  <si>
    <t>Transport Tenaga Akademisi / Panitia</t>
  </si>
  <si>
    <t>Uang Saku Tenaga Akademisi / Panitia</t>
  </si>
  <si>
    <t xml:space="preserve">Pelaksanaan Uji Coba Penempatan Nakes Tim Base </t>
  </si>
  <si>
    <t>Belanja Bahan untuk Peserta</t>
  </si>
  <si>
    <t>Pembuatan dan pengiriman Laporan (2 minggu-an)</t>
  </si>
  <si>
    <t>Surat menyurat terkait rekrutmen</t>
  </si>
  <si>
    <t>Biaya penyelenggaraan</t>
  </si>
  <si>
    <t>Transport Pusat</t>
  </si>
  <si>
    <t>Uang Harian Pusat</t>
  </si>
  <si>
    <t>Penginapan Pusat</t>
  </si>
  <si>
    <t>Pelaksanaan Tugas Nakes Team Base</t>
  </si>
  <si>
    <t>Sewa BaseCamp</t>
  </si>
  <si>
    <t>bln</t>
  </si>
  <si>
    <t>OB</t>
  </si>
  <si>
    <t>Transport Mobile (5 nakes + 2 penunjang)</t>
  </si>
  <si>
    <t>Uang Harian (5 nakes + 2 penunjang)</t>
  </si>
  <si>
    <t>Penginapan/sewa camp (5 nakes + 2 penunjang)</t>
  </si>
  <si>
    <t>Honor Terkait Output Kegiatan</t>
  </si>
  <si>
    <t>Honor Pendamping Team Base</t>
  </si>
  <si>
    <t>Surat menyurat Pelaporan</t>
  </si>
  <si>
    <t>Penggandaan Laporan</t>
  </si>
  <si>
    <t>Total Anggaran Jasa Konsultan</t>
  </si>
  <si>
    <t>Pemantapan Pedoman Penempatan Nakes dengan Tim Base</t>
  </si>
  <si>
    <t>Biaya Pencetakan Pedoman</t>
  </si>
  <si>
    <t>Honor Pembuatan bahan ajar/hand out</t>
  </si>
  <si>
    <t>Transport Fasilitator, MOT, dll</t>
  </si>
  <si>
    <t>Pelaksanaan</t>
  </si>
  <si>
    <t>Uang Saku Fasilitator, MOT, dll</t>
  </si>
  <si>
    <t>Uang Saku Penulis Sertifikat</t>
  </si>
  <si>
    <t>Tr</t>
  </si>
  <si>
    <t>Peralatan</t>
  </si>
  <si>
    <t>Rekrutmen</t>
  </si>
  <si>
    <t>Pemberangkatan</t>
  </si>
  <si>
    <t>Transport Lokal Peserta Daerah</t>
  </si>
  <si>
    <t xml:space="preserve">Transport Peserta </t>
  </si>
  <si>
    <t xml:space="preserve">Uang Harian Peserta </t>
  </si>
  <si>
    <t>Penginapan Peserta</t>
  </si>
  <si>
    <t>Uang Harian Fasilitator</t>
  </si>
  <si>
    <t>Penginapan Fasilitator</t>
  </si>
  <si>
    <t>Pemulangan</t>
  </si>
  <si>
    <t>Honor Nakes Team Base</t>
  </si>
  <si>
    <t>Monev</t>
  </si>
  <si>
    <t>Jakarta,           September 2014</t>
  </si>
  <si>
    <t>Honor Penanggungjawab Daerah</t>
  </si>
  <si>
    <t>Pelatihan Pra Penempatan</t>
  </si>
  <si>
    <t>ATK Peserta</t>
  </si>
  <si>
    <t>RENCANA ANGGARAN DAN BIAYA (HASIL PERHITUNGAN SENDIRI)</t>
  </si>
  <si>
    <t>UJI COBA PENEMPATAN NAKES DENGAN TEAM BASE</t>
  </si>
  <si>
    <t>Asisten/Administrasi/Sekretaris</t>
  </si>
  <si>
    <t>an. PT Multi Area Desentralisasi Pembangunan</t>
  </si>
  <si>
    <t>Cibubur Jakrta Timur</t>
  </si>
  <si>
    <t>Eka</t>
  </si>
  <si>
    <t>PT. Multi Area Desentralisasi Pembangunan</t>
  </si>
  <si>
    <t>Pelaksanaan Uji Coba Penempatan Nakes dengan Team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</si>
</sst>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0_);\(0\)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Bookman Old Style"/>
      <family val="1"/>
    </font>
    <font>
      <sz val="12"/>
      <color indexed="8"/>
      <name val="Bookman Old Style"/>
      <family val="1"/>
    </font>
    <font>
      <b/>
      <u/>
      <sz val="12"/>
      <color indexed="8"/>
      <name val="Bookman Old Style"/>
      <family val="1"/>
    </font>
    <font>
      <b/>
      <u val="singleAccounting"/>
      <sz val="12"/>
      <color indexed="8"/>
      <name val="Bookman Old Style"/>
      <family val="1"/>
    </font>
    <font>
      <b/>
      <i/>
      <sz val="12"/>
      <color indexed="8"/>
      <name val="Bookman Old Style"/>
      <family val="1"/>
    </font>
    <font>
      <i/>
      <sz val="12"/>
      <color indexed="8"/>
      <name val="Bookman Old Style"/>
      <family val="1"/>
    </font>
    <font>
      <i/>
      <u/>
      <sz val="12"/>
      <color indexed="8"/>
      <name val="Bookman Old Style"/>
      <family val="1"/>
    </font>
    <font>
      <i/>
      <u/>
      <sz val="12"/>
      <name val="Bookman Old Style"/>
      <family val="1"/>
    </font>
    <font>
      <sz val="12"/>
      <name val="Bookman Old Style"/>
      <family val="1"/>
    </font>
    <font>
      <sz val="12"/>
      <color theme="0"/>
      <name val="Bookman Old Style"/>
      <family val="1"/>
    </font>
    <font>
      <i/>
      <sz val="12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3" fontId="2" fillId="0" borderId="0" applyProtection="0"/>
  </cellStyleXfs>
  <cellXfs count="146">
    <xf numFmtId="0" fontId="0" fillId="0" borderId="0" xfId="0"/>
    <xf numFmtId="0" fontId="3" fillId="2" borderId="0" xfId="2" applyNumberFormat="1" applyFont="1" applyFill="1" applyBorder="1" applyAlignment="1">
      <alignment horizontal="right" vertical="top"/>
    </xf>
    <xf numFmtId="0" fontId="3" fillId="0" borderId="0" xfId="2" applyNumberFormat="1" applyFont="1" applyFill="1" applyBorder="1" applyAlignment="1">
      <alignment horizontal="center" vertical="top"/>
    </xf>
    <xf numFmtId="0" fontId="4" fillId="0" borderId="0" xfId="2" applyNumberFormat="1" applyFont="1" applyFill="1" applyBorder="1" applyAlignment="1">
      <alignment vertical="top"/>
    </xf>
    <xf numFmtId="0" fontId="4" fillId="2" borderId="0" xfId="2" applyNumberFormat="1" applyFont="1" applyFill="1" applyBorder="1" applyAlignment="1">
      <alignment horizontal="center" vertical="top"/>
    </xf>
    <xf numFmtId="0" fontId="4" fillId="2" borderId="0" xfId="2" applyNumberFormat="1" applyFont="1" applyFill="1" applyBorder="1" applyAlignment="1">
      <alignment horizontal="right" vertical="top"/>
    </xf>
    <xf numFmtId="0" fontId="4" fillId="2" borderId="0" xfId="2" applyNumberFormat="1" applyFont="1" applyFill="1" applyBorder="1" applyAlignment="1">
      <alignment horizontal="left" vertical="top"/>
    </xf>
    <xf numFmtId="0" fontId="4" fillId="2" borderId="0" xfId="2" applyNumberFormat="1" applyFont="1" applyFill="1" applyBorder="1" applyAlignment="1">
      <alignment vertical="top"/>
    </xf>
    <xf numFmtId="41" fontId="4" fillId="2" borderId="0" xfId="2" applyNumberFormat="1" applyFont="1" applyFill="1" applyBorder="1" applyAlignment="1">
      <alignment horizontal="center" vertical="top"/>
    </xf>
    <xf numFmtId="41" fontId="4" fillId="2" borderId="0" xfId="1" applyNumberFormat="1" applyFont="1" applyFill="1" applyBorder="1" applyAlignment="1">
      <alignment horizontal="center" vertical="top"/>
    </xf>
    <xf numFmtId="41" fontId="4" fillId="0" borderId="0" xfId="1" applyNumberFormat="1" applyFont="1" applyFill="1" applyBorder="1" applyAlignment="1">
      <alignment horizontal="center" vertical="top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8" xfId="2" applyNumberFormat="1" applyFont="1" applyFill="1" applyBorder="1" applyAlignment="1">
      <alignment horizontal="center" vertical="center" wrapText="1"/>
    </xf>
    <xf numFmtId="0" fontId="3" fillId="2" borderId="3" xfId="2" applyNumberFormat="1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41" fontId="3" fillId="2" borderId="1" xfId="1" applyNumberFormat="1" applyFont="1" applyFill="1" applyBorder="1" applyAlignment="1">
      <alignment horizontal="center" vertical="center" wrapText="1"/>
    </xf>
    <xf numFmtId="41" fontId="3" fillId="0" borderId="0" xfId="1" applyNumberFormat="1" applyFont="1" applyFill="1" applyBorder="1" applyAlignment="1">
      <alignment horizontal="center" vertical="center" wrapText="1"/>
    </xf>
    <xf numFmtId="0" fontId="3" fillId="2" borderId="5" xfId="2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6" xfId="2" applyNumberFormat="1" applyFont="1" applyFill="1" applyBorder="1" applyAlignment="1">
      <alignment horizontal="center" vertical="center" wrapText="1"/>
    </xf>
    <xf numFmtId="0" fontId="3" fillId="2" borderId="4" xfId="2" applyNumberFormat="1" applyFont="1" applyFill="1" applyBorder="1" applyAlignment="1">
      <alignment horizontal="center" vertical="center" wrapText="1"/>
    </xf>
    <xf numFmtId="0" fontId="4" fillId="2" borderId="4" xfId="2" applyNumberFormat="1" applyFont="1" applyFill="1" applyBorder="1" applyAlignment="1"/>
    <xf numFmtId="0" fontId="4" fillId="0" borderId="0" xfId="2" applyNumberFormat="1" applyFont="1" applyFill="1" applyBorder="1" applyAlignment="1"/>
    <xf numFmtId="0" fontId="5" fillId="2" borderId="7" xfId="2" applyNumberFormat="1" applyFont="1" applyFill="1" applyBorder="1" applyAlignment="1">
      <alignment vertical="top" wrapText="1"/>
    </xf>
    <xf numFmtId="0" fontId="5" fillId="2" borderId="0" xfId="2" applyNumberFormat="1" applyFont="1" applyFill="1" applyBorder="1" applyAlignment="1">
      <alignment vertical="top" wrapText="1"/>
    </xf>
    <xf numFmtId="0" fontId="5" fillId="2" borderId="0" xfId="2" applyNumberFormat="1" applyFont="1" applyFill="1" applyBorder="1" applyAlignment="1">
      <alignment horizontal="right" vertical="top" wrapText="1"/>
    </xf>
    <xf numFmtId="0" fontId="5" fillId="2" borderId="0" xfId="2" applyNumberFormat="1" applyFont="1" applyFill="1" applyBorder="1" applyAlignment="1">
      <alignment horizontal="left" vertical="top" wrapText="1"/>
    </xf>
    <xf numFmtId="164" fontId="4" fillId="2" borderId="9" xfId="2" applyNumberFormat="1" applyFont="1" applyFill="1" applyBorder="1" applyAlignment="1">
      <alignment horizontal="center" vertical="top" wrapText="1"/>
    </xf>
    <xf numFmtId="0" fontId="4" fillId="2" borderId="7" xfId="2" applyNumberFormat="1" applyFont="1" applyFill="1" applyBorder="1" applyAlignment="1">
      <alignment horizontal="center" vertical="top" wrapText="1"/>
    </xf>
    <xf numFmtId="41" fontId="4" fillId="2" borderId="9" xfId="3" applyNumberFormat="1" applyFont="1" applyFill="1" applyBorder="1" applyAlignment="1">
      <alignment horizontal="center" vertical="top" wrapText="1"/>
    </xf>
    <xf numFmtId="41" fontId="6" fillId="2" borderId="10" xfId="1" applyNumberFormat="1" applyFont="1" applyFill="1" applyBorder="1" applyAlignment="1">
      <alignment horizontal="center" vertical="top"/>
    </xf>
    <xf numFmtId="41" fontId="6" fillId="0" borderId="0" xfId="1" applyNumberFormat="1" applyFont="1" applyFill="1" applyBorder="1" applyAlignment="1">
      <alignment horizontal="center" vertical="top"/>
    </xf>
    <xf numFmtId="0" fontId="5" fillId="2" borderId="0" xfId="2" applyNumberFormat="1" applyFont="1" applyFill="1" applyBorder="1" applyAlignment="1">
      <alignment vertical="top"/>
    </xf>
    <xf numFmtId="41" fontId="4" fillId="0" borderId="0" xfId="1" applyFont="1" applyFill="1" applyBorder="1" applyAlignment="1">
      <alignment vertical="top"/>
    </xf>
    <xf numFmtId="0" fontId="4" fillId="2" borderId="7" xfId="2" applyNumberFormat="1" applyFont="1" applyFill="1" applyBorder="1" applyAlignment="1">
      <alignment horizontal="center" vertical="center"/>
    </xf>
    <xf numFmtId="0" fontId="4" fillId="2" borderId="0" xfId="2" applyNumberFormat="1" applyFont="1" applyFill="1" applyBorder="1" applyAlignment="1">
      <alignment horizontal="center" vertical="center"/>
    </xf>
    <xf numFmtId="0" fontId="4" fillId="2" borderId="7" xfId="2" applyNumberFormat="1" applyFont="1" applyFill="1" applyBorder="1" applyAlignment="1">
      <alignment horizontal="center" vertical="top"/>
    </xf>
    <xf numFmtId="41" fontId="4" fillId="2" borderId="10" xfId="1" applyNumberFormat="1" applyFont="1" applyFill="1" applyBorder="1" applyAlignment="1">
      <alignment horizontal="center" vertical="top"/>
    </xf>
    <xf numFmtId="0" fontId="3" fillId="2" borderId="7" xfId="2" applyNumberFormat="1" applyFont="1" applyFill="1" applyBorder="1" applyAlignment="1">
      <alignment horizontal="left" vertical="center"/>
    </xf>
    <xf numFmtId="0" fontId="3" fillId="2" borderId="0" xfId="2" applyNumberFormat="1" applyFont="1" applyFill="1" applyBorder="1" applyAlignment="1">
      <alignment horizontal="left" vertical="center"/>
    </xf>
    <xf numFmtId="0" fontId="3" fillId="2" borderId="0" xfId="2" applyNumberFormat="1" applyFont="1" applyFill="1" applyBorder="1" applyAlignment="1"/>
    <xf numFmtId="0" fontId="4" fillId="2" borderId="0" xfId="2" applyNumberFormat="1" applyFont="1" applyFill="1" applyBorder="1" applyAlignment="1">
      <alignment horizontal="center" vertical="top" wrapText="1"/>
    </xf>
    <xf numFmtId="0" fontId="4" fillId="2" borderId="0" xfId="2" applyNumberFormat="1" applyFont="1" applyFill="1" applyBorder="1" applyAlignment="1"/>
    <xf numFmtId="0" fontId="4" fillId="2" borderId="0" xfId="2" applyNumberFormat="1" applyFont="1" applyFill="1" applyBorder="1" applyAlignment="1">
      <alignment horizontal="right"/>
    </xf>
    <xf numFmtId="0" fontId="4" fillId="2" borderId="0" xfId="2" applyNumberFormat="1" applyFont="1" applyFill="1" applyBorder="1" applyAlignment="1">
      <alignment horizontal="left"/>
    </xf>
    <xf numFmtId="164" fontId="3" fillId="2" borderId="9" xfId="2" applyNumberFormat="1" applyFont="1" applyFill="1" applyBorder="1" applyAlignment="1">
      <alignment horizontal="center" vertical="top" wrapText="1"/>
    </xf>
    <xf numFmtId="0" fontId="3" fillId="2" borderId="7" xfId="2" applyNumberFormat="1" applyFont="1" applyFill="1" applyBorder="1" applyAlignment="1">
      <alignment horizontal="center" vertical="top"/>
    </xf>
    <xf numFmtId="41" fontId="3" fillId="2" borderId="9" xfId="1" applyNumberFormat="1" applyFont="1" applyFill="1" applyBorder="1" applyAlignment="1">
      <alignment vertical="top"/>
    </xf>
    <xf numFmtId="41" fontId="3" fillId="2" borderId="10" xfId="1" applyNumberFormat="1" applyFont="1" applyFill="1" applyBorder="1" applyAlignment="1">
      <alignment horizontal="center" vertical="top"/>
    </xf>
    <xf numFmtId="41" fontId="4" fillId="0" borderId="0" xfId="2" applyNumberFormat="1" applyFont="1" applyFill="1" applyBorder="1" applyAlignment="1">
      <alignment vertical="top"/>
    </xf>
    <xf numFmtId="0" fontId="7" fillId="2" borderId="0" xfId="2" applyNumberFormat="1" applyFont="1" applyFill="1" applyBorder="1" applyAlignment="1">
      <alignment vertical="top"/>
    </xf>
    <xf numFmtId="0" fontId="8" fillId="2" borderId="0" xfId="2" applyNumberFormat="1" applyFont="1" applyFill="1" applyBorder="1" applyAlignment="1">
      <alignment horizontal="right" vertical="top" wrapText="1"/>
    </xf>
    <xf numFmtId="0" fontId="8" fillId="2" borderId="0" xfId="2" applyNumberFormat="1" applyFont="1" applyFill="1" applyBorder="1" applyAlignment="1">
      <alignment horizontal="left" vertical="top"/>
    </xf>
    <xf numFmtId="0" fontId="8" fillId="2" borderId="0" xfId="2" applyNumberFormat="1" applyFont="1" applyFill="1" applyBorder="1" applyAlignment="1">
      <alignment horizontal="right" vertical="top"/>
    </xf>
    <xf numFmtId="0" fontId="8" fillId="2" borderId="0" xfId="2" applyNumberFormat="1" applyFont="1" applyFill="1" applyBorder="1" applyAlignment="1">
      <alignment vertical="top"/>
    </xf>
    <xf numFmtId="0" fontId="7" fillId="2" borderId="0" xfId="2" applyNumberFormat="1" applyFont="1" applyFill="1" applyBorder="1" applyAlignment="1">
      <alignment horizontal="left" vertical="top"/>
    </xf>
    <xf numFmtId="0" fontId="7" fillId="2" borderId="0" xfId="2" applyNumberFormat="1" applyFont="1" applyFill="1" applyBorder="1" applyAlignment="1">
      <alignment horizontal="right" vertical="top"/>
    </xf>
    <xf numFmtId="164" fontId="8" fillId="2" borderId="9" xfId="2" applyNumberFormat="1" applyFont="1" applyFill="1" applyBorder="1" applyAlignment="1">
      <alignment horizontal="center" vertical="top" wrapText="1"/>
    </xf>
    <xf numFmtId="0" fontId="8" fillId="2" borderId="0" xfId="2" applyNumberFormat="1" applyFont="1" applyFill="1" applyBorder="1" applyAlignment="1">
      <alignment horizontal="center" vertical="top"/>
    </xf>
    <xf numFmtId="41" fontId="8" fillId="2" borderId="9" xfId="2" applyNumberFormat="1" applyFont="1" applyFill="1" applyBorder="1" applyAlignment="1">
      <alignment vertical="top" wrapText="1"/>
    </xf>
    <xf numFmtId="41" fontId="7" fillId="2" borderId="10" xfId="1" applyNumberFormat="1" applyFont="1" applyFill="1" applyBorder="1" applyAlignment="1">
      <alignment horizontal="center" vertical="top"/>
    </xf>
    <xf numFmtId="41" fontId="3" fillId="0" borderId="0" xfId="1" applyNumberFormat="1" applyFont="1" applyFill="1" applyBorder="1" applyAlignment="1">
      <alignment horizontal="center" vertical="top"/>
    </xf>
    <xf numFmtId="0" fontId="3" fillId="2" borderId="7" xfId="2" applyNumberFormat="1" applyFont="1" applyFill="1" applyBorder="1" applyAlignment="1">
      <alignment vertical="top"/>
    </xf>
    <xf numFmtId="0" fontId="3" fillId="2" borderId="0" xfId="2" applyNumberFormat="1" applyFont="1" applyFill="1" applyBorder="1" applyAlignment="1">
      <alignment vertical="top"/>
    </xf>
    <xf numFmtId="0" fontId="4" fillId="2" borderId="0" xfId="2" applyNumberFormat="1" applyFont="1" applyFill="1" applyBorder="1" applyAlignment="1">
      <alignment horizontal="right" vertical="top" wrapText="1"/>
    </xf>
    <xf numFmtId="0" fontId="3" fillId="2" borderId="0" xfId="2" applyNumberFormat="1" applyFont="1" applyFill="1" applyBorder="1" applyAlignment="1">
      <alignment horizontal="left" vertical="top"/>
    </xf>
    <xf numFmtId="0" fontId="3" fillId="2" borderId="0" xfId="2" applyNumberFormat="1" applyFont="1" applyFill="1" applyBorder="1" applyAlignment="1">
      <alignment horizontal="right" vertical="top"/>
    </xf>
    <xf numFmtId="41" fontId="4" fillId="2" borderId="9" xfId="2" applyNumberFormat="1" applyFont="1" applyFill="1" applyBorder="1" applyAlignment="1">
      <alignment vertical="top" wrapText="1"/>
    </xf>
    <xf numFmtId="0" fontId="4" fillId="2" borderId="0" xfId="2" applyNumberFormat="1" applyFont="1" applyFill="1" applyBorder="1" applyAlignment="1">
      <alignment horizontal="center"/>
    </xf>
    <xf numFmtId="0" fontId="4" fillId="2" borderId="7" xfId="2" applyNumberFormat="1" applyFont="1" applyFill="1" applyBorder="1" applyAlignment="1">
      <alignment vertical="top"/>
    </xf>
    <xf numFmtId="0" fontId="9" fillId="2" borderId="0" xfId="2" applyNumberFormat="1" applyFont="1" applyFill="1" applyBorder="1" applyAlignment="1"/>
    <xf numFmtId="0" fontId="3" fillId="2" borderId="7" xfId="2" applyNumberFormat="1" applyFont="1" applyFill="1" applyBorder="1" applyAlignment="1">
      <alignment horizontal="left" vertical="top"/>
    </xf>
    <xf numFmtId="0" fontId="9" fillId="2" borderId="0" xfId="2" applyNumberFormat="1" applyFont="1" applyFill="1" applyBorder="1" applyAlignment="1">
      <alignment horizontal="left" vertical="top"/>
    </xf>
    <xf numFmtId="0" fontId="4" fillId="2" borderId="7" xfId="2" applyNumberFormat="1" applyFont="1" applyFill="1" applyBorder="1" applyAlignment="1">
      <alignment horizontal="left" vertical="top"/>
    </xf>
    <xf numFmtId="41" fontId="4" fillId="2" borderId="9" xfId="3" applyNumberFormat="1" applyFont="1" applyFill="1" applyBorder="1" applyAlignment="1">
      <alignment vertical="top" wrapText="1"/>
    </xf>
    <xf numFmtId="0" fontId="4" fillId="2" borderId="7" xfId="2" applyNumberFormat="1" applyFont="1" applyFill="1" applyBorder="1" applyAlignment="1">
      <alignment horizontal="left" vertical="top" wrapText="1"/>
    </xf>
    <xf numFmtId="0" fontId="4" fillId="2" borderId="0" xfId="2" applyNumberFormat="1" applyFont="1" applyFill="1" applyBorder="1" applyAlignment="1">
      <alignment horizontal="left" vertical="top" wrapText="1"/>
    </xf>
    <xf numFmtId="0" fontId="4" fillId="2" borderId="10" xfId="2" applyNumberFormat="1" applyFont="1" applyFill="1" applyBorder="1" applyAlignment="1">
      <alignment horizontal="left"/>
    </xf>
    <xf numFmtId="164" fontId="4" fillId="2" borderId="10" xfId="2" applyNumberFormat="1" applyFont="1" applyFill="1" applyBorder="1" applyAlignment="1">
      <alignment horizontal="center" vertical="top" wrapText="1"/>
    </xf>
    <xf numFmtId="0" fontId="7" fillId="2" borderId="0" xfId="2" applyNumberFormat="1" applyFont="1" applyFill="1" applyBorder="1" applyAlignment="1"/>
    <xf numFmtId="0" fontId="10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41" fontId="3" fillId="2" borderId="9" xfId="0" applyNumberFormat="1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0" xfId="0" quotePrefix="1" applyFont="1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top" wrapText="1"/>
    </xf>
    <xf numFmtId="41" fontId="11" fillId="2" borderId="9" xfId="1" applyFont="1" applyFill="1" applyBorder="1" applyAlignment="1">
      <alignment horizontal="center" vertical="top" wrapText="1"/>
    </xf>
    <xf numFmtId="41" fontId="4" fillId="2" borderId="9" xfId="0" applyNumberFormat="1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vertical="top" wrapText="1"/>
    </xf>
    <xf numFmtId="41" fontId="6" fillId="2" borderId="9" xfId="0" applyNumberFormat="1" applyFont="1" applyFill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top" wrapText="1"/>
    </xf>
    <xf numFmtId="41" fontId="4" fillId="2" borderId="10" xfId="0" applyNumberFormat="1" applyFont="1" applyFill="1" applyBorder="1" applyAlignment="1">
      <alignment horizontal="center" vertical="top" wrapText="1"/>
    </xf>
    <xf numFmtId="0" fontId="4" fillId="2" borderId="10" xfId="2" applyNumberFormat="1" applyFont="1" applyFill="1" applyBorder="1" applyAlignment="1">
      <alignment horizontal="left" vertical="top"/>
    </xf>
    <xf numFmtId="0" fontId="9" fillId="2" borderId="0" xfId="2" applyNumberFormat="1" applyFont="1" applyFill="1" applyBorder="1" applyAlignment="1">
      <alignment vertical="top"/>
    </xf>
    <xf numFmtId="0" fontId="4" fillId="2" borderId="0" xfId="2" applyNumberFormat="1" applyFont="1" applyFill="1" applyBorder="1" applyAlignment="1">
      <alignment vertical="top" wrapText="1"/>
    </xf>
    <xf numFmtId="0" fontId="4" fillId="2" borderId="10" xfId="2" applyNumberFormat="1" applyFont="1" applyFill="1" applyBorder="1" applyAlignment="1">
      <alignment horizontal="center"/>
    </xf>
    <xf numFmtId="0" fontId="4" fillId="2" borderId="7" xfId="2" applyNumberFormat="1" applyFont="1" applyFill="1" applyBorder="1" applyAlignment="1">
      <alignment horizontal="center"/>
    </xf>
    <xf numFmtId="0" fontId="9" fillId="2" borderId="7" xfId="2" applyNumberFormat="1" applyFont="1" applyFill="1" applyBorder="1" applyAlignment="1">
      <alignment vertical="top"/>
    </xf>
    <xf numFmtId="0" fontId="9" fillId="2" borderId="0" xfId="2" applyNumberFormat="1" applyFont="1" applyFill="1" applyBorder="1" applyAlignment="1">
      <alignment vertical="top" wrapText="1"/>
    </xf>
    <xf numFmtId="0" fontId="9" fillId="2" borderId="0" xfId="2" applyNumberFormat="1" applyFont="1" applyFill="1" applyBorder="1" applyAlignment="1">
      <alignment horizontal="center" vertical="top"/>
    </xf>
    <xf numFmtId="0" fontId="9" fillId="2" borderId="0" xfId="2" applyNumberFormat="1" applyFont="1" applyFill="1" applyBorder="1" applyAlignment="1">
      <alignment horizontal="right" vertical="top"/>
    </xf>
    <xf numFmtId="0" fontId="9" fillId="2" borderId="10" xfId="2" applyNumberFormat="1" applyFont="1" applyFill="1" applyBorder="1" applyAlignment="1">
      <alignment horizontal="left" vertical="top"/>
    </xf>
    <xf numFmtId="164" fontId="9" fillId="2" borderId="10" xfId="2" applyNumberFormat="1" applyFont="1" applyFill="1" applyBorder="1" applyAlignment="1">
      <alignment horizontal="center" vertical="top" wrapText="1"/>
    </xf>
    <xf numFmtId="0" fontId="9" fillId="2" borderId="7" xfId="2" applyNumberFormat="1" applyFont="1" applyFill="1" applyBorder="1" applyAlignment="1">
      <alignment horizontal="center" vertical="top" wrapText="1"/>
    </xf>
    <xf numFmtId="41" fontId="9" fillId="2" borderId="9" xfId="3" applyNumberFormat="1" applyFont="1" applyFill="1" applyBorder="1" applyAlignment="1">
      <alignment horizontal="center" vertical="top" wrapText="1"/>
    </xf>
    <xf numFmtId="41" fontId="9" fillId="2" borderId="10" xfId="1" applyNumberFormat="1" applyFont="1" applyFill="1" applyBorder="1" applyAlignment="1">
      <alignment horizontal="center" vertical="top"/>
    </xf>
    <xf numFmtId="41" fontId="9" fillId="0" borderId="0" xfId="1" applyNumberFormat="1" applyFont="1" applyFill="1" applyBorder="1" applyAlignment="1">
      <alignment horizontal="center" vertical="top"/>
    </xf>
    <xf numFmtId="0" fontId="9" fillId="0" borderId="0" xfId="2" applyNumberFormat="1" applyFont="1" applyFill="1" applyBorder="1" applyAlignment="1">
      <alignment vertical="top"/>
    </xf>
    <xf numFmtId="0" fontId="3" fillId="2" borderId="5" xfId="2" applyNumberFormat="1" applyFont="1" applyFill="1" applyBorder="1" applyAlignment="1">
      <alignment vertical="top"/>
    </xf>
    <xf numFmtId="0" fontId="3" fillId="2" borderId="11" xfId="2" applyNumberFormat="1" applyFont="1" applyFill="1" applyBorder="1" applyAlignment="1">
      <alignment vertical="top"/>
    </xf>
    <xf numFmtId="0" fontId="4" fillId="2" borderId="11" xfId="2" applyNumberFormat="1" applyFont="1" applyFill="1" applyBorder="1" applyAlignment="1">
      <alignment vertical="top"/>
    </xf>
    <xf numFmtId="0" fontId="4" fillId="2" borderId="11" xfId="2" applyNumberFormat="1" applyFont="1" applyFill="1" applyBorder="1" applyAlignment="1">
      <alignment vertical="top" wrapText="1"/>
    </xf>
    <xf numFmtId="0" fontId="4" fillId="2" borderId="11" xfId="2" applyNumberFormat="1" applyFont="1" applyFill="1" applyBorder="1" applyAlignment="1">
      <alignment horizontal="left" vertical="top"/>
    </xf>
    <xf numFmtId="0" fontId="4" fillId="2" borderId="11" xfId="2" applyNumberFormat="1" applyFont="1" applyFill="1" applyBorder="1" applyAlignment="1">
      <alignment horizontal="center" vertical="top"/>
    </xf>
    <xf numFmtId="0" fontId="4" fillId="2" borderId="11" xfId="2" applyNumberFormat="1" applyFont="1" applyFill="1" applyBorder="1" applyAlignment="1">
      <alignment horizontal="right" vertical="top"/>
    </xf>
    <xf numFmtId="0" fontId="4" fillId="2" borderId="6" xfId="2" applyNumberFormat="1" applyFont="1" applyFill="1" applyBorder="1" applyAlignment="1">
      <alignment horizontal="left" vertical="top"/>
    </xf>
    <xf numFmtId="164" fontId="4" fillId="2" borderId="6" xfId="2" applyNumberFormat="1" applyFont="1" applyFill="1" applyBorder="1" applyAlignment="1">
      <alignment horizontal="center" vertical="top" wrapText="1"/>
    </xf>
    <xf numFmtId="0" fontId="4" fillId="2" borderId="5" xfId="2" applyNumberFormat="1" applyFont="1" applyFill="1" applyBorder="1" applyAlignment="1">
      <alignment horizontal="center" vertical="top" wrapText="1"/>
    </xf>
    <xf numFmtId="41" fontId="4" fillId="2" borderId="4" xfId="3" applyNumberFormat="1" applyFont="1" applyFill="1" applyBorder="1" applyAlignment="1">
      <alignment horizontal="center" vertical="top" wrapText="1"/>
    </xf>
    <xf numFmtId="41" fontId="3" fillId="2" borderId="6" xfId="1" applyNumberFormat="1" applyFont="1" applyFill="1" applyBorder="1" applyAlignment="1">
      <alignment horizontal="center" vertical="top"/>
    </xf>
    <xf numFmtId="164" fontId="4" fillId="2" borderId="0" xfId="2" applyNumberFormat="1" applyFont="1" applyFill="1" applyBorder="1" applyAlignment="1">
      <alignment horizontal="center" vertical="top" wrapText="1"/>
    </xf>
    <xf numFmtId="41" fontId="4" fillId="2" borderId="0" xfId="3" applyNumberFormat="1" applyFont="1" applyFill="1" applyBorder="1" applyAlignment="1">
      <alignment horizontal="center" vertical="top" wrapText="1"/>
    </xf>
    <xf numFmtId="41" fontId="3" fillId="2" borderId="0" xfId="1" applyNumberFormat="1" applyFont="1" applyFill="1" applyBorder="1" applyAlignment="1">
      <alignment horizontal="center" vertical="top"/>
    </xf>
    <xf numFmtId="41" fontId="4" fillId="2" borderId="0" xfId="2" applyNumberFormat="1" applyFont="1" applyFill="1" applyBorder="1" applyAlignment="1">
      <alignment horizontal="right" vertical="top"/>
    </xf>
    <xf numFmtId="41" fontId="3" fillId="2" borderId="0" xfId="2" applyNumberFormat="1" applyFont="1" applyFill="1" applyBorder="1" applyAlignment="1">
      <alignment vertical="top"/>
    </xf>
    <xf numFmtId="165" fontId="4" fillId="2" borderId="0" xfId="3" applyNumberFormat="1" applyFont="1" applyFill="1" applyBorder="1" applyAlignment="1">
      <alignment vertical="top"/>
    </xf>
    <xf numFmtId="41" fontId="4" fillId="2" borderId="0" xfId="2" applyNumberFormat="1" applyFont="1" applyFill="1" applyBorder="1" applyAlignment="1">
      <alignment vertical="top"/>
    </xf>
    <xf numFmtId="41" fontId="3" fillId="2" borderId="0" xfId="2" applyNumberFormat="1" applyFont="1" applyFill="1" applyBorder="1" applyAlignment="1">
      <alignment horizontal="center" vertical="top"/>
    </xf>
    <xf numFmtId="0" fontId="3" fillId="0" borderId="0" xfId="2" applyNumberFormat="1" applyFont="1" applyFill="1" applyBorder="1" applyAlignment="1">
      <alignment vertical="top"/>
    </xf>
    <xf numFmtId="0" fontId="3" fillId="0" borderId="0" xfId="2" applyNumberFormat="1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right" vertical="top"/>
    </xf>
    <xf numFmtId="0" fontId="4" fillId="0" borderId="0" xfId="2" applyNumberFormat="1" applyFont="1" applyFill="1" applyBorder="1" applyAlignment="1">
      <alignment horizontal="left" vertical="top"/>
    </xf>
  </cellXfs>
  <cellStyles count="4">
    <cellStyle name="Comma [0]" xfId="1" builtinId="6"/>
    <cellStyle name="Comma_Sheet1" xfId="3"/>
    <cellStyle name="Normal" xfId="0" builtinId="0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2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3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6</xdr:row>
      <xdr:rowOff>0</xdr:rowOff>
    </xdr:from>
    <xdr:to>
      <xdr:col>6</xdr:col>
      <xdr:colOff>238126</xdr:colOff>
      <xdr:row>7</xdr:row>
      <xdr:rowOff>0</xdr:rowOff>
    </xdr:to>
    <xdr:sp macro="" textlink="">
      <xdr:nvSpPr>
        <xdr:cNvPr id="4" name="Text Box 1"/>
        <xdr:cNvSpPr>
          <a:spLocks noChangeArrowheads="1"/>
        </xdr:cNvSpPr>
      </xdr:nvSpPr>
      <xdr:spPr bwMode="auto">
        <a:xfrm>
          <a:off x="3438525" y="1200150"/>
          <a:ext cx="3714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6</xdr:row>
      <xdr:rowOff>0</xdr:rowOff>
    </xdr:from>
    <xdr:to>
      <xdr:col>5</xdr:col>
      <xdr:colOff>76200</xdr:colOff>
      <xdr:row>7</xdr:row>
      <xdr:rowOff>0</xdr:rowOff>
    </xdr:to>
    <xdr:sp macro="" textlink="">
      <xdr:nvSpPr>
        <xdr:cNvPr id="5" name="Text Box 2"/>
        <xdr:cNvSpPr>
          <a:spLocks noChangeArrowheads="1"/>
        </xdr:cNvSpPr>
      </xdr:nvSpPr>
      <xdr:spPr bwMode="auto">
        <a:xfrm>
          <a:off x="3171825" y="1200150"/>
          <a:ext cx="342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6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7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7</xdr:row>
      <xdr:rowOff>0</xdr:rowOff>
    </xdr:to>
    <xdr:sp macro="" textlink="">
      <xdr:nvSpPr>
        <xdr:cNvPr id="8" name="Text Box 1"/>
        <xdr:cNvSpPr>
          <a:spLocks noChangeArrowheads="1"/>
        </xdr:cNvSpPr>
      </xdr:nvSpPr>
      <xdr:spPr bwMode="auto">
        <a:xfrm>
          <a:off x="0" y="12001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6</xdr:row>
      <xdr:rowOff>95250</xdr:rowOff>
    </xdr:from>
    <xdr:to>
      <xdr:col>7</xdr:col>
      <xdr:colOff>142875</xdr:colOff>
      <xdr:row>7</xdr:row>
      <xdr:rowOff>85725</xdr:rowOff>
    </xdr:to>
    <xdr:sp macro="" textlink="">
      <xdr:nvSpPr>
        <xdr:cNvPr id="9" name="Text Box 2"/>
        <xdr:cNvSpPr>
          <a:spLocks noChangeArrowheads="1"/>
        </xdr:cNvSpPr>
      </xdr:nvSpPr>
      <xdr:spPr bwMode="auto">
        <a:xfrm>
          <a:off x="3571875" y="1295400"/>
          <a:ext cx="4286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0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1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2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3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4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5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6" name="Text Box 1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190500</xdr:rowOff>
    </xdr:to>
    <xdr:sp macro="" textlink="">
      <xdr:nvSpPr>
        <xdr:cNvPr id="17" name="Text Box 2"/>
        <xdr:cNvSpPr>
          <a:spLocks noChangeArrowheads="1"/>
        </xdr:cNvSpPr>
      </xdr:nvSpPr>
      <xdr:spPr bwMode="auto">
        <a:xfrm>
          <a:off x="0" y="12001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266700</xdr:colOff>
      <xdr:row>149</xdr:row>
      <xdr:rowOff>0</xdr:rowOff>
    </xdr:from>
    <xdr:to>
      <xdr:col>6</xdr:col>
      <xdr:colOff>238126</xdr:colOff>
      <xdr:row>149</xdr:row>
      <xdr:rowOff>190500</xdr:rowOff>
    </xdr:to>
    <xdr:sp macro="" textlink="">
      <xdr:nvSpPr>
        <xdr:cNvPr id="18" name="Text Box 1"/>
        <xdr:cNvSpPr>
          <a:spLocks noChangeArrowheads="1"/>
        </xdr:cNvSpPr>
      </xdr:nvSpPr>
      <xdr:spPr bwMode="auto">
        <a:xfrm>
          <a:off x="3438525" y="24203025"/>
          <a:ext cx="3714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295275</xdr:colOff>
      <xdr:row>149</xdr:row>
      <xdr:rowOff>0</xdr:rowOff>
    </xdr:from>
    <xdr:to>
      <xdr:col>5</xdr:col>
      <xdr:colOff>76200</xdr:colOff>
      <xdr:row>149</xdr:row>
      <xdr:rowOff>190500</xdr:rowOff>
    </xdr:to>
    <xdr:sp macro="" textlink="">
      <xdr:nvSpPr>
        <xdr:cNvPr id="19" name="Text Box 2"/>
        <xdr:cNvSpPr>
          <a:spLocks noChangeArrowheads="1"/>
        </xdr:cNvSpPr>
      </xdr:nvSpPr>
      <xdr:spPr bwMode="auto">
        <a:xfrm>
          <a:off x="3171825" y="24203025"/>
          <a:ext cx="3429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20" name="Text Box 1"/>
        <xdr:cNvSpPr>
          <a:spLocks noChangeArrowheads="1"/>
        </xdr:cNvSpPr>
      </xdr:nvSpPr>
      <xdr:spPr bwMode="auto">
        <a:xfrm>
          <a:off x="0" y="24203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133350</xdr:colOff>
      <xdr:row>149</xdr:row>
      <xdr:rowOff>0</xdr:rowOff>
    </xdr:from>
    <xdr:to>
      <xdr:col>7</xdr:col>
      <xdr:colOff>142875</xdr:colOff>
      <xdr:row>149</xdr:row>
      <xdr:rowOff>114300</xdr:rowOff>
    </xdr:to>
    <xdr:sp macro="" textlink="">
      <xdr:nvSpPr>
        <xdr:cNvPr id="21" name="Text Box 2"/>
        <xdr:cNvSpPr>
          <a:spLocks noChangeArrowheads="1"/>
        </xdr:cNvSpPr>
      </xdr:nvSpPr>
      <xdr:spPr bwMode="auto">
        <a:xfrm>
          <a:off x="3571875" y="24203025"/>
          <a:ext cx="4286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22" name="Text Box 1"/>
        <xdr:cNvSpPr>
          <a:spLocks noChangeArrowheads="1"/>
        </xdr:cNvSpPr>
      </xdr:nvSpPr>
      <xdr:spPr bwMode="auto">
        <a:xfrm>
          <a:off x="0" y="24203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23" name="Text Box 2"/>
        <xdr:cNvSpPr>
          <a:spLocks noChangeArrowheads="1"/>
        </xdr:cNvSpPr>
      </xdr:nvSpPr>
      <xdr:spPr bwMode="auto">
        <a:xfrm>
          <a:off x="0" y="24203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24" name="Text Box 1"/>
        <xdr:cNvSpPr>
          <a:spLocks noChangeArrowheads="1"/>
        </xdr:cNvSpPr>
      </xdr:nvSpPr>
      <xdr:spPr bwMode="auto">
        <a:xfrm>
          <a:off x="0" y="24203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25" name="Text Box 2"/>
        <xdr:cNvSpPr>
          <a:spLocks noChangeArrowheads="1"/>
        </xdr:cNvSpPr>
      </xdr:nvSpPr>
      <xdr:spPr bwMode="auto">
        <a:xfrm>
          <a:off x="0" y="24203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26" name="Text Box 1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27" name="Text Box 2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28" name="Text Box 1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29" name="Text Box 2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30" name="Text Box 1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31" name="Text Box 2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32" name="Text Box 1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180975</xdr:rowOff>
    </xdr:to>
    <xdr:sp macro="" textlink="">
      <xdr:nvSpPr>
        <xdr:cNvPr id="33" name="Text Box 2"/>
        <xdr:cNvSpPr>
          <a:spLocks noChangeArrowheads="1"/>
        </xdr:cNvSpPr>
      </xdr:nvSpPr>
      <xdr:spPr bwMode="auto">
        <a:xfrm>
          <a:off x="0" y="18002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4" name="Text Box 1"/>
        <xdr:cNvSpPr>
          <a:spLocks noChangeArrowheads="1"/>
        </xdr:cNvSpPr>
      </xdr:nvSpPr>
      <xdr:spPr bwMode="auto">
        <a:xfrm>
          <a:off x="0" y="5600700"/>
          <a:ext cx="1047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5" name="Text Box 2"/>
        <xdr:cNvSpPr>
          <a:spLocks noChangeArrowheads="1"/>
        </xdr:cNvSpPr>
      </xdr:nvSpPr>
      <xdr:spPr bwMode="auto">
        <a:xfrm>
          <a:off x="0" y="5600700"/>
          <a:ext cx="1047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6" name="Text Box 1"/>
        <xdr:cNvSpPr>
          <a:spLocks noChangeArrowheads="1"/>
        </xdr:cNvSpPr>
      </xdr:nvSpPr>
      <xdr:spPr bwMode="auto">
        <a:xfrm>
          <a:off x="0" y="5600700"/>
          <a:ext cx="1047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152400</xdr:rowOff>
    </xdr:to>
    <xdr:sp macro="" textlink="">
      <xdr:nvSpPr>
        <xdr:cNvPr id="37" name="Text Box 2"/>
        <xdr:cNvSpPr>
          <a:spLocks noChangeArrowheads="1"/>
        </xdr:cNvSpPr>
      </xdr:nvSpPr>
      <xdr:spPr bwMode="auto">
        <a:xfrm>
          <a:off x="0" y="5600700"/>
          <a:ext cx="1047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200025</xdr:rowOff>
    </xdr:from>
    <xdr:to>
      <xdr:col>0</xdr:col>
      <xdr:colOff>104775</xdr:colOff>
      <xdr:row>10</xdr:row>
      <xdr:rowOff>9526</xdr:rowOff>
    </xdr:to>
    <xdr:sp macro="" textlink="">
      <xdr:nvSpPr>
        <xdr:cNvPr id="38" name="Text Box 1"/>
        <xdr:cNvSpPr>
          <a:spLocks noChangeArrowheads="1"/>
        </xdr:cNvSpPr>
      </xdr:nvSpPr>
      <xdr:spPr bwMode="auto">
        <a:xfrm>
          <a:off x="0" y="22002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200025</xdr:rowOff>
    </xdr:from>
    <xdr:to>
      <xdr:col>0</xdr:col>
      <xdr:colOff>104775</xdr:colOff>
      <xdr:row>10</xdr:row>
      <xdr:rowOff>9526</xdr:rowOff>
    </xdr:to>
    <xdr:sp macro="" textlink="">
      <xdr:nvSpPr>
        <xdr:cNvPr id="39" name="Text Box 2"/>
        <xdr:cNvSpPr>
          <a:spLocks noChangeArrowheads="1"/>
        </xdr:cNvSpPr>
      </xdr:nvSpPr>
      <xdr:spPr bwMode="auto">
        <a:xfrm>
          <a:off x="0" y="22002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200025</xdr:rowOff>
    </xdr:from>
    <xdr:to>
      <xdr:col>0</xdr:col>
      <xdr:colOff>104775</xdr:colOff>
      <xdr:row>10</xdr:row>
      <xdr:rowOff>9526</xdr:rowOff>
    </xdr:to>
    <xdr:sp macro="" textlink="">
      <xdr:nvSpPr>
        <xdr:cNvPr id="40" name="Text Box 1"/>
        <xdr:cNvSpPr>
          <a:spLocks noChangeArrowheads="1"/>
        </xdr:cNvSpPr>
      </xdr:nvSpPr>
      <xdr:spPr bwMode="auto">
        <a:xfrm>
          <a:off x="0" y="22002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200025</xdr:rowOff>
    </xdr:from>
    <xdr:to>
      <xdr:col>0</xdr:col>
      <xdr:colOff>104775</xdr:colOff>
      <xdr:row>10</xdr:row>
      <xdr:rowOff>9526</xdr:rowOff>
    </xdr:to>
    <xdr:sp macro="" textlink="">
      <xdr:nvSpPr>
        <xdr:cNvPr id="41" name="Text Box 2"/>
        <xdr:cNvSpPr>
          <a:spLocks noChangeArrowheads="1"/>
        </xdr:cNvSpPr>
      </xdr:nvSpPr>
      <xdr:spPr bwMode="auto">
        <a:xfrm>
          <a:off x="0" y="2200275"/>
          <a:ext cx="1047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161925</xdr:rowOff>
    </xdr:to>
    <xdr:sp macro="" textlink="">
      <xdr:nvSpPr>
        <xdr:cNvPr id="42" name="Text Box 1"/>
        <xdr:cNvSpPr>
          <a:spLocks noChangeArrowheads="1"/>
        </xdr:cNvSpPr>
      </xdr:nvSpPr>
      <xdr:spPr bwMode="auto">
        <a:xfrm>
          <a:off x="0" y="242030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161925</xdr:rowOff>
    </xdr:to>
    <xdr:sp macro="" textlink="">
      <xdr:nvSpPr>
        <xdr:cNvPr id="43" name="Text Box 2"/>
        <xdr:cNvSpPr>
          <a:spLocks noChangeArrowheads="1"/>
        </xdr:cNvSpPr>
      </xdr:nvSpPr>
      <xdr:spPr bwMode="auto">
        <a:xfrm>
          <a:off x="0" y="242030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161925</xdr:rowOff>
    </xdr:to>
    <xdr:sp macro="" textlink="">
      <xdr:nvSpPr>
        <xdr:cNvPr id="44" name="Text Box 1"/>
        <xdr:cNvSpPr>
          <a:spLocks noChangeArrowheads="1"/>
        </xdr:cNvSpPr>
      </xdr:nvSpPr>
      <xdr:spPr bwMode="auto">
        <a:xfrm>
          <a:off x="0" y="242030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161925</xdr:rowOff>
    </xdr:to>
    <xdr:sp macro="" textlink="">
      <xdr:nvSpPr>
        <xdr:cNvPr id="45" name="Text Box 2"/>
        <xdr:cNvSpPr>
          <a:spLocks noChangeArrowheads="1"/>
        </xdr:cNvSpPr>
      </xdr:nvSpPr>
      <xdr:spPr bwMode="auto">
        <a:xfrm>
          <a:off x="0" y="242030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46" name="Text Box 1"/>
        <xdr:cNvSpPr>
          <a:spLocks noChangeArrowheads="1"/>
        </xdr:cNvSpPr>
      </xdr:nvSpPr>
      <xdr:spPr bwMode="auto">
        <a:xfrm>
          <a:off x="0" y="24203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47" name="Text Box 2"/>
        <xdr:cNvSpPr>
          <a:spLocks noChangeArrowheads="1"/>
        </xdr:cNvSpPr>
      </xdr:nvSpPr>
      <xdr:spPr bwMode="auto">
        <a:xfrm>
          <a:off x="0" y="24203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48" name="Text Box 1"/>
        <xdr:cNvSpPr>
          <a:spLocks noChangeArrowheads="1"/>
        </xdr:cNvSpPr>
      </xdr:nvSpPr>
      <xdr:spPr bwMode="auto">
        <a:xfrm>
          <a:off x="0" y="24203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190500</xdr:rowOff>
    </xdr:to>
    <xdr:sp macro="" textlink="">
      <xdr:nvSpPr>
        <xdr:cNvPr id="49" name="Text Box 2"/>
        <xdr:cNvSpPr>
          <a:spLocks noChangeArrowheads="1"/>
        </xdr:cNvSpPr>
      </xdr:nvSpPr>
      <xdr:spPr bwMode="auto">
        <a:xfrm>
          <a:off x="0" y="24203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0" name="Text Box 1"/>
        <xdr:cNvSpPr>
          <a:spLocks noChangeArrowheads="1"/>
        </xdr:cNvSpPr>
      </xdr:nvSpPr>
      <xdr:spPr bwMode="auto">
        <a:xfrm>
          <a:off x="0" y="5600700"/>
          <a:ext cx="1047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1" name="Text Box 2"/>
        <xdr:cNvSpPr>
          <a:spLocks noChangeArrowheads="1"/>
        </xdr:cNvSpPr>
      </xdr:nvSpPr>
      <xdr:spPr bwMode="auto">
        <a:xfrm>
          <a:off x="0" y="5600700"/>
          <a:ext cx="1047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2" name="Text Box 1"/>
        <xdr:cNvSpPr>
          <a:spLocks noChangeArrowheads="1"/>
        </xdr:cNvSpPr>
      </xdr:nvSpPr>
      <xdr:spPr bwMode="auto">
        <a:xfrm>
          <a:off x="0" y="5600700"/>
          <a:ext cx="1047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27</xdr:row>
      <xdr:rowOff>200025</xdr:rowOff>
    </xdr:from>
    <xdr:to>
      <xdr:col>0</xdr:col>
      <xdr:colOff>104775</xdr:colOff>
      <xdr:row>28</xdr:row>
      <xdr:rowOff>123825</xdr:rowOff>
    </xdr:to>
    <xdr:sp macro="" textlink="">
      <xdr:nvSpPr>
        <xdr:cNvPr id="53" name="Text Box 2"/>
        <xdr:cNvSpPr>
          <a:spLocks noChangeArrowheads="1"/>
        </xdr:cNvSpPr>
      </xdr:nvSpPr>
      <xdr:spPr bwMode="auto">
        <a:xfrm>
          <a:off x="0" y="5600700"/>
          <a:ext cx="1047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54" name="Text Box 1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55" name="Text Box 2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56" name="Text Box 1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57" name="Text Box 2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58" name="Text Box 1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59" name="Text Box 2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60" name="Text Box 1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61" name="Text Box 2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62" name="Text Box 1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63" name="Text Box 2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64" name="Text Box 1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149</xdr:row>
      <xdr:rowOff>180975</xdr:rowOff>
    </xdr:to>
    <xdr:sp macro="" textlink="">
      <xdr:nvSpPr>
        <xdr:cNvPr id="65" name="Text Box 2"/>
        <xdr:cNvSpPr>
          <a:spLocks noChangeArrowheads="1"/>
        </xdr:cNvSpPr>
      </xdr:nvSpPr>
      <xdr:spPr bwMode="auto">
        <a:xfrm>
          <a:off x="0" y="24203025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2"/>
  <sheetViews>
    <sheetView tabSelected="1" topLeftCell="A130" zoomScale="90" zoomScaleNormal="90" workbookViewId="0">
      <selection activeCell="C132" sqref="C132"/>
    </sheetView>
  </sheetViews>
  <sheetFormatPr defaultColWidth="8" defaultRowHeight="15.75" customHeight="1" x14ac:dyDescent="0.25"/>
  <cols>
    <col min="1" max="2" width="2" style="3" customWidth="1"/>
    <col min="3" max="3" width="52.7109375" style="3" customWidth="1"/>
    <col min="4" max="4" width="4.42578125" style="144" customWidth="1"/>
    <col min="5" max="5" width="4" style="145" customWidth="1"/>
    <col min="6" max="6" width="2" style="3" customWidth="1"/>
    <col min="7" max="7" width="4.28515625" style="144" customWidth="1"/>
    <col min="8" max="8" width="4.28515625" style="3" customWidth="1"/>
    <col min="9" max="9" width="2" style="3" customWidth="1"/>
    <col min="10" max="10" width="3.5703125" style="144" customWidth="1"/>
    <col min="11" max="11" width="5.140625" style="145" customWidth="1"/>
    <col min="12" max="12" width="6.5703125" style="3" customWidth="1"/>
    <col min="13" max="13" width="10.42578125" style="3" customWidth="1"/>
    <col min="14" max="14" width="20.85546875" style="49" bestFit="1" customWidth="1"/>
    <col min="15" max="15" width="21.42578125" style="10" bestFit="1" customWidth="1"/>
    <col min="16" max="16" width="2.42578125" style="10" customWidth="1"/>
    <col min="17" max="17" width="19.28515625" style="3" customWidth="1"/>
    <col min="18" max="16384" width="8" style="3"/>
  </cols>
  <sheetData>
    <row r="1" spans="1:17" ht="15.75" customHeight="1" x14ac:dyDescent="0.25">
      <c r="A1" s="1" t="s">
        <v>129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</row>
    <row r="2" spans="1:17" ht="15.75" customHeight="1" x14ac:dyDescent="0.25">
      <c r="A2" s="1" t="s">
        <v>130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/>
    </row>
    <row r="3" spans="1:17" ht="15.75" customHeight="1" x14ac:dyDescent="0.25">
      <c r="A3" s="1" t="s">
        <v>135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"/>
    </row>
    <row r="4" spans="1:17" ht="15.75" customHeight="1" x14ac:dyDescent="0.25">
      <c r="A4" s="4"/>
      <c r="B4" s="4"/>
      <c r="C4" s="4"/>
      <c r="D4" s="5"/>
      <c r="E4" s="6"/>
      <c r="F4" s="4"/>
      <c r="G4" s="5"/>
      <c r="H4" s="7"/>
      <c r="I4" s="4"/>
      <c r="J4" s="5"/>
      <c r="K4" s="6"/>
      <c r="L4" s="4"/>
      <c r="M4" s="4"/>
      <c r="N4" s="8"/>
      <c r="O4" s="9"/>
    </row>
    <row r="5" spans="1:17" ht="15.75" customHeight="1" x14ac:dyDescent="0.25">
      <c r="A5" s="11" t="s">
        <v>30</v>
      </c>
      <c r="B5" s="12"/>
      <c r="C5" s="12"/>
      <c r="D5" s="12"/>
      <c r="E5" s="12"/>
      <c r="F5" s="12"/>
      <c r="G5" s="12"/>
      <c r="H5" s="12"/>
      <c r="I5" s="12"/>
      <c r="J5" s="12"/>
      <c r="K5" s="13"/>
      <c r="L5" s="14" t="s">
        <v>31</v>
      </c>
      <c r="M5" s="14" t="s">
        <v>0</v>
      </c>
      <c r="N5" s="14" t="s">
        <v>1</v>
      </c>
      <c r="O5" s="15" t="s">
        <v>2</v>
      </c>
      <c r="P5" s="16"/>
    </row>
    <row r="6" spans="1:17" ht="15.75" customHeight="1" x14ac:dyDescent="0.25">
      <c r="A6" s="17"/>
      <c r="B6" s="18"/>
      <c r="C6" s="18"/>
      <c r="D6" s="18"/>
      <c r="E6" s="18"/>
      <c r="F6" s="18"/>
      <c r="G6" s="18"/>
      <c r="H6" s="18"/>
      <c r="I6" s="18"/>
      <c r="J6" s="18"/>
      <c r="K6" s="19"/>
      <c r="L6" s="20"/>
      <c r="M6" s="20"/>
      <c r="N6" s="20"/>
      <c r="O6" s="21"/>
      <c r="P6" s="22"/>
    </row>
    <row r="7" spans="1:17" ht="15.75" customHeight="1" x14ac:dyDescent="0.25">
      <c r="A7" s="23"/>
      <c r="B7" s="24"/>
      <c r="C7" s="24"/>
      <c r="D7" s="25"/>
      <c r="E7" s="26"/>
      <c r="F7" s="24"/>
      <c r="G7" s="25"/>
      <c r="H7" s="24"/>
      <c r="I7" s="24"/>
      <c r="J7" s="25"/>
      <c r="K7" s="6"/>
      <c r="L7" s="27"/>
      <c r="M7" s="28"/>
      <c r="N7" s="29"/>
      <c r="O7" s="30"/>
      <c r="P7" s="31"/>
    </row>
    <row r="8" spans="1:17" ht="15.75" customHeight="1" x14ac:dyDescent="0.25">
      <c r="A8" s="38" t="s">
        <v>136</v>
      </c>
      <c r="B8" s="39"/>
      <c r="C8" s="40"/>
      <c r="D8" s="7"/>
      <c r="E8" s="41"/>
      <c r="F8" s="6"/>
      <c r="G8" s="6"/>
      <c r="H8" s="6"/>
      <c r="I8" s="42"/>
      <c r="J8" s="43"/>
      <c r="K8" s="44"/>
      <c r="L8" s="45">
        <v>1</v>
      </c>
      <c r="M8" s="46" t="s">
        <v>32</v>
      </c>
      <c r="N8" s="47">
        <f>O10+O16</f>
        <v>3384740000</v>
      </c>
      <c r="O8" s="48">
        <f>N8</f>
        <v>3384740000</v>
      </c>
      <c r="Q8" s="33"/>
    </row>
    <row r="9" spans="1:17" ht="15.75" customHeight="1" x14ac:dyDescent="0.25">
      <c r="A9" s="34"/>
      <c r="B9" s="35"/>
      <c r="C9" s="40"/>
      <c r="D9" s="7"/>
      <c r="E9" s="41"/>
      <c r="F9" s="6"/>
      <c r="G9" s="6"/>
      <c r="H9" s="6"/>
      <c r="I9" s="42"/>
      <c r="J9" s="43"/>
      <c r="K9" s="44"/>
      <c r="L9" s="45"/>
      <c r="M9" s="46"/>
      <c r="N9" s="47"/>
      <c r="O9" s="48"/>
      <c r="Q9" s="49"/>
    </row>
    <row r="10" spans="1:17" ht="15.75" customHeight="1" x14ac:dyDescent="0.25">
      <c r="A10" s="50" t="s">
        <v>33</v>
      </c>
      <c r="B10" s="50"/>
      <c r="C10" s="50"/>
      <c r="D10" s="51"/>
      <c r="E10" s="52"/>
      <c r="F10" s="52"/>
      <c r="G10" s="53"/>
      <c r="H10" s="54"/>
      <c r="I10" s="55"/>
      <c r="J10" s="56"/>
      <c r="K10" s="55"/>
      <c r="L10" s="57"/>
      <c r="M10" s="58"/>
      <c r="N10" s="59"/>
      <c r="O10" s="60">
        <f>SUM(O12:O14)</f>
        <v>440000000</v>
      </c>
      <c r="P10" s="61"/>
      <c r="Q10" s="49"/>
    </row>
    <row r="11" spans="1:17" ht="15.75" customHeight="1" x14ac:dyDescent="0.25">
      <c r="A11" s="62"/>
      <c r="B11" s="63"/>
      <c r="C11" s="50"/>
      <c r="D11" s="51"/>
      <c r="E11" s="52"/>
      <c r="F11" s="52"/>
      <c r="G11" s="53"/>
      <c r="H11" s="54"/>
      <c r="I11" s="55"/>
      <c r="J11" s="56"/>
      <c r="K11" s="55"/>
      <c r="L11" s="57"/>
      <c r="M11" s="58"/>
      <c r="N11" s="59"/>
      <c r="O11" s="60"/>
      <c r="P11" s="61"/>
      <c r="Q11" s="49"/>
    </row>
    <row r="12" spans="1:17" ht="15.75" customHeight="1" x14ac:dyDescent="0.25">
      <c r="A12" s="62"/>
      <c r="B12" s="63"/>
      <c r="C12" s="7" t="s">
        <v>34</v>
      </c>
      <c r="D12" s="64">
        <v>1</v>
      </c>
      <c r="E12" s="6" t="s">
        <v>6</v>
      </c>
      <c r="F12" s="6" t="s">
        <v>7</v>
      </c>
      <c r="G12" s="5">
        <v>8</v>
      </c>
      <c r="H12" s="7" t="s">
        <v>29</v>
      </c>
      <c r="I12" s="65"/>
      <c r="J12" s="66"/>
      <c r="K12" s="65"/>
      <c r="L12" s="27">
        <f>G12*D12</f>
        <v>8</v>
      </c>
      <c r="M12" s="4" t="s">
        <v>35</v>
      </c>
      <c r="N12" s="67">
        <v>20000000</v>
      </c>
      <c r="O12" s="37">
        <f>N12*L12</f>
        <v>160000000</v>
      </c>
      <c r="P12" s="61"/>
    </row>
    <row r="13" spans="1:17" ht="15.75" customHeight="1" x14ac:dyDescent="0.25">
      <c r="A13" s="62"/>
      <c r="B13" s="63"/>
      <c r="C13" s="7" t="s">
        <v>36</v>
      </c>
      <c r="D13" s="64">
        <v>2</v>
      </c>
      <c r="E13" s="6" t="s">
        <v>6</v>
      </c>
      <c r="F13" s="6" t="s">
        <v>7</v>
      </c>
      <c r="G13" s="5">
        <v>8</v>
      </c>
      <c r="H13" s="7" t="s">
        <v>29</v>
      </c>
      <c r="I13" s="65"/>
      <c r="J13" s="66"/>
      <c r="K13" s="65"/>
      <c r="L13" s="27">
        <f>G13*D13</f>
        <v>16</v>
      </c>
      <c r="M13" s="4" t="s">
        <v>35</v>
      </c>
      <c r="N13" s="67">
        <v>12500000</v>
      </c>
      <c r="O13" s="37">
        <f>N13*L13</f>
        <v>200000000</v>
      </c>
      <c r="P13" s="61"/>
    </row>
    <row r="14" spans="1:17" ht="15.75" customHeight="1" x14ac:dyDescent="0.25">
      <c r="A14" s="62"/>
      <c r="B14" s="63"/>
      <c r="C14" s="7" t="s">
        <v>131</v>
      </c>
      <c r="D14" s="64">
        <v>2</v>
      </c>
      <c r="E14" s="6" t="s">
        <v>6</v>
      </c>
      <c r="F14" s="6" t="s">
        <v>7</v>
      </c>
      <c r="G14" s="5">
        <v>8</v>
      </c>
      <c r="H14" s="7" t="s">
        <v>29</v>
      </c>
      <c r="I14" s="65"/>
      <c r="J14" s="66"/>
      <c r="K14" s="65"/>
      <c r="L14" s="27">
        <f>G14*D14</f>
        <v>16</v>
      </c>
      <c r="M14" s="4" t="s">
        <v>35</v>
      </c>
      <c r="N14" s="67">
        <v>5000000</v>
      </c>
      <c r="O14" s="37">
        <f>N14*L14</f>
        <v>80000000</v>
      </c>
      <c r="P14" s="61"/>
    </row>
    <row r="15" spans="1:17" ht="15.75" customHeight="1" x14ac:dyDescent="0.25">
      <c r="A15" s="62"/>
      <c r="B15" s="63"/>
      <c r="C15" s="7"/>
      <c r="D15" s="64"/>
      <c r="E15" s="6"/>
      <c r="F15" s="6"/>
      <c r="G15" s="5"/>
      <c r="H15" s="7"/>
      <c r="I15" s="65"/>
      <c r="J15" s="66"/>
      <c r="K15" s="65"/>
      <c r="L15" s="27"/>
      <c r="M15" s="4"/>
      <c r="N15" s="67"/>
      <c r="O15" s="48"/>
      <c r="P15" s="61"/>
    </row>
    <row r="16" spans="1:17" ht="15.75" customHeight="1" x14ac:dyDescent="0.25">
      <c r="A16" s="50" t="s">
        <v>37</v>
      </c>
      <c r="B16" s="50"/>
      <c r="C16" s="50"/>
      <c r="D16" s="51"/>
      <c r="E16" s="52"/>
      <c r="F16" s="52"/>
      <c r="G16" s="53"/>
      <c r="H16" s="54"/>
      <c r="I16" s="55"/>
      <c r="J16" s="56"/>
      <c r="K16" s="55"/>
      <c r="L16" s="57"/>
      <c r="M16" s="58"/>
      <c r="N16" s="59"/>
      <c r="O16" s="60">
        <f>O28+O18</f>
        <v>2944740000</v>
      </c>
      <c r="P16" s="61"/>
    </row>
    <row r="17" spans="1:16" ht="15.75" customHeight="1" x14ac:dyDescent="0.25">
      <c r="A17" s="50"/>
      <c r="B17" s="50"/>
      <c r="C17" s="50"/>
      <c r="D17" s="51"/>
      <c r="E17" s="52"/>
      <c r="F17" s="52"/>
      <c r="G17" s="53"/>
      <c r="H17" s="54"/>
      <c r="I17" s="55"/>
      <c r="J17" s="56"/>
      <c r="K17" s="55"/>
      <c r="L17" s="57"/>
      <c r="M17" s="58"/>
      <c r="N17" s="59"/>
      <c r="O17" s="60"/>
      <c r="P17" s="61"/>
    </row>
    <row r="18" spans="1:16" ht="15.75" customHeight="1" x14ac:dyDescent="0.25">
      <c r="A18" s="62"/>
      <c r="B18" s="32" t="s">
        <v>38</v>
      </c>
      <c r="C18" s="32"/>
      <c r="D18" s="64"/>
      <c r="E18" s="6"/>
      <c r="F18" s="6"/>
      <c r="G18" s="5"/>
      <c r="H18" s="7"/>
      <c r="I18" s="65"/>
      <c r="J18" s="66"/>
      <c r="K18" s="65"/>
      <c r="L18" s="27"/>
      <c r="M18" s="4"/>
      <c r="N18" s="67"/>
      <c r="O18" s="48">
        <f>SUM(O20:O26)</f>
        <v>44000000</v>
      </c>
      <c r="P18" s="61"/>
    </row>
    <row r="19" spans="1:16" ht="15.75" customHeight="1" x14ac:dyDescent="0.25">
      <c r="A19" s="62"/>
      <c r="B19" s="32"/>
      <c r="C19" s="32"/>
      <c r="D19" s="64"/>
      <c r="E19" s="6"/>
      <c r="F19" s="6"/>
      <c r="G19" s="5"/>
      <c r="H19" s="7"/>
      <c r="I19" s="65"/>
      <c r="J19" s="66"/>
      <c r="K19" s="65"/>
      <c r="L19" s="27"/>
      <c r="M19" s="4"/>
      <c r="N19" s="67"/>
      <c r="O19" s="48"/>
      <c r="P19" s="61"/>
    </row>
    <row r="20" spans="1:16" ht="15.75" customHeight="1" x14ac:dyDescent="0.25">
      <c r="A20" s="62"/>
      <c r="B20" s="63"/>
      <c r="C20" s="42" t="s">
        <v>11</v>
      </c>
      <c r="D20" s="43"/>
      <c r="E20" s="44"/>
      <c r="F20" s="68"/>
      <c r="G20" s="43">
        <v>8</v>
      </c>
      <c r="H20" s="42" t="s">
        <v>8</v>
      </c>
      <c r="I20" s="68"/>
      <c r="J20" s="43"/>
      <c r="K20" s="44"/>
      <c r="L20" s="27">
        <f t="shared" ref="L20:L25" si="0">G20</f>
        <v>8</v>
      </c>
      <c r="M20" s="41" t="s">
        <v>32</v>
      </c>
      <c r="N20" s="67">
        <v>1000000</v>
      </c>
      <c r="O20" s="37">
        <f>N20*L20</f>
        <v>8000000</v>
      </c>
      <c r="P20" s="3"/>
    </row>
    <row r="21" spans="1:16" ht="15.75" customHeight="1" x14ac:dyDescent="0.25">
      <c r="A21" s="69"/>
      <c r="B21" s="7"/>
      <c r="C21" s="42" t="s">
        <v>12</v>
      </c>
      <c r="D21" s="43"/>
      <c r="E21" s="44"/>
      <c r="F21" s="68"/>
      <c r="G21" s="43">
        <v>8</v>
      </c>
      <c r="H21" s="42" t="s">
        <v>8</v>
      </c>
      <c r="I21" s="68"/>
      <c r="J21" s="43"/>
      <c r="K21" s="44"/>
      <c r="L21" s="27">
        <f t="shared" si="0"/>
        <v>8</v>
      </c>
      <c r="M21" s="41" t="s">
        <v>32</v>
      </c>
      <c r="N21" s="67">
        <v>1000000</v>
      </c>
      <c r="O21" s="37">
        <f>N21*L21</f>
        <v>8000000</v>
      </c>
      <c r="P21" s="3"/>
    </row>
    <row r="22" spans="1:16" ht="15.75" customHeight="1" x14ac:dyDescent="0.25">
      <c r="A22" s="69"/>
      <c r="B22" s="7"/>
      <c r="C22" s="42" t="s">
        <v>13</v>
      </c>
      <c r="D22" s="43"/>
      <c r="E22" s="44"/>
      <c r="F22" s="68"/>
      <c r="G22" s="43">
        <v>8</v>
      </c>
      <c r="H22" s="42" t="s">
        <v>8</v>
      </c>
      <c r="I22" s="68"/>
      <c r="J22" s="43"/>
      <c r="K22" s="44"/>
      <c r="L22" s="27">
        <f t="shared" si="0"/>
        <v>8</v>
      </c>
      <c r="M22" s="41" t="s">
        <v>32</v>
      </c>
      <c r="N22" s="67">
        <v>1000000</v>
      </c>
      <c r="O22" s="37">
        <f>N22*L22</f>
        <v>8000000</v>
      </c>
      <c r="P22" s="3"/>
    </row>
    <row r="23" spans="1:16" ht="15.75" customHeight="1" x14ac:dyDescent="0.25">
      <c r="A23" s="69"/>
      <c r="B23" s="7"/>
      <c r="C23" s="42" t="s">
        <v>39</v>
      </c>
      <c r="D23" s="43"/>
      <c r="E23" s="44"/>
      <c r="F23" s="68"/>
      <c r="G23" s="43">
        <v>8</v>
      </c>
      <c r="H23" s="42" t="s">
        <v>8</v>
      </c>
      <c r="I23" s="68"/>
      <c r="J23" s="43"/>
      <c r="K23" s="44"/>
      <c r="L23" s="27">
        <f t="shared" si="0"/>
        <v>8</v>
      </c>
      <c r="M23" s="41" t="s">
        <v>32</v>
      </c>
      <c r="N23" s="67">
        <v>1000000</v>
      </c>
      <c r="O23" s="37">
        <f>N23*L23</f>
        <v>8000000</v>
      </c>
      <c r="P23" s="3"/>
    </row>
    <row r="24" spans="1:16" ht="15.75" customHeight="1" x14ac:dyDescent="0.25">
      <c r="A24" s="69"/>
      <c r="B24" s="7"/>
      <c r="C24" s="42" t="s">
        <v>10</v>
      </c>
      <c r="D24" s="42"/>
      <c r="E24" s="42"/>
      <c r="F24" s="68"/>
      <c r="G24" s="42">
        <v>8</v>
      </c>
      <c r="H24" s="44" t="s">
        <v>8</v>
      </c>
      <c r="I24" s="68"/>
      <c r="J24" s="43"/>
      <c r="K24" s="44"/>
      <c r="L24" s="27">
        <f t="shared" si="0"/>
        <v>8</v>
      </c>
      <c r="M24" s="41" t="s">
        <v>32</v>
      </c>
      <c r="N24" s="67">
        <v>500000</v>
      </c>
      <c r="O24" s="37">
        <f t="shared" ref="O24:O26" si="1">N24*L24</f>
        <v>4000000</v>
      </c>
      <c r="P24" s="3"/>
    </row>
    <row r="25" spans="1:16" ht="15.75" customHeight="1" x14ac:dyDescent="0.25">
      <c r="A25" s="69"/>
      <c r="B25" s="7"/>
      <c r="C25" s="42" t="s">
        <v>44</v>
      </c>
      <c r="D25" s="42"/>
      <c r="E25" s="42"/>
      <c r="F25" s="68"/>
      <c r="G25" s="42">
        <v>8</v>
      </c>
      <c r="H25" s="44" t="s">
        <v>8</v>
      </c>
      <c r="I25" s="68"/>
      <c r="J25" s="43"/>
      <c r="K25" s="44"/>
      <c r="L25" s="27">
        <f t="shared" si="0"/>
        <v>8</v>
      </c>
      <c r="M25" s="41" t="s">
        <v>32</v>
      </c>
      <c r="N25" s="67">
        <v>750000</v>
      </c>
      <c r="O25" s="37">
        <f t="shared" si="1"/>
        <v>6000000</v>
      </c>
      <c r="P25" s="3"/>
    </row>
    <row r="26" spans="1:16" ht="15.75" customHeight="1" x14ac:dyDescent="0.25">
      <c r="A26" s="69"/>
      <c r="B26" s="7"/>
      <c r="C26" s="42" t="s">
        <v>106</v>
      </c>
      <c r="D26" s="42"/>
      <c r="E26" s="42"/>
      <c r="F26" s="68"/>
      <c r="G26" s="42">
        <v>1</v>
      </c>
      <c r="H26" s="44" t="s">
        <v>8</v>
      </c>
      <c r="I26" s="68"/>
      <c r="J26" s="43"/>
      <c r="K26" s="44"/>
      <c r="L26" s="27">
        <f>G26</f>
        <v>1</v>
      </c>
      <c r="M26" s="41" t="s">
        <v>32</v>
      </c>
      <c r="N26" s="67">
        <v>2000000</v>
      </c>
      <c r="O26" s="37">
        <f t="shared" si="1"/>
        <v>2000000</v>
      </c>
      <c r="P26" s="3"/>
    </row>
    <row r="27" spans="1:16" ht="15.75" customHeight="1" x14ac:dyDescent="0.25">
      <c r="A27" s="69"/>
      <c r="B27" s="7"/>
      <c r="C27" s="42"/>
      <c r="D27" s="43"/>
      <c r="E27" s="44"/>
      <c r="F27" s="68"/>
      <c r="G27" s="43"/>
      <c r="H27" s="42"/>
      <c r="I27" s="68"/>
      <c r="J27" s="43"/>
      <c r="K27" s="44"/>
      <c r="L27" s="27"/>
      <c r="M27" s="41"/>
      <c r="N27" s="67"/>
      <c r="O27" s="37"/>
      <c r="P27" s="3"/>
    </row>
    <row r="28" spans="1:16" ht="15.75" customHeight="1" x14ac:dyDescent="0.25">
      <c r="A28" s="62"/>
      <c r="B28" s="32" t="s">
        <v>40</v>
      </c>
      <c r="C28" s="32"/>
      <c r="D28" s="41"/>
      <c r="E28" s="6"/>
      <c r="F28" s="6"/>
      <c r="G28" s="6"/>
      <c r="H28" s="6"/>
      <c r="I28" s="65"/>
      <c r="J28" s="66"/>
      <c r="K28" s="65"/>
      <c r="L28" s="27"/>
      <c r="M28" s="36"/>
      <c r="N28" s="67"/>
      <c r="O28" s="48">
        <f>O30+O54+O105+O49</f>
        <v>2900740000</v>
      </c>
      <c r="P28" s="3"/>
    </row>
    <row r="29" spans="1:16" ht="15.75" customHeight="1" x14ac:dyDescent="0.25">
      <c r="A29" s="62"/>
      <c r="B29" s="32"/>
      <c r="C29" s="32"/>
      <c r="D29" s="41"/>
      <c r="E29" s="6"/>
      <c r="F29" s="6"/>
      <c r="G29" s="6"/>
      <c r="H29" s="6"/>
      <c r="I29" s="65"/>
      <c r="J29" s="66"/>
      <c r="K29" s="65"/>
      <c r="L29" s="27"/>
      <c r="M29" s="4"/>
      <c r="N29" s="67"/>
      <c r="O29" s="48"/>
      <c r="P29" s="3"/>
    </row>
    <row r="30" spans="1:16" ht="15.75" customHeight="1" x14ac:dyDescent="0.25">
      <c r="A30" s="62"/>
      <c r="B30" s="63"/>
      <c r="C30" s="50" t="s">
        <v>105</v>
      </c>
      <c r="D30" s="41"/>
      <c r="E30" s="6"/>
      <c r="F30" s="6"/>
      <c r="G30" s="6"/>
      <c r="H30" s="6"/>
      <c r="I30" s="65"/>
      <c r="J30" s="66"/>
      <c r="K30" s="65"/>
      <c r="L30" s="27"/>
      <c r="M30" s="4"/>
      <c r="N30" s="67"/>
      <c r="O30" s="60">
        <f>SUM(O32:O47)</f>
        <v>304880000</v>
      </c>
      <c r="P30" s="3"/>
    </row>
    <row r="31" spans="1:16" ht="15.75" customHeight="1" x14ac:dyDescent="0.25">
      <c r="A31" s="62"/>
      <c r="B31" s="63"/>
      <c r="C31" s="50"/>
      <c r="D31" s="41"/>
      <c r="E31" s="6"/>
      <c r="F31" s="6"/>
      <c r="G31" s="6"/>
      <c r="H31" s="6"/>
      <c r="I31" s="65"/>
      <c r="J31" s="66"/>
      <c r="K31" s="65"/>
      <c r="L31" s="27"/>
      <c r="M31" s="4"/>
      <c r="N31" s="67"/>
      <c r="O31" s="60"/>
      <c r="P31" s="3"/>
    </row>
    <row r="32" spans="1:16" ht="15.75" customHeight="1" x14ac:dyDescent="0.25">
      <c r="A32" s="62"/>
      <c r="B32" s="63"/>
      <c r="C32" s="70" t="s">
        <v>14</v>
      </c>
      <c r="D32" s="42"/>
      <c r="E32" s="42"/>
      <c r="F32" s="68"/>
      <c r="G32" s="42"/>
      <c r="H32" s="44"/>
      <c r="I32" s="68"/>
      <c r="J32" s="43"/>
      <c r="K32" s="44"/>
      <c r="L32" s="27"/>
      <c r="M32" s="28"/>
      <c r="N32" s="29"/>
      <c r="O32" s="48"/>
      <c r="P32" s="3"/>
    </row>
    <row r="33" spans="1:16" ht="15.75" customHeight="1" x14ac:dyDescent="0.25">
      <c r="A33" s="62"/>
      <c r="B33" s="63"/>
      <c r="C33" s="70"/>
      <c r="D33" s="42"/>
      <c r="E33" s="42"/>
      <c r="F33" s="68"/>
      <c r="G33" s="42"/>
      <c r="H33" s="44"/>
      <c r="I33" s="68"/>
      <c r="J33" s="43"/>
      <c r="K33" s="44"/>
      <c r="L33" s="27"/>
      <c r="M33" s="28"/>
      <c r="N33" s="29"/>
      <c r="O33" s="48"/>
      <c r="P33" s="3"/>
    </row>
    <row r="34" spans="1:16" ht="15.75" customHeight="1" x14ac:dyDescent="0.25">
      <c r="A34" s="69"/>
      <c r="B34" s="7"/>
      <c r="C34" s="42" t="s">
        <v>15</v>
      </c>
      <c r="D34" s="42">
        <v>4</v>
      </c>
      <c r="E34" s="42" t="s">
        <v>6</v>
      </c>
      <c r="F34" s="68" t="s">
        <v>7</v>
      </c>
      <c r="G34" s="42">
        <v>2</v>
      </c>
      <c r="H34" s="44" t="s">
        <v>16</v>
      </c>
      <c r="I34" s="68" t="s">
        <v>7</v>
      </c>
      <c r="J34" s="43">
        <v>4</v>
      </c>
      <c r="K34" s="44" t="s">
        <v>21</v>
      </c>
      <c r="L34" s="27">
        <f>J34*G34*D34</f>
        <v>32</v>
      </c>
      <c r="M34" s="28" t="s">
        <v>46</v>
      </c>
      <c r="N34" s="29">
        <v>1400000</v>
      </c>
      <c r="O34" s="37">
        <f>N34*L34</f>
        <v>44800000</v>
      </c>
      <c r="P34" s="3"/>
    </row>
    <row r="35" spans="1:16" ht="15.75" customHeight="1" x14ac:dyDescent="0.25">
      <c r="A35" s="69"/>
      <c r="B35" s="7"/>
      <c r="C35" s="42" t="s">
        <v>17</v>
      </c>
      <c r="D35" s="42">
        <v>2</v>
      </c>
      <c r="E35" s="42" t="s">
        <v>6</v>
      </c>
      <c r="F35" s="68" t="s">
        <v>7</v>
      </c>
      <c r="G35" s="42">
        <v>2</v>
      </c>
      <c r="H35" s="44" t="s">
        <v>16</v>
      </c>
      <c r="I35" s="68" t="s">
        <v>7</v>
      </c>
      <c r="J35" s="43">
        <v>4</v>
      </c>
      <c r="K35" s="44" t="s">
        <v>21</v>
      </c>
      <c r="L35" s="27">
        <f>J35*G35*D35</f>
        <v>16</v>
      </c>
      <c r="M35" s="28" t="s">
        <v>46</v>
      </c>
      <c r="N35" s="29">
        <v>700000</v>
      </c>
      <c r="O35" s="37">
        <f>N35*L35</f>
        <v>11200000</v>
      </c>
      <c r="P35" s="3"/>
    </row>
    <row r="36" spans="1:16" ht="15.75" customHeight="1" x14ac:dyDescent="0.25">
      <c r="A36" s="69"/>
      <c r="B36" s="7"/>
      <c r="C36" s="42"/>
      <c r="D36" s="42"/>
      <c r="E36" s="42"/>
      <c r="F36" s="68"/>
      <c r="G36" s="42"/>
      <c r="H36" s="44"/>
      <c r="I36" s="68"/>
      <c r="J36" s="43"/>
      <c r="K36" s="44"/>
      <c r="L36" s="27"/>
      <c r="M36" s="28"/>
      <c r="N36" s="29"/>
      <c r="O36" s="37"/>
      <c r="P36" s="3"/>
    </row>
    <row r="37" spans="1:16" ht="15.75" customHeight="1" x14ac:dyDescent="0.25">
      <c r="A37" s="62"/>
      <c r="B37" s="63"/>
      <c r="C37" s="70" t="s">
        <v>47</v>
      </c>
      <c r="D37" s="43"/>
      <c r="E37" s="44"/>
      <c r="F37" s="68"/>
      <c r="G37" s="43"/>
      <c r="H37" s="42"/>
      <c r="I37" s="68"/>
      <c r="J37" s="43"/>
      <c r="K37" s="44"/>
      <c r="L37" s="27"/>
      <c r="M37" s="28"/>
      <c r="N37" s="29"/>
      <c r="O37" s="48"/>
      <c r="P37" s="3"/>
    </row>
    <row r="38" spans="1:16" ht="15.75" customHeight="1" x14ac:dyDescent="0.25">
      <c r="A38" s="62"/>
      <c r="B38" s="63"/>
      <c r="C38" s="70"/>
      <c r="D38" s="43"/>
      <c r="E38" s="44"/>
      <c r="F38" s="68"/>
      <c r="G38" s="43"/>
      <c r="H38" s="42"/>
      <c r="I38" s="68"/>
      <c r="J38" s="43"/>
      <c r="K38" s="44"/>
      <c r="L38" s="27"/>
      <c r="M38" s="28"/>
      <c r="N38" s="29"/>
      <c r="O38" s="48"/>
      <c r="P38" s="3"/>
    </row>
    <row r="39" spans="1:16" ht="15.75" customHeight="1" x14ac:dyDescent="0.25">
      <c r="A39" s="36"/>
      <c r="B39" s="4"/>
      <c r="C39" s="42" t="s">
        <v>26</v>
      </c>
      <c r="D39" s="43">
        <v>2</v>
      </c>
      <c r="E39" s="44" t="s">
        <v>6</v>
      </c>
      <c r="F39" s="68" t="s">
        <v>7</v>
      </c>
      <c r="G39" s="43">
        <v>1</v>
      </c>
      <c r="H39" s="42" t="s">
        <v>20</v>
      </c>
      <c r="I39" s="68" t="s">
        <v>7</v>
      </c>
      <c r="J39" s="43">
        <v>10</v>
      </c>
      <c r="K39" s="44" t="s">
        <v>27</v>
      </c>
      <c r="L39" s="27">
        <f>D39*G39*J39</f>
        <v>20</v>
      </c>
      <c r="M39" s="28" t="s">
        <v>41</v>
      </c>
      <c r="N39" s="29">
        <v>6000000</v>
      </c>
      <c r="O39" s="37">
        <f>N39*L39</f>
        <v>120000000</v>
      </c>
      <c r="P39" s="3"/>
    </row>
    <row r="40" spans="1:16" ht="15.75" customHeight="1" x14ac:dyDescent="0.25">
      <c r="A40" s="36"/>
      <c r="B40" s="4"/>
      <c r="C40" s="42" t="s">
        <v>28</v>
      </c>
      <c r="D40" s="43">
        <v>2</v>
      </c>
      <c r="E40" s="44" t="s">
        <v>6</v>
      </c>
      <c r="F40" s="68" t="s">
        <v>7</v>
      </c>
      <c r="G40" s="43">
        <v>4</v>
      </c>
      <c r="H40" s="42" t="s">
        <v>9</v>
      </c>
      <c r="I40" s="68" t="s">
        <v>7</v>
      </c>
      <c r="J40" s="43">
        <v>10</v>
      </c>
      <c r="K40" s="44" t="s">
        <v>27</v>
      </c>
      <c r="L40" s="27">
        <f>D40*G40*J40</f>
        <v>80</v>
      </c>
      <c r="M40" s="28" t="s">
        <v>42</v>
      </c>
      <c r="N40" s="29">
        <v>450000</v>
      </c>
      <c r="O40" s="37">
        <f>N40*L40</f>
        <v>36000000</v>
      </c>
      <c r="P40" s="3"/>
    </row>
    <row r="41" spans="1:16" ht="15.75" customHeight="1" x14ac:dyDescent="0.25">
      <c r="A41" s="62"/>
      <c r="B41" s="63"/>
      <c r="C41" s="42" t="s">
        <v>25</v>
      </c>
      <c r="D41" s="43">
        <v>2</v>
      </c>
      <c r="E41" s="44" t="s">
        <v>6</v>
      </c>
      <c r="F41" s="68" t="s">
        <v>7</v>
      </c>
      <c r="G41" s="43">
        <v>3</v>
      </c>
      <c r="H41" s="42" t="s">
        <v>9</v>
      </c>
      <c r="I41" s="68" t="s">
        <v>7</v>
      </c>
      <c r="J41" s="43">
        <v>10</v>
      </c>
      <c r="K41" s="44" t="s">
        <v>27</v>
      </c>
      <c r="L41" s="27">
        <f>D41*G41*J41</f>
        <v>60</v>
      </c>
      <c r="M41" s="28" t="s">
        <v>42</v>
      </c>
      <c r="N41" s="29">
        <v>450000</v>
      </c>
      <c r="O41" s="37">
        <f>N41*L41</f>
        <v>27000000</v>
      </c>
      <c r="P41" s="3"/>
    </row>
    <row r="42" spans="1:16" ht="15.75" customHeight="1" x14ac:dyDescent="0.25">
      <c r="A42" s="62"/>
      <c r="B42" s="63"/>
      <c r="C42" s="42"/>
      <c r="D42" s="43"/>
      <c r="E42" s="44"/>
      <c r="F42" s="68"/>
      <c r="G42" s="43"/>
      <c r="H42" s="42"/>
      <c r="I42" s="68"/>
      <c r="J42" s="43"/>
      <c r="K42" s="44"/>
      <c r="L42" s="27"/>
      <c r="M42" s="28"/>
      <c r="N42" s="29"/>
      <c r="O42" s="37"/>
      <c r="P42" s="3"/>
    </row>
    <row r="43" spans="1:16" ht="15.75" customHeight="1" x14ac:dyDescent="0.25">
      <c r="A43" s="71"/>
      <c r="B43" s="65"/>
      <c r="C43" s="72" t="s">
        <v>43</v>
      </c>
      <c r="D43" s="41"/>
      <c r="E43" s="6"/>
      <c r="F43" s="6"/>
      <c r="G43" s="6"/>
      <c r="H43" s="6"/>
      <c r="I43" s="4"/>
      <c r="J43" s="5"/>
      <c r="K43" s="6"/>
      <c r="L43" s="27"/>
      <c r="M43" s="28"/>
      <c r="N43" s="29"/>
      <c r="O43" s="48"/>
      <c r="P43" s="3"/>
    </row>
    <row r="44" spans="1:16" ht="15.75" customHeight="1" x14ac:dyDescent="0.25">
      <c r="A44" s="71"/>
      <c r="B44" s="65"/>
      <c r="C44" s="72"/>
      <c r="D44" s="41"/>
      <c r="E44" s="6"/>
      <c r="F44" s="6"/>
      <c r="G44" s="6"/>
      <c r="H44" s="6"/>
      <c r="I44" s="4"/>
      <c r="J44" s="5"/>
      <c r="K44" s="6"/>
      <c r="L44" s="27"/>
      <c r="M44" s="28"/>
      <c r="N44" s="29"/>
      <c r="O44" s="48"/>
      <c r="P44" s="3"/>
    </row>
    <row r="45" spans="1:16" ht="15.75" customHeight="1" x14ac:dyDescent="0.25">
      <c r="A45" s="73"/>
      <c r="B45" s="6"/>
      <c r="C45" s="42" t="s">
        <v>23</v>
      </c>
      <c r="D45" s="42">
        <v>27</v>
      </c>
      <c r="E45" s="42" t="s">
        <v>6</v>
      </c>
      <c r="F45" s="68" t="s">
        <v>7</v>
      </c>
      <c r="G45" s="42">
        <v>1</v>
      </c>
      <c r="H45" s="44" t="s">
        <v>9</v>
      </c>
      <c r="I45" s="68" t="s">
        <v>7</v>
      </c>
      <c r="J45" s="43">
        <v>4</v>
      </c>
      <c r="K45" s="44" t="s">
        <v>21</v>
      </c>
      <c r="L45" s="27">
        <f>D45*G45*J45</f>
        <v>108</v>
      </c>
      <c r="M45" s="28" t="s">
        <v>41</v>
      </c>
      <c r="N45" s="74">
        <v>330000</v>
      </c>
      <c r="O45" s="37">
        <f>N45*L45</f>
        <v>35640000</v>
      </c>
      <c r="P45" s="3"/>
    </row>
    <row r="46" spans="1:16" ht="15.75" customHeight="1" x14ac:dyDescent="0.25">
      <c r="A46" s="62"/>
      <c r="B46" s="63"/>
      <c r="C46" s="42" t="s">
        <v>19</v>
      </c>
      <c r="D46" s="42">
        <v>27</v>
      </c>
      <c r="E46" s="42" t="s">
        <v>6</v>
      </c>
      <c r="F46" s="42" t="s">
        <v>7</v>
      </c>
      <c r="G46" s="42">
        <v>1</v>
      </c>
      <c r="H46" s="42" t="s">
        <v>20</v>
      </c>
      <c r="I46" s="42" t="s">
        <v>7</v>
      </c>
      <c r="J46" s="42">
        <v>4</v>
      </c>
      <c r="K46" s="44" t="s">
        <v>21</v>
      </c>
      <c r="L46" s="27">
        <f>D46*G46*J46</f>
        <v>108</v>
      </c>
      <c r="M46" s="28" t="s">
        <v>41</v>
      </c>
      <c r="N46" s="74">
        <v>150000</v>
      </c>
      <c r="O46" s="37">
        <f>N46*L46</f>
        <v>16200000</v>
      </c>
      <c r="P46" s="3"/>
    </row>
    <row r="47" spans="1:16" ht="15.75" customHeight="1" x14ac:dyDescent="0.25">
      <c r="A47" s="75"/>
      <c r="B47" s="76"/>
      <c r="C47" s="42" t="s">
        <v>24</v>
      </c>
      <c r="D47" s="42">
        <v>27</v>
      </c>
      <c r="E47" s="42" t="s">
        <v>6</v>
      </c>
      <c r="F47" s="42" t="s">
        <v>7</v>
      </c>
      <c r="G47" s="42">
        <v>1</v>
      </c>
      <c r="H47" s="42" t="s">
        <v>9</v>
      </c>
      <c r="I47" s="42" t="s">
        <v>7</v>
      </c>
      <c r="J47" s="42">
        <v>4</v>
      </c>
      <c r="K47" s="44" t="s">
        <v>21</v>
      </c>
      <c r="L47" s="27">
        <f>D47*G47*J47</f>
        <v>108</v>
      </c>
      <c r="M47" s="28" t="s">
        <v>41</v>
      </c>
      <c r="N47" s="74">
        <v>130000</v>
      </c>
      <c r="O47" s="37">
        <f>N47*L47</f>
        <v>14040000</v>
      </c>
      <c r="P47" s="3"/>
    </row>
    <row r="48" spans="1:16" ht="15.75" customHeight="1" x14ac:dyDescent="0.25">
      <c r="A48" s="75"/>
      <c r="B48" s="76"/>
      <c r="C48" s="42"/>
      <c r="D48" s="42"/>
      <c r="E48" s="42"/>
      <c r="F48" s="42"/>
      <c r="G48" s="42"/>
      <c r="H48" s="42"/>
      <c r="I48" s="42"/>
      <c r="J48" s="42"/>
      <c r="K48" s="44"/>
      <c r="L48" s="27"/>
      <c r="M48" s="28"/>
      <c r="N48" s="74"/>
      <c r="O48" s="37"/>
      <c r="P48" s="3"/>
    </row>
    <row r="49" spans="1:16" ht="15.75" customHeight="1" x14ac:dyDescent="0.25">
      <c r="A49" s="69"/>
      <c r="B49" s="7"/>
      <c r="C49" s="55" t="s">
        <v>114</v>
      </c>
      <c r="D49" s="42"/>
      <c r="E49" s="42"/>
      <c r="F49" s="68"/>
      <c r="G49" s="42"/>
      <c r="H49" s="44"/>
      <c r="I49" s="68"/>
      <c r="J49" s="43"/>
      <c r="K49" s="77"/>
      <c r="L49" s="78"/>
      <c r="M49" s="28"/>
      <c r="N49" s="29"/>
      <c r="O49" s="60">
        <f>SUM(O51:O52)</f>
        <v>11000000</v>
      </c>
      <c r="P49" s="3"/>
    </row>
    <row r="50" spans="1:16" ht="15.75" customHeight="1" x14ac:dyDescent="0.25">
      <c r="A50" s="69"/>
      <c r="B50" s="7"/>
      <c r="C50" s="55"/>
      <c r="D50" s="42"/>
      <c r="E50" s="42"/>
      <c r="F50" s="68"/>
      <c r="G50" s="42"/>
      <c r="H50" s="44"/>
      <c r="I50" s="68"/>
      <c r="J50" s="43"/>
      <c r="K50" s="44"/>
      <c r="L50" s="78"/>
      <c r="M50" s="41"/>
      <c r="N50" s="29"/>
      <c r="O50" s="60"/>
      <c r="P50" s="3"/>
    </row>
    <row r="51" spans="1:16" ht="15.75" customHeight="1" x14ac:dyDescent="0.25">
      <c r="A51" s="62"/>
      <c r="B51" s="63"/>
      <c r="C51" s="42" t="s">
        <v>88</v>
      </c>
      <c r="D51" s="42"/>
      <c r="E51" s="42"/>
      <c r="F51" s="68"/>
      <c r="G51" s="42">
        <v>1</v>
      </c>
      <c r="H51" s="44" t="s">
        <v>8</v>
      </c>
      <c r="I51" s="68"/>
      <c r="J51" s="43"/>
      <c r="K51" s="44"/>
      <c r="L51" s="27">
        <f>G51</f>
        <v>1</v>
      </c>
      <c r="M51" s="41" t="s">
        <v>32</v>
      </c>
      <c r="N51" s="67">
        <v>1000000</v>
      </c>
      <c r="O51" s="37">
        <f>N51*L51</f>
        <v>1000000</v>
      </c>
      <c r="P51" s="3"/>
    </row>
    <row r="52" spans="1:16" ht="15.75" customHeight="1" x14ac:dyDescent="0.25">
      <c r="A52" s="69"/>
      <c r="B52" s="7"/>
      <c r="C52" s="42" t="s">
        <v>45</v>
      </c>
      <c r="D52" s="42"/>
      <c r="E52" s="42"/>
      <c r="F52" s="68"/>
      <c r="G52" s="42">
        <v>1</v>
      </c>
      <c r="H52" s="44" t="s">
        <v>8</v>
      </c>
      <c r="I52" s="68"/>
      <c r="J52" s="43"/>
      <c r="K52" s="44"/>
      <c r="L52" s="27">
        <f>G52</f>
        <v>1</v>
      </c>
      <c r="M52" s="41" t="s">
        <v>32</v>
      </c>
      <c r="N52" s="67">
        <f>10000000</f>
        <v>10000000</v>
      </c>
      <c r="O52" s="37">
        <f>N52*L52</f>
        <v>10000000</v>
      </c>
      <c r="P52" s="3"/>
    </row>
    <row r="53" spans="1:16" ht="15.75" customHeight="1" x14ac:dyDescent="0.25">
      <c r="A53" s="75"/>
      <c r="B53" s="76"/>
      <c r="C53" s="42"/>
      <c r="D53" s="42"/>
      <c r="E53" s="42"/>
      <c r="F53" s="42"/>
      <c r="G53" s="42"/>
      <c r="H53" s="42"/>
      <c r="I53" s="42"/>
      <c r="J53" s="42"/>
      <c r="K53" s="44"/>
      <c r="L53" s="27"/>
      <c r="M53" s="28"/>
      <c r="N53" s="74"/>
      <c r="O53" s="37"/>
      <c r="P53" s="3"/>
    </row>
    <row r="54" spans="1:16" ht="15.75" customHeight="1" x14ac:dyDescent="0.25">
      <c r="A54" s="75"/>
      <c r="B54" s="76"/>
      <c r="C54" s="79" t="s">
        <v>127</v>
      </c>
      <c r="D54" s="42"/>
      <c r="E54" s="42"/>
      <c r="F54" s="42"/>
      <c r="G54" s="42"/>
      <c r="H54" s="42"/>
      <c r="I54" s="42"/>
      <c r="J54" s="42"/>
      <c r="K54" s="44"/>
      <c r="L54" s="27"/>
      <c r="M54" s="28"/>
      <c r="N54" s="74"/>
      <c r="O54" s="60">
        <f>SUM(O58:O103)</f>
        <v>306960000</v>
      </c>
      <c r="P54" s="3"/>
    </row>
    <row r="55" spans="1:16" ht="15.75" customHeight="1" x14ac:dyDescent="0.25">
      <c r="A55" s="75"/>
      <c r="B55" s="76"/>
      <c r="C55" s="79"/>
      <c r="D55" s="42"/>
      <c r="E55" s="42"/>
      <c r="F55" s="42"/>
      <c r="G55" s="42"/>
      <c r="H55" s="42"/>
      <c r="I55" s="42"/>
      <c r="J55" s="42"/>
      <c r="K55" s="44"/>
      <c r="L55" s="27"/>
      <c r="M55" s="28"/>
      <c r="N55" s="74"/>
      <c r="O55" s="60"/>
      <c r="P55" s="3"/>
    </row>
    <row r="56" spans="1:16" ht="15.75" customHeight="1" x14ac:dyDescent="0.25">
      <c r="A56" s="62"/>
      <c r="B56" s="63"/>
      <c r="C56" s="80" t="s">
        <v>4</v>
      </c>
      <c r="D56" s="81"/>
      <c r="E56" s="82"/>
      <c r="F56" s="81"/>
      <c r="G56" s="81"/>
      <c r="H56" s="81"/>
      <c r="I56" s="81"/>
      <c r="J56" s="81"/>
      <c r="K56" s="83"/>
      <c r="L56" s="84"/>
      <c r="M56" s="84"/>
      <c r="N56" s="84"/>
      <c r="O56" s="85"/>
      <c r="P56" s="3"/>
    </row>
    <row r="57" spans="1:16" ht="15.75" customHeight="1" x14ac:dyDescent="0.25">
      <c r="A57" s="62"/>
      <c r="B57" s="63"/>
      <c r="C57" s="80"/>
      <c r="D57" s="81"/>
      <c r="E57" s="82"/>
      <c r="F57" s="81"/>
      <c r="G57" s="81"/>
      <c r="H57" s="81"/>
      <c r="I57" s="81"/>
      <c r="J57" s="81"/>
      <c r="K57" s="83"/>
      <c r="L57" s="84"/>
      <c r="M57" s="84"/>
      <c r="N57" s="84"/>
      <c r="O57" s="85"/>
      <c r="P57" s="3"/>
    </row>
    <row r="58" spans="1:16" ht="15.75" customHeight="1" x14ac:dyDescent="0.25">
      <c r="A58" s="62"/>
      <c r="B58" s="63"/>
      <c r="C58" s="86" t="s">
        <v>128</v>
      </c>
      <c r="D58" s="87">
        <v>25</v>
      </c>
      <c r="E58" s="87" t="s">
        <v>48</v>
      </c>
      <c r="F58" s="88" t="s">
        <v>7</v>
      </c>
      <c r="G58" s="86">
        <v>1</v>
      </c>
      <c r="H58" s="86" t="s">
        <v>32</v>
      </c>
      <c r="I58" s="86" t="s">
        <v>7</v>
      </c>
      <c r="J58" s="86">
        <v>1</v>
      </c>
      <c r="K58" s="89" t="s">
        <v>49</v>
      </c>
      <c r="L58" s="84">
        <f>+G58*D58*J58</f>
        <v>25</v>
      </c>
      <c r="M58" s="84" t="s">
        <v>50</v>
      </c>
      <c r="N58" s="90">
        <v>150000</v>
      </c>
      <c r="O58" s="91">
        <f>L58*N58</f>
        <v>3750000</v>
      </c>
      <c r="P58" s="3"/>
    </row>
    <row r="59" spans="1:16" ht="15.75" customHeight="1" x14ac:dyDescent="0.25">
      <c r="A59" s="62"/>
      <c r="B59" s="63"/>
      <c r="C59" s="86" t="s">
        <v>51</v>
      </c>
      <c r="D59" s="87">
        <v>25</v>
      </c>
      <c r="E59" s="87" t="s">
        <v>48</v>
      </c>
      <c r="F59" s="88" t="s">
        <v>7</v>
      </c>
      <c r="G59" s="86">
        <v>1</v>
      </c>
      <c r="H59" s="86" t="s">
        <v>32</v>
      </c>
      <c r="I59" s="86" t="s">
        <v>7</v>
      </c>
      <c r="J59" s="86">
        <v>1</v>
      </c>
      <c r="K59" s="89" t="s">
        <v>49</v>
      </c>
      <c r="L59" s="84">
        <f t="shared" ref="L59:L66" si="2">+G59*D59*J59</f>
        <v>25</v>
      </c>
      <c r="M59" s="84" t="s">
        <v>50</v>
      </c>
      <c r="N59" s="90">
        <v>150000</v>
      </c>
      <c r="O59" s="91">
        <f>L59*N59</f>
        <v>3750000</v>
      </c>
      <c r="P59" s="3"/>
    </row>
    <row r="60" spans="1:16" ht="15.75" customHeight="1" x14ac:dyDescent="0.25">
      <c r="A60" s="62"/>
      <c r="B60" s="63"/>
      <c r="C60" s="92" t="s">
        <v>52</v>
      </c>
      <c r="D60" s="87">
        <v>15</v>
      </c>
      <c r="E60" s="87" t="s">
        <v>48</v>
      </c>
      <c r="F60" s="88" t="s">
        <v>7</v>
      </c>
      <c r="G60" s="86">
        <v>2</v>
      </c>
      <c r="H60" s="86" t="s">
        <v>32</v>
      </c>
      <c r="I60" s="86" t="s">
        <v>7</v>
      </c>
      <c r="J60" s="86">
        <v>1</v>
      </c>
      <c r="K60" s="89" t="s">
        <v>49</v>
      </c>
      <c r="L60" s="84">
        <f t="shared" si="2"/>
        <v>30</v>
      </c>
      <c r="M60" s="84" t="s">
        <v>53</v>
      </c>
      <c r="N60" s="90">
        <v>75000</v>
      </c>
      <c r="O60" s="91">
        <f>L60*N60</f>
        <v>2250000</v>
      </c>
      <c r="P60" s="3"/>
    </row>
    <row r="61" spans="1:16" ht="15.75" customHeight="1" x14ac:dyDescent="0.25">
      <c r="A61" s="62"/>
      <c r="B61" s="63"/>
      <c r="C61" s="86" t="s">
        <v>54</v>
      </c>
      <c r="D61" s="87">
        <v>2</v>
      </c>
      <c r="E61" s="87" t="s">
        <v>55</v>
      </c>
      <c r="F61" s="86" t="s">
        <v>7</v>
      </c>
      <c r="G61" s="86">
        <v>1</v>
      </c>
      <c r="H61" s="86" t="s">
        <v>32</v>
      </c>
      <c r="I61" s="86" t="s">
        <v>7</v>
      </c>
      <c r="J61" s="86">
        <v>1</v>
      </c>
      <c r="K61" s="89" t="s">
        <v>49</v>
      </c>
      <c r="L61" s="84">
        <f t="shared" si="2"/>
        <v>2</v>
      </c>
      <c r="M61" s="84" t="s">
        <v>56</v>
      </c>
      <c r="N61" s="90">
        <v>300000</v>
      </c>
      <c r="O61" s="91">
        <f t="shared" ref="O61:O66" si="3">L61*N61</f>
        <v>600000</v>
      </c>
      <c r="P61" s="3"/>
    </row>
    <row r="62" spans="1:16" ht="15.75" customHeight="1" x14ac:dyDescent="0.25">
      <c r="A62" s="62"/>
      <c r="B62" s="63"/>
      <c r="C62" s="86" t="s">
        <v>57</v>
      </c>
      <c r="D62" s="87">
        <v>35</v>
      </c>
      <c r="E62" s="87" t="s">
        <v>48</v>
      </c>
      <c r="F62" s="86" t="s">
        <v>7</v>
      </c>
      <c r="G62" s="86">
        <v>2</v>
      </c>
      <c r="H62" s="86" t="s">
        <v>32</v>
      </c>
      <c r="I62" s="86" t="s">
        <v>7</v>
      </c>
      <c r="J62" s="86">
        <v>1</v>
      </c>
      <c r="K62" s="89" t="s">
        <v>49</v>
      </c>
      <c r="L62" s="84">
        <f t="shared" si="2"/>
        <v>70</v>
      </c>
      <c r="M62" s="84" t="s">
        <v>53</v>
      </c>
      <c r="N62" s="90">
        <v>25000</v>
      </c>
      <c r="O62" s="91">
        <f t="shared" si="3"/>
        <v>1750000</v>
      </c>
      <c r="P62" s="3"/>
    </row>
    <row r="63" spans="1:16" ht="15.75" customHeight="1" x14ac:dyDescent="0.25">
      <c r="A63" s="62"/>
      <c r="B63" s="63"/>
      <c r="C63" s="86" t="s">
        <v>58</v>
      </c>
      <c r="D63" s="93">
        <v>1</v>
      </c>
      <c r="E63" s="93" t="s">
        <v>32</v>
      </c>
      <c r="F63" s="94" t="s">
        <v>7</v>
      </c>
      <c r="G63" s="86">
        <v>1</v>
      </c>
      <c r="H63" s="86" t="s">
        <v>32</v>
      </c>
      <c r="I63" s="86" t="s">
        <v>7</v>
      </c>
      <c r="J63" s="86">
        <v>1</v>
      </c>
      <c r="K63" s="89" t="s">
        <v>49</v>
      </c>
      <c r="L63" s="84">
        <f t="shared" si="2"/>
        <v>1</v>
      </c>
      <c r="M63" s="84" t="s">
        <v>32</v>
      </c>
      <c r="N63" s="90">
        <v>500000</v>
      </c>
      <c r="O63" s="91">
        <f t="shared" si="3"/>
        <v>500000</v>
      </c>
      <c r="P63" s="3"/>
    </row>
    <row r="64" spans="1:16" ht="15.75" customHeight="1" x14ac:dyDescent="0.25">
      <c r="A64" s="62"/>
      <c r="B64" s="63"/>
      <c r="C64" s="86" t="s">
        <v>59</v>
      </c>
      <c r="D64" s="87">
        <v>35</v>
      </c>
      <c r="E64" s="87" t="s">
        <v>48</v>
      </c>
      <c r="F64" s="86" t="s">
        <v>7</v>
      </c>
      <c r="G64" s="86">
        <v>1</v>
      </c>
      <c r="H64" s="86" t="s">
        <v>32</v>
      </c>
      <c r="I64" s="86" t="s">
        <v>7</v>
      </c>
      <c r="J64" s="86">
        <v>1</v>
      </c>
      <c r="K64" s="89" t="s">
        <v>49</v>
      </c>
      <c r="L64" s="84">
        <f t="shared" si="2"/>
        <v>35</v>
      </c>
      <c r="M64" s="84" t="s">
        <v>53</v>
      </c>
      <c r="N64" s="90">
        <v>100000</v>
      </c>
      <c r="O64" s="91">
        <f t="shared" si="3"/>
        <v>3500000</v>
      </c>
      <c r="P64" s="3"/>
    </row>
    <row r="65" spans="1:16" ht="15.75" customHeight="1" x14ac:dyDescent="0.25">
      <c r="A65" s="62"/>
      <c r="B65" s="63"/>
      <c r="C65" s="86" t="s">
        <v>60</v>
      </c>
      <c r="D65" s="93">
        <v>1</v>
      </c>
      <c r="E65" s="93" t="s">
        <v>32</v>
      </c>
      <c r="F65" s="94" t="s">
        <v>7</v>
      </c>
      <c r="G65" s="86">
        <v>1</v>
      </c>
      <c r="H65" s="86" t="s">
        <v>32</v>
      </c>
      <c r="I65" s="86" t="s">
        <v>7</v>
      </c>
      <c r="J65" s="86">
        <v>1</v>
      </c>
      <c r="K65" s="89" t="s">
        <v>49</v>
      </c>
      <c r="L65" s="84">
        <f t="shared" si="2"/>
        <v>1</v>
      </c>
      <c r="M65" s="84" t="s">
        <v>61</v>
      </c>
      <c r="N65" s="90">
        <v>500000</v>
      </c>
      <c r="O65" s="91">
        <f t="shared" si="3"/>
        <v>500000</v>
      </c>
      <c r="P65" s="3"/>
    </row>
    <row r="66" spans="1:16" ht="15.75" customHeight="1" x14ac:dyDescent="0.25">
      <c r="A66" s="62"/>
      <c r="B66" s="63"/>
      <c r="C66" s="86" t="s">
        <v>62</v>
      </c>
      <c r="D66" s="87">
        <v>35</v>
      </c>
      <c r="E66" s="87" t="s">
        <v>48</v>
      </c>
      <c r="F66" s="88" t="s">
        <v>7</v>
      </c>
      <c r="G66" s="86">
        <v>6</v>
      </c>
      <c r="H66" s="86" t="s">
        <v>63</v>
      </c>
      <c r="I66" s="86" t="s">
        <v>7</v>
      </c>
      <c r="J66" s="86">
        <v>1</v>
      </c>
      <c r="K66" s="89" t="s">
        <v>49</v>
      </c>
      <c r="L66" s="84">
        <f t="shared" si="2"/>
        <v>210</v>
      </c>
      <c r="M66" s="84" t="s">
        <v>42</v>
      </c>
      <c r="N66" s="90">
        <v>150000</v>
      </c>
      <c r="O66" s="91">
        <f t="shared" si="3"/>
        <v>31500000</v>
      </c>
      <c r="P66" s="3"/>
    </row>
    <row r="67" spans="1:16" ht="15.75" customHeight="1" x14ac:dyDescent="0.25">
      <c r="A67" s="62"/>
      <c r="B67" s="63"/>
      <c r="C67" s="86"/>
      <c r="D67" s="87"/>
      <c r="E67" s="87"/>
      <c r="F67" s="88"/>
      <c r="G67" s="86"/>
      <c r="H67" s="86"/>
      <c r="I67" s="86"/>
      <c r="J67" s="86"/>
      <c r="K67" s="89"/>
      <c r="L67" s="84"/>
      <c r="M67" s="84"/>
      <c r="N67" s="90"/>
      <c r="O67" s="91"/>
      <c r="P67" s="3"/>
    </row>
    <row r="68" spans="1:16" ht="15.75" customHeight="1" x14ac:dyDescent="0.25">
      <c r="A68" s="62"/>
      <c r="B68" s="63"/>
      <c r="C68" s="80" t="s">
        <v>64</v>
      </c>
      <c r="D68" s="82"/>
      <c r="E68" s="82"/>
      <c r="F68" s="81"/>
      <c r="G68" s="81"/>
      <c r="H68" s="81"/>
      <c r="I68" s="81"/>
      <c r="J68" s="81"/>
      <c r="K68" s="83"/>
      <c r="L68" s="84"/>
      <c r="M68" s="84"/>
      <c r="N68" s="84"/>
      <c r="O68" s="95"/>
      <c r="P68" s="3"/>
    </row>
    <row r="69" spans="1:16" ht="15.75" customHeight="1" x14ac:dyDescent="0.25">
      <c r="A69" s="62"/>
      <c r="B69" s="63"/>
      <c r="C69" s="80"/>
      <c r="D69" s="82"/>
      <c r="E69" s="82"/>
      <c r="F69" s="81"/>
      <c r="G69" s="81"/>
      <c r="H69" s="81"/>
      <c r="I69" s="81"/>
      <c r="J69" s="81"/>
      <c r="K69" s="83"/>
      <c r="L69" s="84"/>
      <c r="M69" s="84"/>
      <c r="N69" s="84"/>
      <c r="O69" s="95"/>
      <c r="P69" s="3"/>
    </row>
    <row r="70" spans="1:16" ht="15.75" customHeight="1" x14ac:dyDescent="0.25">
      <c r="A70" s="62"/>
      <c r="B70" s="63"/>
      <c r="C70" s="86" t="s">
        <v>65</v>
      </c>
      <c r="D70" s="87">
        <v>4</v>
      </c>
      <c r="E70" s="87" t="s">
        <v>48</v>
      </c>
      <c r="F70" s="88" t="s">
        <v>7</v>
      </c>
      <c r="G70" s="86">
        <v>2</v>
      </c>
      <c r="H70" s="86" t="s">
        <v>66</v>
      </c>
      <c r="I70" s="88" t="s">
        <v>7</v>
      </c>
      <c r="J70" s="86">
        <v>6</v>
      </c>
      <c r="K70" s="89" t="s">
        <v>63</v>
      </c>
      <c r="L70" s="84">
        <f>+G70*D70*J70</f>
        <v>48</v>
      </c>
      <c r="M70" s="96" t="s">
        <v>66</v>
      </c>
      <c r="N70" s="90">
        <v>200000</v>
      </c>
      <c r="O70" s="91">
        <f>L70*N70</f>
        <v>9600000</v>
      </c>
      <c r="P70" s="3"/>
    </row>
    <row r="71" spans="1:16" ht="15.75" customHeight="1" x14ac:dyDescent="0.25">
      <c r="A71" s="62"/>
      <c r="B71" s="63"/>
      <c r="C71" s="86" t="s">
        <v>67</v>
      </c>
      <c r="D71" s="87">
        <v>4</v>
      </c>
      <c r="E71" s="87" t="s">
        <v>48</v>
      </c>
      <c r="F71" s="88" t="s">
        <v>7</v>
      </c>
      <c r="G71" s="86">
        <v>2</v>
      </c>
      <c r="H71" s="86" t="s">
        <v>66</v>
      </c>
      <c r="I71" s="88" t="s">
        <v>7</v>
      </c>
      <c r="J71" s="86">
        <v>6</v>
      </c>
      <c r="K71" s="89" t="s">
        <v>63</v>
      </c>
      <c r="L71" s="84">
        <f t="shared" ref="L71:L74" si="4">+G71*D71*J71</f>
        <v>48</v>
      </c>
      <c r="M71" s="96" t="s">
        <v>66</v>
      </c>
      <c r="N71" s="90">
        <v>60000</v>
      </c>
      <c r="O71" s="91">
        <f>L71*N71</f>
        <v>2880000</v>
      </c>
      <c r="P71" s="3"/>
    </row>
    <row r="72" spans="1:16" ht="15.75" customHeight="1" x14ac:dyDescent="0.25">
      <c r="A72" s="62"/>
      <c r="B72" s="63"/>
      <c r="C72" s="86" t="s">
        <v>68</v>
      </c>
      <c r="D72" s="87">
        <v>1</v>
      </c>
      <c r="E72" s="87" t="s">
        <v>48</v>
      </c>
      <c r="F72" s="88" t="s">
        <v>7</v>
      </c>
      <c r="G72" s="86">
        <v>1</v>
      </c>
      <c r="H72" s="86" t="s">
        <v>63</v>
      </c>
      <c r="I72" s="88" t="s">
        <v>7</v>
      </c>
      <c r="J72" s="86">
        <v>6</v>
      </c>
      <c r="K72" s="89" t="s">
        <v>63</v>
      </c>
      <c r="L72" s="84">
        <f t="shared" si="4"/>
        <v>6</v>
      </c>
      <c r="M72" s="96" t="s">
        <v>42</v>
      </c>
      <c r="N72" s="90">
        <v>200000</v>
      </c>
      <c r="O72" s="91">
        <f>L72*N72</f>
        <v>1200000</v>
      </c>
      <c r="P72" s="3"/>
    </row>
    <row r="73" spans="1:16" ht="15.75" customHeight="1" x14ac:dyDescent="0.25">
      <c r="A73" s="62"/>
      <c r="B73" s="63"/>
      <c r="C73" s="86" t="s">
        <v>107</v>
      </c>
      <c r="D73" s="87">
        <v>4</v>
      </c>
      <c r="E73" s="87" t="s">
        <v>48</v>
      </c>
      <c r="F73" s="88" t="s">
        <v>7</v>
      </c>
      <c r="G73" s="86">
        <v>2</v>
      </c>
      <c r="H73" s="86" t="s">
        <v>69</v>
      </c>
      <c r="I73" s="88" t="s">
        <v>7</v>
      </c>
      <c r="J73" s="86">
        <v>6</v>
      </c>
      <c r="K73" s="89" t="s">
        <v>63</v>
      </c>
      <c r="L73" s="84">
        <f t="shared" si="4"/>
        <v>48</v>
      </c>
      <c r="M73" s="96" t="s">
        <v>69</v>
      </c>
      <c r="N73" s="90">
        <v>100000</v>
      </c>
      <c r="O73" s="91">
        <f>L73*N73</f>
        <v>4800000</v>
      </c>
      <c r="P73" s="3"/>
    </row>
    <row r="74" spans="1:16" ht="15.75" customHeight="1" x14ac:dyDescent="0.25">
      <c r="A74" s="62"/>
      <c r="B74" s="63"/>
      <c r="C74" s="86" t="s">
        <v>70</v>
      </c>
      <c r="D74" s="87">
        <v>1</v>
      </c>
      <c r="E74" s="87" t="s">
        <v>48</v>
      </c>
      <c r="F74" s="86" t="s">
        <v>7</v>
      </c>
      <c r="G74" s="86">
        <v>20</v>
      </c>
      <c r="H74" s="86" t="s">
        <v>71</v>
      </c>
      <c r="I74" s="86" t="s">
        <v>7</v>
      </c>
      <c r="J74" s="86">
        <v>1</v>
      </c>
      <c r="K74" s="89" t="s">
        <v>63</v>
      </c>
      <c r="L74" s="84">
        <f t="shared" si="4"/>
        <v>20</v>
      </c>
      <c r="M74" s="84" t="s">
        <v>53</v>
      </c>
      <c r="N74" s="90">
        <v>10000</v>
      </c>
      <c r="O74" s="91">
        <f>L74*N74</f>
        <v>200000</v>
      </c>
      <c r="P74" s="3"/>
    </row>
    <row r="75" spans="1:16" ht="15.75" customHeight="1" x14ac:dyDescent="0.25">
      <c r="A75" s="62"/>
      <c r="B75" s="63"/>
      <c r="C75" s="86"/>
      <c r="D75" s="87"/>
      <c r="E75" s="87"/>
      <c r="F75" s="86"/>
      <c r="G75" s="86"/>
      <c r="H75" s="86"/>
      <c r="I75" s="86"/>
      <c r="J75" s="86"/>
      <c r="K75" s="89"/>
      <c r="L75" s="84"/>
      <c r="M75" s="84"/>
      <c r="N75" s="90"/>
      <c r="O75" s="91"/>
      <c r="P75" s="3"/>
    </row>
    <row r="76" spans="1:16" ht="15.75" customHeight="1" x14ac:dyDescent="0.25">
      <c r="A76" s="62"/>
      <c r="B76" s="63"/>
      <c r="C76" s="97" t="s">
        <v>72</v>
      </c>
      <c r="D76" s="82"/>
      <c r="E76" s="82"/>
      <c r="F76" s="81"/>
      <c r="G76" s="81"/>
      <c r="H76" s="81"/>
      <c r="I76" s="81"/>
      <c r="J76" s="81"/>
      <c r="K76" s="83"/>
      <c r="L76" s="84"/>
      <c r="M76" s="84"/>
      <c r="N76" s="84"/>
      <c r="O76" s="95"/>
      <c r="P76" s="3"/>
    </row>
    <row r="77" spans="1:16" ht="15.75" customHeight="1" x14ac:dyDescent="0.25">
      <c r="A77" s="62"/>
      <c r="B77" s="63"/>
      <c r="C77" s="97"/>
      <c r="D77" s="82"/>
      <c r="E77" s="82"/>
      <c r="F77" s="81"/>
      <c r="G77" s="81"/>
      <c r="H77" s="81"/>
      <c r="I77" s="81"/>
      <c r="J77" s="81"/>
      <c r="K77" s="83"/>
      <c r="L77" s="84"/>
      <c r="M77" s="84"/>
      <c r="N77" s="84"/>
      <c r="O77" s="95"/>
      <c r="P77" s="3"/>
    </row>
    <row r="78" spans="1:16" ht="15.75" customHeight="1" x14ac:dyDescent="0.25">
      <c r="A78" s="62"/>
      <c r="B78" s="63"/>
      <c r="C78" s="86" t="s">
        <v>73</v>
      </c>
      <c r="D78" s="87">
        <v>35</v>
      </c>
      <c r="E78" s="87" t="s">
        <v>48</v>
      </c>
      <c r="F78" s="88" t="s">
        <v>7</v>
      </c>
      <c r="G78" s="86">
        <v>6</v>
      </c>
      <c r="H78" s="86" t="s">
        <v>63</v>
      </c>
      <c r="I78" s="88" t="s">
        <v>7</v>
      </c>
      <c r="J78" s="86">
        <v>1</v>
      </c>
      <c r="K78" s="89" t="s">
        <v>49</v>
      </c>
      <c r="L78" s="84">
        <f>D78*G78*J78</f>
        <v>210</v>
      </c>
      <c r="M78" s="96" t="s">
        <v>42</v>
      </c>
      <c r="N78" s="90">
        <v>300000</v>
      </c>
      <c r="O78" s="91">
        <f>L78*N78</f>
        <v>63000000</v>
      </c>
      <c r="P78" s="3"/>
    </row>
    <row r="79" spans="1:16" ht="15.75" customHeight="1" x14ac:dyDescent="0.25">
      <c r="A79" s="62"/>
      <c r="B79" s="63"/>
      <c r="C79" s="86" t="s">
        <v>74</v>
      </c>
      <c r="D79" s="87">
        <v>6</v>
      </c>
      <c r="E79" s="87" t="s">
        <v>63</v>
      </c>
      <c r="F79" s="86" t="s">
        <v>7</v>
      </c>
      <c r="G79" s="86">
        <v>1</v>
      </c>
      <c r="H79" s="86" t="s">
        <v>32</v>
      </c>
      <c r="I79" s="86" t="s">
        <v>7</v>
      </c>
      <c r="J79" s="86">
        <v>1</v>
      </c>
      <c r="K79" s="89" t="s">
        <v>49</v>
      </c>
      <c r="L79" s="84">
        <f t="shared" ref="L79:L80" si="5">D79*G79*J79</f>
        <v>6</v>
      </c>
      <c r="M79" s="96" t="s">
        <v>63</v>
      </c>
      <c r="N79" s="90">
        <v>500000</v>
      </c>
      <c r="O79" s="91">
        <f>L79*N79</f>
        <v>3000000</v>
      </c>
      <c r="P79" s="3"/>
    </row>
    <row r="80" spans="1:16" ht="15.75" customHeight="1" x14ac:dyDescent="0.25">
      <c r="A80" s="62"/>
      <c r="B80" s="63"/>
      <c r="C80" s="86" t="s">
        <v>75</v>
      </c>
      <c r="D80" s="87">
        <v>2</v>
      </c>
      <c r="E80" s="87" t="s">
        <v>63</v>
      </c>
      <c r="F80" s="88" t="s">
        <v>7</v>
      </c>
      <c r="G80" s="86">
        <v>1</v>
      </c>
      <c r="H80" s="86" t="s">
        <v>32</v>
      </c>
      <c r="I80" s="88" t="s">
        <v>7</v>
      </c>
      <c r="J80" s="86">
        <v>1</v>
      </c>
      <c r="K80" s="89" t="s">
        <v>49</v>
      </c>
      <c r="L80" s="84">
        <f t="shared" si="5"/>
        <v>2</v>
      </c>
      <c r="M80" s="96" t="s">
        <v>63</v>
      </c>
      <c r="N80" s="90">
        <v>1000000</v>
      </c>
      <c r="O80" s="91">
        <f>L80*N80</f>
        <v>2000000</v>
      </c>
      <c r="P80" s="3"/>
    </row>
    <row r="81" spans="1:16" ht="15.75" customHeight="1" x14ac:dyDescent="0.25">
      <c r="A81" s="62"/>
      <c r="B81" s="63"/>
      <c r="C81" s="86"/>
      <c r="D81" s="87"/>
      <c r="E81" s="87"/>
      <c r="F81" s="88"/>
      <c r="G81" s="86"/>
      <c r="H81" s="86"/>
      <c r="I81" s="88"/>
      <c r="J81" s="86"/>
      <c r="K81" s="89"/>
      <c r="L81" s="84"/>
      <c r="M81" s="96"/>
      <c r="N81" s="90"/>
      <c r="O81" s="91"/>
      <c r="P81" s="3"/>
    </row>
    <row r="82" spans="1:16" ht="15.75" customHeight="1" x14ac:dyDescent="0.25">
      <c r="A82" s="62"/>
      <c r="B82" s="63"/>
      <c r="C82" s="97" t="s">
        <v>14</v>
      </c>
      <c r="D82" s="87"/>
      <c r="E82" s="87"/>
      <c r="F82" s="86"/>
      <c r="G82" s="86"/>
      <c r="H82" s="86"/>
      <c r="I82" s="88"/>
      <c r="J82" s="86"/>
      <c r="K82" s="89"/>
      <c r="L82" s="84"/>
      <c r="M82" s="84"/>
      <c r="N82" s="90"/>
      <c r="O82" s="95"/>
      <c r="P82" s="3"/>
    </row>
    <row r="83" spans="1:16" ht="15.75" customHeight="1" x14ac:dyDescent="0.25">
      <c r="A83" s="62"/>
      <c r="B83" s="63"/>
      <c r="C83" s="97"/>
      <c r="D83" s="87"/>
      <c r="E83" s="87"/>
      <c r="F83" s="86"/>
      <c r="G83" s="86"/>
      <c r="H83" s="86"/>
      <c r="I83" s="88"/>
      <c r="J83" s="86"/>
      <c r="K83" s="89"/>
      <c r="L83" s="84"/>
      <c r="M83" s="84"/>
      <c r="N83" s="90"/>
      <c r="O83" s="95"/>
      <c r="P83" s="3"/>
    </row>
    <row r="84" spans="1:16" ht="15.75" customHeight="1" x14ac:dyDescent="0.25">
      <c r="A84" s="62"/>
      <c r="B84" s="63"/>
      <c r="C84" s="86" t="s">
        <v>76</v>
      </c>
      <c r="D84" s="87">
        <v>4</v>
      </c>
      <c r="E84" s="87" t="s">
        <v>48</v>
      </c>
      <c r="F84" s="86" t="s">
        <v>7</v>
      </c>
      <c r="G84" s="86">
        <v>2</v>
      </c>
      <c r="H84" s="86" t="s">
        <v>66</v>
      </c>
      <c r="I84" s="86" t="s">
        <v>7</v>
      </c>
      <c r="J84" s="86">
        <v>6</v>
      </c>
      <c r="K84" s="89" t="s">
        <v>63</v>
      </c>
      <c r="L84" s="84">
        <f>D84*G84*J84</f>
        <v>48</v>
      </c>
      <c r="M84" s="84" t="s">
        <v>46</v>
      </c>
      <c r="N84" s="90">
        <v>1000000</v>
      </c>
      <c r="O84" s="91">
        <f>L84*N84</f>
        <v>48000000</v>
      </c>
      <c r="P84" s="3"/>
    </row>
    <row r="85" spans="1:16" ht="15.75" customHeight="1" x14ac:dyDescent="0.25">
      <c r="A85" s="62"/>
      <c r="B85" s="63"/>
      <c r="C85" s="92" t="s">
        <v>77</v>
      </c>
      <c r="D85" s="87">
        <v>2</v>
      </c>
      <c r="E85" s="87" t="s">
        <v>48</v>
      </c>
      <c r="F85" s="88" t="s">
        <v>7</v>
      </c>
      <c r="G85" s="86">
        <v>1</v>
      </c>
      <c r="H85" s="86" t="s">
        <v>66</v>
      </c>
      <c r="I85" s="86" t="s">
        <v>7</v>
      </c>
      <c r="J85" s="86">
        <v>2</v>
      </c>
      <c r="K85" s="89" t="s">
        <v>63</v>
      </c>
      <c r="L85" s="84">
        <f>D85*G85*J85</f>
        <v>4</v>
      </c>
      <c r="M85" s="96" t="s">
        <v>53</v>
      </c>
      <c r="N85" s="90">
        <v>1000000</v>
      </c>
      <c r="O85" s="91">
        <f>L85*N85</f>
        <v>4000000</v>
      </c>
      <c r="P85" s="3"/>
    </row>
    <row r="86" spans="1:16" ht="15.75" customHeight="1" x14ac:dyDescent="0.25">
      <c r="A86" s="62"/>
      <c r="B86" s="63"/>
      <c r="C86" s="92"/>
      <c r="D86" s="87"/>
      <c r="E86" s="87"/>
      <c r="F86" s="88"/>
      <c r="G86" s="86"/>
      <c r="H86" s="86"/>
      <c r="I86" s="86"/>
      <c r="J86" s="86"/>
      <c r="K86" s="89"/>
      <c r="L86" s="84"/>
      <c r="M86" s="96"/>
      <c r="N86" s="90"/>
      <c r="O86" s="91"/>
      <c r="P86" s="3"/>
    </row>
    <row r="87" spans="1:16" ht="15.75" customHeight="1" x14ac:dyDescent="0.25">
      <c r="A87" s="62"/>
      <c r="B87" s="63"/>
      <c r="C87" s="97" t="s">
        <v>78</v>
      </c>
      <c r="D87" s="98"/>
      <c r="E87" s="98"/>
      <c r="F87" s="99"/>
      <c r="G87" s="99"/>
      <c r="H87" s="99"/>
      <c r="I87" s="99"/>
      <c r="J87" s="99"/>
      <c r="K87" s="100"/>
      <c r="L87" s="101"/>
      <c r="M87" s="101"/>
      <c r="N87" s="101"/>
      <c r="O87" s="95"/>
      <c r="P87" s="3"/>
    </row>
    <row r="88" spans="1:16" ht="15.75" customHeight="1" x14ac:dyDescent="0.25">
      <c r="A88" s="62"/>
      <c r="B88" s="63"/>
      <c r="C88" s="97"/>
      <c r="D88" s="98"/>
      <c r="E88" s="98"/>
      <c r="F88" s="99"/>
      <c r="G88" s="99"/>
      <c r="H88" s="99"/>
      <c r="I88" s="99"/>
      <c r="J88" s="99"/>
      <c r="K88" s="100"/>
      <c r="L88" s="101"/>
      <c r="M88" s="101"/>
      <c r="N88" s="101"/>
      <c r="O88" s="95"/>
      <c r="P88" s="3"/>
    </row>
    <row r="89" spans="1:16" ht="15.75" customHeight="1" x14ac:dyDescent="0.25">
      <c r="A89" s="62"/>
      <c r="B89" s="63"/>
      <c r="C89" s="86" t="s">
        <v>79</v>
      </c>
      <c r="D89" s="98"/>
      <c r="E89" s="98"/>
      <c r="F89" s="99"/>
      <c r="G89" s="99"/>
      <c r="H89" s="99"/>
      <c r="I89" s="99"/>
      <c r="J89" s="99"/>
      <c r="K89" s="100"/>
      <c r="L89" s="101"/>
      <c r="M89" s="101"/>
      <c r="N89" s="101"/>
      <c r="O89" s="85"/>
      <c r="P89" s="3"/>
    </row>
    <row r="90" spans="1:16" ht="15.75" customHeight="1" x14ac:dyDescent="0.25">
      <c r="A90" s="62"/>
      <c r="B90" s="63"/>
      <c r="C90" s="86" t="s">
        <v>26</v>
      </c>
      <c r="D90" s="87">
        <v>25</v>
      </c>
      <c r="E90" s="87" t="s">
        <v>48</v>
      </c>
      <c r="F90" s="88" t="s">
        <v>7</v>
      </c>
      <c r="G90" s="86">
        <v>1</v>
      </c>
      <c r="H90" s="86" t="s">
        <v>80</v>
      </c>
      <c r="I90" s="88" t="s">
        <v>7</v>
      </c>
      <c r="J90" s="86">
        <v>1</v>
      </c>
      <c r="K90" s="89" t="s">
        <v>49</v>
      </c>
      <c r="L90" s="84">
        <f>+J90*G90*D90</f>
        <v>25</v>
      </c>
      <c r="M90" s="96" t="s">
        <v>41</v>
      </c>
      <c r="N90" s="90">
        <v>3000000</v>
      </c>
      <c r="O90" s="91">
        <f>L90*N90</f>
        <v>75000000</v>
      </c>
      <c r="P90" s="3"/>
    </row>
    <row r="91" spans="1:16" ht="15.75" customHeight="1" x14ac:dyDescent="0.25">
      <c r="A91" s="62"/>
      <c r="B91" s="63"/>
      <c r="C91" s="86" t="s">
        <v>28</v>
      </c>
      <c r="D91" s="87">
        <v>25</v>
      </c>
      <c r="E91" s="87" t="s">
        <v>48</v>
      </c>
      <c r="F91" s="88" t="s">
        <v>7</v>
      </c>
      <c r="G91" s="86">
        <v>2</v>
      </c>
      <c r="H91" s="86" t="s">
        <v>63</v>
      </c>
      <c r="I91" s="88" t="s">
        <v>7</v>
      </c>
      <c r="J91" s="86">
        <v>1</v>
      </c>
      <c r="K91" s="89" t="s">
        <v>49</v>
      </c>
      <c r="L91" s="84">
        <f>+J91*G91*D91</f>
        <v>50</v>
      </c>
      <c r="M91" s="96" t="s">
        <v>42</v>
      </c>
      <c r="N91" s="29">
        <v>450000</v>
      </c>
      <c r="O91" s="91">
        <f>L91*N91</f>
        <v>22500000</v>
      </c>
      <c r="P91" s="3"/>
    </row>
    <row r="92" spans="1:16" ht="15.75" customHeight="1" x14ac:dyDescent="0.25">
      <c r="A92" s="62"/>
      <c r="B92" s="63"/>
      <c r="C92" s="86"/>
      <c r="D92" s="87"/>
      <c r="E92" s="87"/>
      <c r="F92" s="88"/>
      <c r="G92" s="86"/>
      <c r="H92" s="86"/>
      <c r="I92" s="88"/>
      <c r="J92" s="86"/>
      <c r="K92" s="89"/>
      <c r="L92" s="84"/>
      <c r="M92" s="96"/>
      <c r="N92" s="29"/>
      <c r="O92" s="91"/>
      <c r="P92" s="3"/>
    </row>
    <row r="93" spans="1:16" ht="15.75" customHeight="1" x14ac:dyDescent="0.25">
      <c r="A93" s="62"/>
      <c r="B93" s="63"/>
      <c r="C93" s="97" t="s">
        <v>18</v>
      </c>
      <c r="D93" s="82"/>
      <c r="E93" s="82"/>
      <c r="F93" s="81"/>
      <c r="G93" s="81"/>
      <c r="H93" s="81"/>
      <c r="I93" s="81"/>
      <c r="J93" s="81"/>
      <c r="K93" s="83"/>
      <c r="L93" s="84"/>
      <c r="M93" s="84"/>
      <c r="N93" s="29"/>
      <c r="O93" s="95"/>
      <c r="P93" s="3"/>
    </row>
    <row r="94" spans="1:16" ht="15.75" customHeight="1" x14ac:dyDescent="0.25">
      <c r="A94" s="62"/>
      <c r="B94" s="63"/>
      <c r="C94" s="97"/>
      <c r="D94" s="82"/>
      <c r="E94" s="82"/>
      <c r="F94" s="81"/>
      <c r="G94" s="81"/>
      <c r="H94" s="81"/>
      <c r="I94" s="81"/>
      <c r="J94" s="81"/>
      <c r="K94" s="83"/>
      <c r="L94" s="84"/>
      <c r="M94" s="84"/>
      <c r="N94" s="29"/>
      <c r="O94" s="95"/>
      <c r="P94" s="3"/>
    </row>
    <row r="95" spans="1:16" ht="15.75" customHeight="1" x14ac:dyDescent="0.25">
      <c r="A95" s="62"/>
      <c r="B95" s="63"/>
      <c r="C95" s="102" t="s">
        <v>109</v>
      </c>
      <c r="D95" s="87"/>
      <c r="E95" s="87"/>
      <c r="F95" s="86"/>
      <c r="G95" s="86"/>
      <c r="H95" s="86"/>
      <c r="I95" s="86"/>
      <c r="J95" s="86"/>
      <c r="K95" s="89"/>
      <c r="L95" s="84"/>
      <c r="M95" s="84"/>
      <c r="N95" s="90"/>
      <c r="O95" s="85"/>
      <c r="P95" s="3"/>
    </row>
    <row r="96" spans="1:16" ht="15.75" customHeight="1" x14ac:dyDescent="0.25">
      <c r="A96" s="62"/>
      <c r="B96" s="63"/>
      <c r="C96" s="86" t="s">
        <v>108</v>
      </c>
      <c r="D96" s="87">
        <v>10</v>
      </c>
      <c r="E96" s="87" t="s">
        <v>48</v>
      </c>
      <c r="F96" s="88" t="s">
        <v>7</v>
      </c>
      <c r="G96" s="86">
        <f>+G63</f>
        <v>1</v>
      </c>
      <c r="H96" s="86" t="s">
        <v>80</v>
      </c>
      <c r="I96" s="88" t="s">
        <v>7</v>
      </c>
      <c r="J96" s="86">
        <v>6</v>
      </c>
      <c r="K96" s="89" t="s">
        <v>112</v>
      </c>
      <c r="L96" s="84">
        <f>+J96*G96*D96</f>
        <v>60</v>
      </c>
      <c r="M96" s="84" t="s">
        <v>41</v>
      </c>
      <c r="N96" s="90">
        <v>150000</v>
      </c>
      <c r="O96" s="91">
        <f t="shared" ref="O96" si="6">L96*N96</f>
        <v>9000000</v>
      </c>
      <c r="P96" s="3"/>
    </row>
    <row r="97" spans="1:16" ht="15.75" customHeight="1" x14ac:dyDescent="0.25">
      <c r="A97" s="62"/>
      <c r="B97" s="63"/>
      <c r="C97" s="86" t="s">
        <v>82</v>
      </c>
      <c r="D97" s="87">
        <v>1</v>
      </c>
      <c r="E97" s="87" t="s">
        <v>48</v>
      </c>
      <c r="F97" s="88" t="s">
        <v>7</v>
      </c>
      <c r="G97" s="86">
        <v>1</v>
      </c>
      <c r="H97" s="86" t="s">
        <v>80</v>
      </c>
      <c r="I97" s="88" t="s">
        <v>7</v>
      </c>
      <c r="J97" s="86">
        <v>1</v>
      </c>
      <c r="K97" s="89" t="s">
        <v>80</v>
      </c>
      <c r="L97" s="84">
        <f t="shared" ref="L97" si="7">+J97*G97*D97</f>
        <v>1</v>
      </c>
      <c r="M97" s="84" t="s">
        <v>41</v>
      </c>
      <c r="N97" s="90">
        <v>150000</v>
      </c>
      <c r="O97" s="91">
        <f>L97*N97</f>
        <v>150000</v>
      </c>
      <c r="P97" s="3"/>
    </row>
    <row r="98" spans="1:16" ht="15.75" customHeight="1" x14ac:dyDescent="0.25">
      <c r="A98" s="62"/>
      <c r="B98" s="63"/>
      <c r="C98" s="103" t="s">
        <v>110</v>
      </c>
      <c r="D98" s="87">
        <v>10</v>
      </c>
      <c r="E98" s="87" t="s">
        <v>48</v>
      </c>
      <c r="F98" s="88" t="s">
        <v>7</v>
      </c>
      <c r="G98" s="86">
        <v>1</v>
      </c>
      <c r="H98" s="86" t="s">
        <v>63</v>
      </c>
      <c r="I98" s="88" t="s">
        <v>7</v>
      </c>
      <c r="J98" s="86">
        <v>6</v>
      </c>
      <c r="K98" s="89" t="s">
        <v>63</v>
      </c>
      <c r="L98" s="84">
        <f>D98*G98*J98</f>
        <v>60</v>
      </c>
      <c r="M98" s="84" t="s">
        <v>42</v>
      </c>
      <c r="N98" s="90">
        <v>130000</v>
      </c>
      <c r="O98" s="91">
        <f>L98*N98</f>
        <v>7800000</v>
      </c>
      <c r="P98" s="3"/>
    </row>
    <row r="99" spans="1:16" ht="15.75" customHeight="1" x14ac:dyDescent="0.25">
      <c r="A99" s="62"/>
      <c r="B99" s="63"/>
      <c r="C99" s="103" t="s">
        <v>111</v>
      </c>
      <c r="D99" s="87">
        <v>1</v>
      </c>
      <c r="E99" s="87" t="s">
        <v>48</v>
      </c>
      <c r="F99" s="88" t="s">
        <v>7</v>
      </c>
      <c r="G99" s="86">
        <v>1</v>
      </c>
      <c r="H99" s="86" t="s">
        <v>63</v>
      </c>
      <c r="I99" s="88" t="s">
        <v>7</v>
      </c>
      <c r="J99" s="86">
        <v>1</v>
      </c>
      <c r="K99" s="89" t="s">
        <v>63</v>
      </c>
      <c r="L99" s="84">
        <f>D99*G99*J99</f>
        <v>1</v>
      </c>
      <c r="M99" s="84" t="s">
        <v>42</v>
      </c>
      <c r="N99" s="90">
        <v>130000</v>
      </c>
      <c r="O99" s="91">
        <f>L99*N99</f>
        <v>130000</v>
      </c>
      <c r="P99" s="3"/>
    </row>
    <row r="100" spans="1:16" ht="15.75" customHeight="1" x14ac:dyDescent="0.25">
      <c r="A100" s="62"/>
      <c r="B100" s="63"/>
      <c r="C100" s="103"/>
      <c r="D100" s="87"/>
      <c r="E100" s="87"/>
      <c r="F100" s="88"/>
      <c r="G100" s="86"/>
      <c r="H100" s="86"/>
      <c r="I100" s="88"/>
      <c r="J100" s="86"/>
      <c r="K100" s="89"/>
      <c r="L100" s="84"/>
      <c r="M100" s="84"/>
      <c r="N100" s="90"/>
      <c r="O100" s="91"/>
      <c r="P100" s="3"/>
    </row>
    <row r="101" spans="1:16" ht="15.75" customHeight="1" x14ac:dyDescent="0.25">
      <c r="A101" s="62"/>
      <c r="B101" s="63"/>
      <c r="C101" s="102" t="s">
        <v>3</v>
      </c>
      <c r="D101" s="87"/>
      <c r="E101" s="87"/>
      <c r="F101" s="88"/>
      <c r="G101" s="86"/>
      <c r="H101" s="86"/>
      <c r="I101" s="88"/>
      <c r="J101" s="86"/>
      <c r="K101" s="89"/>
      <c r="L101" s="84"/>
      <c r="M101" s="84"/>
      <c r="N101" s="90"/>
      <c r="O101" s="91"/>
      <c r="P101" s="3"/>
    </row>
    <row r="102" spans="1:16" ht="15.75" customHeight="1" x14ac:dyDescent="0.25">
      <c r="A102" s="62"/>
      <c r="B102" s="63"/>
      <c r="C102" s="86" t="s">
        <v>83</v>
      </c>
      <c r="D102" s="87">
        <v>10</v>
      </c>
      <c r="E102" s="87" t="s">
        <v>48</v>
      </c>
      <c r="F102" s="86" t="s">
        <v>7</v>
      </c>
      <c r="G102" s="86">
        <v>2</v>
      </c>
      <c r="H102" s="86" t="s">
        <v>80</v>
      </c>
      <c r="I102" s="86" t="s">
        <v>7</v>
      </c>
      <c r="J102" s="86">
        <v>1</v>
      </c>
      <c r="K102" s="89" t="s">
        <v>49</v>
      </c>
      <c r="L102" s="84">
        <f>+J102*G102*D102</f>
        <v>20</v>
      </c>
      <c r="M102" s="84" t="s">
        <v>41</v>
      </c>
      <c r="N102" s="90">
        <v>150000</v>
      </c>
      <c r="O102" s="91">
        <f>L102*N102</f>
        <v>3000000</v>
      </c>
      <c r="P102" s="3"/>
    </row>
    <row r="103" spans="1:16" ht="15.75" customHeight="1" x14ac:dyDescent="0.25">
      <c r="A103" s="62"/>
      <c r="B103" s="63"/>
      <c r="C103" s="103" t="s">
        <v>84</v>
      </c>
      <c r="D103" s="87">
        <v>10</v>
      </c>
      <c r="E103" s="87" t="s">
        <v>48</v>
      </c>
      <c r="F103" s="88" t="s">
        <v>7</v>
      </c>
      <c r="G103" s="86">
        <v>2</v>
      </c>
      <c r="H103" s="86" t="s">
        <v>63</v>
      </c>
      <c r="I103" s="88" t="s">
        <v>7</v>
      </c>
      <c r="J103" s="86">
        <v>1</v>
      </c>
      <c r="K103" s="89" t="s">
        <v>49</v>
      </c>
      <c r="L103" s="84">
        <f>D103*G103*J103</f>
        <v>20</v>
      </c>
      <c r="M103" s="84" t="s">
        <v>42</v>
      </c>
      <c r="N103" s="90">
        <v>130000</v>
      </c>
      <c r="O103" s="91">
        <f>L103*N103</f>
        <v>2600000</v>
      </c>
      <c r="P103" s="3"/>
    </row>
    <row r="104" spans="1:16" ht="15.75" customHeight="1" x14ac:dyDescent="0.25">
      <c r="A104" s="62"/>
      <c r="B104" s="63"/>
      <c r="C104" s="103"/>
      <c r="D104" s="87"/>
      <c r="E104" s="87"/>
      <c r="F104" s="88"/>
      <c r="G104" s="86"/>
      <c r="H104" s="86"/>
      <c r="I104" s="88"/>
      <c r="J104" s="86"/>
      <c r="K104" s="87"/>
      <c r="L104" s="84"/>
      <c r="M104" s="104"/>
      <c r="N104" s="90"/>
      <c r="O104" s="105"/>
      <c r="P104" s="3"/>
    </row>
    <row r="105" spans="1:16" ht="15.75" customHeight="1" x14ac:dyDescent="0.25">
      <c r="A105" s="62"/>
      <c r="B105" s="63"/>
      <c r="C105" s="50" t="s">
        <v>85</v>
      </c>
      <c r="D105" s="4"/>
      <c r="E105" s="6"/>
      <c r="F105" s="6"/>
      <c r="G105" s="6"/>
      <c r="H105" s="6"/>
      <c r="I105" s="6"/>
      <c r="J105" s="5"/>
      <c r="K105" s="106"/>
      <c r="L105" s="78"/>
      <c r="M105" s="28"/>
      <c r="N105" s="29"/>
      <c r="O105" s="60">
        <f>SUM(O108:O149)</f>
        <v>2277900000</v>
      </c>
      <c r="P105" s="3"/>
    </row>
    <row r="106" spans="1:16" ht="15.75" customHeight="1" x14ac:dyDescent="0.25">
      <c r="A106" s="62"/>
      <c r="B106" s="63"/>
      <c r="C106" s="50"/>
      <c r="D106" s="4"/>
      <c r="E106" s="6"/>
      <c r="F106" s="6"/>
      <c r="G106" s="6"/>
      <c r="H106" s="6"/>
      <c r="I106" s="6"/>
      <c r="J106" s="5"/>
      <c r="K106" s="6"/>
      <c r="L106" s="78"/>
      <c r="M106" s="41"/>
      <c r="N106" s="29"/>
      <c r="O106" s="60"/>
      <c r="P106" s="3"/>
    </row>
    <row r="107" spans="1:16" ht="15.75" customHeight="1" x14ac:dyDescent="0.25">
      <c r="A107" s="62"/>
      <c r="B107" s="63"/>
      <c r="C107" s="107" t="s">
        <v>86</v>
      </c>
      <c r="D107" s="4"/>
      <c r="E107" s="6"/>
      <c r="F107" s="6"/>
      <c r="G107" s="6"/>
      <c r="H107" s="6"/>
      <c r="I107" s="6"/>
      <c r="J107" s="5"/>
      <c r="K107" s="6"/>
      <c r="L107" s="27"/>
      <c r="M107" s="41"/>
      <c r="N107" s="29"/>
      <c r="O107" s="48"/>
      <c r="P107" s="3"/>
    </row>
    <row r="108" spans="1:16" ht="15.75" customHeight="1" x14ac:dyDescent="0.25">
      <c r="A108" s="62"/>
      <c r="B108" s="63"/>
      <c r="C108" s="42" t="s">
        <v>87</v>
      </c>
      <c r="D108" s="42"/>
      <c r="E108" s="42"/>
      <c r="F108" s="68"/>
      <c r="G108" s="42">
        <v>5</v>
      </c>
      <c r="H108" s="44" t="s">
        <v>8</v>
      </c>
      <c r="I108" s="68"/>
      <c r="J108" s="43"/>
      <c r="K108" s="44"/>
      <c r="L108" s="27">
        <f>G108</f>
        <v>5</v>
      </c>
      <c r="M108" s="41" t="s">
        <v>32</v>
      </c>
      <c r="N108" s="67">
        <v>250000</v>
      </c>
      <c r="O108" s="37">
        <f t="shared" ref="O108:O109" si="8">N108*L108</f>
        <v>1250000</v>
      </c>
      <c r="P108" s="3"/>
    </row>
    <row r="109" spans="1:16" ht="15.75" customHeight="1" x14ac:dyDescent="0.25">
      <c r="A109" s="69"/>
      <c r="B109" s="7"/>
      <c r="C109" s="42" t="s">
        <v>113</v>
      </c>
      <c r="D109" s="42"/>
      <c r="E109" s="42"/>
      <c r="F109" s="68"/>
      <c r="G109" s="42">
        <v>1</v>
      </c>
      <c r="H109" s="44" t="s">
        <v>8</v>
      </c>
      <c r="I109" s="68" t="s">
        <v>7</v>
      </c>
      <c r="J109" s="43">
        <v>5</v>
      </c>
      <c r="K109" s="44" t="s">
        <v>27</v>
      </c>
      <c r="L109" s="27">
        <f>G109*J109</f>
        <v>5</v>
      </c>
      <c r="M109" s="41" t="s">
        <v>32</v>
      </c>
      <c r="N109" s="67">
        <v>12500000</v>
      </c>
      <c r="O109" s="37">
        <f t="shared" si="8"/>
        <v>62500000</v>
      </c>
      <c r="P109" s="3"/>
    </row>
    <row r="110" spans="1:16" ht="15.75" customHeight="1" x14ac:dyDescent="0.25">
      <c r="A110" s="69"/>
      <c r="B110" s="7"/>
      <c r="C110" s="42"/>
      <c r="D110" s="42"/>
      <c r="E110" s="42"/>
      <c r="F110" s="68"/>
      <c r="G110" s="42"/>
      <c r="H110" s="44"/>
      <c r="I110" s="68"/>
      <c r="J110" s="43"/>
      <c r="K110" s="44"/>
      <c r="L110" s="27"/>
      <c r="M110" s="41"/>
      <c r="N110" s="67"/>
      <c r="O110" s="37"/>
      <c r="P110" s="3"/>
    </row>
    <row r="111" spans="1:16" ht="15.75" customHeight="1" x14ac:dyDescent="0.25">
      <c r="A111" s="62"/>
      <c r="B111" s="63"/>
      <c r="C111" s="70" t="s">
        <v>115</v>
      </c>
      <c r="D111" s="42"/>
      <c r="E111" s="42"/>
      <c r="F111" s="68"/>
      <c r="G111" s="42"/>
      <c r="H111" s="44"/>
      <c r="I111" s="68"/>
      <c r="J111" s="43"/>
      <c r="K111" s="44"/>
      <c r="L111" s="27"/>
      <c r="M111" s="41"/>
      <c r="N111" s="67"/>
      <c r="O111" s="37"/>
      <c r="P111" s="3"/>
    </row>
    <row r="112" spans="1:16" ht="15.75" customHeight="1" x14ac:dyDescent="0.25">
      <c r="A112" s="69"/>
      <c r="B112" s="7"/>
      <c r="C112" s="42" t="s">
        <v>89</v>
      </c>
      <c r="D112" s="42"/>
      <c r="E112" s="42"/>
      <c r="F112" s="68"/>
      <c r="G112" s="42">
        <v>1</v>
      </c>
      <c r="H112" s="44" t="s">
        <v>8</v>
      </c>
      <c r="I112" s="68" t="s">
        <v>7</v>
      </c>
      <c r="J112" s="43">
        <v>5</v>
      </c>
      <c r="K112" s="44" t="s">
        <v>27</v>
      </c>
      <c r="L112" s="27">
        <f>G112*J112</f>
        <v>5</v>
      </c>
      <c r="M112" s="41" t="s">
        <v>32</v>
      </c>
      <c r="N112" s="67">
        <v>2300000</v>
      </c>
      <c r="O112" s="37">
        <f>N112*L112</f>
        <v>11500000</v>
      </c>
      <c r="P112" s="3"/>
    </row>
    <row r="113" spans="1:16" ht="15.75" customHeight="1" x14ac:dyDescent="0.25">
      <c r="A113" s="69"/>
      <c r="B113" s="7"/>
      <c r="C113" s="42" t="s">
        <v>5</v>
      </c>
      <c r="D113" s="42">
        <v>20</v>
      </c>
      <c r="E113" s="42" t="s">
        <v>6</v>
      </c>
      <c r="F113" s="68" t="s">
        <v>7</v>
      </c>
      <c r="G113" s="42">
        <v>1</v>
      </c>
      <c r="H113" s="44" t="s">
        <v>8</v>
      </c>
      <c r="I113" s="68" t="s">
        <v>7</v>
      </c>
      <c r="J113" s="43">
        <v>5</v>
      </c>
      <c r="K113" s="44" t="s">
        <v>27</v>
      </c>
      <c r="L113" s="27">
        <f>D113*G113</f>
        <v>20</v>
      </c>
      <c r="M113" s="4" t="s">
        <v>42</v>
      </c>
      <c r="N113" s="67">
        <v>60000</v>
      </c>
      <c r="O113" s="37">
        <f>N113*L113</f>
        <v>1200000</v>
      </c>
      <c r="P113" s="3"/>
    </row>
    <row r="114" spans="1:16" ht="15.75" customHeight="1" x14ac:dyDescent="0.25">
      <c r="A114" s="36"/>
      <c r="B114" s="4"/>
      <c r="C114" s="6" t="s">
        <v>116</v>
      </c>
      <c r="D114" s="43">
        <v>10</v>
      </c>
      <c r="E114" s="7" t="s">
        <v>6</v>
      </c>
      <c r="F114" s="7" t="s">
        <v>7</v>
      </c>
      <c r="G114" s="7">
        <v>1</v>
      </c>
      <c r="H114" s="6" t="s">
        <v>20</v>
      </c>
      <c r="I114" s="4" t="s">
        <v>7</v>
      </c>
      <c r="J114" s="43">
        <v>5</v>
      </c>
      <c r="K114" s="106" t="s">
        <v>27</v>
      </c>
      <c r="L114" s="78">
        <f>J114*G114*D114</f>
        <v>50</v>
      </c>
      <c r="M114" s="28" t="s">
        <v>41</v>
      </c>
      <c r="N114" s="29">
        <v>110000</v>
      </c>
      <c r="O114" s="37">
        <f t="shared" ref="O114:O121" si="9">N114*L114</f>
        <v>5500000</v>
      </c>
    </row>
    <row r="115" spans="1:16" ht="15.75" customHeight="1" x14ac:dyDescent="0.25">
      <c r="A115" s="36"/>
      <c r="B115" s="4"/>
      <c r="C115" s="6" t="s">
        <v>15</v>
      </c>
      <c r="D115" s="43">
        <v>5</v>
      </c>
      <c r="E115" s="7" t="s">
        <v>6</v>
      </c>
      <c r="F115" s="7" t="s">
        <v>7</v>
      </c>
      <c r="G115" s="7">
        <v>1</v>
      </c>
      <c r="H115" s="6" t="s">
        <v>8</v>
      </c>
      <c r="I115" s="4" t="s">
        <v>7</v>
      </c>
      <c r="J115" s="43">
        <v>5</v>
      </c>
      <c r="K115" s="106" t="s">
        <v>27</v>
      </c>
      <c r="L115" s="78">
        <f>J115*G115*D115</f>
        <v>25</v>
      </c>
      <c r="M115" s="28" t="s">
        <v>41</v>
      </c>
      <c r="N115" s="29">
        <v>1000000</v>
      </c>
      <c r="O115" s="37">
        <f t="shared" si="9"/>
        <v>25000000</v>
      </c>
    </row>
    <row r="116" spans="1:16" ht="15.75" customHeight="1" x14ac:dyDescent="0.25">
      <c r="A116" s="36"/>
      <c r="B116" s="4"/>
      <c r="C116" s="6" t="s">
        <v>117</v>
      </c>
      <c r="D116" s="43">
        <v>5</v>
      </c>
      <c r="E116" s="7" t="s">
        <v>6</v>
      </c>
      <c r="F116" s="7" t="s">
        <v>7</v>
      </c>
      <c r="G116" s="7">
        <v>1</v>
      </c>
      <c r="H116" s="6" t="s">
        <v>20</v>
      </c>
      <c r="I116" s="4" t="s">
        <v>7</v>
      </c>
      <c r="J116" s="43">
        <v>5</v>
      </c>
      <c r="K116" s="106" t="s">
        <v>27</v>
      </c>
      <c r="L116" s="78">
        <f>J116*G116*D116</f>
        <v>25</v>
      </c>
      <c r="M116" s="28" t="s">
        <v>41</v>
      </c>
      <c r="N116" s="29">
        <v>3000000</v>
      </c>
      <c r="O116" s="37">
        <f t="shared" si="9"/>
        <v>75000000</v>
      </c>
    </row>
    <row r="117" spans="1:16" ht="15.75" customHeight="1" x14ac:dyDescent="0.25">
      <c r="A117" s="36"/>
      <c r="B117" s="4"/>
      <c r="C117" s="42" t="s">
        <v>118</v>
      </c>
      <c r="D117" s="43">
        <v>5</v>
      </c>
      <c r="E117" s="42" t="s">
        <v>6</v>
      </c>
      <c r="F117" s="68" t="s">
        <v>7</v>
      </c>
      <c r="G117" s="42">
        <v>3</v>
      </c>
      <c r="H117" s="44" t="s">
        <v>9</v>
      </c>
      <c r="I117" s="68" t="s">
        <v>7</v>
      </c>
      <c r="J117" s="43">
        <v>5</v>
      </c>
      <c r="K117" s="77" t="s">
        <v>27</v>
      </c>
      <c r="L117" s="78">
        <f>D117*G117*J117</f>
        <v>75</v>
      </c>
      <c r="M117" s="28" t="s">
        <v>42</v>
      </c>
      <c r="N117" s="29">
        <v>450000</v>
      </c>
      <c r="O117" s="37">
        <f t="shared" si="9"/>
        <v>33750000</v>
      </c>
    </row>
    <row r="118" spans="1:16" ht="15.75" customHeight="1" x14ac:dyDescent="0.25">
      <c r="A118" s="62"/>
      <c r="B118" s="63"/>
      <c r="C118" s="42" t="s">
        <v>119</v>
      </c>
      <c r="D118" s="43">
        <v>5</v>
      </c>
      <c r="E118" s="42" t="s">
        <v>6</v>
      </c>
      <c r="F118" s="68" t="s">
        <v>7</v>
      </c>
      <c r="G118" s="42">
        <v>2</v>
      </c>
      <c r="H118" s="44" t="s">
        <v>9</v>
      </c>
      <c r="I118" s="68" t="s">
        <v>7</v>
      </c>
      <c r="J118" s="43">
        <v>5</v>
      </c>
      <c r="K118" s="77" t="s">
        <v>27</v>
      </c>
      <c r="L118" s="78">
        <f>D118*G118*J118</f>
        <v>50</v>
      </c>
      <c r="M118" s="28" t="s">
        <v>42</v>
      </c>
      <c r="N118" s="29">
        <v>450000</v>
      </c>
      <c r="O118" s="37">
        <f t="shared" si="9"/>
        <v>22500000</v>
      </c>
    </row>
    <row r="119" spans="1:16" ht="15.75" customHeight="1" x14ac:dyDescent="0.25">
      <c r="A119" s="62"/>
      <c r="B119" s="63"/>
      <c r="C119" s="42" t="s">
        <v>81</v>
      </c>
      <c r="D119" s="43">
        <v>2</v>
      </c>
      <c r="E119" s="7" t="s">
        <v>6</v>
      </c>
      <c r="F119" s="7" t="s">
        <v>7</v>
      </c>
      <c r="G119" s="7">
        <v>1</v>
      </c>
      <c r="H119" s="6" t="s">
        <v>20</v>
      </c>
      <c r="I119" s="4" t="s">
        <v>7</v>
      </c>
      <c r="J119" s="43">
        <v>5</v>
      </c>
      <c r="K119" s="106" t="s">
        <v>27</v>
      </c>
      <c r="L119" s="78">
        <f>J119*G119*D119</f>
        <v>10</v>
      </c>
      <c r="M119" s="28" t="s">
        <v>41</v>
      </c>
      <c r="N119" s="29">
        <v>3000000</v>
      </c>
      <c r="O119" s="37">
        <f t="shared" si="9"/>
        <v>30000000</v>
      </c>
    </row>
    <row r="120" spans="1:16" ht="15.75" customHeight="1" x14ac:dyDescent="0.25">
      <c r="A120" s="62"/>
      <c r="B120" s="63"/>
      <c r="C120" s="42" t="s">
        <v>120</v>
      </c>
      <c r="D120" s="43">
        <v>2</v>
      </c>
      <c r="E120" s="42" t="s">
        <v>6</v>
      </c>
      <c r="F120" s="68" t="s">
        <v>7</v>
      </c>
      <c r="G120" s="42">
        <v>5</v>
      </c>
      <c r="H120" s="44" t="s">
        <v>9</v>
      </c>
      <c r="I120" s="68" t="s">
        <v>7</v>
      </c>
      <c r="J120" s="43">
        <v>5</v>
      </c>
      <c r="K120" s="77" t="s">
        <v>27</v>
      </c>
      <c r="L120" s="78">
        <f>D120*G120*J120</f>
        <v>50</v>
      </c>
      <c r="M120" s="28" t="s">
        <v>42</v>
      </c>
      <c r="N120" s="29">
        <v>450000</v>
      </c>
      <c r="O120" s="37">
        <f t="shared" si="9"/>
        <v>22500000</v>
      </c>
    </row>
    <row r="121" spans="1:16" ht="15.75" customHeight="1" x14ac:dyDescent="0.25">
      <c r="A121" s="62"/>
      <c r="B121" s="63"/>
      <c r="C121" s="42" t="s">
        <v>121</v>
      </c>
      <c r="D121" s="43">
        <v>2</v>
      </c>
      <c r="E121" s="42" t="s">
        <v>6</v>
      </c>
      <c r="F121" s="68" t="s">
        <v>7</v>
      </c>
      <c r="G121" s="42">
        <v>4</v>
      </c>
      <c r="H121" s="44" t="s">
        <v>9</v>
      </c>
      <c r="I121" s="68" t="s">
        <v>7</v>
      </c>
      <c r="J121" s="43">
        <v>5</v>
      </c>
      <c r="K121" s="77" t="s">
        <v>27</v>
      </c>
      <c r="L121" s="78">
        <f>D121*G121*J121</f>
        <v>40</v>
      </c>
      <c r="M121" s="28" t="s">
        <v>42</v>
      </c>
      <c r="N121" s="29">
        <v>450000</v>
      </c>
      <c r="O121" s="37">
        <f t="shared" si="9"/>
        <v>18000000</v>
      </c>
    </row>
    <row r="122" spans="1:16" ht="15.75" customHeight="1" x14ac:dyDescent="0.25">
      <c r="A122" s="62"/>
      <c r="B122" s="63"/>
      <c r="C122" s="42"/>
      <c r="D122" s="43"/>
      <c r="E122" s="42"/>
      <c r="F122" s="68"/>
      <c r="G122" s="42"/>
      <c r="H122" s="44"/>
      <c r="I122" s="68"/>
      <c r="J122" s="43"/>
      <c r="K122" s="44"/>
      <c r="L122" s="78"/>
      <c r="M122" s="41"/>
      <c r="N122" s="29"/>
      <c r="O122" s="37"/>
    </row>
    <row r="123" spans="1:16" ht="15.75" customHeight="1" x14ac:dyDescent="0.25">
      <c r="A123" s="62"/>
      <c r="B123" s="63"/>
      <c r="C123" s="70" t="s">
        <v>122</v>
      </c>
      <c r="D123" s="42"/>
      <c r="E123" s="42"/>
      <c r="F123" s="68"/>
      <c r="G123" s="42"/>
      <c r="H123" s="44"/>
      <c r="I123" s="68"/>
      <c r="J123" s="43"/>
      <c r="K123" s="44"/>
      <c r="L123" s="27"/>
      <c r="M123" s="41"/>
      <c r="N123" s="67"/>
      <c r="O123" s="37"/>
      <c r="P123" s="3"/>
    </row>
    <row r="124" spans="1:16" ht="15.75" customHeight="1" x14ac:dyDescent="0.25">
      <c r="A124" s="36"/>
      <c r="B124" s="4"/>
      <c r="C124" s="6" t="s">
        <v>117</v>
      </c>
      <c r="D124" s="43">
        <v>5</v>
      </c>
      <c r="E124" s="7" t="s">
        <v>6</v>
      </c>
      <c r="F124" s="7" t="s">
        <v>7</v>
      </c>
      <c r="G124" s="7">
        <v>1</v>
      </c>
      <c r="H124" s="6" t="s">
        <v>20</v>
      </c>
      <c r="I124" s="4" t="s">
        <v>7</v>
      </c>
      <c r="J124" s="43">
        <v>5</v>
      </c>
      <c r="K124" s="106" t="s">
        <v>27</v>
      </c>
      <c r="L124" s="78">
        <f>J124*G124*D124</f>
        <v>25</v>
      </c>
      <c r="M124" s="28" t="s">
        <v>41</v>
      </c>
      <c r="N124" s="29">
        <v>3000000</v>
      </c>
      <c r="O124" s="37">
        <f t="shared" ref="O124:O129" si="10">N124*L124</f>
        <v>75000000</v>
      </c>
    </row>
    <row r="125" spans="1:16" ht="15.75" customHeight="1" x14ac:dyDescent="0.25">
      <c r="A125" s="36"/>
      <c r="B125" s="4"/>
      <c r="C125" s="42" t="s">
        <v>118</v>
      </c>
      <c r="D125" s="43">
        <v>5</v>
      </c>
      <c r="E125" s="42" t="s">
        <v>6</v>
      </c>
      <c r="F125" s="68" t="s">
        <v>7</v>
      </c>
      <c r="G125" s="42">
        <v>2</v>
      </c>
      <c r="H125" s="44" t="s">
        <v>9</v>
      </c>
      <c r="I125" s="68" t="s">
        <v>7</v>
      </c>
      <c r="J125" s="43">
        <v>5</v>
      </c>
      <c r="K125" s="77" t="s">
        <v>27</v>
      </c>
      <c r="L125" s="78">
        <f>D125*G125*J125</f>
        <v>50</v>
      </c>
      <c r="M125" s="28" t="s">
        <v>42</v>
      </c>
      <c r="N125" s="29">
        <v>450000</v>
      </c>
      <c r="O125" s="37">
        <f t="shared" si="10"/>
        <v>22500000</v>
      </c>
    </row>
    <row r="126" spans="1:16" ht="15.75" customHeight="1" x14ac:dyDescent="0.25">
      <c r="A126" s="62"/>
      <c r="B126" s="63"/>
      <c r="C126" s="42" t="s">
        <v>119</v>
      </c>
      <c r="D126" s="43">
        <v>5</v>
      </c>
      <c r="E126" s="42" t="s">
        <v>6</v>
      </c>
      <c r="F126" s="68" t="s">
        <v>7</v>
      </c>
      <c r="G126" s="42">
        <v>1</v>
      </c>
      <c r="H126" s="44" t="s">
        <v>9</v>
      </c>
      <c r="I126" s="68" t="s">
        <v>7</v>
      </c>
      <c r="J126" s="43">
        <v>5</v>
      </c>
      <c r="K126" s="77" t="s">
        <v>27</v>
      </c>
      <c r="L126" s="78">
        <f>D126*G126*J126</f>
        <v>25</v>
      </c>
      <c r="M126" s="28" t="s">
        <v>42</v>
      </c>
      <c r="N126" s="29">
        <v>450000</v>
      </c>
      <c r="O126" s="37">
        <f t="shared" si="10"/>
        <v>11250000</v>
      </c>
    </row>
    <row r="127" spans="1:16" ht="15.75" customHeight="1" x14ac:dyDescent="0.25">
      <c r="A127" s="62"/>
      <c r="B127" s="63"/>
      <c r="C127" s="42" t="s">
        <v>81</v>
      </c>
      <c r="D127" s="43">
        <v>2</v>
      </c>
      <c r="E127" s="7" t="s">
        <v>6</v>
      </c>
      <c r="F127" s="7" t="s">
        <v>7</v>
      </c>
      <c r="G127" s="7">
        <v>1</v>
      </c>
      <c r="H127" s="6" t="s">
        <v>20</v>
      </c>
      <c r="I127" s="4" t="s">
        <v>7</v>
      </c>
      <c r="J127" s="43">
        <v>5</v>
      </c>
      <c r="K127" s="106" t="s">
        <v>27</v>
      </c>
      <c r="L127" s="78">
        <f>J127*G127*D127</f>
        <v>10</v>
      </c>
      <c r="M127" s="28" t="s">
        <v>41</v>
      </c>
      <c r="N127" s="29">
        <v>3000000</v>
      </c>
      <c r="O127" s="37">
        <f t="shared" si="10"/>
        <v>30000000</v>
      </c>
    </row>
    <row r="128" spans="1:16" ht="15.75" customHeight="1" x14ac:dyDescent="0.25">
      <c r="A128" s="62"/>
      <c r="B128" s="63"/>
      <c r="C128" s="42" t="s">
        <v>120</v>
      </c>
      <c r="D128" s="43">
        <v>2</v>
      </c>
      <c r="E128" s="42" t="s">
        <v>6</v>
      </c>
      <c r="F128" s="68" t="s">
        <v>7</v>
      </c>
      <c r="G128" s="42">
        <v>3</v>
      </c>
      <c r="H128" s="44" t="s">
        <v>9</v>
      </c>
      <c r="I128" s="68" t="s">
        <v>7</v>
      </c>
      <c r="J128" s="43">
        <v>5</v>
      </c>
      <c r="K128" s="77" t="s">
        <v>27</v>
      </c>
      <c r="L128" s="78">
        <f>D128*G128*J128</f>
        <v>30</v>
      </c>
      <c r="M128" s="28" t="s">
        <v>42</v>
      </c>
      <c r="N128" s="29">
        <v>450000</v>
      </c>
      <c r="O128" s="37">
        <f t="shared" si="10"/>
        <v>13500000</v>
      </c>
    </row>
    <row r="129" spans="1:17" ht="15.75" customHeight="1" x14ac:dyDescent="0.25">
      <c r="A129" s="62"/>
      <c r="B129" s="63"/>
      <c r="C129" s="42" t="s">
        <v>121</v>
      </c>
      <c r="D129" s="43">
        <v>2</v>
      </c>
      <c r="E129" s="42" t="s">
        <v>6</v>
      </c>
      <c r="F129" s="68" t="s">
        <v>7</v>
      </c>
      <c r="G129" s="42">
        <v>2</v>
      </c>
      <c r="H129" s="44" t="s">
        <v>9</v>
      </c>
      <c r="I129" s="68" t="s">
        <v>7</v>
      </c>
      <c r="J129" s="43">
        <v>5</v>
      </c>
      <c r="K129" s="77" t="s">
        <v>27</v>
      </c>
      <c r="L129" s="78">
        <f>D129*G129*J129</f>
        <v>20</v>
      </c>
      <c r="M129" s="28" t="s">
        <v>42</v>
      </c>
      <c r="N129" s="29">
        <v>450000</v>
      </c>
      <c r="O129" s="37">
        <f t="shared" si="10"/>
        <v>9000000</v>
      </c>
    </row>
    <row r="130" spans="1:17" ht="15.75" customHeight="1" x14ac:dyDescent="0.25">
      <c r="A130" s="62"/>
      <c r="B130" s="63"/>
      <c r="C130" s="42"/>
      <c r="D130" s="43"/>
      <c r="E130" s="42"/>
      <c r="F130" s="68"/>
      <c r="G130" s="42"/>
      <c r="H130" s="44"/>
      <c r="I130" s="68"/>
      <c r="J130" s="43"/>
      <c r="K130" s="77"/>
      <c r="L130" s="78"/>
      <c r="M130" s="28"/>
      <c r="N130" s="29"/>
      <c r="O130" s="37"/>
    </row>
    <row r="131" spans="1:17" ht="15.75" customHeight="1" x14ac:dyDescent="0.25">
      <c r="A131" s="62"/>
      <c r="B131" s="63"/>
      <c r="C131" s="70" t="s">
        <v>93</v>
      </c>
      <c r="D131" s="42"/>
      <c r="E131" s="42"/>
      <c r="F131" s="68"/>
      <c r="G131" s="42"/>
      <c r="H131" s="44"/>
      <c r="I131" s="68"/>
      <c r="J131" s="43"/>
      <c r="K131" s="77"/>
      <c r="L131" s="78"/>
      <c r="M131" s="28"/>
      <c r="N131" s="29"/>
      <c r="O131" s="37"/>
    </row>
    <row r="132" spans="1:17" ht="15.75" customHeight="1" x14ac:dyDescent="0.25">
      <c r="A132" s="62"/>
      <c r="B132" s="63"/>
      <c r="C132" s="42" t="s">
        <v>94</v>
      </c>
      <c r="D132" s="42">
        <v>1</v>
      </c>
      <c r="E132" s="42" t="s">
        <v>8</v>
      </c>
      <c r="F132" s="68" t="s">
        <v>7</v>
      </c>
      <c r="G132" s="42">
        <v>6</v>
      </c>
      <c r="H132" s="44" t="s">
        <v>95</v>
      </c>
      <c r="I132" s="4" t="s">
        <v>7</v>
      </c>
      <c r="J132" s="5">
        <v>5</v>
      </c>
      <c r="K132" s="106" t="s">
        <v>27</v>
      </c>
      <c r="L132" s="78">
        <f>J132*G132*D132</f>
        <v>30</v>
      </c>
      <c r="M132" s="28" t="s">
        <v>96</v>
      </c>
      <c r="N132" s="29">
        <v>3240000</v>
      </c>
      <c r="O132" s="37">
        <f>N132*L132</f>
        <v>97200000</v>
      </c>
    </row>
    <row r="133" spans="1:17" ht="15.75" customHeight="1" x14ac:dyDescent="0.25">
      <c r="A133" s="69"/>
      <c r="B133" s="7"/>
      <c r="C133" s="7" t="s">
        <v>123</v>
      </c>
      <c r="D133" s="108">
        <v>5</v>
      </c>
      <c r="E133" s="108" t="s">
        <v>6</v>
      </c>
      <c r="F133" s="108" t="s">
        <v>7</v>
      </c>
      <c r="G133" s="7">
        <v>6</v>
      </c>
      <c r="H133" s="6" t="s">
        <v>95</v>
      </c>
      <c r="I133" s="4" t="s">
        <v>7</v>
      </c>
      <c r="J133" s="5">
        <v>5</v>
      </c>
      <c r="K133" s="106" t="s">
        <v>27</v>
      </c>
      <c r="L133" s="78">
        <f>J133*G133*D133</f>
        <v>150</v>
      </c>
      <c r="M133" s="28" t="s">
        <v>96</v>
      </c>
      <c r="N133" s="29">
        <v>3000000</v>
      </c>
      <c r="O133" s="37">
        <f>N133*L133</f>
        <v>450000000</v>
      </c>
      <c r="Q133" s="49"/>
    </row>
    <row r="134" spans="1:17" ht="15.75" customHeight="1" x14ac:dyDescent="0.25">
      <c r="A134" s="69"/>
      <c r="B134" s="7"/>
      <c r="C134" s="7" t="s">
        <v>97</v>
      </c>
      <c r="D134" s="108">
        <v>7</v>
      </c>
      <c r="E134" s="108" t="s">
        <v>6</v>
      </c>
      <c r="F134" s="108" t="s">
        <v>7</v>
      </c>
      <c r="G134" s="7">
        <v>12</v>
      </c>
      <c r="H134" s="6" t="s">
        <v>21</v>
      </c>
      <c r="I134" s="4" t="s">
        <v>7</v>
      </c>
      <c r="J134" s="5">
        <v>5</v>
      </c>
      <c r="K134" s="106" t="s">
        <v>27</v>
      </c>
      <c r="L134" s="78">
        <f t="shared" ref="L134:L136" si="11">J134*G134*D134</f>
        <v>420</v>
      </c>
      <c r="M134" s="28" t="s">
        <v>96</v>
      </c>
      <c r="N134" s="29">
        <v>1000000</v>
      </c>
      <c r="O134" s="37">
        <f t="shared" ref="O134:O136" si="12">N134*L134</f>
        <v>420000000</v>
      </c>
    </row>
    <row r="135" spans="1:17" ht="15.75" customHeight="1" x14ac:dyDescent="0.25">
      <c r="A135" s="69"/>
      <c r="B135" s="7"/>
      <c r="C135" s="7" t="s">
        <v>98</v>
      </c>
      <c r="D135" s="108">
        <v>7</v>
      </c>
      <c r="E135" s="108" t="s">
        <v>6</v>
      </c>
      <c r="F135" s="108" t="s">
        <v>7</v>
      </c>
      <c r="G135" s="7">
        <f>14*6</f>
        <v>84</v>
      </c>
      <c r="H135" s="6" t="s">
        <v>9</v>
      </c>
      <c r="I135" s="4" t="s">
        <v>7</v>
      </c>
      <c r="J135" s="5">
        <v>5</v>
      </c>
      <c r="K135" s="106" t="s">
        <v>27</v>
      </c>
      <c r="L135" s="78">
        <f t="shared" si="11"/>
        <v>2940</v>
      </c>
      <c r="M135" s="28" t="s">
        <v>96</v>
      </c>
      <c r="N135" s="29">
        <v>200000</v>
      </c>
      <c r="O135" s="37">
        <f t="shared" si="12"/>
        <v>588000000</v>
      </c>
    </row>
    <row r="136" spans="1:17" ht="15.75" customHeight="1" x14ac:dyDescent="0.25">
      <c r="A136" s="69"/>
      <c r="B136" s="7"/>
      <c r="C136" s="7" t="s">
        <v>99</v>
      </c>
      <c r="D136" s="108">
        <v>1</v>
      </c>
      <c r="E136" s="108" t="s">
        <v>8</v>
      </c>
      <c r="F136" s="108" t="s">
        <v>7</v>
      </c>
      <c r="G136" s="7">
        <v>12</v>
      </c>
      <c r="H136" s="6" t="s">
        <v>21</v>
      </c>
      <c r="I136" s="4" t="s">
        <v>7</v>
      </c>
      <c r="J136" s="5">
        <v>5</v>
      </c>
      <c r="K136" s="106" t="s">
        <v>27</v>
      </c>
      <c r="L136" s="78">
        <f t="shared" si="11"/>
        <v>60</v>
      </c>
      <c r="M136" s="28" t="s">
        <v>96</v>
      </c>
      <c r="N136" s="29">
        <v>750000</v>
      </c>
      <c r="O136" s="37">
        <f t="shared" si="12"/>
        <v>45000000</v>
      </c>
    </row>
    <row r="137" spans="1:17" ht="15.75" customHeight="1" x14ac:dyDescent="0.25">
      <c r="A137" s="69"/>
      <c r="B137" s="7"/>
      <c r="C137" s="7"/>
      <c r="D137" s="108"/>
      <c r="E137" s="108"/>
      <c r="F137" s="108"/>
      <c r="G137" s="7"/>
      <c r="H137" s="6"/>
      <c r="I137" s="4"/>
      <c r="J137" s="5"/>
      <c r="K137" s="106"/>
      <c r="L137" s="78"/>
      <c r="M137" s="28"/>
      <c r="N137" s="29"/>
      <c r="O137" s="37"/>
    </row>
    <row r="138" spans="1:17" ht="15.75" customHeight="1" x14ac:dyDescent="0.25">
      <c r="A138" s="69"/>
      <c r="B138" s="7"/>
      <c r="C138" s="70" t="s">
        <v>124</v>
      </c>
      <c r="D138" s="42"/>
      <c r="E138" s="42"/>
      <c r="F138" s="68"/>
      <c r="G138" s="42"/>
      <c r="H138" s="44"/>
      <c r="I138" s="68"/>
      <c r="J138" s="43"/>
      <c r="K138" s="77"/>
      <c r="L138" s="78"/>
      <c r="M138" s="28"/>
      <c r="N138" s="29"/>
      <c r="O138" s="37"/>
    </row>
    <row r="139" spans="1:17" ht="15.75" customHeight="1" x14ac:dyDescent="0.25">
      <c r="A139" s="69"/>
      <c r="B139" s="7"/>
      <c r="C139" s="42" t="s">
        <v>90</v>
      </c>
      <c r="D139" s="42">
        <v>3</v>
      </c>
      <c r="E139" s="42" t="s">
        <v>6</v>
      </c>
      <c r="F139" s="68" t="s">
        <v>7</v>
      </c>
      <c r="G139" s="42">
        <v>1</v>
      </c>
      <c r="H139" s="44" t="s">
        <v>20</v>
      </c>
      <c r="I139" s="68" t="s">
        <v>7</v>
      </c>
      <c r="J139" s="43">
        <v>5</v>
      </c>
      <c r="K139" s="77" t="s">
        <v>27</v>
      </c>
      <c r="L139" s="78">
        <f>J139*G139*D139</f>
        <v>15</v>
      </c>
      <c r="M139" s="28" t="s">
        <v>41</v>
      </c>
      <c r="N139" s="29">
        <v>6000000</v>
      </c>
      <c r="O139" s="37">
        <f t="shared" ref="O139:O141" si="13">N139*L139</f>
        <v>90000000</v>
      </c>
    </row>
    <row r="140" spans="1:17" ht="15.75" customHeight="1" x14ac:dyDescent="0.25">
      <c r="A140" s="69"/>
      <c r="B140" s="7"/>
      <c r="C140" s="42" t="s">
        <v>91</v>
      </c>
      <c r="D140" s="42">
        <v>3</v>
      </c>
      <c r="E140" s="42" t="s">
        <v>6</v>
      </c>
      <c r="F140" s="68" t="s">
        <v>7</v>
      </c>
      <c r="G140" s="42">
        <v>4</v>
      </c>
      <c r="H140" s="44" t="s">
        <v>9</v>
      </c>
      <c r="I140" s="68" t="s">
        <v>7</v>
      </c>
      <c r="J140" s="43">
        <v>5</v>
      </c>
      <c r="K140" s="77" t="s">
        <v>27</v>
      </c>
      <c r="L140" s="78">
        <f>J140*G140*D140</f>
        <v>60</v>
      </c>
      <c r="M140" s="28" t="s">
        <v>42</v>
      </c>
      <c r="N140" s="29">
        <v>450000</v>
      </c>
      <c r="O140" s="37">
        <f t="shared" si="13"/>
        <v>27000000</v>
      </c>
    </row>
    <row r="141" spans="1:17" ht="15.75" customHeight="1" x14ac:dyDescent="0.25">
      <c r="A141" s="69"/>
      <c r="B141" s="7"/>
      <c r="C141" s="42" t="s">
        <v>92</v>
      </c>
      <c r="D141" s="42">
        <v>3</v>
      </c>
      <c r="E141" s="42" t="s">
        <v>6</v>
      </c>
      <c r="F141" s="68" t="s">
        <v>7</v>
      </c>
      <c r="G141" s="42">
        <v>3</v>
      </c>
      <c r="H141" s="44" t="s">
        <v>9</v>
      </c>
      <c r="I141" s="68" t="s">
        <v>7</v>
      </c>
      <c r="J141" s="43">
        <v>5</v>
      </c>
      <c r="K141" s="77" t="s">
        <v>27</v>
      </c>
      <c r="L141" s="78">
        <f>J141*G141*D141</f>
        <v>45</v>
      </c>
      <c r="M141" s="28" t="s">
        <v>42</v>
      </c>
      <c r="N141" s="29">
        <v>450000</v>
      </c>
      <c r="O141" s="37">
        <f t="shared" si="13"/>
        <v>20250000</v>
      </c>
    </row>
    <row r="142" spans="1:17" ht="15.75" customHeight="1" x14ac:dyDescent="0.25">
      <c r="A142" s="69"/>
      <c r="B142" s="7"/>
      <c r="C142" s="42"/>
      <c r="D142" s="42"/>
      <c r="E142" s="42"/>
      <c r="F142" s="68"/>
      <c r="G142" s="42"/>
      <c r="H142" s="44"/>
      <c r="I142" s="68"/>
      <c r="J142" s="43"/>
      <c r="K142" s="77"/>
      <c r="L142" s="78"/>
      <c r="M142" s="28"/>
      <c r="N142" s="29"/>
      <c r="O142" s="37"/>
    </row>
    <row r="143" spans="1:17" ht="15.75" customHeight="1" x14ac:dyDescent="0.25">
      <c r="A143" s="69"/>
      <c r="B143" s="7"/>
      <c r="C143" s="70" t="s">
        <v>100</v>
      </c>
      <c r="D143" s="42"/>
      <c r="E143" s="42"/>
      <c r="F143" s="68"/>
      <c r="G143" s="42"/>
      <c r="H143" s="44"/>
      <c r="I143" s="68"/>
      <c r="J143" s="43"/>
      <c r="K143" s="77"/>
      <c r="L143" s="109"/>
      <c r="M143" s="110"/>
      <c r="N143" s="29"/>
      <c r="O143" s="37"/>
    </row>
    <row r="144" spans="1:17" ht="15.75" customHeight="1" x14ac:dyDescent="0.25">
      <c r="A144" s="69"/>
      <c r="B144" s="7"/>
      <c r="C144" s="7" t="s">
        <v>101</v>
      </c>
      <c r="D144" s="108">
        <v>2</v>
      </c>
      <c r="E144" s="108" t="s">
        <v>6</v>
      </c>
      <c r="F144" s="108" t="s">
        <v>7</v>
      </c>
      <c r="G144" s="7">
        <v>6</v>
      </c>
      <c r="H144" s="6" t="s">
        <v>95</v>
      </c>
      <c r="I144" s="4" t="s">
        <v>7</v>
      </c>
      <c r="J144" s="5">
        <v>5</v>
      </c>
      <c r="K144" s="106" t="s">
        <v>27</v>
      </c>
      <c r="L144" s="78">
        <f>J144*G144*D144</f>
        <v>60</v>
      </c>
      <c r="M144" s="28" t="s">
        <v>96</v>
      </c>
      <c r="N144" s="29">
        <v>750000</v>
      </c>
      <c r="O144" s="37">
        <f>N144*L144</f>
        <v>45000000</v>
      </c>
    </row>
    <row r="145" spans="1:17" ht="15.75" customHeight="1" x14ac:dyDescent="0.25">
      <c r="A145" s="69"/>
      <c r="B145" s="7"/>
      <c r="C145" s="7" t="s">
        <v>126</v>
      </c>
      <c r="D145" s="108">
        <v>1</v>
      </c>
      <c r="E145" s="108" t="s">
        <v>6</v>
      </c>
      <c r="F145" s="108" t="s">
        <v>7</v>
      </c>
      <c r="G145" s="7">
        <v>6</v>
      </c>
      <c r="H145" s="6" t="s">
        <v>95</v>
      </c>
      <c r="I145" s="4" t="s">
        <v>7</v>
      </c>
      <c r="J145" s="5">
        <v>5</v>
      </c>
      <c r="K145" s="106" t="s">
        <v>27</v>
      </c>
      <c r="L145" s="78">
        <f>J145*G145*D145</f>
        <v>30</v>
      </c>
      <c r="M145" s="28" t="s">
        <v>96</v>
      </c>
      <c r="N145" s="29">
        <v>750000</v>
      </c>
      <c r="O145" s="37">
        <f>N145*L145</f>
        <v>22500000</v>
      </c>
    </row>
    <row r="146" spans="1:17" ht="15.75" customHeight="1" x14ac:dyDescent="0.25">
      <c r="A146" s="69"/>
      <c r="B146" s="7"/>
      <c r="C146" s="7"/>
      <c r="D146" s="108"/>
      <c r="E146" s="108"/>
      <c r="F146" s="108"/>
      <c r="G146" s="7"/>
      <c r="H146" s="6"/>
      <c r="I146" s="4"/>
      <c r="J146" s="5"/>
      <c r="K146" s="106"/>
      <c r="L146" s="78"/>
      <c r="M146" s="28"/>
      <c r="N146" s="29"/>
      <c r="O146" s="37"/>
    </row>
    <row r="147" spans="1:17" s="121" customFormat="1" ht="15.75" customHeight="1" x14ac:dyDescent="0.25">
      <c r="A147" s="111"/>
      <c r="B147" s="107"/>
      <c r="C147" s="107" t="s">
        <v>22</v>
      </c>
      <c r="D147" s="112"/>
      <c r="E147" s="112"/>
      <c r="F147" s="112"/>
      <c r="G147" s="107"/>
      <c r="H147" s="72"/>
      <c r="I147" s="113"/>
      <c r="J147" s="114"/>
      <c r="K147" s="115"/>
      <c r="L147" s="116"/>
      <c r="M147" s="117"/>
      <c r="N147" s="118"/>
      <c r="O147" s="119"/>
      <c r="P147" s="120"/>
    </row>
    <row r="148" spans="1:17" ht="15.75" customHeight="1" x14ac:dyDescent="0.25">
      <c r="A148" s="69"/>
      <c r="B148" s="7"/>
      <c r="C148" s="7" t="s">
        <v>102</v>
      </c>
      <c r="D148" s="108"/>
      <c r="E148" s="108"/>
      <c r="F148" s="108"/>
      <c r="G148" s="7">
        <v>1</v>
      </c>
      <c r="H148" s="6" t="s">
        <v>8</v>
      </c>
      <c r="I148" s="4"/>
      <c r="J148" s="5"/>
      <c r="K148" s="106"/>
      <c r="L148" s="78">
        <v>1</v>
      </c>
      <c r="M148" s="28" t="s">
        <v>32</v>
      </c>
      <c r="N148" s="29">
        <v>1000000</v>
      </c>
      <c r="O148" s="37">
        <f>N148</f>
        <v>1000000</v>
      </c>
    </row>
    <row r="149" spans="1:17" ht="15.75" customHeight="1" x14ac:dyDescent="0.25">
      <c r="A149" s="69"/>
      <c r="B149" s="7"/>
      <c r="C149" s="7" t="s">
        <v>103</v>
      </c>
      <c r="D149" s="108"/>
      <c r="E149" s="108"/>
      <c r="F149" s="108"/>
      <c r="G149" s="7">
        <v>1</v>
      </c>
      <c r="H149" s="6" t="s">
        <v>8</v>
      </c>
      <c r="I149" s="4"/>
      <c r="J149" s="5"/>
      <c r="K149" s="106"/>
      <c r="L149" s="78">
        <v>1</v>
      </c>
      <c r="M149" s="28" t="s">
        <v>32</v>
      </c>
      <c r="N149" s="29">
        <f>2000000</f>
        <v>2000000</v>
      </c>
      <c r="O149" s="37">
        <f>N149</f>
        <v>2000000</v>
      </c>
    </row>
    <row r="150" spans="1:17" ht="15.75" customHeight="1" x14ac:dyDescent="0.25">
      <c r="A150" s="62"/>
      <c r="B150" s="63"/>
      <c r="C150" s="42"/>
      <c r="D150" s="43"/>
      <c r="E150" s="44"/>
      <c r="F150" s="68"/>
      <c r="G150" s="43"/>
      <c r="H150" s="42"/>
      <c r="I150" s="68"/>
      <c r="J150" s="43"/>
      <c r="K150" s="44"/>
      <c r="L150" s="27"/>
      <c r="M150" s="28"/>
      <c r="N150" s="29"/>
      <c r="O150" s="37"/>
      <c r="Q150" s="49"/>
    </row>
    <row r="151" spans="1:17" ht="15.75" customHeight="1" x14ac:dyDescent="0.25">
      <c r="A151" s="122" t="s">
        <v>104</v>
      </c>
      <c r="B151" s="123"/>
      <c r="C151" s="124"/>
      <c r="D151" s="125"/>
      <c r="E151" s="125"/>
      <c r="F151" s="125"/>
      <c r="G151" s="124"/>
      <c r="H151" s="126"/>
      <c r="I151" s="127"/>
      <c r="J151" s="128"/>
      <c r="K151" s="129"/>
      <c r="L151" s="130"/>
      <c r="M151" s="131"/>
      <c r="N151" s="132"/>
      <c r="O151" s="133">
        <f>O8</f>
        <v>3384740000</v>
      </c>
      <c r="Q151" s="33"/>
    </row>
    <row r="152" spans="1:17" ht="15.75" customHeight="1" x14ac:dyDescent="0.25">
      <c r="A152" s="63"/>
      <c r="B152" s="63"/>
      <c r="C152" s="7"/>
      <c r="D152" s="108"/>
      <c r="E152" s="108"/>
      <c r="F152" s="108"/>
      <c r="G152" s="7"/>
      <c r="H152" s="6"/>
      <c r="I152" s="4"/>
      <c r="J152" s="5"/>
      <c r="K152" s="6"/>
      <c r="L152" s="134"/>
      <c r="M152" s="41"/>
      <c r="N152" s="135"/>
      <c r="O152" s="136"/>
    </row>
    <row r="153" spans="1:17" ht="15.75" customHeight="1" x14ac:dyDescent="0.25">
      <c r="A153" s="7"/>
      <c r="B153" s="7"/>
      <c r="C153" s="7"/>
      <c r="D153" s="5"/>
      <c r="E153" s="6"/>
      <c r="F153" s="7"/>
      <c r="G153" s="5"/>
      <c r="H153" s="7"/>
      <c r="I153" s="7"/>
      <c r="J153" s="5"/>
      <c r="K153" s="6"/>
      <c r="L153" s="7" t="s">
        <v>125</v>
      </c>
      <c r="M153" s="7"/>
      <c r="N153" s="137"/>
      <c r="O153" s="9"/>
    </row>
    <row r="154" spans="1:17" ht="15.75" customHeight="1" x14ac:dyDescent="0.25">
      <c r="A154" s="7"/>
      <c r="B154" s="7"/>
      <c r="C154" s="7"/>
      <c r="D154" s="5"/>
      <c r="E154" s="6"/>
      <c r="F154" s="7"/>
      <c r="G154" s="5"/>
      <c r="H154" s="7"/>
      <c r="I154" s="7"/>
      <c r="J154" s="5"/>
      <c r="K154" s="6"/>
      <c r="L154" s="7"/>
      <c r="M154" s="7"/>
      <c r="N154" s="138"/>
      <c r="O154" s="136"/>
      <c r="P154" s="61"/>
    </row>
    <row r="155" spans="1:17" ht="15.75" customHeight="1" x14ac:dyDescent="0.25">
      <c r="A155" s="7"/>
      <c r="B155" s="7"/>
      <c r="C155" s="7"/>
      <c r="D155" s="5"/>
      <c r="E155" s="6"/>
      <c r="F155" s="7"/>
      <c r="G155" s="5"/>
      <c r="H155" s="7"/>
      <c r="I155" s="7"/>
      <c r="J155" s="5"/>
      <c r="K155" s="6"/>
      <c r="L155" s="7" t="s">
        <v>132</v>
      </c>
      <c r="M155" s="63"/>
      <c r="N155" s="63"/>
      <c r="O155" s="136"/>
      <c r="P155" s="61"/>
    </row>
    <row r="156" spans="1:17" ht="15.75" customHeight="1" x14ac:dyDescent="0.25">
      <c r="A156" s="7"/>
      <c r="B156" s="7"/>
      <c r="C156" s="7"/>
      <c r="D156" s="5"/>
      <c r="E156" s="6"/>
      <c r="F156" s="7"/>
      <c r="G156" s="5"/>
      <c r="H156" s="7"/>
      <c r="I156" s="7"/>
      <c r="J156" s="5"/>
      <c r="K156" s="6"/>
      <c r="L156" s="7" t="s">
        <v>133</v>
      </c>
      <c r="M156" s="139"/>
      <c r="N156" s="140"/>
      <c r="O156" s="9"/>
    </row>
    <row r="157" spans="1:17" ht="15.75" customHeight="1" x14ac:dyDescent="0.25">
      <c r="A157" s="7"/>
      <c r="B157" s="7"/>
      <c r="C157" s="7"/>
      <c r="D157" s="5"/>
      <c r="E157" s="6"/>
      <c r="F157" s="7"/>
      <c r="G157" s="5"/>
      <c r="H157" s="7"/>
      <c r="I157" s="7"/>
      <c r="J157" s="5"/>
      <c r="K157" s="6"/>
      <c r="L157" s="7"/>
      <c r="M157" s="7"/>
      <c r="N157" s="141"/>
      <c r="O157" s="136"/>
      <c r="P157" s="61"/>
    </row>
    <row r="158" spans="1:17" ht="15.75" customHeight="1" x14ac:dyDescent="0.25">
      <c r="A158" s="7"/>
      <c r="B158" s="7"/>
      <c r="C158" s="7"/>
      <c r="D158" s="5"/>
      <c r="E158" s="6"/>
      <c r="F158" s="7"/>
      <c r="G158" s="5"/>
      <c r="H158" s="7"/>
      <c r="I158" s="7"/>
      <c r="J158" s="5"/>
      <c r="K158" s="6"/>
      <c r="L158" s="7"/>
      <c r="M158" s="7"/>
      <c r="N158" s="141"/>
      <c r="O158" s="136"/>
      <c r="P158" s="61"/>
    </row>
    <row r="159" spans="1:17" ht="15.75" customHeight="1" x14ac:dyDescent="0.25">
      <c r="A159" s="7"/>
      <c r="B159" s="7"/>
      <c r="C159" s="7"/>
      <c r="D159" s="5"/>
      <c r="E159" s="6"/>
      <c r="F159" s="7"/>
      <c r="G159" s="5"/>
      <c r="H159" s="7"/>
      <c r="I159" s="7"/>
      <c r="J159" s="5"/>
      <c r="K159" s="6"/>
      <c r="L159" s="7"/>
      <c r="M159" s="7"/>
      <c r="N159" s="141"/>
      <c r="O159" s="136"/>
      <c r="P159" s="61"/>
    </row>
    <row r="160" spans="1:17" ht="15.7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 t="s">
        <v>134</v>
      </c>
      <c r="M160" s="7"/>
      <c r="N160" s="138"/>
      <c r="O160" s="136"/>
      <c r="P160" s="61"/>
    </row>
    <row r="161" spans="4:16" ht="15.75" customHeight="1" x14ac:dyDescent="0.25">
      <c r="D161" s="3"/>
      <c r="E161" s="3"/>
      <c r="G161" s="3"/>
      <c r="J161" s="3"/>
      <c r="K161" s="3"/>
      <c r="M161" s="142"/>
      <c r="N161" s="142"/>
      <c r="O161" s="142"/>
      <c r="P161" s="143"/>
    </row>
    <row r="162" spans="4:16" ht="15.75" customHeight="1" x14ac:dyDescent="0.25">
      <c r="D162" s="3"/>
      <c r="E162" s="3"/>
      <c r="G162" s="3"/>
      <c r="J162" s="3"/>
      <c r="K162" s="3"/>
    </row>
  </sheetData>
  <mergeCells count="8">
    <mergeCell ref="A2:O2"/>
    <mergeCell ref="A1:O1"/>
    <mergeCell ref="A5:K6"/>
    <mergeCell ref="L5:L6"/>
    <mergeCell ref="M5:M6"/>
    <mergeCell ref="N5:N6"/>
    <mergeCell ref="O5:O6"/>
    <mergeCell ref="A3:O3"/>
  </mergeCells>
  <pageMargins left="0.31496062992125984" right="0.31496062992125984" top="0.55118110236220474" bottom="0.55118110236220474" header="0.31496062992125984" footer="0.31496062992125984"/>
  <pageSetup paperSize="258" scale="8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RAB Konsultan (PT.MADEP)</vt:lpstr>
      <vt:lpstr>'RAB Konsultan (PT.MADEP)'!Print_Area</vt:lpstr>
      <vt:lpstr>'RAB Konsultan (PT.MADEP)'!Print_Titles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2014-09-26T10:27:51Z</dcterms:modified>
</cp:coreProperties>
</file>