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Piutang'!$A$7:$P$75</definedName>
    <definedName name="_xlnm.Print_Area" localSheetId="1">'List PPh '!$A$222:$D$264</definedName>
    <definedName name="_xlnm.Print_Area" localSheetId="4">Meterai!$A$1:$D$29</definedName>
    <definedName name="_xlnm.Print_Area" localSheetId="2">Rincian!$A$6:$M$81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G30" i="8"/>
  <c r="A49" i="2"/>
  <c r="N71"/>
  <c r="J71"/>
  <c r="I71"/>
  <c r="H71"/>
  <c r="G71"/>
  <c r="L80" i="8"/>
  <c r="K80"/>
  <c r="J80"/>
  <c r="I80"/>
  <c r="H80"/>
  <c r="F80"/>
  <c r="M78"/>
  <c r="L78"/>
  <c r="K78"/>
  <c r="J78"/>
  <c r="I78"/>
  <c r="H78"/>
  <c r="G78"/>
  <c r="F78"/>
  <c r="A54"/>
  <c r="A49"/>
  <c r="A41"/>
  <c r="A37"/>
  <c r="A17"/>
  <c r="A11"/>
  <c r="M76"/>
  <c r="M75"/>
  <c r="M74"/>
  <c r="M73"/>
  <c r="M72"/>
  <c r="M71"/>
  <c r="M70"/>
  <c r="A70"/>
  <c r="A71" s="1"/>
  <c r="A72" s="1"/>
  <c r="A73" s="1"/>
  <c r="A74" s="1"/>
  <c r="A75" s="1"/>
  <c r="A76" s="1"/>
  <c r="M69"/>
  <c r="K59"/>
  <c r="K58"/>
  <c r="K56"/>
  <c r="K53"/>
  <c r="K48"/>
  <c r="K47"/>
  <c r="K32"/>
  <c r="K12"/>
  <c r="K67" i="2"/>
  <c r="L67"/>
  <c r="K66"/>
  <c r="L66"/>
  <c r="K65"/>
  <c r="L65"/>
  <c r="K64"/>
  <c r="M64" s="1"/>
  <c r="O64" s="1"/>
  <c r="L64"/>
  <c r="L63"/>
  <c r="K63"/>
  <c r="L62"/>
  <c r="K62"/>
  <c r="L61"/>
  <c r="K61"/>
  <c r="A61"/>
  <c r="A62" s="1"/>
  <c r="A63" s="1"/>
  <c r="A64" s="1"/>
  <c r="A65" s="1"/>
  <c r="A66" s="1"/>
  <c r="A67" s="1"/>
  <c r="L60"/>
  <c r="K60"/>
  <c r="K71" s="1"/>
  <c r="K56"/>
  <c r="L56"/>
  <c r="M56" s="1"/>
  <c r="O56" s="1"/>
  <c r="K55"/>
  <c r="L55"/>
  <c r="M60" i="8"/>
  <c r="M59"/>
  <c r="A36"/>
  <c r="A38" s="1"/>
  <c r="A39" s="1"/>
  <c r="A40" s="1"/>
  <c r="M36"/>
  <c r="N58" i="2"/>
  <c r="J58"/>
  <c r="I58"/>
  <c r="H58"/>
  <c r="G58"/>
  <c r="K57"/>
  <c r="L57"/>
  <c r="L54"/>
  <c r="K54"/>
  <c r="K53"/>
  <c r="L53"/>
  <c r="M53" s="1"/>
  <c r="O53" s="1"/>
  <c r="M48" i="8"/>
  <c r="M47"/>
  <c r="A10" i="2"/>
  <c r="M64" i="8"/>
  <c r="M63"/>
  <c r="M62"/>
  <c r="K52" i="2"/>
  <c r="L52"/>
  <c r="K51"/>
  <c r="L51"/>
  <c r="K50"/>
  <c r="L50"/>
  <c r="K49"/>
  <c r="L49"/>
  <c r="K48"/>
  <c r="L48"/>
  <c r="M65" i="8"/>
  <c r="M61"/>
  <c r="M58"/>
  <c r="M53"/>
  <c r="M57"/>
  <c r="M56"/>
  <c r="K47" i="2"/>
  <c r="L47"/>
  <c r="K46"/>
  <c r="L46"/>
  <c r="K45"/>
  <c r="L45"/>
  <c r="F66" i="8"/>
  <c r="F12"/>
  <c r="F32"/>
  <c r="M52"/>
  <c r="M55"/>
  <c r="M40"/>
  <c r="M39"/>
  <c r="M38"/>
  <c r="M37"/>
  <c r="K44" i="2"/>
  <c r="L44"/>
  <c r="K43"/>
  <c r="L43"/>
  <c r="M54" i="8"/>
  <c r="K42" i="2"/>
  <c r="L42"/>
  <c r="M51" i="8"/>
  <c r="K41" i="2"/>
  <c r="L41"/>
  <c r="M50" i="8"/>
  <c r="M49"/>
  <c r="M46"/>
  <c r="M45"/>
  <c r="M44"/>
  <c r="M43"/>
  <c r="M42"/>
  <c r="M41"/>
  <c r="K40" i="2"/>
  <c r="L40"/>
  <c r="K39"/>
  <c r="L39"/>
  <c r="L38"/>
  <c r="K38"/>
  <c r="L37"/>
  <c r="K37"/>
  <c r="L36"/>
  <c r="K36"/>
  <c r="L35"/>
  <c r="K35"/>
  <c r="M35" s="1"/>
  <c r="O35" s="1"/>
  <c r="L34"/>
  <c r="K34"/>
  <c r="M34" s="1"/>
  <c r="O34" s="1"/>
  <c r="K33"/>
  <c r="L33"/>
  <c r="A26" i="7"/>
  <c r="A25"/>
  <c r="A24"/>
  <c r="A23"/>
  <c r="A22"/>
  <c r="A21"/>
  <c r="L66" i="8"/>
  <c r="J66"/>
  <c r="I66"/>
  <c r="H66"/>
  <c r="G66"/>
  <c r="L32"/>
  <c r="J32"/>
  <c r="I32"/>
  <c r="H32"/>
  <c r="G32"/>
  <c r="L12"/>
  <c r="J12"/>
  <c r="I12"/>
  <c r="H12"/>
  <c r="G12"/>
  <c r="M35"/>
  <c r="M31"/>
  <c r="M29"/>
  <c r="M28"/>
  <c r="M27"/>
  <c r="M26"/>
  <c r="M25"/>
  <c r="M24"/>
  <c r="M23"/>
  <c r="M22"/>
  <c r="M21"/>
  <c r="M20"/>
  <c r="M19"/>
  <c r="M18"/>
  <c r="M17"/>
  <c r="M16"/>
  <c r="M15"/>
  <c r="M11"/>
  <c r="M10"/>
  <c r="M9"/>
  <c r="M8"/>
  <c r="A20" i="7"/>
  <c r="A19"/>
  <c r="A18"/>
  <c r="A17"/>
  <c r="A16"/>
  <c r="A15"/>
  <c r="A14"/>
  <c r="A13"/>
  <c r="A12"/>
  <c r="A16" i="8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9"/>
  <c r="A10" s="1"/>
  <c r="A34" i="2"/>
  <c r="A35" s="1"/>
  <c r="A36" s="1"/>
  <c r="A37" s="1"/>
  <c r="A38" s="1"/>
  <c r="A39" s="1"/>
  <c r="K58"/>
  <c r="N31"/>
  <c r="J31"/>
  <c r="I31"/>
  <c r="H31"/>
  <c r="G31"/>
  <c r="K30"/>
  <c r="L30"/>
  <c r="K29"/>
  <c r="L29"/>
  <c r="C72" i="6"/>
  <c r="C60"/>
  <c r="K28" i="2"/>
  <c r="L28"/>
  <c r="C12" i="6"/>
  <c r="C10"/>
  <c r="C7"/>
  <c r="C43"/>
  <c r="C55"/>
  <c r="K27" i="2"/>
  <c r="L27"/>
  <c r="K26"/>
  <c r="L26"/>
  <c r="K25"/>
  <c r="L25"/>
  <c r="C18" i="6"/>
  <c r="C17"/>
  <c r="C13"/>
  <c r="G80" i="8" l="1"/>
  <c r="L71" i="2"/>
  <c r="M48"/>
  <c r="O48" s="1"/>
  <c r="M50"/>
  <c r="O50" s="1"/>
  <c r="M52"/>
  <c r="O52" s="1"/>
  <c r="M61"/>
  <c r="O61" s="1"/>
  <c r="M63"/>
  <c r="O63" s="1"/>
  <c r="M65"/>
  <c r="O65" s="1"/>
  <c r="M66"/>
  <c r="O66" s="1"/>
  <c r="M67"/>
  <c r="O67" s="1"/>
  <c r="K66" i="8"/>
  <c r="M55" i="2"/>
  <c r="O55" s="1"/>
  <c r="M60"/>
  <c r="M62"/>
  <c r="O62" s="1"/>
  <c r="L58"/>
  <c r="M57"/>
  <c r="O57" s="1"/>
  <c r="M45"/>
  <c r="O45" s="1"/>
  <c r="M46"/>
  <c r="O46" s="1"/>
  <c r="M47"/>
  <c r="O47" s="1"/>
  <c r="M54"/>
  <c r="O54" s="1"/>
  <c r="A40"/>
  <c r="A41" s="1"/>
  <c r="A42" s="1"/>
  <c r="M49"/>
  <c r="O49" s="1"/>
  <c r="M51"/>
  <c r="O51" s="1"/>
  <c r="A42" i="8"/>
  <c r="A43" s="1"/>
  <c r="A44" s="1"/>
  <c r="A45" s="1"/>
  <c r="A46" s="1"/>
  <c r="M43" i="2"/>
  <c r="O43" s="1"/>
  <c r="M44"/>
  <c r="O44" s="1"/>
  <c r="M42"/>
  <c r="O42" s="1"/>
  <c r="M36"/>
  <c r="O36" s="1"/>
  <c r="M37"/>
  <c r="O37" s="1"/>
  <c r="M41"/>
  <c r="O41" s="1"/>
  <c r="M40"/>
  <c r="O40" s="1"/>
  <c r="M66" i="8"/>
  <c r="M32"/>
  <c r="M33" i="2"/>
  <c r="O33" s="1"/>
  <c r="M38"/>
  <c r="O38" s="1"/>
  <c r="M39"/>
  <c r="O39" s="1"/>
  <c r="M12" i="8"/>
  <c r="M29" i="2"/>
  <c r="O29" s="1"/>
  <c r="M28"/>
  <c r="O28" s="1"/>
  <c r="M30"/>
  <c r="O30" s="1"/>
  <c r="M27"/>
  <c r="O27" s="1"/>
  <c r="M26"/>
  <c r="O26" s="1"/>
  <c r="M25"/>
  <c r="O25" s="1"/>
  <c r="C58" i="6"/>
  <c r="K24" i="2"/>
  <c r="L24"/>
  <c r="K23"/>
  <c r="L23"/>
  <c r="L22"/>
  <c r="K22"/>
  <c r="L21"/>
  <c r="K21"/>
  <c r="K20"/>
  <c r="L20"/>
  <c r="L19"/>
  <c r="K19"/>
  <c r="K18"/>
  <c r="L18"/>
  <c r="C11" i="6"/>
  <c r="C14" s="1"/>
  <c r="C54"/>
  <c r="C53"/>
  <c r="C52"/>
  <c r="L17" i="2"/>
  <c r="K17"/>
  <c r="K16"/>
  <c r="L16"/>
  <c r="K15"/>
  <c r="L15"/>
  <c r="N13"/>
  <c r="N74" s="1"/>
  <c r="J13"/>
  <c r="J74" s="1"/>
  <c r="I13"/>
  <c r="I74" s="1"/>
  <c r="H13"/>
  <c r="H74" s="1"/>
  <c r="G13"/>
  <c r="G74" s="1"/>
  <c r="L12"/>
  <c r="K12"/>
  <c r="K11"/>
  <c r="L11"/>
  <c r="K10"/>
  <c r="L10"/>
  <c r="C25" i="6"/>
  <c r="A21" i="3"/>
  <c r="A50" s="1"/>
  <c r="C24" i="6"/>
  <c r="C33"/>
  <c r="K9" i="2"/>
  <c r="L9"/>
  <c r="C19" i="6"/>
  <c r="C20" s="1"/>
  <c r="D29" i="7"/>
  <c r="M80" i="8" l="1"/>
  <c r="O60" i="2"/>
  <c r="O71" s="1"/>
  <c r="M71"/>
  <c r="O58"/>
  <c r="M58"/>
  <c r="A47" i="8"/>
  <c r="A48" s="1"/>
  <c r="A50" s="1"/>
  <c r="A51" s="1"/>
  <c r="A52" s="1"/>
  <c r="A53" s="1"/>
  <c r="A55" s="1"/>
  <c r="A56" s="1"/>
  <c r="A57" s="1"/>
  <c r="A43" i="2"/>
  <c r="A44" s="1"/>
  <c r="L31"/>
  <c r="K31"/>
  <c r="C38" i="6"/>
  <c r="C86"/>
  <c r="C119" s="1"/>
  <c r="A16" i="2"/>
  <c r="A17" s="1"/>
  <c r="A18" s="1"/>
  <c r="K13"/>
  <c r="K74" s="1"/>
  <c r="M15"/>
  <c r="O15" s="1"/>
  <c r="M19"/>
  <c r="O19" s="1"/>
  <c r="M21"/>
  <c r="O21" s="1"/>
  <c r="M23"/>
  <c r="O23" s="1"/>
  <c r="M24"/>
  <c r="O24" s="1"/>
  <c r="L13"/>
  <c r="L74" s="1"/>
  <c r="M20"/>
  <c r="O20" s="1"/>
  <c r="M18"/>
  <c r="O18" s="1"/>
  <c r="M22"/>
  <c r="O22" s="1"/>
  <c r="M16"/>
  <c r="O16" s="1"/>
  <c r="M17"/>
  <c r="O17" s="1"/>
  <c r="M11"/>
  <c r="O11" s="1"/>
  <c r="M10"/>
  <c r="O10" s="1"/>
  <c r="M12"/>
  <c r="O12" s="1"/>
  <c r="M9"/>
  <c r="O9" s="1"/>
  <c r="A45" l="1"/>
  <c r="A46" s="1"/>
  <c r="A47" s="1"/>
  <c r="A48" s="1"/>
  <c r="A50" s="1"/>
  <c r="A51" s="1"/>
  <c r="A52" s="1"/>
  <c r="A53" s="1"/>
  <c r="A54" s="1"/>
  <c r="A55" s="1"/>
  <c r="A56" s="1"/>
  <c r="A57" s="1"/>
  <c r="A58" i="8"/>
  <c r="A59" s="1"/>
  <c r="A60" s="1"/>
  <c r="A61" s="1"/>
  <c r="O31" i="2"/>
  <c r="M31"/>
  <c r="O13"/>
  <c r="O74" s="1"/>
  <c r="M13"/>
  <c r="M74" l="1"/>
  <c r="A62" i="8"/>
  <c r="A19" i="2"/>
  <c r="A20" s="1"/>
  <c r="A21" s="1"/>
  <c r="A22" s="1"/>
  <c r="A23" s="1"/>
  <c r="A24" s="1"/>
  <c r="A25" s="1"/>
  <c r="A7" i="7"/>
  <c r="A8" s="1"/>
  <c r="A9" s="1"/>
  <c r="A10" s="1"/>
  <c r="A11" s="1"/>
  <c r="A63" i="8" l="1"/>
  <c r="A64" s="1"/>
  <c r="A65" s="1"/>
  <c r="A26" i="2"/>
  <c r="A11"/>
  <c r="A12" s="1"/>
  <c r="D31" i="7"/>
  <c r="A27" i="2" l="1"/>
  <c r="A28" s="1"/>
  <c r="A29" s="1"/>
  <c r="A60" i="3"/>
  <c r="A68" s="1"/>
  <c r="A30" i="2" l="1"/>
  <c r="A95" i="3"/>
  <c r="A102" s="1"/>
  <c r="A129" s="1"/>
  <c r="A174" l="1"/>
  <c r="A181" s="1"/>
  <c r="A185" s="1"/>
  <c r="A192" l="1"/>
  <c r="A195" s="1"/>
  <c r="A198" s="1"/>
  <c r="A201" s="1"/>
  <c r="A208" s="1"/>
  <c r="A217" s="1"/>
  <c r="A222" s="1"/>
  <c r="A229" l="1"/>
  <c r="A246" s="1"/>
  <c r="A252" s="1"/>
  <c r="A259" s="1"/>
</calcChain>
</file>

<file path=xl/sharedStrings.xml><?xml version="1.0" encoding="utf-8"?>
<sst xmlns="http://schemas.openxmlformats.org/spreadsheetml/2006/main" count="1071" uniqueCount="644">
  <si>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</si>
  <si>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</si>
  <si>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</si>
  <si>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</si>
  <si>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</si>
  <si>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</si>
  <si>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</si>
  <si>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</si>
  <si>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</si>
  <si>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</si>
  <si>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</si>
  <si>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</si>
  <si>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</si>
  <si>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</si>
  <si>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</si>
  <si>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</si>
  <si>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</si>
  <si>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</si>
  <si>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</si>
  <si>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</si>
  <si>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</si>
  <si>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</si>
  <si>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</si>
  <si>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</si>
  <si>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</si>
  <si>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</si>
  <si>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</si>
  <si>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</si>
  <si>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</si>
  <si>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</si>
  <si>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</si>
  <si>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</si>
  <si>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</si>
  <si>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</si>
  <si>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</si>
  <si>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</si>
  <si>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</si>
  <si>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</si>
  <si>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</si>
  <si>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</si>
  <si>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</si>
  <si>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</si>
  <si>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</si>
  <si>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</si>
  <si>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</si>
  <si>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</si>
  <si>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</si>
  <si>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</si>
  <si>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</si>
  <si>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</si>
  <si>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TAHUN : 2016</t>
  </si>
  <si>
    <t>(Byr Tgl 23 Feb'16)</t>
  </si>
  <si>
    <t>11 Mar'16</t>
  </si>
  <si>
    <t>018/HS/R/III/2016</t>
  </si>
  <si>
    <t>31 Mar'16</t>
  </si>
  <si>
    <t>034/HS/R/III/2016</t>
  </si>
  <si>
    <t>035/HS/R/III/2016</t>
  </si>
  <si>
    <t>01 Apr'16</t>
  </si>
  <si>
    <t>(Byr Tgl 30 Mar'16)</t>
  </si>
  <si>
    <t>21 Apr'16</t>
  </si>
  <si>
    <t>015/HS/R/IV/2016</t>
  </si>
  <si>
    <t>25 Apr'16</t>
  </si>
  <si>
    <t>017/HS/R/IV/2016</t>
  </si>
  <si>
    <t>018/HS/R/IV/2016</t>
  </si>
  <si>
    <t>019/HS/R/IV/2016</t>
  </si>
  <si>
    <t>28 Apr'16</t>
  </si>
  <si>
    <t>023/HS/R/IV/2016</t>
  </si>
  <si>
    <t>10 Mei'16</t>
  </si>
  <si>
    <t>017/HS/R/V/2016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</si>
  <si>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</si>
  <si>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</si>
  <si>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</si>
  <si>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</si>
  <si>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</si>
  <si>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</si>
  <si>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</si>
  <si>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</si>
  <si>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</si>
  <si>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</si>
  <si>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</si>
  <si>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</si>
  <si>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</si>
  <si>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</si>
  <si>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</si>
  <si>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</si>
  <si>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(Byr Tgl 30 Mei'16)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</si>
  <si>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</si>
  <si>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</si>
  <si>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</si>
  <si>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</si>
  <si>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</si>
  <si>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</si>
  <si>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</si>
  <si>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</si>
  <si>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</si>
  <si>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</si>
  <si>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</si>
  <si>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</si>
  <si>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</si>
  <si>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</si>
  <si>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</si>
  <si>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</si>
  <si>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</si>
  <si>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</si>
  <si>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</si>
  <si>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</si>
  <si>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</si>
  <si>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</si>
  <si>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</si>
  <si>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</si>
  <si>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004/HS/R/VIII/2016</t>
  </si>
  <si>
    <t>PT. Inti Karya Persada Tehnik</t>
  </si>
  <si>
    <t>005/HS/R/VIII/2016</t>
  </si>
  <si>
    <t>12 Agt'16</t>
  </si>
  <si>
    <t>017/HS/R/VIII/2016</t>
  </si>
  <si>
    <t>(Byr Tgl 5 Agt'16)</t>
  </si>
  <si>
    <t>(Byr Tgl 9 Agt'16)</t>
  </si>
  <si>
    <t>15 Agt'16</t>
  </si>
  <si>
    <t>018/HS/R/VIII/2016</t>
  </si>
  <si>
    <t xml:space="preserve"> Juni'16</t>
  </si>
  <si>
    <t>026/HS/R/VI/2016</t>
  </si>
  <si>
    <t>(Byr Tgl 10 Agt 2016)</t>
  </si>
  <si>
    <t>27 Juli'16</t>
  </si>
  <si>
    <t>18 Agt'16</t>
  </si>
  <si>
    <t>019/HS/R/VIII/2016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</si>
  <si>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</si>
  <si>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</si>
  <si>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</si>
  <si>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</si>
  <si>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</si>
  <si>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</si>
  <si>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</si>
  <si>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</si>
  <si>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01 Sept'16</t>
  </si>
  <si>
    <t>006/HS/R/IX/2016</t>
  </si>
  <si>
    <t>007/HS/R/IX/2016</t>
  </si>
  <si>
    <t>008/HS/R/IX/2016</t>
  </si>
  <si>
    <t>009/HS/R/IX/2016</t>
  </si>
  <si>
    <t>06 Sept'16</t>
  </si>
  <si>
    <t>012/HS/R/IX/2016</t>
  </si>
  <si>
    <t>09 Sept'16</t>
  </si>
  <si>
    <t>015/HS/R/IX/2016</t>
  </si>
  <si>
    <t>016/HS/R/IX/2016</t>
  </si>
  <si>
    <t>020/HS/R/VI/2016</t>
  </si>
  <si>
    <t>(Byr Tgl 31 Agt'16)</t>
  </si>
  <si>
    <t>(Byr Tgl 6 Sept'16)</t>
  </si>
  <si>
    <t>(Byr Tgl 01 Sept'16)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</si>
  <si>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</si>
  <si>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</si>
  <si>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</si>
  <si>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</si>
  <si>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</si>
  <si>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</si>
  <si>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</si>
  <si>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</si>
  <si>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</si>
  <si>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</si>
  <si>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28 Sept'16</t>
  </si>
  <si>
    <t>033/HS/R/IX/2016</t>
  </si>
  <si>
    <t>* PT. Inti Karya Persada Teknik (Blok E14-4) Periode 27 Sept s/d 26 Mar'17</t>
  </si>
  <si>
    <t>(Byr Tgl 19 Sept'16)</t>
  </si>
  <si>
    <t>(Byr Tgl 20 Sept'16)</t>
  </si>
  <si>
    <t>(Byr Tgl 28 Sept'16)</t>
  </si>
  <si>
    <t>03 Okt'16</t>
  </si>
  <si>
    <t>001/HS/R/X/2016</t>
  </si>
  <si>
    <t>002/HS/R/X/2016</t>
  </si>
  <si>
    <t>003/HS/R/X/2016</t>
  </si>
  <si>
    <t>Rincian Piutang Bulan Oktober 2016 :</t>
  </si>
  <si>
    <t>* PT. Inti Karya Persada Tehnik (Blok E12-8) Periode 01 Okt'16 s/d 31 Jan'17</t>
  </si>
  <si>
    <t>Jumlah Rincian Piutang Bulan Oktober 2016</t>
  </si>
  <si>
    <t>005/HS/R/X/2016</t>
  </si>
  <si>
    <t>006/HS/R/X/2016</t>
  </si>
  <si>
    <t>05 Okt'16</t>
  </si>
  <si>
    <t>008/HS/R/X/2016</t>
  </si>
  <si>
    <t>009/HS/R/X/2016</t>
  </si>
  <si>
    <t>06 Okt'16</t>
  </si>
  <si>
    <t>010/HS/R/X/2016</t>
  </si>
  <si>
    <t>011/HS/R/X/2016</t>
  </si>
  <si>
    <t>(Byr Tgl 05 Okt'16)</t>
  </si>
  <si>
    <t>10 Okt'16</t>
  </si>
  <si>
    <t>013/HS/R/X/2016</t>
  </si>
  <si>
    <t>11 Okt'16</t>
  </si>
  <si>
    <t>015/HS/R/X/2016</t>
  </si>
  <si>
    <t>18 Okt'16</t>
  </si>
  <si>
    <t>020/HS/R/X/2016</t>
  </si>
  <si>
    <t>20 Okt'16</t>
  </si>
  <si>
    <t>021/HS/R/X/2016</t>
  </si>
  <si>
    <t>PT. Synthetic Rubber Indonesia</t>
  </si>
  <si>
    <t>022/HS/R/X/2016</t>
  </si>
  <si>
    <t>24 Okt'16</t>
  </si>
  <si>
    <t>023/HS/R/X/2016</t>
  </si>
  <si>
    <t>024/HS/R/X/2016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</si>
  <si>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</si>
  <si>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</si>
  <si>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</si>
  <si>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</si>
  <si>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</si>
  <si>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</si>
  <si>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</si>
  <si>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</si>
  <si>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</si>
  <si>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28 Okt'16</t>
  </si>
  <si>
    <t>032/HS/R/X/2016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</si>
  <si>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</si>
  <si>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</si>
  <si>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</si>
  <si>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</si>
  <si>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</si>
  <si>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</si>
  <si>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</si>
  <si>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NOVEMBER 2016</t>
  </si>
  <si>
    <t>01 Nov'16</t>
  </si>
  <si>
    <t>001/HS/R/XI/2016</t>
  </si>
  <si>
    <t>002/HS/R/XI/2016</t>
  </si>
  <si>
    <t>Sub Total November'16</t>
  </si>
  <si>
    <t>003/HS/R/XI/2016</t>
  </si>
  <si>
    <t>004/HS/R/XI/2016</t>
  </si>
  <si>
    <t>005/HS/R/XI/2016</t>
  </si>
  <si>
    <t>006/HS/R/XI/2016</t>
  </si>
  <si>
    <t>007/HS/R/XI/2016</t>
  </si>
  <si>
    <t>* PT. Wasa Mitra Engineering (Blok E12-18) Periode 01 Nov'16 s/d 31 Jan'17</t>
  </si>
  <si>
    <t>(Byr Tgl 19 Okt'16)</t>
  </si>
  <si>
    <t>(Byr Tgl 14 Okt'16)</t>
  </si>
  <si>
    <t>(Byr Tgl 13 Okt'16)</t>
  </si>
  <si>
    <t>07 Nov'16</t>
  </si>
  <si>
    <t>008/HS/R/XI/2016</t>
  </si>
  <si>
    <t>009/HS/R/XI/2016</t>
  </si>
  <si>
    <t>11 Nov'16</t>
  </si>
  <si>
    <t>010/HS/R/XI/2016</t>
  </si>
  <si>
    <t>* PT. Wasa Mitra Engineering (Blok E9-19) Periode 12 Nov'16 s/d 11 Feb'17</t>
  </si>
  <si>
    <t>But Black &amp; Veatch</t>
  </si>
  <si>
    <t>(Byr Tgl 04 Nov 2016)</t>
  </si>
  <si>
    <t>(Byr Tgl. 4 Nov'16)</t>
  </si>
  <si>
    <t>014/HS/R/XI/2016</t>
  </si>
  <si>
    <t>015/HS/R/XI/2016</t>
  </si>
  <si>
    <t>016/HS/R/XI/2016</t>
  </si>
  <si>
    <t>017/HS/R/XI/2016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</si>
  <si>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</si>
  <si>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</si>
  <si>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</si>
  <si>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</si>
  <si>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</si>
  <si>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</si>
  <si>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E10-2</t>
  </si>
  <si>
    <t>10 Nov'16 s/d 09 Mei'17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</si>
  <si>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</si>
  <si>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</si>
  <si>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</si>
  <si>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</si>
  <si>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</si>
  <si>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</si>
  <si>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(Byr Tgl 09 Nov'16)</t>
  </si>
  <si>
    <t>21 Nov'16</t>
  </si>
  <si>
    <t>027/HS/R/XI/2016</t>
  </si>
  <si>
    <t>028/HS/R/XI/2016</t>
  </si>
  <si>
    <t>029/HS/R/XI/2016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</si>
  <si>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</si>
  <si>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</si>
  <si>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</si>
  <si>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</si>
  <si>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</si>
  <si>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</si>
  <si>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24 Nov'16</t>
  </si>
  <si>
    <t>036/HS/R/XI/2016</t>
  </si>
  <si>
    <t>24 Nov'16 s/d 23 Feb'17</t>
  </si>
  <si>
    <t>037/HS/R/XI/2016</t>
  </si>
  <si>
    <t>038/HS/R/XI/2016</t>
  </si>
  <si>
    <t>* PT. Linde Indonesia (Blok E14-26) Periode 22 Nov'16 s/d 21 Feb'17</t>
  </si>
  <si>
    <t>* PT. Sankyu Indonesia International (Blok E2-14) Periode 22 Nov'16 s/d 21 Jan'17</t>
  </si>
  <si>
    <t>(Byr Tgl. 9 Nov'16) - Rp. 1,370,670</t>
  </si>
  <si>
    <t>Rp. 1,370,670</t>
  </si>
  <si>
    <t>* PT. Sankyu Indonesia International (Blok E2-10) Periode 25 Nov'16 s/d 24 Mei'17</t>
  </si>
  <si>
    <t>(Byr Tgl 18 Nov'16)</t>
  </si>
  <si>
    <t>28 Nov'16</t>
  </si>
  <si>
    <t>040/HS/R/XI/2016</t>
  </si>
  <si>
    <t>28 Nov s/d 27 Des'16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</si>
  <si>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</si>
  <si>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</si>
  <si>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</si>
  <si>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</si>
  <si>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(Byr Tgl 29 Nov'16)</t>
  </si>
  <si>
    <t>(Byr Tgl. 30 Nov'16)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</si>
  <si>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</si>
  <si>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</si>
  <si>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</si>
  <si>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</si>
  <si>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</si>
  <si>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</si>
  <si>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</si>
  <si>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</si>
  <si>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</si>
  <si>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</si>
  <si>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</si>
  <si>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</si>
  <si>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</si>
  <si>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</si>
  <si>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</si>
  <si>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E4-3</t>
  </si>
  <si>
    <t>03 Des'16 s/d 02 Jun'17</t>
  </si>
  <si>
    <t>010/HS/R/XII/2016</t>
  </si>
  <si>
    <t>E4-4</t>
  </si>
  <si>
    <t>011/HS/R/XII/2016</t>
  </si>
  <si>
    <t>E4-10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</si>
  <si>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</si>
  <si>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</si>
  <si>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</si>
  <si>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</si>
  <si>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</si>
  <si>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E9-14</t>
  </si>
  <si>
    <t>E9-24</t>
  </si>
  <si>
    <t>E9-25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</si>
  <si>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</si>
  <si>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</si>
  <si>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</si>
  <si>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</si>
  <si>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Lee Dong Ryeol</t>
  </si>
  <si>
    <t>E16-8</t>
  </si>
  <si>
    <t>06 Des'16</t>
  </si>
  <si>
    <t>016/HS/R/XII/2016</t>
  </si>
  <si>
    <t>017/HS/R/XII/2016</t>
  </si>
  <si>
    <t>06 Des'16 s/d 05 Jan'17</t>
  </si>
  <si>
    <t>018/HS/R/XII/2016</t>
  </si>
  <si>
    <t>06 Des'16 s/d 05 Mar'17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</si>
  <si>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</si>
  <si>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</si>
  <si>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</si>
  <si>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</si>
  <si>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</si>
  <si>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</si>
  <si>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</si>
  <si>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</si>
  <si>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E11-7</t>
  </si>
  <si>
    <t>021/HS/R/XII/2016</t>
  </si>
  <si>
    <t>E14-1</t>
  </si>
  <si>
    <t>022/HS/R/XII/2016</t>
  </si>
  <si>
    <t>E14-2</t>
  </si>
  <si>
    <t>023/HS/R/XII/2016</t>
  </si>
  <si>
    <t>E9-15</t>
  </si>
  <si>
    <t>07 Des'16</t>
  </si>
  <si>
    <t>024/HS/R/XII/2016</t>
  </si>
  <si>
    <t>Hulman R Simanjuntak</t>
  </si>
  <si>
    <t>E2-11</t>
  </si>
  <si>
    <t>07 Des'16 s/d 06 Des'17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</si>
  <si>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</si>
  <si>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</si>
  <si>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</si>
  <si>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</si>
  <si>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</si>
  <si>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</si>
  <si>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</si>
  <si>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13 Des'16</t>
  </si>
  <si>
    <t>* PT. KRNG Indonesia (Blok E16A-9) Periode 11 Des'16 s/d 10 Jan'17</t>
  </si>
  <si>
    <t>15 Des'16</t>
  </si>
  <si>
    <t>030/HS/R/XII/2016</t>
  </si>
  <si>
    <t>E16-11</t>
  </si>
  <si>
    <t>15 Des'16 s/d 14 Jan'17</t>
  </si>
  <si>
    <t>031/HS/R/XII/2016</t>
  </si>
  <si>
    <t>15 Des'16 s/d 14 Mar'17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</si>
  <si>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</si>
  <si>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</si>
  <si>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</si>
  <si>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</si>
  <si>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</si>
  <si>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</si>
  <si>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E12-12</t>
  </si>
  <si>
    <t>12 Des'16 s/d 11 Apr'17</t>
  </si>
  <si>
    <t>035/HS/R/XII/2016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</si>
  <si>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</si>
  <si>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</si>
  <si>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</si>
  <si>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</si>
  <si>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</si>
  <si>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</si>
  <si>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</si>
  <si>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</si>
  <si>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</si>
  <si>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</si>
  <si>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</si>
  <si>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Des '16)</t>
  </si>
  <si>
    <t>(Byr Tgl 15 Des'16)</t>
  </si>
  <si>
    <t>(Byr Tgl 30 Agt'16) Plus SSP PPN</t>
  </si>
  <si>
    <t>CNOOC (Ibu Saura Tel : 5159294 - Lt.22)</t>
  </si>
  <si>
    <t>E15-2</t>
  </si>
  <si>
    <t>20 Des'16</t>
  </si>
  <si>
    <t>036/HS/R/XII/2016</t>
  </si>
  <si>
    <t>037/HS/R/XII/2016</t>
  </si>
  <si>
    <t>038/HS/R/XII/2016</t>
  </si>
  <si>
    <t>E10-7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</si>
  <si>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</si>
  <si>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</si>
  <si>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</si>
  <si>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</si>
  <si>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</si>
  <si>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</si>
  <si>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</si>
  <si>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</si>
  <si>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</si>
  <si>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</si>
  <si>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</si>
  <si>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</si>
  <si>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</si>
  <si>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</si>
  <si>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</si>
  <si>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28 Des'16 s/d 27 Jun'17</t>
  </si>
  <si>
    <t>TAHUN : 2016-2017</t>
  </si>
  <si>
    <t>JANUARI 2017</t>
  </si>
  <si>
    <t>03 Jan'17</t>
  </si>
  <si>
    <t>001/HS/R/I/2017</t>
  </si>
  <si>
    <t>E12-10</t>
  </si>
  <si>
    <t>003/HS/R/I/2017</t>
  </si>
  <si>
    <t>004/HS/R/I/2017</t>
  </si>
  <si>
    <t>005/HS/R/I/2017</t>
  </si>
  <si>
    <t>04 Jan'17</t>
  </si>
  <si>
    <t>006/HS/R/I/2017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</si>
  <si>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</si>
  <si>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</si>
  <si>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</si>
  <si>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</si>
  <si>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</si>
  <si>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</si>
  <si>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OKT 2016</t>
  </si>
  <si>
    <t>DES 2016</t>
  </si>
  <si>
    <t>JAN 2017</t>
  </si>
  <si>
    <t>TOTAL</t>
  </si>
  <si>
    <t xml:space="preserve">BULAN </t>
  </si>
  <si>
    <t>NOV'16</t>
  </si>
  <si>
    <t>Periode 24 Nov'16 s/d 23 Feb'17</t>
  </si>
  <si>
    <t>Periode 28 Nov'16 s/d 27 Des'16</t>
  </si>
  <si>
    <t>Periode 10 Nov'16 s/d 9 Mei'17</t>
  </si>
  <si>
    <t>DES'16</t>
  </si>
  <si>
    <t>Periode 6 Des'16 s/d 5 Jan'17</t>
  </si>
  <si>
    <t>Periode 3 Des'16 s/d 2 Jun'17</t>
  </si>
  <si>
    <t>Periode 12 Des'16 s/d 11 Apr'17</t>
  </si>
  <si>
    <t>Periode 28 Des'16 s/d 27 Mar'17</t>
  </si>
  <si>
    <t>Periode 15 Des'16 s/d 14 Jan'17</t>
  </si>
  <si>
    <t>Periode 6 Des'16 s/d 5 Mar'17</t>
  </si>
  <si>
    <t>Periode 15 Des'16 s/d 14 Mar'17</t>
  </si>
  <si>
    <t>Periode 28 Des'16 s/d 27 Jun'17</t>
  </si>
  <si>
    <t>Periode 5 Des'16 s/d 4 Des'17</t>
  </si>
  <si>
    <t>JAN'17</t>
  </si>
  <si>
    <t>Periode 1 Jan'17 s/d 31 Mar'17</t>
  </si>
  <si>
    <t>Sub Total Januari'17</t>
  </si>
  <si>
    <t>Periode 7 Des'16 s/d 6 Des'17</t>
  </si>
  <si>
    <t>TGL</t>
  </si>
  <si>
    <t>3/1</t>
  </si>
  <si>
    <t>Sub Total Nov 2016</t>
  </si>
  <si>
    <t>Sub Total Des 2016</t>
  </si>
  <si>
    <t>Sub Total Jan 2017</t>
  </si>
  <si>
    <t>E9-3</t>
  </si>
  <si>
    <t>E9-1</t>
  </si>
  <si>
    <t>E9-5</t>
  </si>
  <si>
    <t>E9-10</t>
  </si>
  <si>
    <t>E9-12</t>
  </si>
  <si>
    <t>E9-12A</t>
  </si>
  <si>
    <t>007/HS/R/I/2017</t>
  </si>
  <si>
    <t>04 Jan s/d 03 Apr'17</t>
  </si>
  <si>
    <t>008/HS/R/I/2017</t>
  </si>
  <si>
    <t>009/HS/R/I/2017</t>
  </si>
  <si>
    <t>010/HS/R/I/2017</t>
  </si>
  <si>
    <t>011/HS/R/I/2017</t>
  </si>
  <si>
    <t>012/HS/R/I/2017</t>
  </si>
  <si>
    <t>013/HS/R/I/2017</t>
  </si>
  <si>
    <t>06 Jan'17</t>
  </si>
  <si>
    <t>014/HS/R/I/2017</t>
  </si>
  <si>
    <t>06 Jan s/d 05 Feb'17</t>
  </si>
  <si>
    <t>015/HS/R/I/2017</t>
  </si>
  <si>
    <t>Periode 4 Jan'17 s/d 3 Apr'17</t>
  </si>
  <si>
    <t>Periode 06 Jan s/d 05 Feb'17</t>
  </si>
  <si>
    <t>E4-12</t>
  </si>
  <si>
    <t>10 Jan'17</t>
  </si>
  <si>
    <t>016/HS/R/I/2017</t>
  </si>
  <si>
    <t>10 Jan'17 s/d 9 Jan'18</t>
  </si>
  <si>
    <t>11 Jan'17</t>
  </si>
  <si>
    <t>020/HS/R/I/2017</t>
  </si>
  <si>
    <t>021/HS/R/I/2017</t>
  </si>
  <si>
    <t>Periode 10 Jan'17 s/d 9 Jan'18</t>
  </si>
  <si>
    <t>(Byr Tgl 20 Des'16)</t>
  </si>
  <si>
    <t>011/HS/R/XI/2016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</si>
  <si>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</si>
  <si>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</si>
  <si>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</si>
  <si>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</si>
  <si>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</si>
  <si>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</si>
  <si>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</si>
  <si>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041/HS/R/XI/2016</t>
  </si>
  <si>
    <t>042/HS/R/XI/2016</t>
  </si>
  <si>
    <t>01 Des'16</t>
  </si>
  <si>
    <t>001/HS/R/XII/2016</t>
  </si>
  <si>
    <t>002/HS/R/XII/2016</t>
  </si>
  <si>
    <t>003/HS/R/XII/2016</t>
  </si>
  <si>
    <t>004/HS/R/XII/2016</t>
  </si>
  <si>
    <t xml:space="preserve">(Byr Tgl. 23 Des'16) </t>
  </si>
  <si>
    <t>005/HS/R/XII/2016</t>
  </si>
  <si>
    <t>(Byr Tgl 27 Des'16)</t>
  </si>
  <si>
    <t>006/HS/R/XII/2016</t>
  </si>
  <si>
    <t>007/HS/R/XII/2016</t>
  </si>
  <si>
    <t>(Byr Tgl. 30 Des'16)</t>
  </si>
  <si>
    <t>013/HS/R/XII/2016</t>
  </si>
  <si>
    <t>019/HS/R/XII/2016</t>
  </si>
  <si>
    <t>(Byr Tgl 29 Des'16)</t>
  </si>
  <si>
    <t>025/HS/R/XII/2016</t>
  </si>
  <si>
    <t>034/HS/R/XII/2016</t>
  </si>
  <si>
    <t>(Byr Tgl 5 Jan'17)</t>
  </si>
  <si>
    <t>039/HS/R/XII/2016</t>
  </si>
  <si>
    <t>040/HS/R/XII/2016</t>
  </si>
  <si>
    <t>041/HS/R/XII/2016</t>
  </si>
  <si>
    <t>044/HS/R/XII/2016</t>
  </si>
  <si>
    <t>12/1</t>
  </si>
  <si>
    <t>(Byr Tgl 12 Jan'17)</t>
  </si>
  <si>
    <t>(Byr Tgl 9 Jan'17)</t>
  </si>
  <si>
    <t>16 Jan'17</t>
  </si>
  <si>
    <t>024/HS/R/I/2017</t>
  </si>
  <si>
    <t>15 Jan s/d 14 Feb'17</t>
  </si>
  <si>
    <t>Periode 15 Jan s/d 14 Feb'17</t>
  </si>
  <si>
    <t>E16-6</t>
  </si>
  <si>
    <t>E16-5</t>
  </si>
  <si>
    <t>E14-15</t>
  </si>
  <si>
    <t>E11-12A</t>
  </si>
  <si>
    <t>E4-1</t>
  </si>
  <si>
    <t>025/HS/R/I/2017</t>
  </si>
  <si>
    <t>16 Jan'17 s/d 15 Jan'18</t>
  </si>
  <si>
    <t>17 Jan'17</t>
  </si>
  <si>
    <t>026/HS/R/I/2017</t>
  </si>
  <si>
    <t>17 Jan s/d 16 Feb'17</t>
  </si>
  <si>
    <t>027/HS/R/I/2017</t>
  </si>
  <si>
    <t>028/HS/R/I/2017</t>
  </si>
  <si>
    <t>029/HS/R/I/2017</t>
  </si>
  <si>
    <t>030/HS/R/I/2017</t>
  </si>
  <si>
    <t>Periode 17 Jan'17 s/d 16 Feb'17</t>
  </si>
  <si>
    <t>Periode 16 Jan'17 s/d 31 Jan'17</t>
  </si>
  <si>
    <t>Periode 17 Jan s/d 16 Feb'17</t>
  </si>
  <si>
    <t>Periode 16 Jan'17 s/d 15 Jan'18</t>
  </si>
  <si>
    <t>USD</t>
  </si>
  <si>
    <t>RUPIAH</t>
  </si>
  <si>
    <t>18/1</t>
  </si>
  <si>
    <t>(Byr Tgl 16 Jan'17)</t>
  </si>
  <si>
    <t>(Byr Tgl 17 Jan 2017)</t>
  </si>
  <si>
    <t>PT. NX Indonesia</t>
  </si>
  <si>
    <t>E4-12A</t>
  </si>
  <si>
    <t xml:space="preserve">PT. Seamless Pipe Indonesia </t>
  </si>
  <si>
    <t>E14-6</t>
  </si>
  <si>
    <t>PT. Seamless Pipe Indonesia  - Kurang</t>
  </si>
  <si>
    <t>23 Jan'17</t>
  </si>
  <si>
    <t>031/HS/R/I/2017</t>
  </si>
  <si>
    <t>22 Jan s/d 21 Apr'17</t>
  </si>
  <si>
    <t>032/HS/R/I/2017</t>
  </si>
  <si>
    <t>22 Jan'17 s/d 21 Jan'18</t>
  </si>
  <si>
    <t>033/HS/R/I/2017</t>
  </si>
  <si>
    <t>PT. Seamless Pipe Indonesia Jaya</t>
  </si>
  <si>
    <t>21 Jan'17 s/d 20 Jan'18</t>
  </si>
  <si>
    <t>Periode 21 Jan'17 s/d 20 Jan'18</t>
  </si>
  <si>
    <t>Periode 22 Jan'17 s/d 21 Jan'18</t>
  </si>
  <si>
    <t>Periode 22 Jan s/d 21 Apr'17</t>
  </si>
  <si>
    <t>E11-8</t>
  </si>
  <si>
    <t>Periode 22 Jan s/d 21 Jul'17</t>
  </si>
  <si>
    <t>PT. Sankyu Indonesia International</t>
  </si>
  <si>
    <t>E2-14</t>
  </si>
  <si>
    <t>Young Su Lee &amp; Bae Young Ha</t>
  </si>
  <si>
    <t>E11-5</t>
  </si>
  <si>
    <t>Periode 25 Jan s/d 24 Feb'17</t>
  </si>
  <si>
    <t>034/HS/R/I/2017</t>
  </si>
  <si>
    <t>22 Jan s/d 21 Jul'17</t>
  </si>
  <si>
    <t>035/HS/R/I/2017</t>
  </si>
  <si>
    <t>25 Jan'17</t>
  </si>
  <si>
    <t>036/HS/R/I/2017</t>
  </si>
  <si>
    <t>25 Jan s/d 24 Feb'17</t>
  </si>
  <si>
    <t>E16-12A</t>
  </si>
  <si>
    <t>Penta Legno Joint Operation</t>
  </si>
  <si>
    <t>E5-5</t>
  </si>
  <si>
    <t>E16-12</t>
  </si>
  <si>
    <t>037/HS/R/I/2017</t>
  </si>
  <si>
    <t>25 Jan s/d 24 Apr'17</t>
  </si>
  <si>
    <t>27 Jan'17</t>
  </si>
  <si>
    <t>038/HS/R/I/2017</t>
  </si>
  <si>
    <t>27 Jan s/d 26 Apr'17</t>
  </si>
  <si>
    <t>039/HS/R/I/2017</t>
  </si>
  <si>
    <t>Periode 22 Jan s/d 21 Feb'17</t>
  </si>
  <si>
    <t>Periode 25 Jan s/d 24 Apr'17</t>
  </si>
  <si>
    <t>Periode 27 Jan s/d 26 Apr'17</t>
  </si>
  <si>
    <t>(Byr Tgl. 26 Jan'16)</t>
  </si>
  <si>
    <t>(Byr Tgl 20 Jan'17)</t>
  </si>
  <si>
    <t>(Byr Tgl 24 Jan'17)</t>
  </si>
  <si>
    <t>(Byr Tgl 18 Jan'17)</t>
  </si>
  <si>
    <t>(Byr Tgl. 20 Jan'17)</t>
  </si>
  <si>
    <t>(Byr Tgl 20 Jan 2017)</t>
  </si>
  <si>
    <t>05 Jan'16</t>
  </si>
  <si>
    <t>(Byr Tgl 19 Jan'17)</t>
  </si>
  <si>
    <t>E9-4</t>
  </si>
  <si>
    <t>E9-7</t>
  </si>
  <si>
    <t>Periode 24 Jan s/d 23 Apr'17</t>
  </si>
  <si>
    <t>Periode 23 Jan s/d 22 Apr'17</t>
  </si>
  <si>
    <t>040/HS/R/I/2017</t>
  </si>
  <si>
    <t>24 Jan s/d 23 Apr'17</t>
  </si>
  <si>
    <t>041/HS/R/I/2017</t>
  </si>
  <si>
    <t>23 Jan s/d 22 Apr'17</t>
  </si>
  <si>
    <t>30 Jan'17</t>
  </si>
  <si>
    <t>042/HS/R/I/2017</t>
  </si>
  <si>
    <t>E14-23</t>
  </si>
  <si>
    <t>29 Jan s/d 28 Apr'17</t>
  </si>
  <si>
    <t>FEBRUARI 2017</t>
  </si>
  <si>
    <t>Periode 29 Jan s/d 28 Apr'17</t>
  </si>
  <si>
    <t>E10-6</t>
  </si>
  <si>
    <t>Periode 30 Jan s/d 29 Jul'17</t>
  </si>
  <si>
    <t>E8-3</t>
  </si>
  <si>
    <t>Periode 31 Jan s/d 30 Jul'17</t>
  </si>
  <si>
    <t>043/HS/R/I/2017</t>
  </si>
  <si>
    <t>30 Jan s/d 29 Jul'17</t>
  </si>
  <si>
    <t>31 Jan'17</t>
  </si>
  <si>
    <t>044/HS/R/I/2017</t>
  </si>
  <si>
    <t>31 Jan s/d 30 Jul'17</t>
  </si>
  <si>
    <t>01 Feb'17</t>
  </si>
  <si>
    <t>001/HS/R/II/2017</t>
  </si>
  <si>
    <t>E4-9</t>
  </si>
  <si>
    <t>1 Feb s/d 31 Jul'17</t>
  </si>
  <si>
    <t>002/HS/R/II/2017</t>
  </si>
  <si>
    <t>E12-6</t>
  </si>
  <si>
    <t>003/HS/R/II/2017</t>
  </si>
  <si>
    <t>E12-8</t>
  </si>
  <si>
    <t>004/HS/R/II/2017</t>
  </si>
  <si>
    <t>E9-23</t>
  </si>
  <si>
    <t>1 Feb s/d 30 Apr'17</t>
  </si>
  <si>
    <t>005/HS/R/II/2017</t>
  </si>
  <si>
    <t>E12-15</t>
  </si>
  <si>
    <t>006/HS/R/II/2017</t>
  </si>
  <si>
    <t>E12-17</t>
  </si>
  <si>
    <t>007/HS/R/II/2017</t>
  </si>
  <si>
    <t>E6-6</t>
  </si>
  <si>
    <t>1 Feb s/d 28 Feb'17</t>
  </si>
  <si>
    <t>008/HS/R/II/2017</t>
  </si>
  <si>
    <t>FEB'17</t>
  </si>
  <si>
    <t>Periode 1 Feb s/d 28 Feb'17</t>
  </si>
  <si>
    <t>FEB 2017</t>
  </si>
  <si>
    <t>Periode 1 Feb s/d 30 Apr'17</t>
  </si>
  <si>
    <t>Periode 1 Feb s/d 31 Jul'17</t>
  </si>
  <si>
    <t>Sub Total Feb 2017</t>
  </si>
  <si>
    <t>Sub Total Februari'17</t>
  </si>
  <si>
    <t>NSI</t>
  </si>
  <si>
    <t>Update : 02 Februari 2017</t>
  </si>
  <si>
    <t>1/2</t>
  </si>
  <si>
    <t>26/1</t>
  </si>
  <si>
    <t>2/2</t>
  </si>
  <si>
    <t>(Byr Tgl 26 Jan'17)</t>
  </si>
  <si>
    <t xml:space="preserve">(Byr Tgl. 2 Feb'17)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</si>
</sst>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41" fontId="5" fillId="0" borderId="20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41" fontId="5" fillId="0" borderId="21" xfId="1" applyFont="1" applyBorder="1"/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5" fillId="0" borderId="20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6" xfId="0" quotePrefix="1" applyNumberFormat="1" applyFont="1" applyBorder="1" applyAlignment="1">
      <alignment horizontal="center"/>
    </xf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2" fontId="5" fillId="0" borderId="12" xfId="1" quotePrefix="1" applyNumberFormat="1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7"/>
  <sheetViews>
    <sheetView topLeftCell="E60" workbookViewId="0">
      <selection activeCell="N83" sqref="N83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404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2" t="s">
        <v>9</v>
      </c>
      <c r="H5" s="103"/>
      <c r="I5" s="103"/>
      <c r="J5" s="103"/>
      <c r="K5" s="103"/>
      <c r="L5" s="104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5" t="s">
        <v>210</v>
      </c>
      <c r="C8" s="106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241</v>
      </c>
      <c r="C9" s="11" t="s">
        <v>242</v>
      </c>
      <c r="D9" s="46" t="s">
        <v>111</v>
      </c>
      <c r="E9" s="45" t="s">
        <v>243</v>
      </c>
      <c r="F9" s="45" t="s">
        <v>244</v>
      </c>
      <c r="G9" s="23">
        <v>72349800</v>
      </c>
      <c r="H9" s="31">
        <v>0</v>
      </c>
      <c r="I9" s="31">
        <v>4000000</v>
      </c>
      <c r="J9" s="31">
        <v>0</v>
      </c>
      <c r="K9" s="31">
        <f t="shared" ref="K9" si="0">+G9*10%</f>
        <v>7234980</v>
      </c>
      <c r="L9" s="31">
        <f t="shared" ref="L9" si="1">-G9*10%</f>
        <v>-7234980</v>
      </c>
      <c r="M9" s="23">
        <f t="shared" ref="M9" si="2">SUM(G9:L9)</f>
        <v>76349800</v>
      </c>
      <c r="N9" s="31">
        <v>69114820</v>
      </c>
      <c r="O9" s="23">
        <f t="shared" ref="O9:O12" si="3">+M9-N9</f>
        <v>7234980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262</v>
      </c>
      <c r="C10" s="11" t="s">
        <v>263</v>
      </c>
      <c r="D10" s="46" t="s">
        <v>88</v>
      </c>
      <c r="E10" s="45" t="s">
        <v>308</v>
      </c>
      <c r="F10" s="45" t="s">
        <v>264</v>
      </c>
      <c r="G10" s="23">
        <v>32264100</v>
      </c>
      <c r="H10" s="31">
        <v>0</v>
      </c>
      <c r="I10" s="31">
        <v>0</v>
      </c>
      <c r="J10" s="31">
        <v>0</v>
      </c>
      <c r="K10" s="31">
        <f t="shared" ref="K10:K11" si="4">+G10*10%</f>
        <v>3226410</v>
      </c>
      <c r="L10" s="31">
        <f t="shared" ref="L10:L11" si="5">-G10*10%</f>
        <v>-3226410</v>
      </c>
      <c r="M10" s="23">
        <f t="shared" ref="M10:M11" si="6">SUM(G10:L10)</f>
        <v>32264100</v>
      </c>
      <c r="N10" s="16">
        <v>0</v>
      </c>
      <c r="O10" s="23">
        <f t="shared" si="3"/>
        <v>32264100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ref="A11:A12" si="7">+A10+1</f>
        <v>3</v>
      </c>
      <c r="B11" s="11" t="s">
        <v>262</v>
      </c>
      <c r="C11" s="11" t="s">
        <v>265</v>
      </c>
      <c r="D11" s="46" t="s">
        <v>88</v>
      </c>
      <c r="E11" s="45" t="s">
        <v>309</v>
      </c>
      <c r="F11" s="45" t="s">
        <v>264</v>
      </c>
      <c r="G11" s="23">
        <v>32264100</v>
      </c>
      <c r="H11" s="31">
        <v>0</v>
      </c>
      <c r="I11" s="31">
        <v>0</v>
      </c>
      <c r="J11" s="31">
        <v>0</v>
      </c>
      <c r="K11" s="31">
        <f t="shared" si="4"/>
        <v>3226410</v>
      </c>
      <c r="L11" s="31">
        <f t="shared" si="5"/>
        <v>-3226410</v>
      </c>
      <c r="M11" s="23">
        <f t="shared" si="6"/>
        <v>32264100</v>
      </c>
      <c r="N11" s="16">
        <v>0</v>
      </c>
      <c r="O11" s="23">
        <f t="shared" si="3"/>
        <v>32264100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7.25" thickBot="1">
      <c r="A12" s="11">
        <f t="shared" si="7"/>
        <v>4</v>
      </c>
      <c r="B12" s="11" t="s">
        <v>262</v>
      </c>
      <c r="C12" s="11" t="s">
        <v>266</v>
      </c>
      <c r="D12" s="46" t="s">
        <v>88</v>
      </c>
      <c r="E12" s="45" t="s">
        <v>310</v>
      </c>
      <c r="F12" s="45" t="s">
        <v>264</v>
      </c>
      <c r="G12" s="23">
        <v>32264100</v>
      </c>
      <c r="H12" s="31">
        <v>0</v>
      </c>
      <c r="I12" s="31">
        <v>0</v>
      </c>
      <c r="J12" s="31">
        <v>0</v>
      </c>
      <c r="K12" s="31">
        <f t="shared" ref="K12" si="8">+G12*10%</f>
        <v>3226410</v>
      </c>
      <c r="L12" s="31">
        <f t="shared" ref="L12" si="9">-G12*10%</f>
        <v>-3226410</v>
      </c>
      <c r="M12" s="23">
        <f t="shared" ref="M12" si="10">SUM(G12:L12)</f>
        <v>32264100</v>
      </c>
      <c r="N12" s="16">
        <v>0</v>
      </c>
      <c r="O12" s="23">
        <f t="shared" si="3"/>
        <v>32264100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8.75" thickTop="1" thickBot="1">
      <c r="A13" s="11"/>
      <c r="B13" s="11"/>
      <c r="C13" s="11"/>
      <c r="D13" s="46"/>
      <c r="E13" s="45"/>
      <c r="F13" s="17" t="s">
        <v>214</v>
      </c>
      <c r="G13" s="49">
        <f t="shared" ref="G13:O13" si="11">SUM(G9:G12)</f>
        <v>169142100</v>
      </c>
      <c r="H13" s="49">
        <f t="shared" si="11"/>
        <v>0</v>
      </c>
      <c r="I13" s="49">
        <f t="shared" si="11"/>
        <v>4000000</v>
      </c>
      <c r="J13" s="49">
        <f t="shared" si="11"/>
        <v>0</v>
      </c>
      <c r="K13" s="49">
        <f t="shared" si="11"/>
        <v>16914210</v>
      </c>
      <c r="L13" s="49">
        <f t="shared" si="11"/>
        <v>-16914210</v>
      </c>
      <c r="M13" s="49">
        <f t="shared" si="11"/>
        <v>173142100</v>
      </c>
      <c r="N13" s="49">
        <f t="shared" si="11"/>
        <v>69114820</v>
      </c>
      <c r="O13" s="49">
        <f t="shared" si="11"/>
        <v>104027280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8" thickTop="1">
      <c r="A14" s="11"/>
      <c r="B14" s="105" t="s">
        <v>282</v>
      </c>
      <c r="C14" s="106"/>
      <c r="D14" s="46"/>
      <c r="E14" s="45"/>
      <c r="F14" s="45"/>
      <c r="G14" s="23"/>
      <c r="H14" s="31"/>
      <c r="I14" s="31"/>
      <c r="J14" s="31"/>
      <c r="K14" s="31"/>
      <c r="L14" s="31"/>
      <c r="M14" s="23"/>
      <c r="N14" s="16"/>
      <c r="O14" s="23"/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v>1</v>
      </c>
      <c r="B15" s="11" t="s">
        <v>294</v>
      </c>
      <c r="C15" s="11" t="s">
        <v>296</v>
      </c>
      <c r="D15" s="46" t="s">
        <v>111</v>
      </c>
      <c r="E15" s="45" t="s">
        <v>297</v>
      </c>
      <c r="F15" s="45" t="s">
        <v>298</v>
      </c>
      <c r="G15" s="23">
        <v>75380100</v>
      </c>
      <c r="H15" s="31">
        <v>0</v>
      </c>
      <c r="I15" s="31">
        <v>4000000</v>
      </c>
      <c r="J15" s="31">
        <v>0</v>
      </c>
      <c r="K15" s="31">
        <f t="shared" ref="K15:K16" si="12">+G15*10%</f>
        <v>7538010</v>
      </c>
      <c r="L15" s="31">
        <f t="shared" ref="L15:L16" si="13">-G15*10%</f>
        <v>-7538010</v>
      </c>
      <c r="M15" s="23">
        <f t="shared" ref="M15:M16" si="14">SUM(G15:L15)</f>
        <v>79380100</v>
      </c>
      <c r="N15" s="31">
        <v>71842090</v>
      </c>
      <c r="O15" s="23">
        <f t="shared" ref="O15:O30" si="15">+M15-N15</f>
        <v>7538010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:A19" si="16">+A15+1</f>
        <v>2</v>
      </c>
      <c r="B16" s="11" t="s">
        <v>294</v>
      </c>
      <c r="C16" s="11" t="s">
        <v>299</v>
      </c>
      <c r="D16" s="46" t="s">
        <v>111</v>
      </c>
      <c r="E16" s="45" t="s">
        <v>300</v>
      </c>
      <c r="F16" s="45" t="s">
        <v>298</v>
      </c>
      <c r="G16" s="23">
        <v>75380100</v>
      </c>
      <c r="H16" s="31">
        <v>0</v>
      </c>
      <c r="I16" s="31">
        <v>4000000</v>
      </c>
      <c r="J16" s="31">
        <v>0</v>
      </c>
      <c r="K16" s="31">
        <f t="shared" si="12"/>
        <v>7538010</v>
      </c>
      <c r="L16" s="31">
        <f t="shared" si="13"/>
        <v>-7538010</v>
      </c>
      <c r="M16" s="23">
        <f t="shared" si="14"/>
        <v>79380100</v>
      </c>
      <c r="N16" s="31">
        <v>71842090</v>
      </c>
      <c r="O16" s="23">
        <f t="shared" si="15"/>
        <v>7538010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6"/>
        <v>3</v>
      </c>
      <c r="B17" s="11" t="s">
        <v>294</v>
      </c>
      <c r="C17" s="11" t="s">
        <v>301</v>
      </c>
      <c r="D17" s="46" t="s">
        <v>111</v>
      </c>
      <c r="E17" s="45" t="s">
        <v>302</v>
      </c>
      <c r="F17" s="45" t="s">
        <v>298</v>
      </c>
      <c r="G17" s="23">
        <v>75380100</v>
      </c>
      <c r="H17" s="31">
        <v>0</v>
      </c>
      <c r="I17" s="31">
        <v>4000000</v>
      </c>
      <c r="J17" s="31">
        <v>0</v>
      </c>
      <c r="K17" s="31">
        <f t="shared" ref="K17:K18" si="17">+G17*10%</f>
        <v>7538010</v>
      </c>
      <c r="L17" s="31">
        <f t="shared" ref="L17:L18" si="18">-G17*10%</f>
        <v>-7538010</v>
      </c>
      <c r="M17" s="23">
        <f t="shared" ref="M17:M18" si="19">SUM(G17:L17)</f>
        <v>79380100</v>
      </c>
      <c r="N17" s="31">
        <v>71842090</v>
      </c>
      <c r="O17" s="23">
        <f t="shared" si="15"/>
        <v>7538010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4</v>
      </c>
      <c r="B18" s="11" t="s">
        <v>317</v>
      </c>
      <c r="C18" s="11" t="s">
        <v>319</v>
      </c>
      <c r="D18" s="46" t="s">
        <v>25</v>
      </c>
      <c r="E18" s="45" t="s">
        <v>33</v>
      </c>
      <c r="F18" s="45" t="s">
        <v>320</v>
      </c>
      <c r="G18" s="23">
        <v>12563350</v>
      </c>
      <c r="H18" s="31">
        <v>0</v>
      </c>
      <c r="I18" s="31">
        <v>0</v>
      </c>
      <c r="J18" s="31">
        <v>0</v>
      </c>
      <c r="K18" s="31">
        <f t="shared" si="17"/>
        <v>1256335</v>
      </c>
      <c r="L18" s="31">
        <f t="shared" si="18"/>
        <v>-1256335</v>
      </c>
      <c r="M18" s="23">
        <f t="shared" si="19"/>
        <v>12563350</v>
      </c>
      <c r="N18" s="16">
        <v>0</v>
      </c>
      <c r="O18" s="23">
        <f t="shared" si="15"/>
        <v>12563350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16"/>
        <v>5</v>
      </c>
      <c r="B19" s="11" t="s">
        <v>317</v>
      </c>
      <c r="C19" s="11" t="s">
        <v>321</v>
      </c>
      <c r="D19" s="46" t="s">
        <v>25</v>
      </c>
      <c r="E19" s="45" t="s">
        <v>34</v>
      </c>
      <c r="F19" s="45" t="s">
        <v>320</v>
      </c>
      <c r="G19" s="23">
        <v>12563350</v>
      </c>
      <c r="H19" s="31">
        <v>0</v>
      </c>
      <c r="I19" s="31">
        <v>0</v>
      </c>
      <c r="J19" s="31">
        <v>0</v>
      </c>
      <c r="K19" s="31">
        <f t="shared" ref="K19:K20" si="20">+G19*10%</f>
        <v>1256335</v>
      </c>
      <c r="L19" s="31">
        <f t="shared" ref="L19:L20" si="21">-G19*10%</f>
        <v>-1256335</v>
      </c>
      <c r="M19" s="23">
        <f t="shared" ref="M19:M20" si="22">SUM(G19:L19)</f>
        <v>12563350</v>
      </c>
      <c r="N19" s="16">
        <v>0</v>
      </c>
      <c r="O19" s="23">
        <f t="shared" si="15"/>
        <v>12563350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6</v>
      </c>
      <c r="B20" s="11" t="s">
        <v>317</v>
      </c>
      <c r="C20" s="11" t="s">
        <v>330</v>
      </c>
      <c r="D20" s="46" t="s">
        <v>44</v>
      </c>
      <c r="E20" s="45" t="s">
        <v>331</v>
      </c>
      <c r="F20" s="45" t="s">
        <v>275</v>
      </c>
      <c r="G20" s="23">
        <v>11678625</v>
      </c>
      <c r="H20" s="31">
        <v>0</v>
      </c>
      <c r="I20" s="31">
        <v>0</v>
      </c>
      <c r="J20" s="31">
        <v>0</v>
      </c>
      <c r="K20" s="31">
        <f t="shared" si="20"/>
        <v>1167862.5</v>
      </c>
      <c r="L20" s="31">
        <f t="shared" si="21"/>
        <v>-1167862.5</v>
      </c>
      <c r="M20" s="23">
        <f t="shared" si="22"/>
        <v>11678625</v>
      </c>
      <c r="N20" s="16">
        <v>0</v>
      </c>
      <c r="O20" s="23">
        <f t="shared" si="15"/>
        <v>11678625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4" si="23">+A20+1</f>
        <v>7</v>
      </c>
      <c r="B21" s="11" t="s">
        <v>317</v>
      </c>
      <c r="C21" s="11" t="s">
        <v>332</v>
      </c>
      <c r="D21" s="46" t="s">
        <v>44</v>
      </c>
      <c r="E21" s="45" t="s">
        <v>333</v>
      </c>
      <c r="F21" s="45" t="s">
        <v>275</v>
      </c>
      <c r="G21" s="23">
        <v>9676575</v>
      </c>
      <c r="H21" s="31">
        <v>0</v>
      </c>
      <c r="I21" s="31">
        <v>0</v>
      </c>
      <c r="J21" s="31">
        <v>0</v>
      </c>
      <c r="K21" s="31">
        <f t="shared" ref="K21" si="24">+G21*10%</f>
        <v>967657.5</v>
      </c>
      <c r="L21" s="31">
        <f t="shared" ref="L21" si="25">-G21*10%</f>
        <v>-967657.5</v>
      </c>
      <c r="M21" s="23">
        <f t="shared" ref="M21" si="26">SUM(G21:L21)</f>
        <v>9676575</v>
      </c>
      <c r="N21" s="16">
        <v>0</v>
      </c>
      <c r="O21" s="23">
        <f t="shared" si="15"/>
        <v>9676575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23"/>
        <v>8</v>
      </c>
      <c r="B22" s="11" t="s">
        <v>317</v>
      </c>
      <c r="C22" s="11" t="s">
        <v>334</v>
      </c>
      <c r="D22" s="46" t="s">
        <v>44</v>
      </c>
      <c r="E22" s="45" t="s">
        <v>335</v>
      </c>
      <c r="F22" s="45" t="s">
        <v>275</v>
      </c>
      <c r="G22" s="23">
        <v>9676575</v>
      </c>
      <c r="H22" s="31">
        <v>0</v>
      </c>
      <c r="I22" s="31">
        <v>0</v>
      </c>
      <c r="J22" s="31">
        <v>0</v>
      </c>
      <c r="K22" s="31">
        <f t="shared" ref="K22:K30" si="27">+G22*10%</f>
        <v>967657.5</v>
      </c>
      <c r="L22" s="31">
        <f t="shared" ref="L22:L30" si="28">-G22*10%</f>
        <v>-967657.5</v>
      </c>
      <c r="M22" s="23">
        <f t="shared" ref="M22:M30" si="29">SUM(G22:L22)</f>
        <v>9676575</v>
      </c>
      <c r="N22" s="16">
        <v>0</v>
      </c>
      <c r="O22" s="23">
        <f t="shared" si="15"/>
        <v>9676575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23"/>
        <v>9</v>
      </c>
      <c r="B23" s="11" t="s">
        <v>317</v>
      </c>
      <c r="C23" s="11" t="s">
        <v>336</v>
      </c>
      <c r="D23" s="46" t="s">
        <v>88</v>
      </c>
      <c r="E23" s="45" t="s">
        <v>337</v>
      </c>
      <c r="F23" s="45" t="s">
        <v>322</v>
      </c>
      <c r="G23" s="23">
        <v>37690050</v>
      </c>
      <c r="H23" s="31">
        <v>0</v>
      </c>
      <c r="I23" s="31">
        <v>4000000</v>
      </c>
      <c r="J23" s="31">
        <v>0</v>
      </c>
      <c r="K23" s="31">
        <f t="shared" si="27"/>
        <v>3769005</v>
      </c>
      <c r="L23" s="31">
        <f t="shared" si="28"/>
        <v>-3769005</v>
      </c>
      <c r="M23" s="23">
        <f t="shared" si="29"/>
        <v>41690050</v>
      </c>
      <c r="N23" s="16">
        <v>0</v>
      </c>
      <c r="O23" s="23">
        <f t="shared" si="15"/>
        <v>41690050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23"/>
        <v>10</v>
      </c>
      <c r="B24" s="11" t="s">
        <v>338</v>
      </c>
      <c r="C24" s="11" t="s">
        <v>339</v>
      </c>
      <c r="D24" s="46" t="s">
        <v>340</v>
      </c>
      <c r="E24" s="45" t="s">
        <v>341</v>
      </c>
      <c r="F24" s="45" t="s">
        <v>342</v>
      </c>
      <c r="G24" s="23">
        <v>114088800</v>
      </c>
      <c r="H24" s="31">
        <v>0</v>
      </c>
      <c r="I24" s="31">
        <v>0</v>
      </c>
      <c r="J24" s="31">
        <v>0</v>
      </c>
      <c r="K24" s="31">
        <f t="shared" si="27"/>
        <v>11408880</v>
      </c>
      <c r="L24" s="31">
        <f t="shared" si="28"/>
        <v>-11408880</v>
      </c>
      <c r="M24" s="23">
        <f t="shared" si="29"/>
        <v>114088800</v>
      </c>
      <c r="N24" s="31">
        <v>112947912</v>
      </c>
      <c r="O24" s="23">
        <f t="shared" si="15"/>
        <v>1140888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11</v>
      </c>
      <c r="B25" s="11" t="s">
        <v>352</v>
      </c>
      <c r="C25" s="11" t="s">
        <v>353</v>
      </c>
      <c r="D25" s="46" t="s">
        <v>73</v>
      </c>
      <c r="E25" s="45" t="s">
        <v>354</v>
      </c>
      <c r="F25" s="45" t="s">
        <v>355</v>
      </c>
      <c r="G25" s="23">
        <v>13242450</v>
      </c>
      <c r="H25" s="31">
        <v>0</v>
      </c>
      <c r="I25" s="31">
        <v>0</v>
      </c>
      <c r="J25" s="31">
        <v>0</v>
      </c>
      <c r="K25" s="31">
        <f t="shared" si="27"/>
        <v>1324245</v>
      </c>
      <c r="L25" s="31">
        <f t="shared" si="28"/>
        <v>-1324245</v>
      </c>
      <c r="M25" s="23">
        <f t="shared" si="29"/>
        <v>13242450</v>
      </c>
      <c r="N25" s="16">
        <v>0</v>
      </c>
      <c r="O25" s="23">
        <f t="shared" si="15"/>
        <v>13242450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12</v>
      </c>
      <c r="B26" s="11" t="s">
        <v>352</v>
      </c>
      <c r="C26" s="11" t="s">
        <v>363</v>
      </c>
      <c r="D26" s="46" t="s">
        <v>111</v>
      </c>
      <c r="E26" s="45" t="s">
        <v>364</v>
      </c>
      <c r="F26" s="45" t="s">
        <v>365</v>
      </c>
      <c r="G26" s="23">
        <v>39387800</v>
      </c>
      <c r="H26" s="31">
        <v>0</v>
      </c>
      <c r="I26" s="31">
        <v>4000000</v>
      </c>
      <c r="J26" s="31">
        <v>0</v>
      </c>
      <c r="K26" s="31">
        <f t="shared" si="27"/>
        <v>3938780</v>
      </c>
      <c r="L26" s="31">
        <f t="shared" si="28"/>
        <v>-3938780</v>
      </c>
      <c r="M26" s="23">
        <f t="shared" si="29"/>
        <v>43387800</v>
      </c>
      <c r="N26" s="31">
        <v>39448020</v>
      </c>
      <c r="O26" s="23">
        <f t="shared" si="15"/>
        <v>3939780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13</v>
      </c>
      <c r="B27" s="11" t="s">
        <v>352</v>
      </c>
      <c r="C27" s="11" t="s">
        <v>366</v>
      </c>
      <c r="D27" s="46" t="s">
        <v>88</v>
      </c>
      <c r="E27" s="45" t="s">
        <v>308</v>
      </c>
      <c r="F27" s="45" t="s">
        <v>264</v>
      </c>
      <c r="G27" s="23">
        <v>4074600</v>
      </c>
      <c r="H27" s="31">
        <v>0</v>
      </c>
      <c r="I27" s="31">
        <v>0</v>
      </c>
      <c r="J27" s="31">
        <v>0</v>
      </c>
      <c r="K27" s="31">
        <f t="shared" si="27"/>
        <v>407460</v>
      </c>
      <c r="L27" s="31">
        <f t="shared" si="28"/>
        <v>-407460</v>
      </c>
      <c r="M27" s="23">
        <f t="shared" si="29"/>
        <v>4074600</v>
      </c>
      <c r="N27" s="16">
        <v>0</v>
      </c>
      <c r="O27" s="23">
        <f t="shared" si="15"/>
        <v>4074600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ref="A28" si="30">+A27+1</f>
        <v>14</v>
      </c>
      <c r="B28" s="11" t="s">
        <v>383</v>
      </c>
      <c r="C28" s="11" t="s">
        <v>384</v>
      </c>
      <c r="D28" s="46" t="s">
        <v>88</v>
      </c>
      <c r="E28" s="45" t="s">
        <v>382</v>
      </c>
      <c r="F28" s="45" t="s">
        <v>357</v>
      </c>
      <c r="G28" s="23">
        <v>33615450</v>
      </c>
      <c r="H28" s="31">
        <v>0</v>
      </c>
      <c r="I28" s="31">
        <v>4000000</v>
      </c>
      <c r="J28" s="31">
        <v>0</v>
      </c>
      <c r="K28" s="31">
        <f t="shared" si="27"/>
        <v>3361545</v>
      </c>
      <c r="L28" s="31">
        <f t="shared" si="28"/>
        <v>-3361545</v>
      </c>
      <c r="M28" s="23">
        <f t="shared" si="29"/>
        <v>37615450</v>
      </c>
      <c r="N28" s="16">
        <v>0</v>
      </c>
      <c r="O28" s="23">
        <f t="shared" si="15"/>
        <v>37615450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15</v>
      </c>
      <c r="B29" s="11" t="s">
        <v>398</v>
      </c>
      <c r="C29" s="11" t="s">
        <v>399</v>
      </c>
      <c r="D29" s="46" t="s">
        <v>111</v>
      </c>
      <c r="E29" s="45" t="s">
        <v>400</v>
      </c>
      <c r="F29" s="45" t="s">
        <v>401</v>
      </c>
      <c r="G29" s="23">
        <v>37257150</v>
      </c>
      <c r="H29" s="31">
        <v>0</v>
      </c>
      <c r="I29" s="31">
        <v>0</v>
      </c>
      <c r="J29" s="31">
        <v>0</v>
      </c>
      <c r="K29" s="31">
        <f t="shared" si="27"/>
        <v>3725715</v>
      </c>
      <c r="L29" s="31">
        <f t="shared" si="28"/>
        <v>-3725715</v>
      </c>
      <c r="M29" s="23">
        <f t="shared" si="29"/>
        <v>37257150</v>
      </c>
      <c r="N29" s="16">
        <v>0</v>
      </c>
      <c r="O29" s="23">
        <f t="shared" si="15"/>
        <v>37257150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7.25" thickBot="1">
      <c r="A30" s="11">
        <f>+A29+1</f>
        <v>16</v>
      </c>
      <c r="B30" s="11" t="s">
        <v>398</v>
      </c>
      <c r="C30" s="11" t="s">
        <v>402</v>
      </c>
      <c r="D30" s="46" t="s">
        <v>44</v>
      </c>
      <c r="E30" s="45" t="s">
        <v>331</v>
      </c>
      <c r="F30" s="45" t="s">
        <v>403</v>
      </c>
      <c r="G30" s="62">
        <v>70486500</v>
      </c>
      <c r="H30" s="63">
        <v>0</v>
      </c>
      <c r="I30" s="63">
        <v>0</v>
      </c>
      <c r="J30" s="63">
        <v>0</v>
      </c>
      <c r="K30" s="63">
        <f t="shared" si="27"/>
        <v>7048650</v>
      </c>
      <c r="L30" s="63">
        <f t="shared" si="28"/>
        <v>-7048650</v>
      </c>
      <c r="M30" s="62">
        <f t="shared" si="29"/>
        <v>70486500</v>
      </c>
      <c r="N30" s="64">
        <v>0</v>
      </c>
      <c r="O30" s="62">
        <f t="shared" si="15"/>
        <v>70486500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20.100000000000001" customHeight="1" thickTop="1" thickBot="1">
      <c r="A31" s="11"/>
      <c r="B31" s="11"/>
      <c r="C31" s="11"/>
      <c r="D31" s="46"/>
      <c r="E31" s="45"/>
      <c r="F31" s="17" t="s">
        <v>284</v>
      </c>
      <c r="G31" s="49">
        <f t="shared" ref="G31:O31" si="31">SUM(G15:G30)</f>
        <v>632141575</v>
      </c>
      <c r="H31" s="49">
        <f t="shared" si="31"/>
        <v>0</v>
      </c>
      <c r="I31" s="49">
        <f t="shared" si="31"/>
        <v>24000000</v>
      </c>
      <c r="J31" s="49">
        <f t="shared" si="31"/>
        <v>0</v>
      </c>
      <c r="K31" s="49">
        <f t="shared" si="31"/>
        <v>63214157.5</v>
      </c>
      <c r="L31" s="49">
        <f t="shared" si="31"/>
        <v>-63214157.5</v>
      </c>
      <c r="M31" s="49">
        <f t="shared" si="31"/>
        <v>656141575</v>
      </c>
      <c r="N31" s="49">
        <f t="shared" si="31"/>
        <v>367922202</v>
      </c>
      <c r="O31" s="49">
        <f t="shared" si="31"/>
        <v>288219373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8" thickTop="1">
      <c r="A32" s="11"/>
      <c r="B32" s="105" t="s">
        <v>405</v>
      </c>
      <c r="C32" s="106"/>
      <c r="D32" s="46"/>
      <c r="E32" s="45"/>
      <c r="F32" s="45"/>
      <c r="G32" s="23"/>
      <c r="H32" s="31"/>
      <c r="I32" s="31"/>
      <c r="J32" s="31"/>
      <c r="K32" s="31"/>
      <c r="L32" s="31"/>
      <c r="M32" s="23"/>
      <c r="N32" s="16"/>
      <c r="O32" s="23"/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v>1</v>
      </c>
      <c r="B33" s="11" t="s">
        <v>412</v>
      </c>
      <c r="C33" s="11" t="s">
        <v>454</v>
      </c>
      <c r="D33" s="46" t="s">
        <v>88</v>
      </c>
      <c r="E33" s="45" t="s">
        <v>449</v>
      </c>
      <c r="F33" s="45" t="s">
        <v>455</v>
      </c>
      <c r="G33" s="23">
        <v>37420875</v>
      </c>
      <c r="H33" s="31">
        <v>0</v>
      </c>
      <c r="I33" s="31">
        <v>0</v>
      </c>
      <c r="J33" s="31">
        <v>0</v>
      </c>
      <c r="K33" s="31">
        <f t="shared" ref="K33" si="32">+G33*10%</f>
        <v>3742087.5</v>
      </c>
      <c r="L33" s="31">
        <f t="shared" ref="L33" si="33">-G33*10%</f>
        <v>-3742087.5</v>
      </c>
      <c r="M33" s="23">
        <f t="shared" ref="M33" si="34">SUM(G33:L33)</f>
        <v>37420875</v>
      </c>
      <c r="N33" s="16">
        <v>0</v>
      </c>
      <c r="O33" s="23">
        <f t="shared" ref="O33" si="35">+M33-N33</f>
        <v>37420875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ref="A34:A40" si="36">+A33+1</f>
        <v>2</v>
      </c>
      <c r="B34" s="11" t="s">
        <v>412</v>
      </c>
      <c r="C34" s="11" t="s">
        <v>456</v>
      </c>
      <c r="D34" s="46" t="s">
        <v>88</v>
      </c>
      <c r="E34" s="45" t="s">
        <v>448</v>
      </c>
      <c r="F34" s="45" t="s">
        <v>455</v>
      </c>
      <c r="G34" s="23">
        <v>37420875</v>
      </c>
      <c r="H34" s="31">
        <v>0</v>
      </c>
      <c r="I34" s="31">
        <v>0</v>
      </c>
      <c r="J34" s="31">
        <v>0</v>
      </c>
      <c r="K34" s="31">
        <f t="shared" ref="K34" si="37">+G34*10%</f>
        <v>3742087.5</v>
      </c>
      <c r="L34" s="31">
        <f t="shared" ref="L34" si="38">-G34*10%</f>
        <v>-3742087.5</v>
      </c>
      <c r="M34" s="23">
        <f t="shared" ref="M34" si="39">SUM(G34:L34)</f>
        <v>37420875</v>
      </c>
      <c r="N34" s="16">
        <v>0</v>
      </c>
      <c r="O34" s="23">
        <f t="shared" ref="O34" si="40">+M34-N34</f>
        <v>37420875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36"/>
        <v>3</v>
      </c>
      <c r="B35" s="11" t="s">
        <v>412</v>
      </c>
      <c r="C35" s="11" t="s">
        <v>457</v>
      </c>
      <c r="D35" s="46" t="s">
        <v>88</v>
      </c>
      <c r="E35" s="45" t="s">
        <v>450</v>
      </c>
      <c r="F35" s="45" t="s">
        <v>455</v>
      </c>
      <c r="G35" s="23">
        <v>37420875</v>
      </c>
      <c r="H35" s="31">
        <v>0</v>
      </c>
      <c r="I35" s="31">
        <v>0</v>
      </c>
      <c r="J35" s="31">
        <v>0</v>
      </c>
      <c r="K35" s="31">
        <f t="shared" ref="K35" si="41">+G35*10%</f>
        <v>3742087.5</v>
      </c>
      <c r="L35" s="31">
        <f t="shared" ref="L35" si="42">-G35*10%</f>
        <v>-3742087.5</v>
      </c>
      <c r="M35" s="23">
        <f t="shared" ref="M35" si="43">SUM(G35:L35)</f>
        <v>37420875</v>
      </c>
      <c r="N35" s="16">
        <v>0</v>
      </c>
      <c r="O35" s="23">
        <f t="shared" ref="O35" si="44">+M35-N35</f>
        <v>37420875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36"/>
        <v>4</v>
      </c>
      <c r="B36" s="11" t="s">
        <v>412</v>
      </c>
      <c r="C36" s="11" t="s">
        <v>458</v>
      </c>
      <c r="D36" s="46" t="s">
        <v>88</v>
      </c>
      <c r="E36" s="45" t="s">
        <v>451</v>
      </c>
      <c r="F36" s="45" t="s">
        <v>455</v>
      </c>
      <c r="G36" s="23">
        <v>37420875</v>
      </c>
      <c r="H36" s="31">
        <v>0</v>
      </c>
      <c r="I36" s="31">
        <v>0</v>
      </c>
      <c r="J36" s="31">
        <v>0</v>
      </c>
      <c r="K36" s="31">
        <f t="shared" ref="K36" si="45">+G36*10%</f>
        <v>3742087.5</v>
      </c>
      <c r="L36" s="31">
        <f t="shared" ref="L36" si="46">-G36*10%</f>
        <v>-3742087.5</v>
      </c>
      <c r="M36" s="23">
        <f t="shared" ref="M36" si="47">SUM(G36:L36)</f>
        <v>37420875</v>
      </c>
      <c r="N36" s="16">
        <v>0</v>
      </c>
      <c r="O36" s="23">
        <f t="shared" ref="O36" si="48">+M36-N36</f>
        <v>37420875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6"/>
        <v>5</v>
      </c>
      <c r="B37" s="11" t="s">
        <v>412</v>
      </c>
      <c r="C37" s="11" t="s">
        <v>459</v>
      </c>
      <c r="D37" s="46" t="s">
        <v>88</v>
      </c>
      <c r="E37" s="45" t="s">
        <v>452</v>
      </c>
      <c r="F37" s="45" t="s">
        <v>455</v>
      </c>
      <c r="G37" s="23">
        <v>37420875</v>
      </c>
      <c r="H37" s="31">
        <v>0</v>
      </c>
      <c r="I37" s="31">
        <v>0</v>
      </c>
      <c r="J37" s="31">
        <v>0</v>
      </c>
      <c r="K37" s="31">
        <f t="shared" ref="K37" si="49">+G37*10%</f>
        <v>3742087.5</v>
      </c>
      <c r="L37" s="31">
        <f t="shared" ref="L37" si="50">-G37*10%</f>
        <v>-3742087.5</v>
      </c>
      <c r="M37" s="23">
        <f t="shared" ref="M37" si="51">SUM(G37:L37)</f>
        <v>37420875</v>
      </c>
      <c r="N37" s="16">
        <v>0</v>
      </c>
      <c r="O37" s="23">
        <f t="shared" ref="O37" si="52">+M37-N37</f>
        <v>37420875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6"/>
        <v>6</v>
      </c>
      <c r="B38" s="11" t="s">
        <v>412</v>
      </c>
      <c r="C38" s="11" t="s">
        <v>460</v>
      </c>
      <c r="D38" s="46" t="s">
        <v>88</v>
      </c>
      <c r="E38" s="45" t="s">
        <v>453</v>
      </c>
      <c r="F38" s="45" t="s">
        <v>455</v>
      </c>
      <c r="G38" s="23">
        <v>37420875</v>
      </c>
      <c r="H38" s="31">
        <v>0</v>
      </c>
      <c r="I38" s="31">
        <v>0</v>
      </c>
      <c r="J38" s="31">
        <v>0</v>
      </c>
      <c r="K38" s="31">
        <f t="shared" ref="K38:K41" si="53">+G38*10%</f>
        <v>3742087.5</v>
      </c>
      <c r="L38" s="31">
        <f t="shared" ref="L38:L41" si="54">-G38*10%</f>
        <v>-3742087.5</v>
      </c>
      <c r="M38" s="23">
        <f t="shared" ref="M38:M41" si="55">SUM(G38:L38)</f>
        <v>37420875</v>
      </c>
      <c r="N38" s="16">
        <v>0</v>
      </c>
      <c r="O38" s="23">
        <f t="shared" ref="O38:O41" si="56">+M38-N38</f>
        <v>37420875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7</v>
      </c>
      <c r="B39" s="11" t="s">
        <v>462</v>
      </c>
      <c r="C39" s="11" t="s">
        <v>463</v>
      </c>
      <c r="D39" s="46" t="s">
        <v>25</v>
      </c>
      <c r="E39" s="45" t="s">
        <v>33</v>
      </c>
      <c r="F39" s="45" t="s">
        <v>464</v>
      </c>
      <c r="G39" s="23">
        <v>12473625</v>
      </c>
      <c r="H39" s="31">
        <v>0</v>
      </c>
      <c r="I39" s="31">
        <v>0</v>
      </c>
      <c r="J39" s="31">
        <v>0</v>
      </c>
      <c r="K39" s="31">
        <f t="shared" si="53"/>
        <v>1247362.5</v>
      </c>
      <c r="L39" s="31">
        <f t="shared" si="54"/>
        <v>-1247362.5</v>
      </c>
      <c r="M39" s="23">
        <f t="shared" si="55"/>
        <v>12473625</v>
      </c>
      <c r="N39" s="16">
        <v>0</v>
      </c>
      <c r="O39" s="23">
        <f t="shared" si="56"/>
        <v>12473625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6"/>
        <v>8</v>
      </c>
      <c r="B40" s="11" t="s">
        <v>462</v>
      </c>
      <c r="C40" s="11" t="s">
        <v>465</v>
      </c>
      <c r="D40" s="46" t="s">
        <v>25</v>
      </c>
      <c r="E40" s="45" t="s">
        <v>34</v>
      </c>
      <c r="F40" s="45" t="s">
        <v>464</v>
      </c>
      <c r="G40" s="23">
        <v>12473625</v>
      </c>
      <c r="H40" s="31">
        <v>0</v>
      </c>
      <c r="I40" s="31">
        <v>0</v>
      </c>
      <c r="J40" s="31">
        <v>0</v>
      </c>
      <c r="K40" s="31">
        <f t="shared" si="53"/>
        <v>1247362.5</v>
      </c>
      <c r="L40" s="31">
        <f t="shared" si="54"/>
        <v>-1247362.5</v>
      </c>
      <c r="M40" s="23">
        <f t="shared" si="55"/>
        <v>12473625</v>
      </c>
      <c r="N40" s="16">
        <v>0</v>
      </c>
      <c r="O40" s="23">
        <f t="shared" si="56"/>
        <v>12473625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ref="A41" si="57">+A40+1</f>
        <v>9</v>
      </c>
      <c r="B41" s="11" t="s">
        <v>469</v>
      </c>
      <c r="C41" s="11" t="s">
        <v>470</v>
      </c>
      <c r="D41" s="46" t="s">
        <v>44</v>
      </c>
      <c r="E41" s="45" t="s">
        <v>468</v>
      </c>
      <c r="F41" s="45" t="s">
        <v>471</v>
      </c>
      <c r="G41" s="23">
        <v>145638000</v>
      </c>
      <c r="H41" s="31">
        <v>0</v>
      </c>
      <c r="I41" s="31">
        <v>0</v>
      </c>
      <c r="J41" s="31">
        <v>0</v>
      </c>
      <c r="K41" s="31">
        <f t="shared" si="53"/>
        <v>14563800</v>
      </c>
      <c r="L41" s="31">
        <f t="shared" si="54"/>
        <v>-14563800</v>
      </c>
      <c r="M41" s="23">
        <f t="shared" si="55"/>
        <v>145638000</v>
      </c>
      <c r="N41" s="16">
        <v>0</v>
      </c>
      <c r="O41" s="23">
        <f t="shared" si="56"/>
        <v>145638000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10</v>
      </c>
      <c r="B42" s="11" t="s">
        <v>511</v>
      </c>
      <c r="C42" s="11" t="s">
        <v>512</v>
      </c>
      <c r="D42" s="46" t="s">
        <v>73</v>
      </c>
      <c r="E42" s="45" t="s">
        <v>354</v>
      </c>
      <c r="F42" s="45" t="s">
        <v>513</v>
      </c>
      <c r="G42" s="23">
        <v>13147875</v>
      </c>
      <c r="H42" s="31">
        <v>0</v>
      </c>
      <c r="I42" s="31">
        <v>0</v>
      </c>
      <c r="J42" s="31">
        <v>0</v>
      </c>
      <c r="K42" s="31">
        <f t="shared" ref="K42:K44" si="58">+G42*10%</f>
        <v>1314787.5</v>
      </c>
      <c r="L42" s="31">
        <f t="shared" ref="L42:L44" si="59">-G42*10%</f>
        <v>-1314787.5</v>
      </c>
      <c r="M42" s="23">
        <f t="shared" ref="M42:M44" si="60">SUM(G42:L42)</f>
        <v>13147875</v>
      </c>
      <c r="N42" s="16">
        <v>0</v>
      </c>
      <c r="O42" s="23">
        <f t="shared" ref="O42:O44" si="61">+M42-N42</f>
        <v>13147875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ref="A43:A44" si="62">+A42+1</f>
        <v>11</v>
      </c>
      <c r="B43" s="11" t="s">
        <v>511</v>
      </c>
      <c r="C43" s="11" t="s">
        <v>520</v>
      </c>
      <c r="D43" s="46" t="s">
        <v>44</v>
      </c>
      <c r="E43" s="45" t="s">
        <v>519</v>
      </c>
      <c r="F43" s="45" t="s">
        <v>521</v>
      </c>
      <c r="G43" s="23">
        <v>140217000</v>
      </c>
      <c r="H43" s="31">
        <v>0</v>
      </c>
      <c r="I43" s="31">
        <v>0</v>
      </c>
      <c r="J43" s="31">
        <v>0</v>
      </c>
      <c r="K43" s="31">
        <f t="shared" si="58"/>
        <v>14021700</v>
      </c>
      <c r="L43" s="31">
        <f t="shared" si="59"/>
        <v>-14021700</v>
      </c>
      <c r="M43" s="23">
        <f t="shared" si="60"/>
        <v>140217000</v>
      </c>
      <c r="N43" s="16">
        <v>0</v>
      </c>
      <c r="O43" s="23">
        <f t="shared" si="61"/>
        <v>140217000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62"/>
        <v>12</v>
      </c>
      <c r="B44" s="11" t="s">
        <v>522</v>
      </c>
      <c r="C44" s="11" t="s">
        <v>523</v>
      </c>
      <c r="D44" s="46" t="s">
        <v>43</v>
      </c>
      <c r="E44" s="45" t="s">
        <v>387</v>
      </c>
      <c r="F44" s="45" t="s">
        <v>524</v>
      </c>
      <c r="G44" s="23">
        <v>9347800</v>
      </c>
      <c r="H44" s="31">
        <v>0</v>
      </c>
      <c r="I44" s="31">
        <v>0</v>
      </c>
      <c r="J44" s="31">
        <v>0</v>
      </c>
      <c r="K44" s="31">
        <f t="shared" si="58"/>
        <v>934780</v>
      </c>
      <c r="L44" s="31">
        <f t="shared" si="59"/>
        <v>-934780</v>
      </c>
      <c r="M44" s="23">
        <f t="shared" si="60"/>
        <v>9347800</v>
      </c>
      <c r="N44" s="16">
        <v>0</v>
      </c>
      <c r="O44" s="23">
        <f t="shared" si="61"/>
        <v>9347800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13</v>
      </c>
      <c r="B45" s="11" t="s">
        <v>543</v>
      </c>
      <c r="C45" s="11" t="s">
        <v>544</v>
      </c>
      <c r="D45" s="46" t="s">
        <v>44</v>
      </c>
      <c r="E45" s="45" t="s">
        <v>333</v>
      </c>
      <c r="F45" s="45" t="s">
        <v>545</v>
      </c>
      <c r="G45" s="23">
        <v>29044950</v>
      </c>
      <c r="H45" s="31">
        <v>0</v>
      </c>
      <c r="I45" s="31">
        <v>4000000</v>
      </c>
      <c r="J45" s="31">
        <v>0</v>
      </c>
      <c r="K45" s="31">
        <f t="shared" ref="K45:K53" si="63">+G45*10%</f>
        <v>2904495</v>
      </c>
      <c r="L45" s="31">
        <f t="shared" ref="L45:L53" si="64">-G45*10%</f>
        <v>-2904495</v>
      </c>
      <c r="M45" s="23">
        <f t="shared" ref="M45:M53" si="65">SUM(G45:L45)</f>
        <v>33044950</v>
      </c>
      <c r="N45" s="16">
        <v>0</v>
      </c>
      <c r="O45" s="23">
        <f t="shared" ref="O45:O53" si="66">+M45-N45</f>
        <v>33044950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ref="A46:A52" si="67">+A45+1</f>
        <v>14</v>
      </c>
      <c r="B46" s="11" t="s">
        <v>543</v>
      </c>
      <c r="C46" s="11" t="s">
        <v>546</v>
      </c>
      <c r="D46" s="46" t="s">
        <v>538</v>
      </c>
      <c r="E46" s="45" t="s">
        <v>539</v>
      </c>
      <c r="F46" s="45" t="s">
        <v>547</v>
      </c>
      <c r="G46" s="23">
        <v>112173600</v>
      </c>
      <c r="H46" s="31">
        <v>0</v>
      </c>
      <c r="I46" s="31">
        <v>0</v>
      </c>
      <c r="J46" s="31">
        <v>0</v>
      </c>
      <c r="K46" s="31">
        <f t="shared" si="63"/>
        <v>11217360</v>
      </c>
      <c r="L46" s="31">
        <f t="shared" si="64"/>
        <v>-11217360</v>
      </c>
      <c r="M46" s="23">
        <f t="shared" si="65"/>
        <v>112173600</v>
      </c>
      <c r="N46" s="16">
        <v>0</v>
      </c>
      <c r="O46" s="23">
        <f t="shared" si="66"/>
        <v>112173600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67"/>
        <v>15</v>
      </c>
      <c r="B47" s="11" t="s">
        <v>543</v>
      </c>
      <c r="C47" s="11" t="s">
        <v>548</v>
      </c>
      <c r="D47" s="46" t="s">
        <v>549</v>
      </c>
      <c r="E47" s="45" t="s">
        <v>541</v>
      </c>
      <c r="F47" s="45" t="s">
        <v>550</v>
      </c>
      <c r="G47" s="23">
        <v>116806200</v>
      </c>
      <c r="H47" s="31">
        <v>0</v>
      </c>
      <c r="I47" s="31">
        <v>4000000</v>
      </c>
      <c r="J47" s="31">
        <v>0</v>
      </c>
      <c r="K47" s="31">
        <f t="shared" si="63"/>
        <v>11680620</v>
      </c>
      <c r="L47" s="31">
        <f t="shared" si="64"/>
        <v>-11680620</v>
      </c>
      <c r="M47" s="23">
        <f t="shared" si="65"/>
        <v>120806200</v>
      </c>
      <c r="N47" s="16">
        <v>0</v>
      </c>
      <c r="O47" s="23">
        <f t="shared" si="66"/>
        <v>120806200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67"/>
        <v>16</v>
      </c>
      <c r="B48" s="11" t="s">
        <v>543</v>
      </c>
      <c r="C48" s="11" t="s">
        <v>561</v>
      </c>
      <c r="D48" s="46" t="s">
        <v>111</v>
      </c>
      <c r="E48" s="45" t="s">
        <v>554</v>
      </c>
      <c r="F48" s="45" t="s">
        <v>562</v>
      </c>
      <c r="G48" s="23">
        <v>74114700</v>
      </c>
      <c r="H48" s="31">
        <v>0</v>
      </c>
      <c r="I48" s="31">
        <v>4000000</v>
      </c>
      <c r="J48" s="31">
        <v>0</v>
      </c>
      <c r="K48" s="31">
        <f t="shared" si="63"/>
        <v>7411470</v>
      </c>
      <c r="L48" s="31">
        <f t="shared" si="64"/>
        <v>-7411470</v>
      </c>
      <c r="M48" s="23">
        <f t="shared" si="65"/>
        <v>78114700</v>
      </c>
      <c r="N48" s="16">
        <v>0</v>
      </c>
      <c r="O48" s="23">
        <f t="shared" si="66"/>
        <v>78114700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>+A48+1</f>
        <v>17</v>
      </c>
      <c r="B49" s="11" t="s">
        <v>564</v>
      </c>
      <c r="C49" s="11" t="s">
        <v>565</v>
      </c>
      <c r="D49" s="46" t="s">
        <v>558</v>
      </c>
      <c r="E49" s="45" t="s">
        <v>559</v>
      </c>
      <c r="F49" s="45" t="s">
        <v>566</v>
      </c>
      <c r="G49" s="23">
        <v>9347800</v>
      </c>
      <c r="H49" s="31">
        <v>0</v>
      </c>
      <c r="I49" s="31">
        <v>0</v>
      </c>
      <c r="J49" s="31">
        <v>0</v>
      </c>
      <c r="K49" s="31">
        <f t="shared" si="63"/>
        <v>934780</v>
      </c>
      <c r="L49" s="31">
        <f t="shared" si="64"/>
        <v>-934780</v>
      </c>
      <c r="M49" s="23">
        <f t="shared" si="65"/>
        <v>9347800</v>
      </c>
      <c r="N49" s="16">
        <v>0</v>
      </c>
      <c r="O49" s="23">
        <f t="shared" si="66"/>
        <v>9347800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67"/>
        <v>18</v>
      </c>
      <c r="B50" s="11" t="s">
        <v>564</v>
      </c>
      <c r="C50" s="11" t="s">
        <v>571</v>
      </c>
      <c r="D50" s="46" t="s">
        <v>197</v>
      </c>
      <c r="E50" s="45" t="s">
        <v>567</v>
      </c>
      <c r="F50" s="45" t="s">
        <v>572</v>
      </c>
      <c r="G50" s="23">
        <v>32049600</v>
      </c>
      <c r="H50" s="31">
        <v>0</v>
      </c>
      <c r="I50" s="31">
        <v>0</v>
      </c>
      <c r="J50" s="31">
        <v>0</v>
      </c>
      <c r="K50" s="31">
        <f t="shared" si="63"/>
        <v>3204960</v>
      </c>
      <c r="L50" s="31">
        <f t="shared" si="64"/>
        <v>-3204960</v>
      </c>
      <c r="M50" s="23">
        <f t="shared" si="65"/>
        <v>32049600</v>
      </c>
      <c r="N50" s="16">
        <v>0</v>
      </c>
      <c r="O50" s="23">
        <f t="shared" si="66"/>
        <v>32049600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67"/>
        <v>19</v>
      </c>
      <c r="B51" s="11" t="s">
        <v>573</v>
      </c>
      <c r="C51" s="11" t="s">
        <v>574</v>
      </c>
      <c r="D51" s="46" t="s">
        <v>105</v>
      </c>
      <c r="E51" s="45" t="s">
        <v>569</v>
      </c>
      <c r="F51" s="45" t="s">
        <v>575</v>
      </c>
      <c r="G51" s="23">
        <v>37057350</v>
      </c>
      <c r="H51" s="31">
        <v>0</v>
      </c>
      <c r="I51" s="31">
        <v>0</v>
      </c>
      <c r="J51" s="31">
        <v>0</v>
      </c>
      <c r="K51" s="31">
        <f t="shared" si="63"/>
        <v>3705735</v>
      </c>
      <c r="L51" s="31">
        <f t="shared" si="64"/>
        <v>-3705735</v>
      </c>
      <c r="M51" s="23">
        <f t="shared" si="65"/>
        <v>37057350</v>
      </c>
      <c r="N51" s="16">
        <v>0</v>
      </c>
      <c r="O51" s="23">
        <f t="shared" si="66"/>
        <v>37057350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67"/>
        <v>20</v>
      </c>
      <c r="B52" s="11" t="s">
        <v>573</v>
      </c>
      <c r="C52" s="11" t="s">
        <v>576</v>
      </c>
      <c r="D52" s="46" t="s">
        <v>105</v>
      </c>
      <c r="E52" s="45" t="s">
        <v>570</v>
      </c>
      <c r="F52" s="45" t="s">
        <v>575</v>
      </c>
      <c r="G52" s="23">
        <v>39060450</v>
      </c>
      <c r="H52" s="31">
        <v>0</v>
      </c>
      <c r="I52" s="31">
        <v>0</v>
      </c>
      <c r="J52" s="31">
        <v>0</v>
      </c>
      <c r="K52" s="31">
        <f t="shared" si="63"/>
        <v>3906045</v>
      </c>
      <c r="L52" s="31">
        <f t="shared" si="64"/>
        <v>-3906045</v>
      </c>
      <c r="M52" s="23">
        <f t="shared" si="65"/>
        <v>39060450</v>
      </c>
      <c r="N52" s="16">
        <v>0</v>
      </c>
      <c r="O52" s="23">
        <f t="shared" si="66"/>
        <v>39060450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21</v>
      </c>
      <c r="B53" s="11" t="s">
        <v>573</v>
      </c>
      <c r="C53" s="11" t="s">
        <v>592</v>
      </c>
      <c r="D53" s="46" t="s">
        <v>88</v>
      </c>
      <c r="E53" s="45" t="s">
        <v>588</v>
      </c>
      <c r="F53" s="45" t="s">
        <v>593</v>
      </c>
      <c r="G53" s="23">
        <v>37057350</v>
      </c>
      <c r="H53" s="31">
        <v>0</v>
      </c>
      <c r="I53" s="31">
        <v>4000000</v>
      </c>
      <c r="J53" s="31">
        <v>0</v>
      </c>
      <c r="K53" s="31">
        <f t="shared" si="63"/>
        <v>3705735</v>
      </c>
      <c r="L53" s="31">
        <f t="shared" si="64"/>
        <v>-3705735</v>
      </c>
      <c r="M53" s="23">
        <f t="shared" si="65"/>
        <v>41057350</v>
      </c>
      <c r="N53" s="16">
        <v>0</v>
      </c>
      <c r="O53" s="23">
        <f t="shared" si="66"/>
        <v>41057350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>+A53+1</f>
        <v>22</v>
      </c>
      <c r="B54" s="11" t="s">
        <v>573</v>
      </c>
      <c r="C54" s="11" t="s">
        <v>594</v>
      </c>
      <c r="D54" s="46" t="s">
        <v>88</v>
      </c>
      <c r="E54" s="45" t="s">
        <v>589</v>
      </c>
      <c r="F54" s="45" t="s">
        <v>595</v>
      </c>
      <c r="G54" s="23">
        <v>37057350</v>
      </c>
      <c r="H54" s="31">
        <v>0</v>
      </c>
      <c r="I54" s="31">
        <v>4000000</v>
      </c>
      <c r="J54" s="31">
        <v>0</v>
      </c>
      <c r="K54" s="31">
        <f t="shared" ref="K54:K57" si="68">+G54*10%</f>
        <v>3705735</v>
      </c>
      <c r="L54" s="31">
        <f t="shared" ref="L54:L57" si="69">-G54*10%</f>
        <v>-3705735</v>
      </c>
      <c r="M54" s="23">
        <f t="shared" ref="M54:M57" si="70">SUM(G54:L54)</f>
        <v>41057350</v>
      </c>
      <c r="N54" s="16">
        <v>0</v>
      </c>
      <c r="O54" s="23">
        <f t="shared" ref="O54:O57" si="71">+M54-N54</f>
        <v>41057350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>+A54+1</f>
        <v>23</v>
      </c>
      <c r="B55" s="11" t="s">
        <v>596</v>
      </c>
      <c r="C55" s="11" t="s">
        <v>597</v>
      </c>
      <c r="D55" s="46" t="s">
        <v>48</v>
      </c>
      <c r="E55" s="45" t="s">
        <v>598</v>
      </c>
      <c r="F55" s="45" t="s">
        <v>599</v>
      </c>
      <c r="G55" s="23">
        <v>28043400</v>
      </c>
      <c r="H55" s="31">
        <v>0</v>
      </c>
      <c r="I55" s="31">
        <v>0</v>
      </c>
      <c r="J55" s="31">
        <v>0</v>
      </c>
      <c r="K55" s="31">
        <f t="shared" si="68"/>
        <v>2804340</v>
      </c>
      <c r="L55" s="31">
        <f t="shared" si="69"/>
        <v>-2804340</v>
      </c>
      <c r="M55" s="23">
        <f t="shared" si="70"/>
        <v>28043400</v>
      </c>
      <c r="N55" s="16">
        <v>0</v>
      </c>
      <c r="O55" s="23">
        <f t="shared" si="71"/>
        <v>28043400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>+A55+1</f>
        <v>24</v>
      </c>
      <c r="B56" s="11" t="s">
        <v>596</v>
      </c>
      <c r="C56" s="11" t="s">
        <v>606</v>
      </c>
      <c r="D56" s="46" t="s">
        <v>111</v>
      </c>
      <c r="E56" s="45" t="s">
        <v>602</v>
      </c>
      <c r="F56" s="45" t="s">
        <v>607</v>
      </c>
      <c r="G56" s="23">
        <v>74114700</v>
      </c>
      <c r="H56" s="31">
        <v>0</v>
      </c>
      <c r="I56" s="31">
        <v>4000000</v>
      </c>
      <c r="J56" s="31">
        <v>0</v>
      </c>
      <c r="K56" s="31">
        <f t="shared" si="68"/>
        <v>7411470</v>
      </c>
      <c r="L56" s="31">
        <f t="shared" si="69"/>
        <v>-7411470</v>
      </c>
      <c r="M56" s="23">
        <f t="shared" si="70"/>
        <v>78114700</v>
      </c>
      <c r="N56" s="16">
        <v>0</v>
      </c>
      <c r="O56" s="23">
        <f t="shared" si="71"/>
        <v>78114700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7.25" thickBot="1">
      <c r="A57" s="11">
        <f>+A56+1</f>
        <v>25</v>
      </c>
      <c r="B57" s="11" t="s">
        <v>608</v>
      </c>
      <c r="C57" s="11" t="s">
        <v>609</v>
      </c>
      <c r="D57" s="46" t="s">
        <v>111</v>
      </c>
      <c r="E57" s="45" t="s">
        <v>604</v>
      </c>
      <c r="F57" s="45" t="s">
        <v>610</v>
      </c>
      <c r="G57" s="62">
        <v>74114700</v>
      </c>
      <c r="H57" s="63">
        <v>0</v>
      </c>
      <c r="I57" s="63">
        <v>0</v>
      </c>
      <c r="J57" s="63">
        <v>0</v>
      </c>
      <c r="K57" s="63">
        <f t="shared" si="68"/>
        <v>7411470</v>
      </c>
      <c r="L57" s="63">
        <f t="shared" si="69"/>
        <v>-7411470</v>
      </c>
      <c r="M57" s="62">
        <f t="shared" si="70"/>
        <v>74114700</v>
      </c>
      <c r="N57" s="64">
        <v>0</v>
      </c>
      <c r="O57" s="62">
        <f t="shared" si="71"/>
        <v>74114700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20.100000000000001" customHeight="1" thickTop="1" thickBot="1">
      <c r="A58" s="11"/>
      <c r="B58" s="11"/>
      <c r="C58" s="11"/>
      <c r="D58" s="46"/>
      <c r="E58" s="45"/>
      <c r="F58" s="17" t="s">
        <v>441</v>
      </c>
      <c r="G58" s="49">
        <f>SUM(G33:G57)</f>
        <v>1257865325</v>
      </c>
      <c r="H58" s="49">
        <f>SUM(H33:H57)</f>
        <v>0</v>
      </c>
      <c r="I58" s="49">
        <f>SUM(I33:I57)</f>
        <v>24000000</v>
      </c>
      <c r="J58" s="49">
        <f>SUM(J33:J57)</f>
        <v>0</v>
      </c>
      <c r="K58" s="49">
        <f>SUM(K33:K57)</f>
        <v>125786532.5</v>
      </c>
      <c r="L58" s="49">
        <f>SUM(L33:L57)</f>
        <v>-125786532.5</v>
      </c>
      <c r="M58" s="49">
        <f>SUM(M33:M57)</f>
        <v>1281865325</v>
      </c>
      <c r="N58" s="49">
        <f>SUM(N33:N57)</f>
        <v>0</v>
      </c>
      <c r="O58" s="49">
        <f>SUM(O33:O57)</f>
        <v>1281865325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8" thickTop="1">
      <c r="A59" s="11"/>
      <c r="B59" s="105" t="s">
        <v>600</v>
      </c>
      <c r="C59" s="106"/>
      <c r="D59" s="46"/>
      <c r="E59" s="45"/>
      <c r="F59" s="45"/>
      <c r="G59" s="23"/>
      <c r="H59" s="31"/>
      <c r="I59" s="31"/>
      <c r="J59" s="31"/>
      <c r="K59" s="31"/>
      <c r="L59" s="31"/>
      <c r="M59" s="23"/>
      <c r="N59" s="16"/>
      <c r="O59" s="23"/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v>1</v>
      </c>
      <c r="B60" s="11" t="s">
        <v>611</v>
      </c>
      <c r="C60" s="11" t="s">
        <v>612</v>
      </c>
      <c r="D60" s="46" t="s">
        <v>111</v>
      </c>
      <c r="E60" s="45" t="s">
        <v>613</v>
      </c>
      <c r="F60" s="45" t="s">
        <v>614</v>
      </c>
      <c r="G60" s="23">
        <v>74114700</v>
      </c>
      <c r="H60" s="31">
        <v>0</v>
      </c>
      <c r="I60" s="31">
        <v>0</v>
      </c>
      <c r="J60" s="31">
        <v>0</v>
      </c>
      <c r="K60" s="31">
        <f t="shared" ref="K60" si="72">+G60*10%</f>
        <v>7411470</v>
      </c>
      <c r="L60" s="31">
        <f t="shared" ref="L60" si="73">-G60*10%</f>
        <v>-7411470</v>
      </c>
      <c r="M60" s="23">
        <f t="shared" ref="M60" si="74">SUM(G60:L60)</f>
        <v>74114700</v>
      </c>
      <c r="N60" s="16">
        <v>0</v>
      </c>
      <c r="O60" s="23">
        <f t="shared" ref="O60" si="75">+M60-N60</f>
        <v>74114700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ref="A61:A67" si="76">+A60+1</f>
        <v>2</v>
      </c>
      <c r="B61" s="11" t="s">
        <v>611</v>
      </c>
      <c r="C61" s="11" t="s">
        <v>615</v>
      </c>
      <c r="D61" s="46" t="s">
        <v>111</v>
      </c>
      <c r="E61" s="45" t="s">
        <v>616</v>
      </c>
      <c r="F61" s="45" t="s">
        <v>614</v>
      </c>
      <c r="G61" s="23">
        <v>66102300</v>
      </c>
      <c r="H61" s="31">
        <v>0</v>
      </c>
      <c r="I61" s="31">
        <v>0</v>
      </c>
      <c r="J61" s="31">
        <v>0</v>
      </c>
      <c r="K61" s="31">
        <f t="shared" ref="K61" si="77">+G61*10%</f>
        <v>6610230</v>
      </c>
      <c r="L61" s="31">
        <f t="shared" ref="L61" si="78">-G61*10%</f>
        <v>-6610230</v>
      </c>
      <c r="M61" s="23">
        <f t="shared" ref="M61" si="79">SUM(G61:L61)</f>
        <v>66102300</v>
      </c>
      <c r="N61" s="16">
        <v>0</v>
      </c>
      <c r="O61" s="23">
        <f t="shared" ref="O61" si="80">+M61-N61</f>
        <v>66102300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76"/>
        <v>3</v>
      </c>
      <c r="B62" s="11" t="s">
        <v>611</v>
      </c>
      <c r="C62" s="11" t="s">
        <v>617</v>
      </c>
      <c r="D62" s="46" t="s">
        <v>111</v>
      </c>
      <c r="E62" s="45" t="s">
        <v>618</v>
      </c>
      <c r="F62" s="45" t="s">
        <v>614</v>
      </c>
      <c r="G62" s="23">
        <v>66102300</v>
      </c>
      <c r="H62" s="31">
        <v>0</v>
      </c>
      <c r="I62" s="31">
        <v>0</v>
      </c>
      <c r="J62" s="31">
        <v>0</v>
      </c>
      <c r="K62" s="31">
        <f t="shared" ref="K62" si="81">+G62*10%</f>
        <v>6610230</v>
      </c>
      <c r="L62" s="31">
        <f t="shared" ref="L62" si="82">-G62*10%</f>
        <v>-6610230</v>
      </c>
      <c r="M62" s="23">
        <f t="shared" ref="M62" si="83">SUM(G62:L62)</f>
        <v>66102300</v>
      </c>
      <c r="N62" s="16">
        <v>0</v>
      </c>
      <c r="O62" s="23">
        <f t="shared" ref="O62" si="84">+M62-N62</f>
        <v>66102300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76"/>
        <v>4</v>
      </c>
      <c r="B63" s="11" t="s">
        <v>611</v>
      </c>
      <c r="C63" s="11" t="s">
        <v>619</v>
      </c>
      <c r="D63" s="46" t="s">
        <v>48</v>
      </c>
      <c r="E63" s="45" t="s">
        <v>620</v>
      </c>
      <c r="F63" s="45" t="s">
        <v>621</v>
      </c>
      <c r="G63" s="23">
        <v>28043400</v>
      </c>
      <c r="H63" s="31">
        <v>0</v>
      </c>
      <c r="I63" s="31">
        <v>0</v>
      </c>
      <c r="J63" s="31">
        <v>0</v>
      </c>
      <c r="K63" s="31">
        <f t="shared" ref="K63:K67" si="85">+G63*10%</f>
        <v>2804340</v>
      </c>
      <c r="L63" s="31">
        <f t="shared" ref="L63:L67" si="86">-G63*10%</f>
        <v>-2804340</v>
      </c>
      <c r="M63" s="23">
        <f t="shared" ref="M63:M67" si="87">SUM(G63:L63)</f>
        <v>28043400</v>
      </c>
      <c r="N63" s="16">
        <v>0</v>
      </c>
      <c r="O63" s="23">
        <f t="shared" ref="O63:O67" si="88">+M63-N63</f>
        <v>28043400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76"/>
        <v>5</v>
      </c>
      <c r="B64" s="11" t="s">
        <v>611</v>
      </c>
      <c r="C64" s="11" t="s">
        <v>622</v>
      </c>
      <c r="D64" s="46" t="s">
        <v>48</v>
      </c>
      <c r="E64" s="45" t="s">
        <v>623</v>
      </c>
      <c r="F64" s="45" t="s">
        <v>621</v>
      </c>
      <c r="G64" s="23">
        <v>28043400</v>
      </c>
      <c r="H64" s="31">
        <v>0</v>
      </c>
      <c r="I64" s="31">
        <v>0</v>
      </c>
      <c r="J64" s="31">
        <v>0</v>
      </c>
      <c r="K64" s="31">
        <f t="shared" si="85"/>
        <v>2804340</v>
      </c>
      <c r="L64" s="31">
        <f t="shared" si="86"/>
        <v>-2804340</v>
      </c>
      <c r="M64" s="23">
        <f t="shared" si="87"/>
        <v>28043400</v>
      </c>
      <c r="N64" s="16">
        <v>0</v>
      </c>
      <c r="O64" s="23">
        <f t="shared" si="88"/>
        <v>28043400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76"/>
        <v>6</v>
      </c>
      <c r="B65" s="11" t="s">
        <v>611</v>
      </c>
      <c r="C65" s="11" t="s">
        <v>624</v>
      </c>
      <c r="D65" s="46" t="s">
        <v>48</v>
      </c>
      <c r="E65" s="45" t="s">
        <v>625</v>
      </c>
      <c r="F65" s="45" t="s">
        <v>621</v>
      </c>
      <c r="G65" s="23">
        <v>28043400</v>
      </c>
      <c r="H65" s="31">
        <v>0</v>
      </c>
      <c r="I65" s="31">
        <v>0</v>
      </c>
      <c r="J65" s="31">
        <v>0</v>
      </c>
      <c r="K65" s="31">
        <f t="shared" si="85"/>
        <v>2804340</v>
      </c>
      <c r="L65" s="31">
        <f t="shared" si="86"/>
        <v>-2804340</v>
      </c>
      <c r="M65" s="23">
        <f t="shared" si="87"/>
        <v>28043400</v>
      </c>
      <c r="N65" s="16">
        <v>0</v>
      </c>
      <c r="O65" s="23">
        <f t="shared" si="88"/>
        <v>28043400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76"/>
        <v>7</v>
      </c>
      <c r="B66" s="11" t="s">
        <v>611</v>
      </c>
      <c r="C66" s="11" t="s">
        <v>626</v>
      </c>
      <c r="D66" s="46" t="s">
        <v>31</v>
      </c>
      <c r="E66" s="45" t="s">
        <v>627</v>
      </c>
      <c r="F66" s="45" t="s">
        <v>628</v>
      </c>
      <c r="G66" s="23">
        <v>10679200</v>
      </c>
      <c r="H66" s="31">
        <v>0</v>
      </c>
      <c r="I66" s="31">
        <v>0</v>
      </c>
      <c r="J66" s="31">
        <v>0</v>
      </c>
      <c r="K66" s="31">
        <f t="shared" si="85"/>
        <v>1067920</v>
      </c>
      <c r="L66" s="31">
        <f t="shared" si="86"/>
        <v>-1067920</v>
      </c>
      <c r="M66" s="23">
        <f t="shared" si="87"/>
        <v>10679200</v>
      </c>
      <c r="N66" s="16">
        <v>0</v>
      </c>
      <c r="O66" s="23">
        <f t="shared" si="88"/>
        <v>10679200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76"/>
        <v>8</v>
      </c>
      <c r="B67" s="11" t="s">
        <v>611</v>
      </c>
      <c r="C67" s="11" t="s">
        <v>629</v>
      </c>
      <c r="D67" s="46" t="s">
        <v>37</v>
      </c>
      <c r="E67" s="45" t="s">
        <v>283</v>
      </c>
      <c r="F67" s="45" t="s">
        <v>628</v>
      </c>
      <c r="G67" s="23">
        <v>13015275</v>
      </c>
      <c r="H67" s="31">
        <v>0</v>
      </c>
      <c r="I67" s="31">
        <v>0</v>
      </c>
      <c r="J67" s="31">
        <v>0</v>
      </c>
      <c r="K67" s="31">
        <f t="shared" si="85"/>
        <v>1301527.5</v>
      </c>
      <c r="L67" s="31">
        <f t="shared" si="86"/>
        <v>-1301527.5</v>
      </c>
      <c r="M67" s="23">
        <f t="shared" si="87"/>
        <v>13015275</v>
      </c>
      <c r="N67" s="16">
        <v>0</v>
      </c>
      <c r="O67" s="23">
        <f t="shared" si="88"/>
        <v>13015275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16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16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 thickBot="1">
      <c r="A70" s="11"/>
      <c r="B70" s="11"/>
      <c r="C70" s="11"/>
      <c r="D70" s="46"/>
      <c r="E70" s="45"/>
      <c r="F70" s="45"/>
      <c r="G70" s="62"/>
      <c r="H70" s="63"/>
      <c r="I70" s="63"/>
      <c r="J70" s="63"/>
      <c r="K70" s="63"/>
      <c r="L70" s="63"/>
      <c r="M70" s="62"/>
      <c r="N70" s="64"/>
      <c r="O70" s="62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8.75" thickTop="1" thickBot="1">
      <c r="A71" s="11"/>
      <c r="B71" s="11"/>
      <c r="C71" s="11"/>
      <c r="D71" s="46"/>
      <c r="E71" s="45"/>
      <c r="F71" s="17" t="s">
        <v>636</v>
      </c>
      <c r="G71" s="49">
        <f>SUM(G60:G70)</f>
        <v>314143975</v>
      </c>
      <c r="H71" s="49">
        <f t="shared" ref="H71:O71" si="89">SUM(H60:H70)</f>
        <v>0</v>
      </c>
      <c r="I71" s="49">
        <f t="shared" si="89"/>
        <v>0</v>
      </c>
      <c r="J71" s="49">
        <f t="shared" si="89"/>
        <v>0</v>
      </c>
      <c r="K71" s="49">
        <f t="shared" si="89"/>
        <v>31414397.5</v>
      </c>
      <c r="L71" s="49">
        <f t="shared" si="89"/>
        <v>-31414397.5</v>
      </c>
      <c r="M71" s="49">
        <f t="shared" si="89"/>
        <v>314143975</v>
      </c>
      <c r="N71" s="49">
        <f t="shared" si="89"/>
        <v>0</v>
      </c>
      <c r="O71" s="49">
        <f t="shared" si="89"/>
        <v>314143975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 thickTop="1">
      <c r="A72" s="11"/>
      <c r="B72" s="11"/>
      <c r="C72" s="11"/>
      <c r="D72" s="46"/>
      <c r="E72" s="45"/>
      <c r="F72" s="45"/>
      <c r="G72" s="23"/>
      <c r="H72" s="31"/>
      <c r="I72" s="31"/>
      <c r="J72" s="31"/>
      <c r="K72" s="31"/>
      <c r="L72" s="31"/>
      <c r="M72" s="23"/>
      <c r="N72" s="16"/>
      <c r="O72" s="23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/>
      <c r="B73" s="11"/>
      <c r="C73" s="11"/>
      <c r="D73" s="46"/>
      <c r="E73" s="45"/>
      <c r="F73" s="45"/>
      <c r="G73" s="23"/>
      <c r="H73" s="31"/>
      <c r="I73" s="31"/>
      <c r="J73" s="31"/>
      <c r="K73" s="31"/>
      <c r="L73" s="31"/>
      <c r="M73" s="23"/>
      <c r="N73" s="31"/>
      <c r="O73" s="23"/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>
      <c r="A74" s="11"/>
      <c r="B74" s="12"/>
      <c r="C74" s="11"/>
      <c r="D74" s="12"/>
      <c r="E74" s="11"/>
      <c r="F74" s="17" t="s">
        <v>35</v>
      </c>
      <c r="G74" s="25">
        <f>+G13+G31+G58+G71</f>
        <v>2373292975</v>
      </c>
      <c r="H74" s="25">
        <f>+H13+H31+H58+H71</f>
        <v>0</v>
      </c>
      <c r="I74" s="25">
        <f>+I13+I31+I58+I71</f>
        <v>52000000</v>
      </c>
      <c r="J74" s="25">
        <f>+J13+J31+J58+J71</f>
        <v>0</v>
      </c>
      <c r="K74" s="25">
        <f>+K13+K31+K58+K71</f>
        <v>237329297.5</v>
      </c>
      <c r="L74" s="25">
        <f>+L13+L31+L58+L71</f>
        <v>-237329297.5</v>
      </c>
      <c r="M74" s="25">
        <f>+M13+M31+M58+M71</f>
        <v>2425292975</v>
      </c>
      <c r="N74" s="25">
        <f>+N13+N31+N58+N71</f>
        <v>437037022</v>
      </c>
      <c r="O74" s="25">
        <f>+O13+O31+O58+O71</f>
        <v>1988255953</v>
      </c>
      <c r="P74" s="21"/>
      <c r="Q74" s="13"/>
      <c r="R74" s="1" t="s">
        <v>29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7.25" thickBot="1">
      <c r="A75" s="18"/>
      <c r="B75" s="19"/>
      <c r="C75" s="18"/>
      <c r="D75" s="19"/>
      <c r="E75" s="18"/>
      <c r="F75" s="18"/>
      <c r="G75" s="20"/>
      <c r="H75" s="20"/>
      <c r="I75" s="20"/>
      <c r="J75" s="20"/>
      <c r="K75" s="20"/>
      <c r="L75" s="20"/>
      <c r="M75" s="20"/>
      <c r="N75" s="20"/>
      <c r="O75" s="20"/>
      <c r="P75" s="19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50"/>
      <c r="B76" s="51"/>
      <c r="C76" s="50"/>
      <c r="D76" s="51"/>
      <c r="E76" s="50"/>
      <c r="F76" s="50"/>
      <c r="G76" s="52"/>
      <c r="H76" s="52"/>
      <c r="I76" s="52"/>
      <c r="J76" s="52"/>
      <c r="K76" s="52"/>
      <c r="L76" s="52"/>
      <c r="M76" s="52"/>
      <c r="N76" s="52"/>
      <c r="O76" s="52"/>
      <c r="P76" s="51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>
        <v>1</v>
      </c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 t="s">
        <v>29</v>
      </c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</sheetData>
  <mergeCells count="5">
    <mergeCell ref="G5:L5"/>
    <mergeCell ref="B8:C8"/>
    <mergeCell ref="B14:C14"/>
    <mergeCell ref="B32:C32"/>
    <mergeCell ref="B59:C59"/>
  </mergeCells>
  <pageMargins left="0.67" right="0.11811023622047245" top="0.11811023622047245" bottom="0.15748031496062992" header="0.11811023622047245" footer="0.15748031496062992"/>
  <pageSetup paperSize="5" scale="4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63"/>
  <sheetViews>
    <sheetView topLeftCell="A5" workbookViewId="0">
      <selection activeCell="B21" sqref="B21:B23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2" t="s">
        <v>4</v>
      </c>
      <c r="D6" s="104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269</v>
      </c>
      <c r="C10" s="11" t="s">
        <v>183</v>
      </c>
      <c r="D10" s="11" t="s">
        <v>184</v>
      </c>
    </row>
    <row r="11" spans="1:4" ht="18" customHeight="1">
      <c r="A11" s="11"/>
      <c r="B11" s="12" t="s">
        <v>270</v>
      </c>
      <c r="C11" s="11" t="s">
        <v>189</v>
      </c>
      <c r="D11" s="11" t="s">
        <v>190</v>
      </c>
    </row>
    <row r="12" spans="1:4" ht="18" customHeight="1">
      <c r="A12" s="11"/>
      <c r="B12" s="12" t="s">
        <v>270</v>
      </c>
      <c r="C12" s="11" t="s">
        <v>189</v>
      </c>
      <c r="D12" s="11" t="s">
        <v>191</v>
      </c>
    </row>
    <row r="13" spans="1:4" ht="18" customHeight="1">
      <c r="A13" s="11"/>
      <c r="B13" s="12"/>
      <c r="C13" s="11"/>
      <c r="D13" s="11"/>
    </row>
    <row r="14" spans="1:4" ht="18" customHeight="1">
      <c r="A14" s="11"/>
      <c r="B14" s="48" t="s">
        <v>479</v>
      </c>
      <c r="C14" s="11" t="s">
        <v>259</v>
      </c>
      <c r="D14" s="11" t="s">
        <v>480</v>
      </c>
    </row>
    <row r="15" spans="1:4" ht="18" customHeight="1">
      <c r="A15" s="11"/>
      <c r="B15" s="48"/>
      <c r="C15" s="11" t="s">
        <v>483</v>
      </c>
      <c r="D15" s="11" t="s">
        <v>484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492</v>
      </c>
      <c r="C17" s="11" t="s">
        <v>487</v>
      </c>
      <c r="D17" s="11" t="s">
        <v>493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643</v>
      </c>
      <c r="C19" s="11" t="s">
        <v>543</v>
      </c>
      <c r="D19" s="11" t="s">
        <v>563</v>
      </c>
    </row>
    <row r="20" spans="1:4" ht="18" customHeight="1">
      <c r="A20" s="11"/>
      <c r="B20" s="48"/>
      <c r="C20" s="11"/>
      <c r="D20" s="11"/>
    </row>
    <row r="21" spans="1:4" ht="18" customHeight="1">
      <c r="A21" s="11">
        <f>+A9+1</f>
        <v>2</v>
      </c>
      <c r="B21" s="12" t="s">
        <v>37</v>
      </c>
      <c r="C21" s="11"/>
      <c r="D21" s="11"/>
    </row>
    <row r="22" spans="1:4" ht="18" customHeight="1">
      <c r="A22" s="11"/>
      <c r="B22" s="48" t="s">
        <v>58</v>
      </c>
      <c r="C22" s="11" t="s">
        <v>52</v>
      </c>
      <c r="D22" s="11" t="s">
        <v>53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85</v>
      </c>
      <c r="C24" s="11" t="s">
        <v>65</v>
      </c>
      <c r="D24" s="11" t="s">
        <v>66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162</v>
      </c>
      <c r="C26" s="11" t="s">
        <v>133</v>
      </c>
      <c r="D26" s="11" t="s">
        <v>136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178</v>
      </c>
      <c r="C28" s="11" t="s">
        <v>140</v>
      </c>
      <c r="D28" s="11" t="s">
        <v>141</v>
      </c>
    </row>
    <row r="29" spans="1:4" ht="18" customHeight="1">
      <c r="A29" s="11"/>
      <c r="B29" s="48"/>
      <c r="C29" s="11"/>
      <c r="D29" s="11"/>
    </row>
    <row r="30" spans="1:4" ht="18" customHeight="1">
      <c r="A30" s="11"/>
      <c r="B30" s="48" t="s">
        <v>223</v>
      </c>
      <c r="C30" s="11" t="s">
        <v>157</v>
      </c>
      <c r="D30" s="11" t="s">
        <v>158</v>
      </c>
    </row>
    <row r="31" spans="1:4" ht="18" customHeight="1">
      <c r="A31" s="11"/>
      <c r="B31" s="48"/>
      <c r="C31" s="11" t="s">
        <v>163</v>
      </c>
      <c r="D31" s="11" t="s">
        <v>170</v>
      </c>
    </row>
    <row r="32" spans="1:4" ht="18" customHeight="1">
      <c r="A32" s="11"/>
      <c r="B32" s="48"/>
      <c r="C32" s="11"/>
      <c r="D32" s="11"/>
    </row>
    <row r="33" spans="1:4" ht="18" customHeight="1">
      <c r="A33" s="11"/>
      <c r="B33" s="48" t="s">
        <v>248</v>
      </c>
      <c r="C33" s="11" t="s">
        <v>181</v>
      </c>
      <c r="D33" s="11" t="s">
        <v>182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251</v>
      </c>
      <c r="C35" s="11" t="s">
        <v>201</v>
      </c>
      <c r="D35" s="11" t="s">
        <v>202</v>
      </c>
    </row>
    <row r="36" spans="1:4" ht="18" customHeight="1">
      <c r="A36" s="11"/>
      <c r="B36" s="48"/>
      <c r="C36" s="11" t="s">
        <v>211</v>
      </c>
      <c r="D36" s="11" t="s">
        <v>213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280</v>
      </c>
      <c r="C38" s="11" t="s">
        <v>227</v>
      </c>
      <c r="D38" s="11" t="s">
        <v>228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476</v>
      </c>
      <c r="C40" s="11" t="s">
        <v>273</v>
      </c>
      <c r="D40" s="11" t="s">
        <v>486</v>
      </c>
    </row>
    <row r="41" spans="1:4" ht="18" customHeight="1">
      <c r="A41" s="11"/>
      <c r="B41" s="48"/>
      <c r="C41" s="11" t="s">
        <v>487</v>
      </c>
      <c r="D41" s="11" t="s">
        <v>496</v>
      </c>
    </row>
    <row r="42" spans="1:4" ht="18" customHeight="1">
      <c r="A42" s="11"/>
      <c r="B42" s="48"/>
      <c r="C42" s="11"/>
      <c r="D42" s="11"/>
    </row>
    <row r="43" spans="1:4" ht="18" customHeight="1">
      <c r="A43" s="11"/>
      <c r="B43" s="48" t="s">
        <v>500</v>
      </c>
      <c r="C43" s="11" t="s">
        <v>350</v>
      </c>
      <c r="D43" s="11" t="s">
        <v>501</v>
      </c>
    </row>
    <row r="44" spans="1:4" ht="18" customHeight="1">
      <c r="A44" s="11"/>
      <c r="B44" s="48"/>
      <c r="C44" s="11" t="s">
        <v>352</v>
      </c>
      <c r="D44" s="11" t="s">
        <v>502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587</v>
      </c>
      <c r="C46" s="11" t="s">
        <v>406</v>
      </c>
      <c r="D46" s="11" t="s">
        <v>409</v>
      </c>
    </row>
    <row r="47" spans="1:4" ht="18" customHeight="1">
      <c r="A47" s="11"/>
      <c r="B47" s="48"/>
      <c r="C47" s="11" t="s">
        <v>472</v>
      </c>
      <c r="D47" s="11" t="s">
        <v>473</v>
      </c>
    </row>
    <row r="48" spans="1:4" ht="18" customHeight="1">
      <c r="A48" s="11"/>
      <c r="B48" s="48"/>
      <c r="C48" s="11" t="s">
        <v>472</v>
      </c>
      <c r="D48" s="11" t="s">
        <v>474</v>
      </c>
    </row>
    <row r="49" spans="1:4" ht="18" customHeight="1">
      <c r="A49" s="11"/>
      <c r="B49" s="48"/>
      <c r="C49" s="11"/>
      <c r="D49" s="11"/>
    </row>
    <row r="50" spans="1:4" ht="18" customHeight="1">
      <c r="A50" s="11">
        <f>+A21+1</f>
        <v>3</v>
      </c>
      <c r="B50" s="12" t="s">
        <v>40</v>
      </c>
      <c r="C50" s="11"/>
      <c r="D50" s="11"/>
    </row>
    <row r="51" spans="1:4" ht="18" customHeight="1">
      <c r="A51" s="11"/>
      <c r="B51" s="48" t="s">
        <v>51</v>
      </c>
      <c r="C51" s="11" t="s">
        <v>38</v>
      </c>
      <c r="D51" s="11" t="s">
        <v>39</v>
      </c>
    </row>
    <row r="52" spans="1:4" ht="18" customHeight="1">
      <c r="A52" s="11"/>
      <c r="B52" s="48"/>
      <c r="C52" s="11" t="s">
        <v>45</v>
      </c>
      <c r="D52" s="11" t="s">
        <v>46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76</v>
      </c>
      <c r="C54" s="11" t="s">
        <v>57</v>
      </c>
      <c r="D54" s="11" t="s">
        <v>77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116</v>
      </c>
      <c r="C56" s="11" t="s">
        <v>94</v>
      </c>
      <c r="D56" s="11" t="s">
        <v>99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481</v>
      </c>
      <c r="C58" s="11" t="s">
        <v>259</v>
      </c>
      <c r="D58" s="11" t="s">
        <v>482</v>
      </c>
    </row>
    <row r="59" spans="1:4" ht="18" customHeight="1">
      <c r="A59" s="11"/>
      <c r="B59" s="48"/>
      <c r="C59" s="11"/>
      <c r="D59" s="11"/>
    </row>
    <row r="60" spans="1:4" ht="18" customHeight="1">
      <c r="A60" s="11">
        <f>+A50+1</f>
        <v>4</v>
      </c>
      <c r="B60" s="12" t="s">
        <v>32</v>
      </c>
      <c r="C60" s="11"/>
      <c r="D60" s="11"/>
    </row>
    <row r="61" spans="1:4" ht="18" customHeight="1">
      <c r="A61" s="11"/>
      <c r="B61" s="48" t="s">
        <v>107</v>
      </c>
      <c r="C61" s="11" t="s">
        <v>67</v>
      </c>
      <c r="D61" s="11" t="s">
        <v>68</v>
      </c>
    </row>
    <row r="62" spans="1:4" ht="18" customHeight="1">
      <c r="A62" s="11"/>
      <c r="B62" s="48"/>
      <c r="C62" s="11" t="s">
        <v>59</v>
      </c>
      <c r="D62" s="11" t="s">
        <v>60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232</v>
      </c>
      <c r="C64" s="11" t="s">
        <v>172</v>
      </c>
      <c r="D64" s="11" t="s">
        <v>174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281</v>
      </c>
      <c r="C66" s="11" t="s">
        <v>227</v>
      </c>
      <c r="D66" s="11" t="s">
        <v>234</v>
      </c>
    </row>
    <row r="67" spans="1:4" ht="18" customHeight="1">
      <c r="A67" s="11"/>
      <c r="B67" s="48"/>
      <c r="C67" s="11"/>
      <c r="D67" s="11"/>
    </row>
    <row r="68" spans="1:4" ht="18" customHeight="1">
      <c r="A68" s="11">
        <f>+A60+1</f>
        <v>5</v>
      </c>
      <c r="B68" s="12" t="s">
        <v>47</v>
      </c>
      <c r="C68" s="11"/>
      <c r="D68" s="11"/>
    </row>
    <row r="69" spans="1:4" ht="18" customHeight="1">
      <c r="A69" s="11"/>
      <c r="B69" s="48" t="s">
        <v>69</v>
      </c>
      <c r="C69" s="11" t="s">
        <v>70</v>
      </c>
      <c r="D69" s="11" t="s">
        <v>71</v>
      </c>
    </row>
    <row r="70" spans="1:4" ht="18" customHeight="1">
      <c r="A70" s="11"/>
      <c r="B70" s="48"/>
      <c r="C70" s="11" t="s">
        <v>49</v>
      </c>
      <c r="D70" s="11" t="s">
        <v>72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82</v>
      </c>
      <c r="C72" s="11" t="s">
        <v>54</v>
      </c>
      <c r="D72" s="11" t="s">
        <v>55</v>
      </c>
    </row>
    <row r="73" spans="1:4" ht="18" customHeight="1">
      <c r="A73" s="11"/>
      <c r="B73" s="48"/>
      <c r="C73" s="11" t="s">
        <v>54</v>
      </c>
      <c r="D73" s="11" t="s">
        <v>56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146</v>
      </c>
      <c r="C75" s="11" t="s">
        <v>108</v>
      </c>
      <c r="D75" s="11" t="s">
        <v>112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160</v>
      </c>
      <c r="C77" s="11" t="s">
        <v>108</v>
      </c>
      <c r="D77" s="11" t="s">
        <v>110</v>
      </c>
    </row>
    <row r="78" spans="1:4" ht="18" customHeight="1">
      <c r="A78" s="11"/>
      <c r="B78" s="48"/>
      <c r="C78" s="11" t="s">
        <v>117</v>
      </c>
      <c r="D78" s="11" t="s">
        <v>118</v>
      </c>
    </row>
    <row r="79" spans="1:4" ht="18" customHeight="1">
      <c r="A79" s="11"/>
      <c r="B79" s="48"/>
      <c r="C79" s="11"/>
      <c r="D79" s="11"/>
    </row>
    <row r="80" spans="1:4" ht="18" customHeight="1">
      <c r="A80" s="11"/>
      <c r="B80" s="48" t="s">
        <v>178</v>
      </c>
      <c r="C80" s="11" t="s">
        <v>133</v>
      </c>
      <c r="D80" s="11" t="s">
        <v>137</v>
      </c>
    </row>
    <row r="81" spans="1:4" ht="18" customHeight="1">
      <c r="A81" s="11"/>
      <c r="B81" s="48"/>
      <c r="C81" s="11"/>
      <c r="D81" s="11"/>
    </row>
    <row r="82" spans="1:4" ht="18" customHeight="1">
      <c r="A82" s="11"/>
      <c r="B82" s="48" t="s">
        <v>248</v>
      </c>
      <c r="C82" s="11" t="s">
        <v>154</v>
      </c>
      <c r="D82" s="11" t="s">
        <v>156</v>
      </c>
    </row>
    <row r="83" spans="1:4" ht="18" customHeight="1">
      <c r="A83" s="11"/>
      <c r="B83" s="48"/>
      <c r="C83" s="11"/>
      <c r="D83" s="11"/>
    </row>
    <row r="84" spans="1:4" ht="18" customHeight="1">
      <c r="A84" s="11"/>
      <c r="B84" s="48" t="s">
        <v>374</v>
      </c>
      <c r="C84" s="11" t="s">
        <v>154</v>
      </c>
      <c r="D84" s="11" t="s">
        <v>155</v>
      </c>
    </row>
    <row r="85" spans="1:4" ht="18" customHeight="1">
      <c r="A85" s="11"/>
      <c r="B85" s="48"/>
      <c r="C85" s="11" t="s">
        <v>163</v>
      </c>
      <c r="D85" s="11" t="s">
        <v>164</v>
      </c>
    </row>
    <row r="86" spans="1:4" ht="18" customHeight="1">
      <c r="A86" s="11"/>
      <c r="B86" s="48"/>
      <c r="C86" s="11" t="s">
        <v>203</v>
      </c>
      <c r="D86" s="11" t="s">
        <v>204</v>
      </c>
    </row>
    <row r="87" spans="1:4" ht="18" customHeight="1">
      <c r="A87" s="11"/>
      <c r="B87" s="48"/>
      <c r="C87" s="11"/>
      <c r="D87" s="11"/>
    </row>
    <row r="88" spans="1:4" ht="18" customHeight="1">
      <c r="A88" s="11"/>
      <c r="B88" s="48" t="s">
        <v>509</v>
      </c>
      <c r="C88" s="11" t="s">
        <v>241</v>
      </c>
      <c r="D88" s="11" t="s">
        <v>242</v>
      </c>
    </row>
    <row r="89" spans="1:4" ht="18" customHeight="1">
      <c r="A89" s="11"/>
      <c r="B89" s="48"/>
      <c r="C89" s="11" t="s">
        <v>294</v>
      </c>
      <c r="D89" s="11" t="s">
        <v>296</v>
      </c>
    </row>
    <row r="90" spans="1:4" ht="18" customHeight="1">
      <c r="A90" s="11"/>
      <c r="B90" s="48"/>
      <c r="C90" s="11" t="s">
        <v>294</v>
      </c>
      <c r="D90" s="11" t="s">
        <v>299</v>
      </c>
    </row>
    <row r="91" spans="1:4" ht="18" customHeight="1">
      <c r="A91" s="11"/>
      <c r="B91" s="48"/>
      <c r="C91" s="11" t="s">
        <v>294</v>
      </c>
      <c r="D91" s="11" t="s">
        <v>301</v>
      </c>
    </row>
    <row r="92" spans="1:4" ht="18" customHeight="1">
      <c r="A92" s="11"/>
      <c r="B92" s="48"/>
      <c r="C92" s="11"/>
      <c r="D92" s="11"/>
    </row>
    <row r="93" spans="1:4" ht="18" customHeight="1">
      <c r="A93" s="11"/>
      <c r="B93" s="48" t="s">
        <v>583</v>
      </c>
      <c r="C93" s="11" t="s">
        <v>352</v>
      </c>
      <c r="D93" s="11" t="s">
        <v>363</v>
      </c>
    </row>
    <row r="94" spans="1:4" ht="18" customHeight="1">
      <c r="A94" s="11"/>
      <c r="B94" s="48"/>
      <c r="C94" s="11"/>
      <c r="D94" s="11"/>
    </row>
    <row r="95" spans="1:4" ht="18" customHeight="1">
      <c r="A95" s="11">
        <f>+A68+1</f>
        <v>6</v>
      </c>
      <c r="B95" s="12" t="s">
        <v>73</v>
      </c>
      <c r="C95" s="11"/>
      <c r="D95" s="11"/>
    </row>
    <row r="96" spans="1:4" ht="18" customHeight="1">
      <c r="A96" s="11"/>
      <c r="B96" s="48" t="s">
        <v>74</v>
      </c>
      <c r="C96" s="11" t="s">
        <v>54</v>
      </c>
      <c r="D96" s="11" t="s">
        <v>75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145</v>
      </c>
      <c r="C98" s="11" t="s">
        <v>94</v>
      </c>
      <c r="D98" s="11" t="s">
        <v>98</v>
      </c>
    </row>
    <row r="99" spans="1:4" ht="18" customHeight="1">
      <c r="A99" s="11"/>
      <c r="B99" s="48"/>
      <c r="C99" s="11"/>
      <c r="D99" s="11"/>
    </row>
    <row r="100" spans="1:4" ht="18" customHeight="1">
      <c r="A100" s="11"/>
      <c r="B100" s="48" t="s">
        <v>246</v>
      </c>
      <c r="C100" s="11" t="s">
        <v>133</v>
      </c>
      <c r="D100" s="11" t="s">
        <v>134</v>
      </c>
    </row>
    <row r="101" spans="1:4" ht="18" customHeight="1">
      <c r="A101" s="11"/>
      <c r="B101" s="48"/>
      <c r="C101" s="11"/>
      <c r="D101" s="11"/>
    </row>
    <row r="102" spans="1:4" ht="18" customHeight="1">
      <c r="A102" s="11">
        <f>+A95+1</f>
        <v>7</v>
      </c>
      <c r="B102" s="12" t="s">
        <v>48</v>
      </c>
      <c r="C102" s="11"/>
      <c r="D102" s="11"/>
    </row>
    <row r="103" spans="1:4" ht="18" customHeight="1">
      <c r="A103" s="11"/>
      <c r="B103" s="48" t="s">
        <v>222</v>
      </c>
      <c r="C103" s="11" t="s">
        <v>163</v>
      </c>
      <c r="D103" s="11" t="s">
        <v>165</v>
      </c>
    </row>
    <row r="104" spans="1:4" ht="18" customHeight="1">
      <c r="A104" s="11"/>
      <c r="B104" s="48"/>
      <c r="C104" s="11" t="s">
        <v>163</v>
      </c>
      <c r="D104" s="11" t="s">
        <v>166</v>
      </c>
    </row>
    <row r="105" spans="1:4" ht="18" customHeight="1">
      <c r="A105" s="11"/>
      <c r="B105" s="48"/>
      <c r="C105" s="11"/>
      <c r="D105" s="11"/>
    </row>
    <row r="106" spans="1:4" ht="18" customHeight="1">
      <c r="A106" s="11"/>
      <c r="B106" s="48" t="s">
        <v>272</v>
      </c>
      <c r="C106" s="11" t="s">
        <v>211</v>
      </c>
      <c r="D106" s="11" t="s">
        <v>215</v>
      </c>
    </row>
    <row r="107" spans="1:4" ht="18" customHeight="1">
      <c r="A107" s="11"/>
      <c r="B107" s="48"/>
      <c r="C107" s="11" t="s">
        <v>211</v>
      </c>
      <c r="D107" s="11" t="s">
        <v>216</v>
      </c>
    </row>
    <row r="108" spans="1:4" ht="18" customHeight="1">
      <c r="A108" s="11"/>
      <c r="B108" s="48"/>
      <c r="C108" s="11" t="s">
        <v>211</v>
      </c>
      <c r="D108" s="11" t="s">
        <v>217</v>
      </c>
    </row>
    <row r="109" spans="1:4" ht="18" customHeight="1">
      <c r="A109" s="11"/>
      <c r="B109" s="48"/>
      <c r="C109" s="11"/>
      <c r="D109" s="11"/>
    </row>
    <row r="110" spans="1:4" ht="18" customHeight="1">
      <c r="A110" s="11"/>
      <c r="B110" s="48" t="s">
        <v>280</v>
      </c>
      <c r="C110" s="11" t="s">
        <v>224</v>
      </c>
      <c r="D110" s="11" t="s">
        <v>225</v>
      </c>
    </row>
    <row r="111" spans="1:4" ht="18" customHeight="1">
      <c r="A111" s="11"/>
      <c r="B111" s="48"/>
      <c r="C111" s="11" t="s">
        <v>224</v>
      </c>
      <c r="D111" s="11" t="s">
        <v>226</v>
      </c>
    </row>
    <row r="112" spans="1:4" ht="18" customHeight="1">
      <c r="A112" s="11"/>
      <c r="B112" s="48"/>
      <c r="C112" s="11"/>
      <c r="D112" s="11"/>
    </row>
    <row r="113" spans="1:4" ht="18" customHeight="1">
      <c r="A113" s="11"/>
      <c r="B113" s="48" t="s">
        <v>378</v>
      </c>
      <c r="C113" s="11" t="s">
        <v>252</v>
      </c>
      <c r="D113" s="11" t="s">
        <v>253</v>
      </c>
    </row>
    <row r="114" spans="1:4" ht="18" customHeight="1">
      <c r="A114" s="11"/>
      <c r="B114" s="48"/>
      <c r="C114" s="11" t="s">
        <v>252</v>
      </c>
      <c r="D114" s="11" t="s">
        <v>254</v>
      </c>
    </row>
    <row r="115" spans="1:4" ht="18" customHeight="1">
      <c r="A115" s="11"/>
      <c r="B115" s="48"/>
      <c r="C115" s="11" t="s">
        <v>252</v>
      </c>
      <c r="D115" s="11" t="s">
        <v>255</v>
      </c>
    </row>
    <row r="116" spans="1:4" ht="18" customHeight="1">
      <c r="A116" s="11"/>
      <c r="B116" s="48"/>
      <c r="C116" s="11"/>
      <c r="D116" s="11"/>
    </row>
    <row r="117" spans="1:4" ht="18" customHeight="1">
      <c r="A117" s="11"/>
      <c r="B117" s="48" t="s">
        <v>476</v>
      </c>
      <c r="C117" s="11" t="s">
        <v>273</v>
      </c>
      <c r="D117" s="11" t="s">
        <v>485</v>
      </c>
    </row>
    <row r="118" spans="1:4" ht="18" customHeight="1">
      <c r="A118" s="11"/>
      <c r="B118" s="48"/>
      <c r="C118" s="11" t="s">
        <v>487</v>
      </c>
      <c r="D118" s="11" t="s">
        <v>488</v>
      </c>
    </row>
    <row r="119" spans="1:4" ht="18" customHeight="1">
      <c r="A119" s="11"/>
      <c r="B119" s="48"/>
      <c r="C119" s="11" t="s">
        <v>487</v>
      </c>
      <c r="D119" s="11" t="s">
        <v>489</v>
      </c>
    </row>
    <row r="120" spans="1:4" ht="18" customHeight="1">
      <c r="A120" s="11"/>
      <c r="B120" s="48"/>
      <c r="C120" s="11" t="s">
        <v>487</v>
      </c>
      <c r="D120" s="11" t="s">
        <v>490</v>
      </c>
    </row>
    <row r="121" spans="1:4" ht="18" customHeight="1">
      <c r="A121" s="11"/>
      <c r="B121" s="48"/>
      <c r="C121" s="11" t="s">
        <v>487</v>
      </c>
      <c r="D121" s="11" t="s">
        <v>491</v>
      </c>
    </row>
    <row r="122" spans="1:4" ht="18" customHeight="1">
      <c r="A122" s="11"/>
      <c r="B122" s="48"/>
      <c r="C122" s="11"/>
      <c r="D122" s="11"/>
    </row>
    <row r="123" spans="1:4" ht="18" customHeight="1">
      <c r="A123" s="11"/>
      <c r="B123" s="48" t="s">
        <v>494</v>
      </c>
      <c r="C123" s="11" t="s">
        <v>317</v>
      </c>
      <c r="D123" s="11" t="s">
        <v>499</v>
      </c>
    </row>
    <row r="124" spans="1:4" ht="18" customHeight="1">
      <c r="A124" s="11"/>
      <c r="B124" s="48"/>
      <c r="C124" s="11"/>
      <c r="D124" s="11"/>
    </row>
    <row r="125" spans="1:4" ht="18" customHeight="1">
      <c r="A125" s="11"/>
      <c r="B125" s="48" t="s">
        <v>509</v>
      </c>
      <c r="C125" s="11" t="s">
        <v>352</v>
      </c>
      <c r="D125" s="11" t="s">
        <v>356</v>
      </c>
    </row>
    <row r="126" spans="1:4" ht="18" customHeight="1">
      <c r="A126" s="11"/>
      <c r="B126" s="48"/>
      <c r="C126" s="11"/>
      <c r="D126" s="11"/>
    </row>
    <row r="127" spans="1:4" ht="18" customHeight="1">
      <c r="A127" s="11"/>
      <c r="B127" s="48" t="s">
        <v>642</v>
      </c>
      <c r="C127" s="11" t="s">
        <v>406</v>
      </c>
      <c r="D127" s="11" t="s">
        <v>407</v>
      </c>
    </row>
    <row r="128" spans="1:4" ht="18" customHeight="1">
      <c r="A128" s="11"/>
      <c r="B128" s="48"/>
      <c r="C128" s="11"/>
      <c r="D128" s="11"/>
    </row>
    <row r="129" spans="1:4" ht="18" customHeight="1">
      <c r="A129" s="11">
        <f>+A102+1</f>
        <v>8</v>
      </c>
      <c r="B129" s="12" t="s">
        <v>88</v>
      </c>
      <c r="C129" s="11"/>
      <c r="D129" s="11"/>
    </row>
    <row r="130" spans="1:4" ht="18" customHeight="1">
      <c r="A130" s="11"/>
      <c r="B130" s="48" t="s">
        <v>89</v>
      </c>
      <c r="C130" s="11" t="s">
        <v>61</v>
      </c>
      <c r="D130" s="11" t="s">
        <v>62</v>
      </c>
    </row>
    <row r="131" spans="1:4" ht="18" customHeight="1">
      <c r="A131" s="11"/>
      <c r="B131" s="48"/>
      <c r="C131" s="11" t="s">
        <v>61</v>
      </c>
      <c r="D131" s="11" t="s">
        <v>63</v>
      </c>
    </row>
    <row r="132" spans="1:4" ht="18" customHeight="1">
      <c r="A132" s="11"/>
      <c r="B132" s="48"/>
      <c r="C132" s="11" t="s">
        <v>61</v>
      </c>
      <c r="D132" s="11" t="s">
        <v>64</v>
      </c>
    </row>
    <row r="133" spans="1:4" ht="18" customHeight="1">
      <c r="A133" s="11"/>
      <c r="B133" s="48"/>
      <c r="C133" s="11"/>
      <c r="D133" s="11"/>
    </row>
    <row r="134" spans="1:4" ht="18" customHeight="1">
      <c r="A134" s="11"/>
      <c r="B134" s="48" t="s">
        <v>96</v>
      </c>
      <c r="C134" s="11" t="s">
        <v>78</v>
      </c>
      <c r="D134" s="11" t="s">
        <v>79</v>
      </c>
    </row>
    <row r="135" spans="1:4" ht="18" customHeight="1">
      <c r="A135" s="11"/>
      <c r="B135" s="48"/>
      <c r="C135" s="11" t="s">
        <v>78</v>
      </c>
      <c r="D135" s="11" t="s">
        <v>80</v>
      </c>
    </row>
    <row r="136" spans="1:4" ht="18" customHeight="1">
      <c r="A136" s="11"/>
      <c r="B136" s="48"/>
      <c r="C136" s="11" t="s">
        <v>78</v>
      </c>
      <c r="D136" s="11" t="s">
        <v>81</v>
      </c>
    </row>
    <row r="137" spans="1:4" ht="18" customHeight="1">
      <c r="A137" s="11"/>
      <c r="B137" s="48"/>
      <c r="C137" s="11" t="s">
        <v>83</v>
      </c>
      <c r="D137" s="11" t="s">
        <v>84</v>
      </c>
    </row>
    <row r="138" spans="1:4" ht="18" customHeight="1">
      <c r="A138" s="11"/>
      <c r="B138" s="48"/>
      <c r="C138" s="11"/>
      <c r="D138" s="11"/>
    </row>
    <row r="139" spans="1:4" ht="18" customHeight="1">
      <c r="A139" s="11"/>
      <c r="B139" s="48" t="s">
        <v>115</v>
      </c>
      <c r="C139" s="11" t="s">
        <v>90</v>
      </c>
      <c r="D139" s="11" t="s">
        <v>91</v>
      </c>
    </row>
    <row r="140" spans="1:4" ht="18" customHeight="1">
      <c r="A140" s="11"/>
      <c r="B140" s="48"/>
      <c r="C140" s="11" t="s">
        <v>90</v>
      </c>
      <c r="D140" s="11" t="s">
        <v>92</v>
      </c>
    </row>
    <row r="141" spans="1:4" ht="18" customHeight="1">
      <c r="A141" s="11"/>
      <c r="B141" s="48"/>
      <c r="C141" s="11" t="s">
        <v>90</v>
      </c>
      <c r="D141" s="11" t="s">
        <v>93</v>
      </c>
    </row>
    <row r="142" spans="1:4" ht="18" customHeight="1">
      <c r="A142" s="11"/>
      <c r="B142" s="48"/>
      <c r="C142" s="11"/>
      <c r="D142" s="11"/>
    </row>
    <row r="143" spans="1:4" ht="18" customHeight="1">
      <c r="A143" s="11"/>
      <c r="B143" s="48" t="s">
        <v>144</v>
      </c>
      <c r="C143" s="11" t="s">
        <v>94</v>
      </c>
      <c r="D143" s="11" t="s">
        <v>95</v>
      </c>
    </row>
    <row r="144" spans="1:4" ht="18" customHeight="1">
      <c r="A144" s="11"/>
      <c r="B144" s="48"/>
      <c r="C144" s="11" t="s">
        <v>100</v>
      </c>
      <c r="D144" s="11" t="s">
        <v>101</v>
      </c>
    </row>
    <row r="145" spans="1:4" ht="18" customHeight="1">
      <c r="A145" s="11"/>
      <c r="B145" s="48"/>
      <c r="C145" s="11" t="s">
        <v>100</v>
      </c>
      <c r="D145" s="11" t="s">
        <v>102</v>
      </c>
    </row>
    <row r="146" spans="1:4" ht="18" customHeight="1">
      <c r="A146" s="11"/>
      <c r="B146" s="48"/>
      <c r="C146" s="11" t="s">
        <v>100</v>
      </c>
      <c r="D146" s="11" t="s">
        <v>103</v>
      </c>
    </row>
    <row r="147" spans="1:4" ht="18" customHeight="1">
      <c r="A147" s="11"/>
      <c r="B147" s="48"/>
      <c r="C147" s="11"/>
      <c r="D147" s="11"/>
    </row>
    <row r="148" spans="1:4" ht="18" customHeight="1">
      <c r="A148" s="11"/>
      <c r="B148" s="48" t="s">
        <v>144</v>
      </c>
      <c r="C148" s="11" t="s">
        <v>108</v>
      </c>
      <c r="D148" s="11" t="s">
        <v>109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222</v>
      </c>
      <c r="C150" s="11" t="s">
        <v>113</v>
      </c>
      <c r="D150" s="11" t="s">
        <v>114</v>
      </c>
    </row>
    <row r="151" spans="1:4" ht="18" customHeight="1">
      <c r="A151" s="11"/>
      <c r="B151" s="48"/>
      <c r="C151" s="11" t="s">
        <v>128</v>
      </c>
      <c r="D151" s="11" t="s">
        <v>129</v>
      </c>
    </row>
    <row r="152" spans="1:4" ht="18" customHeight="1">
      <c r="A152" s="11"/>
      <c r="B152" s="48"/>
      <c r="C152" s="11" t="s">
        <v>128</v>
      </c>
      <c r="D152" s="11" t="s">
        <v>130</v>
      </c>
    </row>
    <row r="153" spans="1:4" ht="18" customHeight="1">
      <c r="A153" s="11"/>
      <c r="B153" s="48"/>
      <c r="C153" s="11" t="s">
        <v>128</v>
      </c>
      <c r="D153" s="11" t="s">
        <v>131</v>
      </c>
    </row>
    <row r="154" spans="1:4" ht="18" customHeight="1">
      <c r="A154" s="11"/>
      <c r="B154" s="48"/>
      <c r="C154" s="11"/>
      <c r="D154" s="11"/>
    </row>
    <row r="155" spans="1:4" ht="18" customHeight="1">
      <c r="A155" s="11"/>
      <c r="B155" s="48" t="s">
        <v>221</v>
      </c>
      <c r="C155" s="11" t="s">
        <v>133</v>
      </c>
      <c r="D155" s="11" t="s">
        <v>135</v>
      </c>
    </row>
    <row r="156" spans="1:4" ht="18" customHeight="1">
      <c r="A156" s="11"/>
      <c r="B156" s="48"/>
      <c r="C156" s="11" t="s">
        <v>140</v>
      </c>
      <c r="D156" s="11" t="s">
        <v>142</v>
      </c>
    </row>
    <row r="157" spans="1:4" ht="18" customHeight="1">
      <c r="A157" s="11"/>
      <c r="B157" s="48"/>
      <c r="C157" s="11" t="s">
        <v>150</v>
      </c>
      <c r="D157" s="11" t="s">
        <v>151</v>
      </c>
    </row>
    <row r="158" spans="1:4" ht="18" customHeight="1">
      <c r="A158" s="11"/>
      <c r="B158" s="48"/>
      <c r="C158" s="11" t="s">
        <v>150</v>
      </c>
      <c r="D158" s="11" t="s">
        <v>152</v>
      </c>
    </row>
    <row r="159" spans="1:4" ht="18" customHeight="1">
      <c r="A159" s="11"/>
      <c r="B159" s="48"/>
      <c r="C159" s="11" t="s">
        <v>150</v>
      </c>
      <c r="D159" s="11" t="s">
        <v>153</v>
      </c>
    </row>
    <row r="160" spans="1:4" ht="18" customHeight="1">
      <c r="A160" s="11"/>
      <c r="B160" s="48"/>
      <c r="C160" s="11" t="s">
        <v>163</v>
      </c>
      <c r="D160" s="11" t="s">
        <v>171</v>
      </c>
    </row>
    <row r="161" spans="1:4" ht="18" customHeight="1">
      <c r="A161" s="11"/>
      <c r="B161" s="48"/>
      <c r="C161" s="11"/>
      <c r="D161" s="11"/>
    </row>
    <row r="162" spans="1:4" ht="18" customHeight="1">
      <c r="A162" s="11"/>
      <c r="B162" s="48" t="s">
        <v>348</v>
      </c>
      <c r="C162" s="11" t="s">
        <v>189</v>
      </c>
      <c r="D162" s="11" t="s">
        <v>192</v>
      </c>
    </row>
    <row r="163" spans="1:4" ht="18" customHeight="1">
      <c r="A163" s="11"/>
      <c r="B163" s="48"/>
      <c r="C163" s="11" t="s">
        <v>189</v>
      </c>
      <c r="D163" s="11" t="s">
        <v>193</v>
      </c>
    </row>
    <row r="164" spans="1:4" ht="18" customHeight="1">
      <c r="A164" s="11"/>
      <c r="B164" s="48"/>
      <c r="C164" s="11" t="s">
        <v>189</v>
      </c>
      <c r="D164" s="11" t="s">
        <v>194</v>
      </c>
    </row>
    <row r="165" spans="1:4" ht="18" customHeight="1">
      <c r="A165" s="11"/>
      <c r="B165" s="48"/>
      <c r="C165" s="11"/>
      <c r="D165" s="11"/>
    </row>
    <row r="166" spans="1:4" ht="18" customHeight="1">
      <c r="A166" s="11"/>
      <c r="B166" s="48" t="s">
        <v>377</v>
      </c>
      <c r="C166" s="11" t="s">
        <v>211</v>
      </c>
      <c r="D166" s="11" t="s">
        <v>218</v>
      </c>
    </row>
    <row r="167" spans="1:4" ht="18" customHeight="1">
      <c r="A167" s="11"/>
      <c r="B167" s="48"/>
      <c r="C167" s="11"/>
      <c r="D167" s="11"/>
    </row>
    <row r="168" spans="1:4" ht="18" customHeight="1">
      <c r="A168" s="11"/>
      <c r="B168" s="48" t="s">
        <v>476</v>
      </c>
      <c r="C168" s="11" t="s">
        <v>227</v>
      </c>
      <c r="D168" s="11" t="s">
        <v>477</v>
      </c>
    </row>
    <row r="169" spans="1:4" ht="18" customHeight="1">
      <c r="A169" s="11"/>
      <c r="B169" s="48"/>
      <c r="C169" s="11"/>
      <c r="D169" s="11"/>
    </row>
    <row r="170" spans="1:4" ht="18" customHeight="1">
      <c r="A170" s="11"/>
      <c r="B170" s="48" t="s">
        <v>478</v>
      </c>
      <c r="C170" s="11" t="s">
        <v>241</v>
      </c>
      <c r="D170" s="11" t="s">
        <v>473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/>
      <c r="B172" s="48" t="s">
        <v>581</v>
      </c>
      <c r="C172" s="11" t="s">
        <v>252</v>
      </c>
      <c r="D172" s="11" t="s">
        <v>256</v>
      </c>
    </row>
    <row r="173" spans="1:4" ht="18" customHeight="1">
      <c r="A173" s="11"/>
      <c r="B173" s="48"/>
      <c r="C173" s="11"/>
      <c r="D173" s="11"/>
    </row>
    <row r="174" spans="1:4" ht="18" customHeight="1">
      <c r="A174" s="11">
        <f>+A129+1</f>
        <v>9</v>
      </c>
      <c r="B174" s="12" t="s">
        <v>87</v>
      </c>
      <c r="C174" s="11"/>
      <c r="D174" s="11"/>
    </row>
    <row r="175" spans="1:4" ht="18" customHeight="1">
      <c r="A175" s="11"/>
      <c r="B175" s="48" t="s">
        <v>162</v>
      </c>
      <c r="C175" s="11" t="s">
        <v>147</v>
      </c>
      <c r="D175" s="11" t="s">
        <v>148</v>
      </c>
    </row>
    <row r="176" spans="1:4" ht="18" customHeight="1">
      <c r="A176" s="11"/>
      <c r="B176" s="48"/>
      <c r="C176" s="11" t="s">
        <v>147</v>
      </c>
      <c r="D176" s="11" t="s">
        <v>149</v>
      </c>
    </row>
    <row r="177" spans="1:4" ht="18" customHeight="1">
      <c r="A177" s="11"/>
      <c r="B177" s="48"/>
      <c r="C177" s="11"/>
      <c r="D177" s="11"/>
    </row>
    <row r="178" spans="1:4" ht="18" customHeight="1">
      <c r="A178" s="11"/>
      <c r="B178" s="48" t="s">
        <v>510</v>
      </c>
      <c r="C178" s="11" t="s">
        <v>383</v>
      </c>
      <c r="D178" s="11" t="s">
        <v>385</v>
      </c>
    </row>
    <row r="179" spans="1:4" ht="18" customHeight="1">
      <c r="A179" s="11"/>
      <c r="B179" s="48"/>
      <c r="C179" s="11" t="s">
        <v>383</v>
      </c>
      <c r="D179" s="11" t="s">
        <v>386</v>
      </c>
    </row>
    <row r="180" spans="1:4" ht="18" customHeight="1">
      <c r="A180" s="11"/>
      <c r="B180" s="48"/>
      <c r="C180" s="11"/>
      <c r="D180" s="11"/>
    </row>
    <row r="181" spans="1:4" ht="18" customHeight="1">
      <c r="A181" s="11">
        <f>+A174+1</f>
        <v>10</v>
      </c>
      <c r="B181" s="12" t="s">
        <v>43</v>
      </c>
      <c r="C181" s="11" t="s">
        <v>119</v>
      </c>
      <c r="D181" s="11" t="s">
        <v>120</v>
      </c>
    </row>
    <row r="182" spans="1:4" ht="18" customHeight="1">
      <c r="A182" s="11"/>
      <c r="B182" s="48" t="s">
        <v>161</v>
      </c>
      <c r="C182" s="11" t="s">
        <v>123</v>
      </c>
      <c r="D182" s="11" t="s">
        <v>124</v>
      </c>
    </row>
    <row r="183" spans="1:4" ht="18" customHeight="1">
      <c r="A183" s="11"/>
      <c r="B183" s="48"/>
      <c r="C183" s="11"/>
      <c r="D183" s="11"/>
    </row>
    <row r="184" spans="1:4" ht="18" customHeight="1">
      <c r="A184" s="11"/>
      <c r="B184" s="48"/>
      <c r="C184" s="11"/>
      <c r="D184" s="11"/>
    </row>
    <row r="185" spans="1:4" ht="18" customHeight="1">
      <c r="A185" s="11">
        <f>+A181+1</f>
        <v>11</v>
      </c>
      <c r="B185" s="12" t="s">
        <v>105</v>
      </c>
      <c r="C185" s="11"/>
      <c r="D185" s="11"/>
    </row>
    <row r="186" spans="1:4" ht="18" customHeight="1">
      <c r="A186" s="11"/>
      <c r="B186" s="48" t="s">
        <v>121</v>
      </c>
      <c r="C186" s="11" t="s">
        <v>122</v>
      </c>
      <c r="D186" s="11" t="s">
        <v>104</v>
      </c>
    </row>
    <row r="187" spans="1:4" ht="18" customHeight="1">
      <c r="A187" s="11"/>
      <c r="B187" s="12"/>
      <c r="C187" s="11" t="s">
        <v>122</v>
      </c>
      <c r="D187" s="11" t="s">
        <v>106</v>
      </c>
    </row>
    <row r="188" spans="1:4" ht="18" customHeight="1">
      <c r="A188" s="11"/>
      <c r="B188" s="12"/>
      <c r="C188" s="11"/>
      <c r="D188" s="11"/>
    </row>
    <row r="189" spans="1:4" ht="18" customHeight="1">
      <c r="A189" s="11"/>
      <c r="B189" s="48" t="s">
        <v>249</v>
      </c>
      <c r="C189" s="11" t="s">
        <v>198</v>
      </c>
      <c r="D189" s="11" t="s">
        <v>199</v>
      </c>
    </row>
    <row r="190" spans="1:4" ht="18" customHeight="1">
      <c r="A190" s="11"/>
      <c r="B190" s="12"/>
      <c r="C190" s="11" t="s">
        <v>198</v>
      </c>
      <c r="D190" s="11" t="s">
        <v>200</v>
      </c>
    </row>
    <row r="191" spans="1:4" ht="18" customHeight="1">
      <c r="A191" s="11"/>
      <c r="B191" s="12"/>
      <c r="C191" s="11"/>
      <c r="D191" s="11"/>
    </row>
    <row r="192" spans="1:4" ht="18" customHeight="1">
      <c r="A192" s="11">
        <f>+A185+1</f>
        <v>12</v>
      </c>
      <c r="B192" s="12" t="s">
        <v>381</v>
      </c>
      <c r="C192" s="11"/>
      <c r="D192" s="11"/>
    </row>
    <row r="193" spans="1:4" ht="18" customHeight="1">
      <c r="A193" s="11"/>
      <c r="B193" s="12" t="s">
        <v>380</v>
      </c>
      <c r="C193" s="11" t="s">
        <v>97</v>
      </c>
      <c r="D193" s="11" t="s">
        <v>143</v>
      </c>
    </row>
    <row r="194" spans="1:4" ht="18" customHeight="1">
      <c r="A194" s="11"/>
      <c r="B194" s="12"/>
      <c r="C194" s="11"/>
      <c r="D194" s="11"/>
    </row>
    <row r="195" spans="1:4" ht="18" customHeight="1">
      <c r="A195" s="11">
        <f>+A192+1</f>
        <v>13</v>
      </c>
      <c r="B195" s="12" t="s">
        <v>127</v>
      </c>
      <c r="C195" s="11"/>
      <c r="D195" s="11"/>
    </row>
    <row r="196" spans="1:4" ht="18" customHeight="1">
      <c r="A196" s="11"/>
      <c r="B196" s="12" t="s">
        <v>160</v>
      </c>
      <c r="C196" s="11" t="s">
        <v>125</v>
      </c>
      <c r="D196" s="11" t="s">
        <v>126</v>
      </c>
    </row>
    <row r="197" spans="1:4" ht="18" customHeight="1">
      <c r="A197" s="11"/>
      <c r="B197" s="12"/>
      <c r="C197" s="11"/>
      <c r="D197" s="11"/>
    </row>
    <row r="198" spans="1:4" ht="18" customHeight="1">
      <c r="A198" s="11">
        <f>+A195+1</f>
        <v>14</v>
      </c>
      <c r="B198" s="12" t="s">
        <v>44</v>
      </c>
      <c r="C198" s="11"/>
      <c r="D198" s="11"/>
    </row>
    <row r="199" spans="1:4" ht="18" customHeight="1">
      <c r="A199" s="11"/>
      <c r="B199" s="48" t="s">
        <v>537</v>
      </c>
      <c r="C199" s="11" t="s">
        <v>317</v>
      </c>
      <c r="D199" s="11" t="s">
        <v>318</v>
      </c>
    </row>
    <row r="200" spans="1:4" ht="18" customHeight="1">
      <c r="A200" s="11"/>
      <c r="B200" s="12"/>
      <c r="C200" s="11"/>
      <c r="D200" s="11"/>
    </row>
    <row r="201" spans="1:4" ht="18" customHeight="1">
      <c r="A201" s="11">
        <f>+A198+1</f>
        <v>15</v>
      </c>
      <c r="B201" s="12" t="s">
        <v>230</v>
      </c>
      <c r="C201" s="11"/>
      <c r="D201" s="11"/>
    </row>
    <row r="202" spans="1:4" ht="18" customHeight="1">
      <c r="A202" s="11"/>
      <c r="B202" s="48" t="s">
        <v>231</v>
      </c>
      <c r="C202" s="11" t="s">
        <v>172</v>
      </c>
      <c r="D202" s="11" t="s">
        <v>173</v>
      </c>
    </row>
    <row r="203" spans="1:4" ht="18" customHeight="1">
      <c r="A203" s="11"/>
      <c r="B203" s="48"/>
      <c r="C203" s="11"/>
      <c r="D203" s="11"/>
    </row>
    <row r="204" spans="1:4" ht="18" customHeight="1">
      <c r="A204" s="11"/>
      <c r="B204" s="48" t="s">
        <v>249</v>
      </c>
      <c r="C204" s="11" t="s">
        <v>179</v>
      </c>
      <c r="D204" s="11" t="s">
        <v>180</v>
      </c>
    </row>
    <row r="205" spans="1:4" ht="18" customHeight="1">
      <c r="A205" s="11"/>
      <c r="B205" s="48"/>
      <c r="C205" s="11"/>
      <c r="D205" s="11"/>
    </row>
    <row r="206" spans="1:4" ht="18" customHeight="1">
      <c r="A206" s="11"/>
      <c r="B206" s="48" t="s">
        <v>585</v>
      </c>
      <c r="C206" s="11" t="s">
        <v>586</v>
      </c>
      <c r="D206" s="11" t="s">
        <v>461</v>
      </c>
    </row>
    <row r="207" spans="1:4" ht="18" customHeight="1">
      <c r="A207" s="11"/>
      <c r="B207" s="48"/>
      <c r="C207" s="11"/>
      <c r="D207" s="11"/>
    </row>
    <row r="208" spans="1:4" ht="18" customHeight="1">
      <c r="A208" s="11">
        <f>+A201+1</f>
        <v>16</v>
      </c>
      <c r="B208" s="12" t="s">
        <v>30</v>
      </c>
      <c r="C208" s="11"/>
      <c r="D208" s="11"/>
    </row>
    <row r="209" spans="1:4" ht="18" customHeight="1">
      <c r="A209" s="11"/>
      <c r="B209" s="48" t="s">
        <v>246</v>
      </c>
      <c r="C209" s="11" t="s">
        <v>128</v>
      </c>
      <c r="D209" s="11" t="s">
        <v>132</v>
      </c>
    </row>
    <row r="210" spans="1:4" ht="18" customHeight="1">
      <c r="A210" s="11"/>
      <c r="B210" s="12"/>
      <c r="C210" s="11"/>
      <c r="D210" s="11"/>
    </row>
    <row r="211" spans="1:4" ht="18" customHeight="1">
      <c r="A211" s="11"/>
      <c r="B211" s="48" t="s">
        <v>247</v>
      </c>
      <c r="C211" s="11" t="s">
        <v>138</v>
      </c>
      <c r="D211" s="11" t="s">
        <v>139</v>
      </c>
    </row>
    <row r="212" spans="1:4" ht="18" customHeight="1">
      <c r="A212" s="11"/>
      <c r="B212" s="48"/>
      <c r="C212" s="11"/>
      <c r="D212" s="11"/>
    </row>
    <row r="213" spans="1:4" ht="18" customHeight="1">
      <c r="A213" s="11"/>
      <c r="B213" s="48" t="s">
        <v>536</v>
      </c>
      <c r="C213" s="11" t="s">
        <v>273</v>
      </c>
      <c r="D213" s="11" t="s">
        <v>274</v>
      </c>
    </row>
    <row r="214" spans="1:4" ht="18" customHeight="1">
      <c r="A214" s="11"/>
      <c r="B214" s="48"/>
      <c r="C214" s="11"/>
      <c r="D214" s="11"/>
    </row>
    <row r="215" spans="1:4" ht="18" customHeight="1">
      <c r="A215" s="11"/>
      <c r="B215" s="48" t="s">
        <v>582</v>
      </c>
      <c r="C215" s="11" t="s">
        <v>294</v>
      </c>
      <c r="D215" s="11" t="s">
        <v>314</v>
      </c>
    </row>
    <row r="216" spans="1:4" ht="18" customHeight="1">
      <c r="A216" s="11"/>
      <c r="B216" s="48"/>
      <c r="C216" s="11"/>
      <c r="D216" s="11"/>
    </row>
    <row r="217" spans="1:4" ht="18" customHeight="1">
      <c r="A217" s="11">
        <f>+A208+1</f>
        <v>17</v>
      </c>
      <c r="B217" s="12" t="s">
        <v>197</v>
      </c>
      <c r="C217" s="11"/>
      <c r="D217" s="11"/>
    </row>
    <row r="218" spans="1:4" ht="18" customHeight="1">
      <c r="A218" s="11"/>
      <c r="B218" s="48" t="s">
        <v>250</v>
      </c>
      <c r="C218" s="11" t="s">
        <v>195</v>
      </c>
      <c r="D218" s="11" t="s">
        <v>196</v>
      </c>
    </row>
    <row r="219" spans="1:4" ht="18" customHeight="1">
      <c r="A219" s="11"/>
      <c r="B219" s="48"/>
      <c r="C219" s="11"/>
      <c r="D219" s="11"/>
    </row>
    <row r="220" spans="1:4" ht="18" customHeight="1">
      <c r="A220" s="11"/>
      <c r="B220" s="48" t="s">
        <v>348</v>
      </c>
      <c r="C220" s="11" t="s">
        <v>252</v>
      </c>
      <c r="D220" s="11" t="s">
        <v>257</v>
      </c>
    </row>
    <row r="221" spans="1:4" ht="18" customHeight="1">
      <c r="A221" s="11"/>
      <c r="B221" s="48"/>
      <c r="C221" s="11"/>
      <c r="D221" s="11"/>
    </row>
    <row r="222" spans="1:4" ht="18" customHeight="1">
      <c r="A222" s="11">
        <f>+A217+1</f>
        <v>18</v>
      </c>
      <c r="B222" s="12" t="s">
        <v>25</v>
      </c>
      <c r="C222" s="11"/>
      <c r="D222" s="11"/>
    </row>
    <row r="223" spans="1:4" ht="18" customHeight="1">
      <c r="A223" s="11"/>
      <c r="B223" s="48" t="s">
        <v>279</v>
      </c>
      <c r="C223" s="11" t="s">
        <v>175</v>
      </c>
      <c r="D223" s="11" t="s">
        <v>176</v>
      </c>
    </row>
    <row r="224" spans="1:4" ht="18" customHeight="1">
      <c r="A224" s="11"/>
      <c r="B224" s="12"/>
      <c r="C224" s="11" t="s">
        <v>175</v>
      </c>
      <c r="D224" s="11" t="s">
        <v>177</v>
      </c>
    </row>
    <row r="225" spans="1:4" ht="18" customHeight="1">
      <c r="A225" s="11"/>
      <c r="B225" s="12"/>
      <c r="C225" s="11"/>
      <c r="D225" s="11"/>
    </row>
    <row r="226" spans="1:4" ht="18" customHeight="1">
      <c r="A226" s="11"/>
      <c r="B226" s="48" t="s">
        <v>580</v>
      </c>
      <c r="C226" s="11" t="s">
        <v>227</v>
      </c>
      <c r="D226" s="11" t="s">
        <v>235</v>
      </c>
    </row>
    <row r="227" spans="1:4" ht="18" customHeight="1">
      <c r="A227" s="11"/>
      <c r="B227" s="12"/>
      <c r="C227" s="11" t="s">
        <v>227</v>
      </c>
      <c r="D227" s="11" t="s">
        <v>236</v>
      </c>
    </row>
    <row r="228" spans="1:4" ht="18" customHeight="1">
      <c r="A228" s="11"/>
      <c r="B228" s="12"/>
      <c r="C228" s="11"/>
      <c r="D228" s="11"/>
    </row>
    <row r="229" spans="1:4" ht="18" customHeight="1">
      <c r="A229" s="11">
        <f>+A222+1</f>
        <v>19</v>
      </c>
      <c r="B229" s="12" t="s">
        <v>261</v>
      </c>
      <c r="C229" s="11"/>
      <c r="D229" s="11"/>
    </row>
    <row r="230" spans="1:4" ht="18" customHeight="1">
      <c r="A230" s="11"/>
      <c r="B230" s="12" t="s">
        <v>349</v>
      </c>
      <c r="C230" s="11" t="s">
        <v>259</v>
      </c>
      <c r="D230" s="11" t="s">
        <v>260</v>
      </c>
    </row>
    <row r="231" spans="1:4" ht="18" customHeight="1">
      <c r="A231" s="11"/>
      <c r="B231" s="12"/>
      <c r="C231" s="11"/>
      <c r="D231" s="11"/>
    </row>
    <row r="232" spans="1:4" ht="18" customHeight="1">
      <c r="A232" s="11"/>
      <c r="B232" s="12" t="s">
        <v>379</v>
      </c>
      <c r="C232" s="11" t="s">
        <v>294</v>
      </c>
      <c r="D232" s="11" t="s">
        <v>295</v>
      </c>
    </row>
    <row r="233" spans="1:4" ht="18" customHeight="1">
      <c r="A233" s="11"/>
      <c r="B233" s="12"/>
      <c r="C233" s="11"/>
      <c r="D233" s="11"/>
    </row>
    <row r="234" spans="1:4" ht="18" customHeight="1">
      <c r="A234" s="11"/>
      <c r="B234" s="12" t="s">
        <v>503</v>
      </c>
      <c r="C234" s="11" t="s">
        <v>383</v>
      </c>
      <c r="D234" s="11" t="s">
        <v>504</v>
      </c>
    </row>
    <row r="235" spans="1:4" ht="18" customHeight="1">
      <c r="A235" s="11"/>
      <c r="B235" s="12"/>
      <c r="C235" s="11" t="s">
        <v>383</v>
      </c>
      <c r="D235" s="11" t="s">
        <v>505</v>
      </c>
    </row>
    <row r="236" spans="1:4" ht="18" customHeight="1">
      <c r="A236" s="11"/>
      <c r="B236" s="12"/>
      <c r="C236" s="11" t="s">
        <v>383</v>
      </c>
      <c r="D236" s="11" t="s">
        <v>506</v>
      </c>
    </row>
    <row r="237" spans="1:4" ht="18" customHeight="1">
      <c r="A237" s="11"/>
      <c r="B237" s="12"/>
      <c r="C237" s="11" t="s">
        <v>383</v>
      </c>
      <c r="D237" s="11" t="s">
        <v>507</v>
      </c>
    </row>
    <row r="238" spans="1:4" ht="18" customHeight="1">
      <c r="A238" s="11"/>
      <c r="B238" s="12"/>
      <c r="C238" s="11"/>
      <c r="D238" s="11"/>
    </row>
    <row r="239" spans="1:4" ht="18" customHeight="1">
      <c r="A239" s="11"/>
      <c r="B239" s="12" t="s">
        <v>581</v>
      </c>
      <c r="C239" s="11" t="s">
        <v>406</v>
      </c>
      <c r="D239" s="11" t="s">
        <v>411</v>
      </c>
    </row>
    <row r="240" spans="1:4" ht="18" customHeight="1">
      <c r="A240" s="11"/>
      <c r="B240" s="12"/>
      <c r="C240" s="11"/>
      <c r="D240" s="11"/>
    </row>
    <row r="241" spans="1:4" ht="18" customHeight="1">
      <c r="A241" s="11"/>
      <c r="B241" s="12" t="s">
        <v>642</v>
      </c>
      <c r="C241" s="11" t="s">
        <v>522</v>
      </c>
      <c r="D241" s="11" t="s">
        <v>525</v>
      </c>
    </row>
    <row r="242" spans="1:4" ht="18" customHeight="1">
      <c r="A242" s="11"/>
      <c r="B242" s="12"/>
      <c r="C242" s="11" t="s">
        <v>522</v>
      </c>
      <c r="D242" s="11" t="s">
        <v>526</v>
      </c>
    </row>
    <row r="243" spans="1:4" ht="18" customHeight="1">
      <c r="A243" s="11"/>
      <c r="B243" s="12"/>
      <c r="C243" s="11" t="s">
        <v>522</v>
      </c>
      <c r="D243" s="11" t="s">
        <v>527</v>
      </c>
    </row>
    <row r="244" spans="1:4" ht="18" customHeight="1">
      <c r="A244" s="11"/>
      <c r="B244" s="12"/>
      <c r="C244" s="11" t="s">
        <v>522</v>
      </c>
      <c r="D244" s="11" t="s">
        <v>528</v>
      </c>
    </row>
    <row r="245" spans="1:4" ht="18" customHeight="1">
      <c r="A245" s="11"/>
      <c r="B245" s="12"/>
      <c r="C245" s="11"/>
      <c r="D245" s="11"/>
    </row>
    <row r="246" spans="1:4" ht="18" customHeight="1">
      <c r="A246" s="11">
        <f>+A229+1</f>
        <v>20</v>
      </c>
      <c r="B246" s="12" t="s">
        <v>187</v>
      </c>
      <c r="C246" s="11"/>
      <c r="D246" s="11"/>
    </row>
    <row r="247" spans="1:4" ht="18" customHeight="1">
      <c r="A247" s="11"/>
      <c r="B247" s="48" t="s">
        <v>375</v>
      </c>
      <c r="C247" s="11" t="s">
        <v>185</v>
      </c>
      <c r="D247" s="11" t="s">
        <v>186</v>
      </c>
    </row>
    <row r="248" spans="1:4" ht="18" customHeight="1">
      <c r="A248" s="11"/>
      <c r="B248" s="12"/>
      <c r="C248" s="11" t="s">
        <v>185</v>
      </c>
      <c r="D248" s="11" t="s">
        <v>188</v>
      </c>
    </row>
    <row r="249" spans="1:4" ht="18" customHeight="1">
      <c r="A249" s="11"/>
      <c r="B249" s="12"/>
      <c r="C249" s="11" t="s">
        <v>211</v>
      </c>
      <c r="D249" s="11" t="s">
        <v>219</v>
      </c>
    </row>
    <row r="250" spans="1:4" ht="18" customHeight="1">
      <c r="A250" s="11"/>
      <c r="B250" s="12"/>
      <c r="C250" s="11" t="s">
        <v>227</v>
      </c>
      <c r="D250" s="11" t="s">
        <v>233</v>
      </c>
    </row>
    <row r="251" spans="1:4" ht="18" customHeight="1">
      <c r="A251" s="11"/>
      <c r="B251" s="12"/>
      <c r="C251" s="11"/>
      <c r="D251" s="11"/>
    </row>
    <row r="252" spans="1:4" ht="18" customHeight="1">
      <c r="A252" s="11">
        <f>+A246+1</f>
        <v>21</v>
      </c>
      <c r="B252" s="12" t="s">
        <v>31</v>
      </c>
      <c r="C252" s="11"/>
      <c r="D252" s="11"/>
    </row>
    <row r="253" spans="1:4" ht="18" customHeight="1">
      <c r="A253" s="11"/>
      <c r="B253" s="48" t="s">
        <v>376</v>
      </c>
      <c r="C253" s="11" t="s">
        <v>211</v>
      </c>
      <c r="D253" s="11" t="s">
        <v>212</v>
      </c>
    </row>
    <row r="254" spans="1:4" ht="18" customHeight="1">
      <c r="A254" s="11"/>
      <c r="B254" s="48"/>
      <c r="C254" s="11"/>
      <c r="D254" s="11"/>
    </row>
    <row r="255" spans="1:4" ht="18" customHeight="1">
      <c r="A255" s="11"/>
      <c r="B255" s="48" t="s">
        <v>494</v>
      </c>
      <c r="C255" s="11" t="s">
        <v>487</v>
      </c>
      <c r="D255" s="11" t="s">
        <v>495</v>
      </c>
    </row>
    <row r="256" spans="1:4" ht="18" customHeight="1">
      <c r="A256" s="11"/>
      <c r="B256" s="48"/>
      <c r="C256" s="11"/>
      <c r="D256" s="11"/>
    </row>
    <row r="257" spans="1:4" ht="18" customHeight="1">
      <c r="A257" s="11"/>
      <c r="B257" s="48" t="s">
        <v>581</v>
      </c>
      <c r="C257" s="11" t="s">
        <v>406</v>
      </c>
      <c r="D257" s="11" t="s">
        <v>410</v>
      </c>
    </row>
    <row r="258" spans="1:4" ht="18" customHeight="1">
      <c r="A258" s="11"/>
      <c r="B258" s="48"/>
      <c r="C258" s="11"/>
      <c r="D258" s="11"/>
    </row>
    <row r="259" spans="1:4" ht="18" customHeight="1">
      <c r="A259" s="11">
        <f>+A252+1</f>
        <v>22</v>
      </c>
      <c r="B259" s="12" t="s">
        <v>86</v>
      </c>
      <c r="C259" s="11"/>
      <c r="D259" s="11"/>
    </row>
    <row r="260" spans="1:4" ht="18" customHeight="1">
      <c r="A260" s="11"/>
      <c r="B260" s="48" t="s">
        <v>497</v>
      </c>
      <c r="C260" s="11" t="s">
        <v>294</v>
      </c>
      <c r="D260" s="11" t="s">
        <v>498</v>
      </c>
    </row>
    <row r="261" spans="1:4" ht="18" customHeight="1">
      <c r="A261" s="11"/>
      <c r="B261" s="48"/>
      <c r="C261" s="11"/>
      <c r="D261" s="11"/>
    </row>
    <row r="262" spans="1:4" ht="18" customHeight="1">
      <c r="A262" s="11"/>
      <c r="B262" s="48" t="s">
        <v>584</v>
      </c>
      <c r="C262" s="11" t="s">
        <v>412</v>
      </c>
      <c r="D262" s="11" t="s">
        <v>413</v>
      </c>
    </row>
    <row r="263" spans="1:4" ht="18" customHeight="1">
      <c r="A263" s="67"/>
      <c r="B263" s="71"/>
      <c r="C263" s="67"/>
      <c r="D263" s="67"/>
    </row>
    <row r="264" spans="1:4" ht="18" customHeight="1">
      <c r="A264" s="13"/>
      <c r="B264" s="13"/>
      <c r="C264" s="13"/>
      <c r="D264" s="13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</row>
    <row r="372" spans="1:4" ht="18" customHeight="1">
      <c r="A372" s="1"/>
      <c r="B372" s="1"/>
      <c r="C372" s="1"/>
    </row>
    <row r="373" spans="1:4" ht="18" customHeight="1">
      <c r="A373" s="1"/>
      <c r="B373" s="1"/>
      <c r="C373" s="1"/>
    </row>
    <row r="374" spans="1:4" ht="18" customHeight="1">
      <c r="A374" s="1"/>
      <c r="B374" s="1"/>
      <c r="C374" s="1"/>
    </row>
    <row r="375" spans="1:4" ht="18" customHeight="1">
      <c r="A375" s="1"/>
      <c r="B375" s="1"/>
      <c r="C375" s="1"/>
    </row>
    <row r="376" spans="1:4" ht="18" customHeight="1">
      <c r="A376" s="1"/>
      <c r="B376" s="1"/>
      <c r="C376" s="1"/>
    </row>
    <row r="377" spans="1:4" ht="18" customHeight="1">
      <c r="A377" s="1"/>
      <c r="B377" s="1"/>
      <c r="C377" s="1"/>
    </row>
    <row r="378" spans="1:4" ht="18" customHeight="1">
      <c r="A378" s="1"/>
      <c r="B378" s="1"/>
      <c r="C378" s="1"/>
    </row>
    <row r="379" spans="1:4" ht="18" customHeight="1">
      <c r="A379" s="1"/>
      <c r="B379" s="1"/>
      <c r="C379" s="1"/>
    </row>
    <row r="380" spans="1:4" ht="18" customHeight="1">
      <c r="A380" s="1"/>
      <c r="B380" s="1"/>
      <c r="C380" s="1"/>
    </row>
    <row r="381" spans="1:4" ht="18" customHeight="1">
      <c r="A381" s="1"/>
      <c r="B381" s="1"/>
      <c r="C381" s="1"/>
    </row>
    <row r="382" spans="1:4" ht="18" customHeight="1">
      <c r="A382" s="1"/>
      <c r="B382" s="1"/>
      <c r="C382" s="1"/>
    </row>
    <row r="383" spans="1:4" ht="18" customHeight="1">
      <c r="A383" s="1"/>
      <c r="B383" s="1"/>
      <c r="C383" s="1"/>
    </row>
    <row r="384" spans="1:4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9"/>
  <sheetViews>
    <sheetView tabSelected="1" topLeftCell="G1" workbookViewId="0">
      <pane ySplit="5" topLeftCell="A67" activePane="bottomLeft" state="frozen"/>
      <selection pane="bottomLeft" activeCell="N80" sqref="N80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8" width="19.28515625" customWidth="1"/>
    <col min="9" max="9" width="17" customWidth="1"/>
    <col min="10" max="11" width="17.85546875" customWidth="1"/>
    <col min="12" max="12" width="17.5703125" customWidth="1"/>
    <col min="13" max="13" width="17.7109375" customWidth="1"/>
  </cols>
  <sheetData>
    <row r="1" spans="1:20" ht="20.100000000000001" customHeight="1">
      <c r="A1" s="72" t="s">
        <v>638</v>
      </c>
      <c r="B1" s="72"/>
      <c r="C1" s="72"/>
      <c r="D1" s="73"/>
      <c r="E1" s="73"/>
      <c r="F1" s="7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20.100000000000001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13"/>
      <c r="O2" s="13"/>
      <c r="P2" s="13"/>
      <c r="Q2" s="13"/>
      <c r="R2" s="13"/>
      <c r="S2" s="13"/>
      <c r="T2" s="13"/>
    </row>
    <row r="3" spans="1:20" ht="20.100000000000001" customHeight="1">
      <c r="A3" s="75" t="s">
        <v>424</v>
      </c>
      <c r="B3" s="75" t="s">
        <v>417</v>
      </c>
      <c r="C3" s="75" t="s">
        <v>27</v>
      </c>
      <c r="D3" s="75" t="s">
        <v>13</v>
      </c>
      <c r="E3" s="112" t="s">
        <v>418</v>
      </c>
      <c r="F3" s="107"/>
      <c r="G3" s="108"/>
      <c r="H3" s="107" t="s">
        <v>16</v>
      </c>
      <c r="I3" s="107"/>
      <c r="J3" s="107"/>
      <c r="K3" s="107"/>
      <c r="L3" s="108"/>
      <c r="M3" s="75" t="s">
        <v>423</v>
      </c>
      <c r="N3" s="13"/>
      <c r="O3" s="13"/>
      <c r="P3" s="13"/>
      <c r="Q3" s="13"/>
      <c r="R3" s="13"/>
      <c r="S3" s="13"/>
      <c r="T3" s="13"/>
    </row>
    <row r="4" spans="1:20" ht="20.100000000000001" customHeight="1">
      <c r="A4" s="92"/>
      <c r="B4" s="92"/>
      <c r="C4" s="92"/>
      <c r="D4" s="92"/>
      <c r="E4" s="80" t="s">
        <v>443</v>
      </c>
      <c r="F4" s="112" t="s">
        <v>9</v>
      </c>
      <c r="G4" s="108"/>
      <c r="H4" s="95" t="s">
        <v>420</v>
      </c>
      <c r="I4" s="75" t="s">
        <v>419</v>
      </c>
      <c r="J4" s="95" t="s">
        <v>421</v>
      </c>
      <c r="K4" s="95" t="s">
        <v>422</v>
      </c>
      <c r="L4" s="95" t="s">
        <v>632</v>
      </c>
      <c r="M4" s="93"/>
      <c r="N4" s="13"/>
      <c r="O4" s="13"/>
      <c r="P4" s="13"/>
      <c r="Q4" s="13"/>
      <c r="R4" s="13"/>
      <c r="S4" s="13"/>
      <c r="T4" s="13"/>
    </row>
    <row r="5" spans="1:20" ht="20.100000000000001" customHeight="1">
      <c r="A5" s="80"/>
      <c r="B5" s="71"/>
      <c r="C5" s="71"/>
      <c r="D5" s="71"/>
      <c r="E5" s="80"/>
      <c r="F5" s="80" t="s">
        <v>533</v>
      </c>
      <c r="G5" s="80" t="s">
        <v>534</v>
      </c>
      <c r="H5" s="94"/>
      <c r="I5" s="80"/>
      <c r="J5" s="94"/>
      <c r="K5" s="76"/>
      <c r="L5" s="76"/>
      <c r="M5" s="71"/>
      <c r="N5" s="13"/>
      <c r="O5" s="13"/>
      <c r="P5" s="13"/>
      <c r="Q5" s="13"/>
      <c r="R5" s="13"/>
      <c r="S5" s="13"/>
      <c r="T5" s="13"/>
    </row>
    <row r="6" spans="1:20" ht="5.0999999999999996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77"/>
      <c r="L6" s="77"/>
      <c r="M6" s="12"/>
      <c r="N6" s="13"/>
      <c r="O6" s="13"/>
      <c r="P6" s="13"/>
      <c r="Q6" s="13"/>
      <c r="R6" s="13"/>
      <c r="S6" s="13"/>
      <c r="T6" s="13"/>
    </row>
    <row r="7" spans="1:20" ht="20.100000000000001" customHeight="1">
      <c r="A7" s="78" t="s">
        <v>425</v>
      </c>
      <c r="B7" s="12"/>
      <c r="C7" s="11"/>
      <c r="D7" s="11"/>
      <c r="E7" s="11"/>
      <c r="F7" s="11"/>
      <c r="G7" s="69"/>
      <c r="H7" s="69"/>
      <c r="I7" s="69"/>
      <c r="J7" s="69"/>
      <c r="K7" s="79"/>
      <c r="L7" s="79"/>
      <c r="M7" s="69"/>
      <c r="N7" s="13"/>
      <c r="O7" s="13"/>
      <c r="P7" s="13"/>
      <c r="Q7" s="13"/>
      <c r="R7" s="13"/>
      <c r="S7" s="13"/>
      <c r="T7" s="13"/>
    </row>
    <row r="8" spans="1:20" ht="20.100000000000001" customHeight="1">
      <c r="A8" s="12">
        <v>1</v>
      </c>
      <c r="B8" s="12" t="s">
        <v>88</v>
      </c>
      <c r="C8" s="11" t="s">
        <v>308</v>
      </c>
      <c r="D8" s="11" t="s">
        <v>426</v>
      </c>
      <c r="E8" s="85"/>
      <c r="F8" s="85"/>
      <c r="G8" s="69"/>
      <c r="H8" s="69"/>
      <c r="I8" s="69">
        <v>32264100</v>
      </c>
      <c r="J8" s="69"/>
      <c r="K8" s="79"/>
      <c r="L8" s="79"/>
      <c r="M8" s="69">
        <f t="shared" ref="M8:M11" si="0">SUM(G8:L8)</f>
        <v>32264100</v>
      </c>
      <c r="N8" s="13"/>
      <c r="O8" s="13"/>
      <c r="P8" s="13"/>
      <c r="Q8" s="13"/>
      <c r="R8" s="13"/>
      <c r="S8" s="13"/>
      <c r="T8" s="13"/>
    </row>
    <row r="9" spans="1:20" ht="20.100000000000001" customHeight="1">
      <c r="A9" s="12">
        <f t="shared" ref="A9:A10" si="1">+A8+1</f>
        <v>2</v>
      </c>
      <c r="B9" s="12" t="s">
        <v>88</v>
      </c>
      <c r="C9" s="11" t="s">
        <v>309</v>
      </c>
      <c r="D9" s="11" t="s">
        <v>426</v>
      </c>
      <c r="E9" s="85"/>
      <c r="F9" s="85"/>
      <c r="G9" s="69"/>
      <c r="H9" s="69"/>
      <c r="I9" s="69">
        <v>32264100</v>
      </c>
      <c r="J9" s="69"/>
      <c r="K9" s="79"/>
      <c r="L9" s="79"/>
      <c r="M9" s="69">
        <f t="shared" si="0"/>
        <v>32264100</v>
      </c>
      <c r="N9" s="13"/>
      <c r="O9" s="13"/>
      <c r="P9" s="13"/>
      <c r="Q9" s="13"/>
      <c r="R9" s="13"/>
      <c r="S9" s="13"/>
      <c r="T9" s="13"/>
    </row>
    <row r="10" spans="1:20" ht="20.100000000000001" customHeight="1">
      <c r="A10" s="12">
        <f t="shared" si="1"/>
        <v>3</v>
      </c>
      <c r="B10" s="12" t="s">
        <v>88</v>
      </c>
      <c r="C10" s="11" t="s">
        <v>310</v>
      </c>
      <c r="D10" s="11" t="s">
        <v>426</v>
      </c>
      <c r="E10" s="85"/>
      <c r="F10" s="85"/>
      <c r="G10" s="69"/>
      <c r="H10" s="69"/>
      <c r="I10" s="69">
        <v>32264100</v>
      </c>
      <c r="J10" s="69"/>
      <c r="K10" s="79"/>
      <c r="L10" s="79"/>
      <c r="M10" s="69">
        <f t="shared" si="0"/>
        <v>32264100</v>
      </c>
      <c r="N10" s="13"/>
      <c r="O10" s="13"/>
      <c r="P10" s="13"/>
      <c r="Q10" s="13"/>
      <c r="R10" s="13"/>
      <c r="S10" s="13"/>
      <c r="T10" s="13"/>
    </row>
    <row r="11" spans="1:20" ht="20.100000000000001" customHeight="1">
      <c r="A11" s="12">
        <f>+A10+1</f>
        <v>4</v>
      </c>
      <c r="B11" s="12" t="s">
        <v>111</v>
      </c>
      <c r="C11" s="11" t="s">
        <v>243</v>
      </c>
      <c r="D11" s="11" t="s">
        <v>428</v>
      </c>
      <c r="E11" s="89" t="s">
        <v>508</v>
      </c>
      <c r="F11" s="89"/>
      <c r="G11" s="69">
        <v>-69114820</v>
      </c>
      <c r="H11" s="69"/>
      <c r="I11" s="69">
        <v>76349800</v>
      </c>
      <c r="J11" s="69"/>
      <c r="K11" s="79"/>
      <c r="L11" s="79"/>
      <c r="M11" s="69">
        <f t="shared" si="0"/>
        <v>7234980</v>
      </c>
      <c r="N11" s="13"/>
      <c r="O11" s="13"/>
      <c r="P11" s="13"/>
      <c r="Q11" s="13"/>
      <c r="R11" s="13"/>
      <c r="S11" s="13"/>
      <c r="T11" s="13"/>
    </row>
    <row r="12" spans="1:20" ht="20.100000000000001" customHeight="1">
      <c r="A12" s="12"/>
      <c r="B12" s="90" t="s">
        <v>445</v>
      </c>
      <c r="C12" s="11"/>
      <c r="D12" s="11"/>
      <c r="E12" s="89"/>
      <c r="F12" s="91">
        <f t="shared" ref="F12:M12" si="2">SUM(F8:F11)</f>
        <v>0</v>
      </c>
      <c r="G12" s="91">
        <f t="shared" si="2"/>
        <v>-69114820</v>
      </c>
      <c r="H12" s="91">
        <f t="shared" si="2"/>
        <v>0</v>
      </c>
      <c r="I12" s="91">
        <f t="shared" si="2"/>
        <v>173142100</v>
      </c>
      <c r="J12" s="91">
        <f t="shared" si="2"/>
        <v>0</v>
      </c>
      <c r="K12" s="91">
        <f t="shared" si="2"/>
        <v>0</v>
      </c>
      <c r="L12" s="91">
        <f t="shared" si="2"/>
        <v>0</v>
      </c>
      <c r="M12" s="91">
        <f t="shared" si="2"/>
        <v>104027280</v>
      </c>
      <c r="N12" s="13"/>
      <c r="O12" s="13"/>
      <c r="P12" s="13"/>
      <c r="Q12" s="13"/>
      <c r="R12" s="13"/>
      <c r="S12" s="13"/>
      <c r="T12" s="13"/>
    </row>
    <row r="13" spans="1:20" ht="20.100000000000001" customHeight="1">
      <c r="A13" s="12"/>
      <c r="B13" s="12"/>
      <c r="C13" s="11"/>
      <c r="D13" s="11"/>
      <c r="E13" s="85"/>
      <c r="F13" s="85"/>
      <c r="G13" s="69"/>
      <c r="H13" s="69"/>
      <c r="I13" s="69"/>
      <c r="J13" s="69"/>
      <c r="K13" s="79"/>
      <c r="L13" s="79"/>
      <c r="M13" s="69"/>
      <c r="N13" s="13"/>
      <c r="O13" s="13"/>
      <c r="P13" s="13"/>
      <c r="Q13" s="13"/>
      <c r="R13" s="13"/>
      <c r="S13" s="13"/>
      <c r="T13" s="13"/>
    </row>
    <row r="14" spans="1:20" ht="20.100000000000001" customHeight="1">
      <c r="A14" s="78" t="s">
        <v>429</v>
      </c>
      <c r="B14" s="12"/>
      <c r="C14" s="11"/>
      <c r="D14" s="11"/>
      <c r="E14" s="85"/>
      <c r="F14" s="85"/>
      <c r="G14" s="69"/>
      <c r="H14" s="69"/>
      <c r="I14" s="69"/>
      <c r="J14" s="69"/>
      <c r="K14" s="79"/>
      <c r="L14" s="79"/>
      <c r="M14" s="69"/>
      <c r="N14" s="13"/>
      <c r="O14" s="13"/>
      <c r="P14" s="13"/>
      <c r="Q14" s="13"/>
      <c r="R14" s="13"/>
      <c r="S14" s="13"/>
      <c r="T14" s="13"/>
    </row>
    <row r="15" spans="1:20" ht="20.100000000000001" customHeight="1">
      <c r="A15" s="12">
        <v>1</v>
      </c>
      <c r="B15" s="12" t="s">
        <v>25</v>
      </c>
      <c r="C15" s="11" t="s">
        <v>34</v>
      </c>
      <c r="D15" s="11" t="s">
        <v>430</v>
      </c>
      <c r="E15" s="85"/>
      <c r="F15" s="85"/>
      <c r="G15" s="69"/>
      <c r="H15" s="69"/>
      <c r="I15" s="69"/>
      <c r="J15" s="69">
        <v>12563350</v>
      </c>
      <c r="K15" s="79"/>
      <c r="L15" s="79"/>
      <c r="M15" s="69">
        <f t="shared" ref="M15:M31" si="3">SUM(G15:L15)</f>
        <v>12563350</v>
      </c>
      <c r="N15" s="13"/>
      <c r="O15" s="13"/>
      <c r="P15" s="13"/>
      <c r="Q15" s="13"/>
      <c r="R15" s="13"/>
      <c r="S15" s="13"/>
      <c r="T15" s="13"/>
    </row>
    <row r="16" spans="1:20" ht="20.100000000000001" customHeight="1">
      <c r="A16" s="12">
        <f t="shared" ref="A16:A31" si="4">+A15+1</f>
        <v>2</v>
      </c>
      <c r="B16" s="12" t="s">
        <v>25</v>
      </c>
      <c r="C16" s="11" t="s">
        <v>33</v>
      </c>
      <c r="D16" s="11" t="s">
        <v>430</v>
      </c>
      <c r="E16" s="85"/>
      <c r="F16" s="85"/>
      <c r="G16" s="69"/>
      <c r="H16" s="69"/>
      <c r="I16" s="69"/>
      <c r="J16" s="69">
        <v>12563350</v>
      </c>
      <c r="K16" s="79"/>
      <c r="L16" s="79"/>
      <c r="M16" s="69">
        <f t="shared" si="3"/>
        <v>12563350</v>
      </c>
      <c r="N16" s="13"/>
      <c r="O16" s="13"/>
      <c r="P16" s="13"/>
      <c r="Q16" s="13"/>
      <c r="R16" s="13"/>
      <c r="S16" s="13"/>
      <c r="T16" s="13"/>
    </row>
    <row r="17" spans="1:20" ht="20.100000000000001" customHeight="1">
      <c r="A17" s="12">
        <f>+A16+1</f>
        <v>3</v>
      </c>
      <c r="B17" s="12" t="s">
        <v>111</v>
      </c>
      <c r="C17" s="11" t="s">
        <v>302</v>
      </c>
      <c r="D17" s="11" t="s">
        <v>431</v>
      </c>
      <c r="E17" s="89" t="s">
        <v>508</v>
      </c>
      <c r="F17" s="89"/>
      <c r="G17" s="69">
        <v>-71842090</v>
      </c>
      <c r="H17" s="69"/>
      <c r="I17" s="69"/>
      <c r="J17" s="69">
        <v>79380100</v>
      </c>
      <c r="K17" s="79"/>
      <c r="L17" s="79"/>
      <c r="M17" s="69">
        <f t="shared" si="3"/>
        <v>7538010</v>
      </c>
      <c r="N17" s="13"/>
      <c r="O17" s="13"/>
      <c r="P17" s="13"/>
      <c r="Q17" s="13"/>
      <c r="R17" s="13"/>
      <c r="S17" s="13"/>
      <c r="T17" s="13"/>
    </row>
    <row r="18" spans="1:20" ht="20.100000000000001" customHeight="1">
      <c r="A18" s="12">
        <f t="shared" si="4"/>
        <v>4</v>
      </c>
      <c r="B18" s="12" t="s">
        <v>111</v>
      </c>
      <c r="C18" s="11" t="s">
        <v>300</v>
      </c>
      <c r="D18" s="11" t="s">
        <v>431</v>
      </c>
      <c r="E18" s="89" t="s">
        <v>508</v>
      </c>
      <c r="F18" s="89"/>
      <c r="G18" s="69">
        <v>-71842090</v>
      </c>
      <c r="H18" s="69"/>
      <c r="I18" s="69"/>
      <c r="J18" s="69">
        <v>79380100</v>
      </c>
      <c r="K18" s="79"/>
      <c r="L18" s="79"/>
      <c r="M18" s="69">
        <f t="shared" si="3"/>
        <v>7538010</v>
      </c>
      <c r="N18" s="13"/>
      <c r="O18" s="13"/>
      <c r="P18" s="13"/>
      <c r="Q18" s="13"/>
      <c r="R18" s="13"/>
      <c r="S18" s="13"/>
      <c r="T18" s="13"/>
    </row>
    <row r="19" spans="1:20" ht="20.100000000000001" customHeight="1">
      <c r="A19" s="12">
        <f t="shared" si="4"/>
        <v>5</v>
      </c>
      <c r="B19" s="12" t="s">
        <v>111</v>
      </c>
      <c r="C19" s="11" t="s">
        <v>297</v>
      </c>
      <c r="D19" s="11" t="s">
        <v>431</v>
      </c>
      <c r="E19" s="89" t="s">
        <v>508</v>
      </c>
      <c r="F19" s="89"/>
      <c r="G19" s="69">
        <v>-71842090</v>
      </c>
      <c r="H19" s="69"/>
      <c r="I19" s="69"/>
      <c r="J19" s="69">
        <v>79380100</v>
      </c>
      <c r="K19" s="79"/>
      <c r="L19" s="79"/>
      <c r="M19" s="69">
        <f t="shared" si="3"/>
        <v>7538010</v>
      </c>
      <c r="N19" s="13"/>
      <c r="O19" s="13"/>
      <c r="P19" s="13"/>
      <c r="Q19" s="13"/>
      <c r="R19" s="13"/>
      <c r="S19" s="13"/>
      <c r="T19" s="13"/>
    </row>
    <row r="20" spans="1:20" ht="20.100000000000001" customHeight="1">
      <c r="A20" s="12">
        <f t="shared" si="4"/>
        <v>6</v>
      </c>
      <c r="B20" s="12" t="s">
        <v>111</v>
      </c>
      <c r="C20" s="11" t="s">
        <v>364</v>
      </c>
      <c r="D20" s="11" t="s">
        <v>432</v>
      </c>
      <c r="E20" s="89" t="s">
        <v>535</v>
      </c>
      <c r="F20" s="85"/>
      <c r="G20" s="69">
        <v>-39448020</v>
      </c>
      <c r="H20" s="69"/>
      <c r="I20" s="69"/>
      <c r="J20" s="69">
        <v>43387800</v>
      </c>
      <c r="K20" s="79"/>
      <c r="L20" s="79"/>
      <c r="M20" s="69">
        <f t="shared" si="3"/>
        <v>3939780</v>
      </c>
      <c r="N20" s="13"/>
      <c r="O20" s="13"/>
      <c r="P20" s="13"/>
      <c r="Q20" s="13"/>
      <c r="R20" s="13"/>
      <c r="S20" s="13"/>
      <c r="T20" s="13"/>
    </row>
    <row r="21" spans="1:20" ht="20.100000000000001" customHeight="1">
      <c r="A21" s="12">
        <f t="shared" si="4"/>
        <v>7</v>
      </c>
      <c r="B21" s="12" t="s">
        <v>111</v>
      </c>
      <c r="C21" s="11" t="s">
        <v>400</v>
      </c>
      <c r="D21" s="11" t="s">
        <v>433</v>
      </c>
      <c r="E21" s="85"/>
      <c r="F21" s="85"/>
      <c r="G21" s="69"/>
      <c r="H21" s="69"/>
      <c r="I21" s="69"/>
      <c r="J21" s="69">
        <v>37257150</v>
      </c>
      <c r="K21" s="79"/>
      <c r="L21" s="79"/>
      <c r="M21" s="69">
        <f t="shared" si="3"/>
        <v>37257150</v>
      </c>
      <c r="N21" s="13"/>
      <c r="O21" s="13"/>
      <c r="P21" s="13"/>
      <c r="Q21" s="13"/>
      <c r="R21" s="13"/>
      <c r="S21" s="13"/>
      <c r="T21" s="13"/>
    </row>
    <row r="22" spans="1:20" ht="20.100000000000001" customHeight="1">
      <c r="A22" s="12">
        <f t="shared" si="4"/>
        <v>8</v>
      </c>
      <c r="B22" s="12" t="s">
        <v>73</v>
      </c>
      <c r="C22" s="11" t="s">
        <v>354</v>
      </c>
      <c r="D22" s="11" t="s">
        <v>434</v>
      </c>
      <c r="E22" s="85"/>
      <c r="F22" s="85"/>
      <c r="G22" s="69"/>
      <c r="H22" s="69"/>
      <c r="I22" s="69"/>
      <c r="J22" s="69">
        <v>13242450</v>
      </c>
      <c r="K22" s="79"/>
      <c r="L22" s="79"/>
      <c r="M22" s="69">
        <f t="shared" si="3"/>
        <v>13242450</v>
      </c>
      <c r="N22" s="13"/>
      <c r="O22" s="13"/>
      <c r="P22" s="13"/>
      <c r="Q22" s="13"/>
      <c r="R22" s="13"/>
      <c r="S22" s="13"/>
      <c r="T22" s="13"/>
    </row>
    <row r="23" spans="1:20" ht="20.100000000000001" customHeight="1">
      <c r="A23" s="12">
        <f t="shared" si="4"/>
        <v>9</v>
      </c>
      <c r="B23" s="12" t="s">
        <v>88</v>
      </c>
      <c r="C23" s="11" t="s">
        <v>337</v>
      </c>
      <c r="D23" s="11" t="s">
        <v>435</v>
      </c>
      <c r="E23" s="85"/>
      <c r="F23" s="85"/>
      <c r="G23" s="69"/>
      <c r="H23" s="69"/>
      <c r="I23" s="69"/>
      <c r="J23" s="69">
        <v>41690050</v>
      </c>
      <c r="K23" s="79"/>
      <c r="L23" s="79"/>
      <c r="M23" s="69">
        <f t="shared" si="3"/>
        <v>41690050</v>
      </c>
      <c r="N23" s="13"/>
      <c r="O23" s="13"/>
      <c r="P23" s="13"/>
      <c r="Q23" s="13"/>
      <c r="R23" s="13"/>
      <c r="S23" s="13"/>
      <c r="T23" s="13"/>
    </row>
    <row r="24" spans="1:20" ht="20.100000000000001" customHeight="1">
      <c r="A24" s="12">
        <f t="shared" si="4"/>
        <v>10</v>
      </c>
      <c r="B24" s="12" t="s">
        <v>88</v>
      </c>
      <c r="C24" s="11" t="s">
        <v>308</v>
      </c>
      <c r="D24" s="11" t="s">
        <v>426</v>
      </c>
      <c r="E24" s="85"/>
      <c r="F24" s="85"/>
      <c r="G24" s="69"/>
      <c r="H24" s="69"/>
      <c r="I24" s="69"/>
      <c r="J24" s="69">
        <v>4074600</v>
      </c>
      <c r="K24" s="79"/>
      <c r="L24" s="79"/>
      <c r="M24" s="69">
        <f t="shared" si="3"/>
        <v>4074600</v>
      </c>
      <c r="N24" s="13"/>
      <c r="O24" s="13"/>
      <c r="P24" s="13"/>
      <c r="Q24" s="13"/>
      <c r="R24" s="13"/>
      <c r="S24" s="13"/>
      <c r="T24" s="13"/>
    </row>
    <row r="25" spans="1:20" ht="20.100000000000001" customHeight="1">
      <c r="A25" s="12">
        <f t="shared" si="4"/>
        <v>11</v>
      </c>
      <c r="B25" s="12" t="s">
        <v>88</v>
      </c>
      <c r="C25" s="11" t="s">
        <v>382</v>
      </c>
      <c r="D25" s="11" t="s">
        <v>436</v>
      </c>
      <c r="E25" s="85"/>
      <c r="F25" s="85"/>
      <c r="G25" s="69"/>
      <c r="H25" s="69"/>
      <c r="I25" s="69"/>
      <c r="J25" s="69">
        <v>37615450</v>
      </c>
      <c r="K25" s="79"/>
      <c r="L25" s="79"/>
      <c r="M25" s="69">
        <f t="shared" si="3"/>
        <v>37615450</v>
      </c>
      <c r="N25" s="13"/>
      <c r="O25" s="13"/>
      <c r="P25" s="13"/>
      <c r="Q25" s="13"/>
      <c r="R25" s="13"/>
      <c r="S25" s="13"/>
      <c r="T25" s="13"/>
    </row>
    <row r="26" spans="1:20" ht="20.100000000000001" customHeight="1">
      <c r="A26" s="12">
        <f t="shared" si="4"/>
        <v>12</v>
      </c>
      <c r="B26" s="12" t="s">
        <v>44</v>
      </c>
      <c r="C26" s="11" t="s">
        <v>335</v>
      </c>
      <c r="D26" s="11" t="s">
        <v>427</v>
      </c>
      <c r="E26" s="85"/>
      <c r="F26" s="85"/>
      <c r="G26" s="69"/>
      <c r="H26" s="69"/>
      <c r="I26" s="69"/>
      <c r="J26" s="69">
        <v>9676575</v>
      </c>
      <c r="K26" s="79"/>
      <c r="L26" s="79"/>
      <c r="M26" s="69">
        <f t="shared" si="3"/>
        <v>9676575</v>
      </c>
      <c r="N26" s="13"/>
      <c r="O26" s="13"/>
      <c r="P26" s="13"/>
      <c r="Q26" s="13"/>
      <c r="R26" s="13"/>
      <c r="S26" s="13"/>
      <c r="T26" s="13"/>
    </row>
    <row r="27" spans="1:20" ht="20.100000000000001" customHeight="1">
      <c r="A27" s="12">
        <f t="shared" si="4"/>
        <v>13</v>
      </c>
      <c r="B27" s="12" t="s">
        <v>44</v>
      </c>
      <c r="C27" s="11" t="s">
        <v>333</v>
      </c>
      <c r="D27" s="11" t="s">
        <v>427</v>
      </c>
      <c r="E27" s="85"/>
      <c r="F27" s="85"/>
      <c r="G27" s="69"/>
      <c r="H27" s="69"/>
      <c r="I27" s="69"/>
      <c r="J27" s="69">
        <v>9676575</v>
      </c>
      <c r="K27" s="79"/>
      <c r="L27" s="79"/>
      <c r="M27" s="69">
        <f t="shared" si="3"/>
        <v>9676575</v>
      </c>
      <c r="N27" s="13"/>
      <c r="O27" s="13"/>
      <c r="P27" s="13"/>
      <c r="Q27" s="13"/>
      <c r="R27" s="13"/>
      <c r="S27" s="13"/>
      <c r="T27" s="13"/>
    </row>
    <row r="28" spans="1:20" ht="20.100000000000001" customHeight="1">
      <c r="A28" s="12">
        <f t="shared" si="4"/>
        <v>14</v>
      </c>
      <c r="B28" s="12" t="s">
        <v>44</v>
      </c>
      <c r="C28" s="11" t="s">
        <v>331</v>
      </c>
      <c r="D28" s="11" t="s">
        <v>427</v>
      </c>
      <c r="E28" s="85"/>
      <c r="F28" s="85"/>
      <c r="G28" s="69"/>
      <c r="H28" s="69"/>
      <c r="I28" s="69"/>
      <c r="J28" s="69">
        <v>11678625</v>
      </c>
      <c r="K28" s="79"/>
      <c r="L28" s="79"/>
      <c r="M28" s="69">
        <f t="shared" si="3"/>
        <v>11678625</v>
      </c>
      <c r="N28" s="13"/>
      <c r="O28" s="13"/>
      <c r="P28" s="13"/>
      <c r="Q28" s="13"/>
      <c r="R28" s="13"/>
      <c r="S28" s="13"/>
      <c r="T28" s="13"/>
    </row>
    <row r="29" spans="1:20" ht="20.100000000000001" customHeight="1">
      <c r="A29" s="12">
        <f t="shared" si="4"/>
        <v>15</v>
      </c>
      <c r="B29" s="12" t="s">
        <v>44</v>
      </c>
      <c r="C29" s="11" t="s">
        <v>331</v>
      </c>
      <c r="D29" s="11" t="s">
        <v>437</v>
      </c>
      <c r="E29" s="85"/>
      <c r="F29" s="85"/>
      <c r="G29" s="69"/>
      <c r="H29" s="69"/>
      <c r="I29" s="69"/>
      <c r="J29" s="69">
        <v>70486500</v>
      </c>
      <c r="K29" s="79"/>
      <c r="L29" s="79"/>
      <c r="M29" s="69">
        <f t="shared" si="3"/>
        <v>70486500</v>
      </c>
      <c r="N29" s="13"/>
      <c r="O29" s="13"/>
      <c r="P29" s="13"/>
      <c r="Q29" s="13"/>
      <c r="R29" s="13"/>
      <c r="S29" s="13"/>
      <c r="T29" s="13"/>
    </row>
    <row r="30" spans="1:20" ht="20.100000000000001" customHeight="1">
      <c r="A30" s="12">
        <f t="shared" si="4"/>
        <v>16</v>
      </c>
      <c r="B30" s="12" t="s">
        <v>315</v>
      </c>
      <c r="C30" s="11" t="s">
        <v>316</v>
      </c>
      <c r="D30" s="11" t="s">
        <v>438</v>
      </c>
      <c r="E30" s="89" t="s">
        <v>639</v>
      </c>
      <c r="F30" s="89"/>
      <c r="G30" s="69">
        <f>-105836220-60000000</f>
        <v>-165836220</v>
      </c>
      <c r="H30" s="69"/>
      <c r="I30" s="69"/>
      <c r="J30" s="69">
        <v>150760200</v>
      </c>
      <c r="K30" s="79"/>
      <c r="L30" s="79"/>
      <c r="M30" s="69">
        <v>0</v>
      </c>
      <c r="N30" s="13"/>
      <c r="O30" s="13"/>
      <c r="P30" s="13"/>
      <c r="Q30" s="13"/>
      <c r="R30" s="13"/>
      <c r="S30" s="13"/>
      <c r="T30" s="13"/>
    </row>
    <row r="31" spans="1:20" ht="20.100000000000001" customHeight="1">
      <c r="A31" s="12">
        <f t="shared" si="4"/>
        <v>17</v>
      </c>
      <c r="B31" s="12" t="s">
        <v>340</v>
      </c>
      <c r="C31" s="11" t="s">
        <v>341</v>
      </c>
      <c r="D31" s="11" t="s">
        <v>442</v>
      </c>
      <c r="E31" s="89" t="s">
        <v>444</v>
      </c>
      <c r="F31" s="89"/>
      <c r="G31" s="69">
        <v>-112947912</v>
      </c>
      <c r="H31" s="69"/>
      <c r="I31" s="69"/>
      <c r="J31" s="69">
        <v>114088800</v>
      </c>
      <c r="K31" s="79"/>
      <c r="L31" s="79"/>
      <c r="M31" s="69">
        <f t="shared" si="3"/>
        <v>1140888</v>
      </c>
      <c r="N31" s="13"/>
      <c r="O31" s="13"/>
      <c r="P31" s="13"/>
      <c r="Q31" s="13"/>
      <c r="R31" s="13"/>
      <c r="S31" s="13"/>
      <c r="T31" s="13"/>
    </row>
    <row r="32" spans="1:20" ht="20.100000000000001" customHeight="1">
      <c r="A32" s="12"/>
      <c r="B32" s="90" t="s">
        <v>446</v>
      </c>
      <c r="C32" s="11"/>
      <c r="D32" s="11"/>
      <c r="E32" s="89"/>
      <c r="F32" s="91">
        <f t="shared" ref="F32:M32" si="5">SUM(F15:F31)</f>
        <v>0</v>
      </c>
      <c r="G32" s="91">
        <f t="shared" si="5"/>
        <v>-533758422</v>
      </c>
      <c r="H32" s="91">
        <f t="shared" si="5"/>
        <v>0</v>
      </c>
      <c r="I32" s="91">
        <f t="shared" si="5"/>
        <v>0</v>
      </c>
      <c r="J32" s="91">
        <f t="shared" si="5"/>
        <v>806901775</v>
      </c>
      <c r="K32" s="91">
        <f t="shared" ref="K32" si="6">SUM(K15:K31)</f>
        <v>0</v>
      </c>
      <c r="L32" s="91">
        <f t="shared" si="5"/>
        <v>0</v>
      </c>
      <c r="M32" s="91">
        <f t="shared" si="5"/>
        <v>288219373</v>
      </c>
      <c r="N32" s="13"/>
      <c r="O32" s="13"/>
      <c r="P32" s="13"/>
      <c r="Q32" s="13"/>
      <c r="R32" s="13"/>
      <c r="S32" s="13"/>
      <c r="T32" s="13"/>
    </row>
    <row r="33" spans="1:20" ht="20.100000000000001" customHeight="1">
      <c r="A33" s="12"/>
      <c r="B33" s="12"/>
      <c r="C33" s="11"/>
      <c r="D33" s="11"/>
      <c r="E33" s="89"/>
      <c r="F33" s="89"/>
      <c r="G33" s="69"/>
      <c r="H33" s="69"/>
      <c r="I33" s="69"/>
      <c r="J33" s="69"/>
      <c r="K33" s="79"/>
      <c r="L33" s="79"/>
      <c r="M33" s="69"/>
      <c r="N33" s="13"/>
      <c r="O33" s="13"/>
      <c r="P33" s="13"/>
      <c r="Q33" s="13"/>
      <c r="R33" s="13"/>
      <c r="S33" s="13"/>
      <c r="T33" s="13"/>
    </row>
    <row r="34" spans="1:20" ht="20.100000000000001" customHeight="1">
      <c r="A34" s="78" t="s">
        <v>439</v>
      </c>
      <c r="B34" s="12"/>
      <c r="C34" s="11"/>
      <c r="D34" s="11"/>
      <c r="E34" s="85"/>
      <c r="F34" s="85"/>
      <c r="G34" s="69"/>
      <c r="H34" s="69"/>
      <c r="I34" s="69"/>
      <c r="J34" s="69"/>
      <c r="K34" s="79"/>
      <c r="L34" s="79"/>
      <c r="M34" s="69"/>
      <c r="N34" s="13"/>
      <c r="O34" s="13"/>
      <c r="P34" s="13"/>
      <c r="Q34" s="13"/>
      <c r="R34" s="13"/>
      <c r="S34" s="13"/>
      <c r="T34" s="13"/>
    </row>
    <row r="35" spans="1:20" ht="20.100000000000001" customHeight="1">
      <c r="A35" s="12">
        <v>1</v>
      </c>
      <c r="B35" s="12" t="s">
        <v>48</v>
      </c>
      <c r="C35" s="11" t="s">
        <v>408</v>
      </c>
      <c r="D35" s="11" t="s">
        <v>440</v>
      </c>
      <c r="E35" s="116" t="s">
        <v>640</v>
      </c>
      <c r="F35" s="85"/>
      <c r="G35" s="69">
        <v>-27375600</v>
      </c>
      <c r="H35" s="69"/>
      <c r="I35" s="69"/>
      <c r="J35" s="69"/>
      <c r="K35" s="79">
        <v>27375600</v>
      </c>
      <c r="L35" s="79"/>
      <c r="M35" s="69">
        <f t="shared" ref="M35:M41" si="7">SUM(G35:L35)</f>
        <v>0</v>
      </c>
      <c r="N35" s="13"/>
      <c r="O35" s="13"/>
      <c r="P35" s="13"/>
      <c r="Q35" s="13"/>
      <c r="R35" s="13"/>
      <c r="S35" s="13"/>
      <c r="T35" s="13"/>
    </row>
    <row r="36" spans="1:20" ht="20.100000000000001" customHeight="1">
      <c r="A36" s="12">
        <f>+A35+1</f>
        <v>2</v>
      </c>
      <c r="B36" s="12" t="s">
        <v>48</v>
      </c>
      <c r="C36" s="11" t="s">
        <v>598</v>
      </c>
      <c r="D36" s="11" t="s">
        <v>601</v>
      </c>
      <c r="E36" s="85"/>
      <c r="F36" s="85"/>
      <c r="G36" s="69"/>
      <c r="H36" s="69"/>
      <c r="I36" s="69"/>
      <c r="J36" s="69"/>
      <c r="K36" s="79">
        <v>28043400</v>
      </c>
      <c r="L36" s="79"/>
      <c r="M36" s="69">
        <f t="shared" si="7"/>
        <v>28043400</v>
      </c>
      <c r="N36" s="13"/>
      <c r="O36" s="13"/>
      <c r="P36" s="13"/>
      <c r="Q36" s="13"/>
      <c r="R36" s="13"/>
      <c r="S36" s="13"/>
      <c r="T36" s="13"/>
    </row>
    <row r="37" spans="1:20" ht="20.100000000000001" customHeight="1">
      <c r="A37" s="12">
        <f>+A36+1</f>
        <v>3</v>
      </c>
      <c r="B37" s="12" t="s">
        <v>261</v>
      </c>
      <c r="C37" s="11" t="s">
        <v>515</v>
      </c>
      <c r="D37" s="11" t="s">
        <v>529</v>
      </c>
      <c r="E37" s="89" t="s">
        <v>640</v>
      </c>
      <c r="F37" s="85"/>
      <c r="G37" s="69">
        <v>-9347800</v>
      </c>
      <c r="H37" s="69"/>
      <c r="I37" s="69"/>
      <c r="J37" s="69"/>
      <c r="K37" s="79">
        <v>9347800</v>
      </c>
      <c r="L37" s="79"/>
      <c r="M37" s="69">
        <f t="shared" si="7"/>
        <v>0</v>
      </c>
      <c r="N37" s="13"/>
      <c r="O37" s="13"/>
      <c r="P37" s="13"/>
      <c r="Q37" s="13"/>
      <c r="R37" s="13"/>
      <c r="S37" s="13"/>
      <c r="T37" s="13"/>
    </row>
    <row r="38" spans="1:20" ht="20.100000000000001" customHeight="1">
      <c r="A38" s="12">
        <f t="shared" ref="A38:A55" si="8">+A37+1</f>
        <v>4</v>
      </c>
      <c r="B38" s="12" t="s">
        <v>261</v>
      </c>
      <c r="C38" s="11" t="s">
        <v>516</v>
      </c>
      <c r="D38" s="11" t="s">
        <v>529</v>
      </c>
      <c r="E38" s="89" t="s">
        <v>640</v>
      </c>
      <c r="F38" s="85"/>
      <c r="G38" s="69">
        <v>-9347800</v>
      </c>
      <c r="H38" s="69"/>
      <c r="I38" s="69"/>
      <c r="J38" s="69"/>
      <c r="K38" s="79">
        <v>9347800</v>
      </c>
      <c r="L38" s="79"/>
      <c r="M38" s="69">
        <f t="shared" si="7"/>
        <v>0</v>
      </c>
      <c r="N38" s="13"/>
      <c r="O38" s="13"/>
      <c r="P38" s="13"/>
      <c r="Q38" s="13"/>
      <c r="R38" s="13"/>
      <c r="S38" s="13"/>
      <c r="T38" s="13"/>
    </row>
    <row r="39" spans="1:20" ht="20.100000000000001" customHeight="1">
      <c r="A39" s="12">
        <f t="shared" si="8"/>
        <v>5</v>
      </c>
      <c r="B39" s="12" t="s">
        <v>261</v>
      </c>
      <c r="C39" s="11" t="s">
        <v>517</v>
      </c>
      <c r="D39" s="11" t="s">
        <v>529</v>
      </c>
      <c r="E39" s="89" t="s">
        <v>640</v>
      </c>
      <c r="F39" s="85"/>
      <c r="G39" s="69">
        <v>-9347800</v>
      </c>
      <c r="H39" s="69"/>
      <c r="I39" s="69"/>
      <c r="J39" s="69"/>
      <c r="K39" s="79">
        <v>9347800</v>
      </c>
      <c r="L39" s="79"/>
      <c r="M39" s="69">
        <f t="shared" si="7"/>
        <v>0</v>
      </c>
      <c r="N39" s="13"/>
      <c r="O39" s="13"/>
      <c r="P39" s="13"/>
      <c r="Q39" s="13"/>
      <c r="R39" s="13"/>
      <c r="S39" s="13"/>
      <c r="T39" s="13"/>
    </row>
    <row r="40" spans="1:20" ht="20.100000000000001" customHeight="1">
      <c r="A40" s="12">
        <f t="shared" si="8"/>
        <v>6</v>
      </c>
      <c r="B40" s="12" t="s">
        <v>261</v>
      </c>
      <c r="C40" s="11" t="s">
        <v>518</v>
      </c>
      <c r="D40" s="11" t="s">
        <v>530</v>
      </c>
      <c r="E40" s="89" t="s">
        <v>640</v>
      </c>
      <c r="F40" s="85"/>
      <c r="G40" s="69">
        <v>-6176225</v>
      </c>
      <c r="H40" s="69"/>
      <c r="I40" s="69"/>
      <c r="J40" s="69"/>
      <c r="K40" s="79">
        <v>6176225</v>
      </c>
      <c r="L40" s="79"/>
      <c r="M40" s="69">
        <f t="shared" si="7"/>
        <v>0</v>
      </c>
      <c r="N40" s="13"/>
      <c r="O40" s="13"/>
      <c r="P40" s="13"/>
      <c r="Q40" s="13"/>
      <c r="R40" s="13"/>
      <c r="S40" s="13"/>
      <c r="T40" s="13"/>
    </row>
    <row r="41" spans="1:20" ht="20.100000000000001" customHeight="1">
      <c r="A41" s="12">
        <f>+A40+1</f>
        <v>7</v>
      </c>
      <c r="B41" s="12" t="s">
        <v>88</v>
      </c>
      <c r="C41" s="11" t="s">
        <v>449</v>
      </c>
      <c r="D41" s="11" t="s">
        <v>466</v>
      </c>
      <c r="E41" s="85"/>
      <c r="F41" s="85"/>
      <c r="G41" s="69"/>
      <c r="H41" s="69"/>
      <c r="I41" s="69"/>
      <c r="J41" s="69"/>
      <c r="K41" s="79">
        <v>37420875</v>
      </c>
      <c r="L41" s="79"/>
      <c r="M41" s="69">
        <f t="shared" si="7"/>
        <v>37420875</v>
      </c>
      <c r="N41" s="13"/>
      <c r="O41" s="13"/>
      <c r="P41" s="13"/>
      <c r="Q41" s="13"/>
      <c r="R41" s="13"/>
      <c r="S41" s="13"/>
      <c r="T41" s="13"/>
    </row>
    <row r="42" spans="1:20" ht="20.100000000000001" customHeight="1">
      <c r="A42" s="12">
        <f t="shared" si="8"/>
        <v>8</v>
      </c>
      <c r="B42" s="12" t="s">
        <v>88</v>
      </c>
      <c r="C42" s="11" t="s">
        <v>448</v>
      </c>
      <c r="D42" s="11" t="s">
        <v>466</v>
      </c>
      <c r="E42" s="85"/>
      <c r="F42" s="85"/>
      <c r="G42" s="69"/>
      <c r="H42" s="69"/>
      <c r="I42" s="69"/>
      <c r="J42" s="69"/>
      <c r="K42" s="79">
        <v>37420875</v>
      </c>
      <c r="L42" s="79"/>
      <c r="M42" s="69">
        <f t="shared" ref="M42" si="9">SUM(G42:L42)</f>
        <v>37420875</v>
      </c>
      <c r="N42" s="13"/>
      <c r="O42" s="13"/>
      <c r="P42" s="13"/>
      <c r="Q42" s="13"/>
      <c r="R42" s="13"/>
      <c r="S42" s="13"/>
      <c r="T42" s="13"/>
    </row>
    <row r="43" spans="1:20" ht="20.100000000000001" customHeight="1">
      <c r="A43" s="12">
        <f t="shared" si="8"/>
        <v>9</v>
      </c>
      <c r="B43" s="12" t="s">
        <v>88</v>
      </c>
      <c r="C43" s="11" t="s">
        <v>450</v>
      </c>
      <c r="D43" s="11" t="s">
        <v>466</v>
      </c>
      <c r="E43" s="85"/>
      <c r="F43" s="85"/>
      <c r="G43" s="69"/>
      <c r="H43" s="69"/>
      <c r="I43" s="69"/>
      <c r="J43" s="69"/>
      <c r="K43" s="79">
        <v>37420875</v>
      </c>
      <c r="L43" s="79"/>
      <c r="M43" s="69">
        <f t="shared" ref="M43" si="10">SUM(G43:L43)</f>
        <v>37420875</v>
      </c>
      <c r="N43" s="13"/>
      <c r="O43" s="13"/>
      <c r="P43" s="13"/>
      <c r="Q43" s="13"/>
      <c r="R43" s="13"/>
      <c r="S43" s="13"/>
      <c r="T43" s="13"/>
    </row>
    <row r="44" spans="1:20" ht="20.100000000000001" customHeight="1">
      <c r="A44" s="12">
        <f t="shared" si="8"/>
        <v>10</v>
      </c>
      <c r="B44" s="12" t="s">
        <v>88</v>
      </c>
      <c r="C44" s="11" t="s">
        <v>451</v>
      </c>
      <c r="D44" s="11" t="s">
        <v>466</v>
      </c>
      <c r="E44" s="85"/>
      <c r="F44" s="85"/>
      <c r="G44" s="69"/>
      <c r="H44" s="69"/>
      <c r="I44" s="69"/>
      <c r="J44" s="69"/>
      <c r="K44" s="79">
        <v>37420875</v>
      </c>
      <c r="L44" s="79"/>
      <c r="M44" s="69">
        <f t="shared" ref="M44" si="11">SUM(G44:L44)</f>
        <v>37420875</v>
      </c>
      <c r="N44" s="13"/>
      <c r="O44" s="13"/>
      <c r="P44" s="13"/>
      <c r="Q44" s="13"/>
      <c r="R44" s="13"/>
      <c r="S44" s="13"/>
      <c r="T44" s="13"/>
    </row>
    <row r="45" spans="1:20" ht="20.100000000000001" customHeight="1">
      <c r="A45" s="12">
        <f t="shared" si="8"/>
        <v>11</v>
      </c>
      <c r="B45" s="12" t="s">
        <v>88</v>
      </c>
      <c r="C45" s="11" t="s">
        <v>452</v>
      </c>
      <c r="D45" s="11" t="s">
        <v>466</v>
      </c>
      <c r="E45" s="85"/>
      <c r="F45" s="85"/>
      <c r="G45" s="69"/>
      <c r="H45" s="69"/>
      <c r="I45" s="69"/>
      <c r="J45" s="69"/>
      <c r="K45" s="79">
        <v>37420875</v>
      </c>
      <c r="L45" s="79"/>
      <c r="M45" s="69">
        <f t="shared" ref="M45" si="12">SUM(G45:L45)</f>
        <v>37420875</v>
      </c>
      <c r="N45" s="13"/>
      <c r="O45" s="13"/>
      <c r="P45" s="13"/>
      <c r="Q45" s="13"/>
      <c r="R45" s="13"/>
      <c r="S45" s="13"/>
      <c r="T45" s="13"/>
    </row>
    <row r="46" spans="1:20" ht="20.100000000000001" customHeight="1">
      <c r="A46" s="12">
        <f t="shared" si="8"/>
        <v>12</v>
      </c>
      <c r="B46" s="12" t="s">
        <v>88</v>
      </c>
      <c r="C46" s="11" t="s">
        <v>453</v>
      </c>
      <c r="D46" s="11" t="s">
        <v>466</v>
      </c>
      <c r="E46" s="85"/>
      <c r="F46" s="85"/>
      <c r="G46" s="69"/>
      <c r="H46" s="69"/>
      <c r="I46" s="69"/>
      <c r="J46" s="69"/>
      <c r="K46" s="79">
        <v>37420875</v>
      </c>
      <c r="L46" s="79"/>
      <c r="M46" s="69">
        <f t="shared" ref="M46:M49" si="13">SUM(G46:L46)</f>
        <v>37420875</v>
      </c>
      <c r="N46" s="13"/>
      <c r="O46" s="13"/>
      <c r="P46" s="13"/>
      <c r="Q46" s="13"/>
      <c r="R46" s="13"/>
      <c r="S46" s="13"/>
      <c r="T46" s="13"/>
    </row>
    <row r="47" spans="1:20" ht="20.100000000000001" customHeight="1">
      <c r="A47" s="12">
        <f>+A46+1</f>
        <v>13</v>
      </c>
      <c r="B47" s="12" t="s">
        <v>88</v>
      </c>
      <c r="C47" s="11" t="s">
        <v>588</v>
      </c>
      <c r="D47" s="11" t="s">
        <v>590</v>
      </c>
      <c r="E47" s="85"/>
      <c r="F47" s="85"/>
      <c r="G47" s="69"/>
      <c r="H47" s="69"/>
      <c r="I47" s="69"/>
      <c r="J47" s="69"/>
      <c r="K47" s="79">
        <f>37057350+4000000</f>
        <v>41057350</v>
      </c>
      <c r="L47" s="79"/>
      <c r="M47" s="69">
        <f t="shared" si="13"/>
        <v>41057350</v>
      </c>
      <c r="N47" s="13"/>
      <c r="O47" s="13"/>
      <c r="P47" s="13"/>
      <c r="Q47" s="13"/>
      <c r="R47" s="13"/>
      <c r="S47" s="13"/>
      <c r="T47" s="13"/>
    </row>
    <row r="48" spans="1:20" ht="20.100000000000001" customHeight="1">
      <c r="A48" s="12">
        <f>+A47+1</f>
        <v>14</v>
      </c>
      <c r="B48" s="12" t="s">
        <v>88</v>
      </c>
      <c r="C48" s="11" t="s">
        <v>589</v>
      </c>
      <c r="D48" s="11" t="s">
        <v>591</v>
      </c>
      <c r="E48" s="85"/>
      <c r="F48" s="85"/>
      <c r="G48" s="69"/>
      <c r="H48" s="69"/>
      <c r="I48" s="69"/>
      <c r="J48" s="69"/>
      <c r="K48" s="79">
        <f>37057350+4000000</f>
        <v>41057350</v>
      </c>
      <c r="L48" s="79"/>
      <c r="M48" s="69">
        <f t="shared" si="13"/>
        <v>41057350</v>
      </c>
      <c r="N48" s="13"/>
      <c r="O48" s="13"/>
      <c r="P48" s="13"/>
      <c r="Q48" s="13"/>
      <c r="R48" s="13"/>
      <c r="S48" s="13"/>
      <c r="T48" s="13"/>
    </row>
    <row r="49" spans="1:20" ht="20.100000000000001" customHeight="1">
      <c r="A49" s="12">
        <f>+A48+1</f>
        <v>15</v>
      </c>
      <c r="B49" s="12" t="s">
        <v>25</v>
      </c>
      <c r="C49" s="11" t="s">
        <v>33</v>
      </c>
      <c r="D49" s="11" t="s">
        <v>467</v>
      </c>
      <c r="E49" s="85"/>
      <c r="F49" s="85"/>
      <c r="G49" s="69"/>
      <c r="H49" s="69"/>
      <c r="I49" s="69"/>
      <c r="J49" s="69"/>
      <c r="K49" s="79">
        <v>12473625</v>
      </c>
      <c r="L49" s="79"/>
      <c r="M49" s="69">
        <f t="shared" si="13"/>
        <v>12473625</v>
      </c>
      <c r="N49" s="13"/>
      <c r="O49" s="13"/>
      <c r="P49" s="13"/>
      <c r="Q49" s="13"/>
      <c r="R49" s="13"/>
      <c r="S49" s="13"/>
      <c r="T49" s="13"/>
    </row>
    <row r="50" spans="1:20" ht="20.100000000000001" customHeight="1">
      <c r="A50" s="12">
        <f t="shared" si="8"/>
        <v>16</v>
      </c>
      <c r="B50" s="12" t="s">
        <v>25</v>
      </c>
      <c r="C50" s="11" t="s">
        <v>34</v>
      </c>
      <c r="D50" s="11" t="s">
        <v>467</v>
      </c>
      <c r="E50" s="85"/>
      <c r="F50" s="85"/>
      <c r="G50" s="69"/>
      <c r="H50" s="69"/>
      <c r="I50" s="69"/>
      <c r="J50" s="69"/>
      <c r="K50" s="79">
        <v>12473625</v>
      </c>
      <c r="L50" s="79"/>
      <c r="M50" s="69">
        <f t="shared" ref="M50:M53" si="14">SUM(G50:L50)</f>
        <v>12473625</v>
      </c>
      <c r="N50" s="13"/>
      <c r="O50" s="13"/>
      <c r="P50" s="13"/>
      <c r="Q50" s="13"/>
      <c r="R50" s="13"/>
      <c r="S50" s="13"/>
      <c r="T50" s="13"/>
    </row>
    <row r="51" spans="1:20" ht="20.100000000000001" customHeight="1">
      <c r="A51" s="12">
        <f t="shared" si="8"/>
        <v>17</v>
      </c>
      <c r="B51" s="12" t="s">
        <v>44</v>
      </c>
      <c r="C51" s="11" t="s">
        <v>468</v>
      </c>
      <c r="D51" s="11" t="s">
        <v>475</v>
      </c>
      <c r="E51" s="85"/>
      <c r="F51" s="85"/>
      <c r="G51" s="69"/>
      <c r="H51" s="69"/>
      <c r="I51" s="69"/>
      <c r="J51" s="69"/>
      <c r="K51" s="79">
        <v>145638000</v>
      </c>
      <c r="L51" s="79"/>
      <c r="M51" s="69">
        <f t="shared" si="14"/>
        <v>145638000</v>
      </c>
      <c r="N51" s="13"/>
      <c r="O51" s="13"/>
      <c r="P51" s="13"/>
      <c r="Q51" s="13"/>
      <c r="R51" s="13"/>
      <c r="S51" s="13"/>
      <c r="T51" s="13"/>
    </row>
    <row r="52" spans="1:20" ht="20.100000000000001" customHeight="1">
      <c r="A52" s="12">
        <f t="shared" si="8"/>
        <v>18</v>
      </c>
      <c r="B52" s="12" t="s">
        <v>44</v>
      </c>
      <c r="C52" s="11" t="s">
        <v>519</v>
      </c>
      <c r="D52" s="11" t="s">
        <v>532</v>
      </c>
      <c r="E52" s="85"/>
      <c r="F52" s="85"/>
      <c r="G52" s="69"/>
      <c r="H52" s="69"/>
      <c r="I52" s="69"/>
      <c r="J52" s="69"/>
      <c r="K52" s="79">
        <v>140217000</v>
      </c>
      <c r="L52" s="79"/>
      <c r="M52" s="69">
        <f t="shared" si="14"/>
        <v>140217000</v>
      </c>
      <c r="N52" s="13"/>
      <c r="O52" s="13"/>
      <c r="P52" s="13"/>
      <c r="Q52" s="13"/>
      <c r="R52" s="13"/>
      <c r="S52" s="13"/>
      <c r="T52" s="13"/>
    </row>
    <row r="53" spans="1:20" ht="20.100000000000001" customHeight="1">
      <c r="A53" s="12">
        <f>+A52+1</f>
        <v>19</v>
      </c>
      <c r="B53" s="12" t="s">
        <v>44</v>
      </c>
      <c r="C53" s="11" t="s">
        <v>333</v>
      </c>
      <c r="D53" s="11" t="s">
        <v>553</v>
      </c>
      <c r="E53" s="85"/>
      <c r="F53" s="85"/>
      <c r="G53" s="69"/>
      <c r="H53" s="69"/>
      <c r="I53" s="69"/>
      <c r="J53" s="69"/>
      <c r="K53" s="79">
        <f>29044950+4000000</f>
        <v>33044950</v>
      </c>
      <c r="L53" s="79"/>
      <c r="M53" s="69">
        <f t="shared" si="14"/>
        <v>33044950</v>
      </c>
      <c r="N53" s="13"/>
      <c r="O53" s="13"/>
      <c r="P53" s="13"/>
      <c r="Q53" s="13"/>
      <c r="R53" s="13"/>
      <c r="S53" s="13"/>
      <c r="T53" s="13"/>
    </row>
    <row r="54" spans="1:20" ht="20.100000000000001" customHeight="1">
      <c r="A54" s="12">
        <f>+A53+1</f>
        <v>20</v>
      </c>
      <c r="B54" s="12" t="s">
        <v>73</v>
      </c>
      <c r="C54" s="11" t="s">
        <v>354</v>
      </c>
      <c r="D54" s="11" t="s">
        <v>514</v>
      </c>
      <c r="E54" s="85"/>
      <c r="F54" s="85"/>
      <c r="G54" s="69"/>
      <c r="H54" s="69"/>
      <c r="I54" s="69"/>
      <c r="J54" s="69"/>
      <c r="K54" s="79">
        <v>13147875</v>
      </c>
      <c r="L54" s="79"/>
      <c r="M54" s="69">
        <f t="shared" ref="M54:M65" si="15">SUM(G54:L54)</f>
        <v>13147875</v>
      </c>
      <c r="N54" s="13"/>
      <c r="O54" s="13"/>
      <c r="P54" s="13"/>
      <c r="Q54" s="13"/>
      <c r="R54" s="13"/>
      <c r="S54" s="13"/>
      <c r="T54" s="13"/>
    </row>
    <row r="55" spans="1:20" ht="20.100000000000001" customHeight="1">
      <c r="A55" s="12">
        <f t="shared" si="8"/>
        <v>21</v>
      </c>
      <c r="B55" s="12" t="s">
        <v>43</v>
      </c>
      <c r="C55" s="11" t="s">
        <v>387</v>
      </c>
      <c r="D55" s="11" t="s">
        <v>531</v>
      </c>
      <c r="E55" s="85"/>
      <c r="F55" s="85"/>
      <c r="G55" s="69"/>
      <c r="H55" s="69"/>
      <c r="I55" s="69"/>
      <c r="J55" s="69"/>
      <c r="K55" s="79">
        <v>9347800</v>
      </c>
      <c r="L55" s="79"/>
      <c r="M55" s="69">
        <f t="shared" si="15"/>
        <v>9347800</v>
      </c>
      <c r="N55" s="13"/>
      <c r="O55" s="13"/>
      <c r="P55" s="13"/>
      <c r="Q55" s="13"/>
      <c r="R55" s="13"/>
      <c r="S55" s="13"/>
      <c r="T55" s="13"/>
    </row>
    <row r="56" spans="1:20" ht="20.100000000000001" customHeight="1">
      <c r="A56" s="12">
        <f t="shared" ref="A56:A58" si="16">+A55+1</f>
        <v>22</v>
      </c>
      <c r="B56" s="12" t="s">
        <v>549</v>
      </c>
      <c r="C56" s="11" t="s">
        <v>541</v>
      </c>
      <c r="D56" s="11" t="s">
        <v>551</v>
      </c>
      <c r="E56" s="85"/>
      <c r="F56" s="85"/>
      <c r="G56" s="69"/>
      <c r="H56" s="69"/>
      <c r="I56" s="69"/>
      <c r="J56" s="69"/>
      <c r="K56" s="79">
        <f>116806200+4000000</f>
        <v>120806200</v>
      </c>
      <c r="L56" s="79"/>
      <c r="M56" s="69">
        <f t="shared" si="15"/>
        <v>120806200</v>
      </c>
      <c r="N56" s="13"/>
      <c r="O56" s="13"/>
      <c r="P56" s="13"/>
      <c r="Q56" s="13"/>
      <c r="R56" s="13"/>
      <c r="S56" s="13"/>
      <c r="T56" s="13"/>
    </row>
    <row r="57" spans="1:20" ht="20.100000000000001" customHeight="1">
      <c r="A57" s="12">
        <f t="shared" si="16"/>
        <v>23</v>
      </c>
      <c r="B57" s="12" t="s">
        <v>538</v>
      </c>
      <c r="C57" s="11" t="s">
        <v>539</v>
      </c>
      <c r="D57" s="11" t="s">
        <v>552</v>
      </c>
      <c r="E57" s="85"/>
      <c r="F57" s="85"/>
      <c r="G57" s="69"/>
      <c r="H57" s="69"/>
      <c r="I57" s="69"/>
      <c r="J57" s="69"/>
      <c r="K57" s="79">
        <v>112173600</v>
      </c>
      <c r="L57" s="79"/>
      <c r="M57" s="69">
        <f t="shared" si="15"/>
        <v>112173600</v>
      </c>
      <c r="N57" s="13"/>
      <c r="O57" s="13"/>
      <c r="P57" s="13"/>
      <c r="Q57" s="13"/>
      <c r="R57" s="13"/>
      <c r="S57" s="13"/>
      <c r="T57" s="13"/>
    </row>
    <row r="58" spans="1:20" ht="20.100000000000001" customHeight="1">
      <c r="A58" s="12">
        <f t="shared" si="16"/>
        <v>24</v>
      </c>
      <c r="B58" s="12" t="s">
        <v>111</v>
      </c>
      <c r="C58" s="11" t="s">
        <v>554</v>
      </c>
      <c r="D58" s="11" t="s">
        <v>555</v>
      </c>
      <c r="E58" s="85"/>
      <c r="F58" s="85"/>
      <c r="G58" s="69"/>
      <c r="H58" s="69"/>
      <c r="I58" s="69"/>
      <c r="J58" s="69"/>
      <c r="K58" s="79">
        <f>74114700+4000000</f>
        <v>78114700</v>
      </c>
      <c r="L58" s="79"/>
      <c r="M58" s="69">
        <f t="shared" si="15"/>
        <v>78114700</v>
      </c>
      <c r="N58" s="13"/>
      <c r="O58" s="13"/>
      <c r="P58" s="13"/>
      <c r="Q58" s="13"/>
      <c r="R58" s="13"/>
      <c r="S58" s="13"/>
      <c r="T58" s="13"/>
    </row>
    <row r="59" spans="1:20" ht="20.100000000000001" customHeight="1">
      <c r="A59" s="12">
        <f t="shared" ref="A59:A65" si="17">+A58+1</f>
        <v>25</v>
      </c>
      <c r="B59" s="12" t="s">
        <v>111</v>
      </c>
      <c r="C59" s="11" t="s">
        <v>602</v>
      </c>
      <c r="D59" s="11" t="s">
        <v>603</v>
      </c>
      <c r="E59" s="85"/>
      <c r="F59" s="85"/>
      <c r="G59" s="69"/>
      <c r="H59" s="69"/>
      <c r="I59" s="69"/>
      <c r="J59" s="69"/>
      <c r="K59" s="79">
        <f>74114700+4000000</f>
        <v>78114700</v>
      </c>
      <c r="L59" s="79"/>
      <c r="M59" s="69">
        <f t="shared" si="15"/>
        <v>78114700</v>
      </c>
      <c r="N59" s="13"/>
      <c r="O59" s="13"/>
      <c r="P59" s="13"/>
      <c r="Q59" s="13"/>
      <c r="R59" s="13"/>
      <c r="S59" s="13"/>
      <c r="T59" s="13"/>
    </row>
    <row r="60" spans="1:20" ht="20.100000000000001" customHeight="1">
      <c r="A60" s="12">
        <f t="shared" si="17"/>
        <v>26</v>
      </c>
      <c r="B60" s="12" t="s">
        <v>111</v>
      </c>
      <c r="C60" s="11" t="s">
        <v>604</v>
      </c>
      <c r="D60" s="11" t="s">
        <v>605</v>
      </c>
      <c r="E60" s="85"/>
      <c r="F60" s="85"/>
      <c r="G60" s="69"/>
      <c r="H60" s="69"/>
      <c r="I60" s="69"/>
      <c r="J60" s="69"/>
      <c r="K60" s="79">
        <v>74114700</v>
      </c>
      <c r="L60" s="79"/>
      <c r="M60" s="69">
        <f t="shared" si="15"/>
        <v>74114700</v>
      </c>
      <c r="N60" s="13"/>
      <c r="O60" s="13"/>
      <c r="P60" s="13"/>
      <c r="Q60" s="13"/>
      <c r="R60" s="13"/>
      <c r="S60" s="13"/>
      <c r="T60" s="13"/>
    </row>
    <row r="61" spans="1:20" ht="20.100000000000001" customHeight="1">
      <c r="A61" s="12">
        <f t="shared" si="17"/>
        <v>27</v>
      </c>
      <c r="B61" s="12" t="s">
        <v>556</v>
      </c>
      <c r="C61" s="11" t="s">
        <v>557</v>
      </c>
      <c r="D61" s="11" t="s">
        <v>577</v>
      </c>
      <c r="E61" s="89" t="s">
        <v>641</v>
      </c>
      <c r="F61" s="85"/>
      <c r="G61" s="69">
        <v>-14021700</v>
      </c>
      <c r="H61" s="69"/>
      <c r="I61" s="69"/>
      <c r="J61" s="69"/>
      <c r="K61" s="79">
        <v>14021700</v>
      </c>
      <c r="L61" s="79"/>
      <c r="M61" s="69">
        <f t="shared" si="15"/>
        <v>0</v>
      </c>
      <c r="N61" s="13"/>
      <c r="O61" s="13"/>
      <c r="P61" s="13"/>
      <c r="Q61" s="13"/>
      <c r="R61" s="13"/>
      <c r="S61" s="13"/>
      <c r="T61" s="13"/>
    </row>
    <row r="62" spans="1:20" ht="20.100000000000001" customHeight="1">
      <c r="A62" s="12">
        <f t="shared" si="17"/>
        <v>28</v>
      </c>
      <c r="B62" s="12" t="s">
        <v>197</v>
      </c>
      <c r="C62" s="11" t="s">
        <v>567</v>
      </c>
      <c r="D62" s="11" t="s">
        <v>578</v>
      </c>
      <c r="E62" s="85"/>
      <c r="F62" s="85"/>
      <c r="G62" s="69"/>
      <c r="H62" s="69"/>
      <c r="I62" s="69"/>
      <c r="J62" s="69"/>
      <c r="K62" s="79">
        <v>32049600</v>
      </c>
      <c r="L62" s="79"/>
      <c r="M62" s="69">
        <f t="shared" si="15"/>
        <v>32049600</v>
      </c>
      <c r="N62" s="13"/>
      <c r="O62" s="13"/>
      <c r="P62" s="13"/>
      <c r="Q62" s="13"/>
      <c r="R62" s="13"/>
      <c r="S62" s="13"/>
      <c r="T62" s="13"/>
    </row>
    <row r="63" spans="1:20" ht="20.100000000000001" customHeight="1">
      <c r="A63" s="12">
        <f t="shared" si="17"/>
        <v>29</v>
      </c>
      <c r="B63" s="12" t="s">
        <v>105</v>
      </c>
      <c r="C63" s="11" t="s">
        <v>569</v>
      </c>
      <c r="D63" s="11" t="s">
        <v>579</v>
      </c>
      <c r="E63" s="85"/>
      <c r="F63" s="85"/>
      <c r="G63" s="69"/>
      <c r="H63" s="69"/>
      <c r="I63" s="69"/>
      <c r="J63" s="69"/>
      <c r="K63" s="79">
        <v>37057350</v>
      </c>
      <c r="L63" s="79"/>
      <c r="M63" s="69">
        <f t="shared" si="15"/>
        <v>37057350</v>
      </c>
      <c r="N63" s="13"/>
      <c r="O63" s="13"/>
      <c r="P63" s="13"/>
      <c r="Q63" s="13"/>
      <c r="R63" s="13"/>
      <c r="S63" s="13"/>
      <c r="T63" s="13"/>
    </row>
    <row r="64" spans="1:20" ht="20.100000000000001" customHeight="1">
      <c r="A64" s="12">
        <f t="shared" si="17"/>
        <v>30</v>
      </c>
      <c r="B64" s="12" t="s">
        <v>105</v>
      </c>
      <c r="C64" s="11" t="s">
        <v>570</v>
      </c>
      <c r="D64" s="11" t="s">
        <v>579</v>
      </c>
      <c r="E64" s="85"/>
      <c r="F64" s="85"/>
      <c r="G64" s="69"/>
      <c r="H64" s="69"/>
      <c r="I64" s="69"/>
      <c r="J64" s="69"/>
      <c r="K64" s="79">
        <v>39060450</v>
      </c>
      <c r="L64" s="79"/>
      <c r="M64" s="69">
        <f t="shared" si="15"/>
        <v>39060450</v>
      </c>
      <c r="N64" s="13"/>
      <c r="O64" s="13"/>
      <c r="P64" s="13"/>
      <c r="Q64" s="13"/>
      <c r="R64" s="13"/>
      <c r="S64" s="13"/>
      <c r="T64" s="13"/>
    </row>
    <row r="65" spans="1:20" ht="20.100000000000001" customHeight="1">
      <c r="A65" s="12">
        <f t="shared" si="17"/>
        <v>31</v>
      </c>
      <c r="B65" s="12" t="s">
        <v>558</v>
      </c>
      <c r="C65" s="11" t="s">
        <v>559</v>
      </c>
      <c r="D65" s="11" t="s">
        <v>560</v>
      </c>
      <c r="E65" s="85"/>
      <c r="F65" s="85"/>
      <c r="G65" s="69"/>
      <c r="H65" s="69"/>
      <c r="I65" s="69"/>
      <c r="J65" s="69"/>
      <c r="K65" s="79">
        <v>9347800</v>
      </c>
      <c r="L65" s="79"/>
      <c r="M65" s="69">
        <f t="shared" si="15"/>
        <v>9347800</v>
      </c>
      <c r="N65" s="13"/>
      <c r="O65" s="13"/>
      <c r="P65" s="13"/>
      <c r="Q65" s="13"/>
      <c r="R65" s="13"/>
      <c r="S65" s="13"/>
      <c r="T65" s="13"/>
    </row>
    <row r="66" spans="1:20" ht="20.100000000000001" customHeight="1">
      <c r="A66" s="12"/>
      <c r="B66" s="90" t="s">
        <v>447</v>
      </c>
      <c r="C66" s="11"/>
      <c r="D66" s="11"/>
      <c r="E66" s="85"/>
      <c r="F66" s="91">
        <f t="shared" ref="F66:M66" si="18">SUM(F35:F65)</f>
        <v>0</v>
      </c>
      <c r="G66" s="91">
        <f t="shared" si="18"/>
        <v>-75616925</v>
      </c>
      <c r="H66" s="91">
        <f t="shared" si="18"/>
        <v>0</v>
      </c>
      <c r="I66" s="91">
        <f t="shared" si="18"/>
        <v>0</v>
      </c>
      <c r="J66" s="91">
        <f t="shared" si="18"/>
        <v>0</v>
      </c>
      <c r="K66" s="91">
        <f t="shared" si="18"/>
        <v>1357482250</v>
      </c>
      <c r="L66" s="91">
        <f t="shared" si="18"/>
        <v>0</v>
      </c>
      <c r="M66" s="91">
        <f t="shared" si="18"/>
        <v>1281865325</v>
      </c>
      <c r="N66" s="13"/>
      <c r="O66" s="13"/>
      <c r="P66" s="13"/>
      <c r="Q66" s="13"/>
      <c r="R66" s="13"/>
      <c r="S66" s="13"/>
      <c r="T66" s="13"/>
    </row>
    <row r="67" spans="1:20" ht="20.100000000000001" customHeight="1">
      <c r="A67" s="12"/>
      <c r="B67" s="90"/>
      <c r="C67" s="11"/>
      <c r="D67" s="11"/>
      <c r="E67" s="85"/>
      <c r="F67" s="96"/>
      <c r="G67" s="96"/>
      <c r="H67" s="96"/>
      <c r="I67" s="96"/>
      <c r="J67" s="96"/>
      <c r="K67" s="97"/>
      <c r="L67" s="97"/>
      <c r="M67" s="96"/>
      <c r="N67" s="13"/>
      <c r="O67" s="13"/>
      <c r="P67" s="13"/>
      <c r="Q67" s="13"/>
      <c r="R67" s="13"/>
      <c r="S67" s="13"/>
      <c r="T67" s="13"/>
    </row>
    <row r="68" spans="1:20" ht="20.100000000000001" customHeight="1">
      <c r="A68" s="78" t="s">
        <v>630</v>
      </c>
      <c r="B68" s="90"/>
      <c r="C68" s="11"/>
      <c r="D68" s="11"/>
      <c r="E68" s="85"/>
      <c r="F68" s="96"/>
      <c r="G68" s="96"/>
      <c r="H68" s="96"/>
      <c r="I68" s="96"/>
      <c r="J68" s="96"/>
      <c r="K68" s="97"/>
      <c r="L68" s="97"/>
      <c r="M68" s="96"/>
      <c r="N68" s="13"/>
      <c r="O68" s="13"/>
      <c r="P68" s="13"/>
      <c r="Q68" s="13"/>
      <c r="R68" s="13"/>
      <c r="S68" s="13"/>
      <c r="T68" s="13"/>
    </row>
    <row r="69" spans="1:20" ht="20.100000000000001" customHeight="1">
      <c r="A69" s="46">
        <v>1</v>
      </c>
      <c r="B69" s="46" t="s">
        <v>37</v>
      </c>
      <c r="C69" s="45" t="s">
        <v>283</v>
      </c>
      <c r="D69" s="45" t="s">
        <v>631</v>
      </c>
      <c r="E69" s="98"/>
      <c r="F69" s="54"/>
      <c r="G69" s="54"/>
      <c r="H69" s="54"/>
      <c r="I69" s="54"/>
      <c r="J69" s="54"/>
      <c r="K69" s="99"/>
      <c r="L69" s="99">
        <v>13015275</v>
      </c>
      <c r="M69" s="69">
        <f t="shared" ref="M69:M76" si="19">SUM(G69:L69)</f>
        <v>13015275</v>
      </c>
      <c r="N69" s="13"/>
      <c r="O69" s="13"/>
      <c r="P69" s="13"/>
      <c r="Q69" s="13"/>
      <c r="R69" s="13"/>
      <c r="S69" s="13"/>
      <c r="T69" s="13"/>
    </row>
    <row r="70" spans="1:20" ht="20.100000000000001" customHeight="1">
      <c r="A70" s="46">
        <f t="shared" ref="A70:A76" si="20">+A69+1</f>
        <v>2</v>
      </c>
      <c r="B70" s="46" t="s">
        <v>31</v>
      </c>
      <c r="C70" s="45" t="s">
        <v>627</v>
      </c>
      <c r="D70" s="45" t="s">
        <v>631</v>
      </c>
      <c r="E70" s="98"/>
      <c r="F70" s="54"/>
      <c r="G70" s="54"/>
      <c r="H70" s="54"/>
      <c r="I70" s="54"/>
      <c r="J70" s="54"/>
      <c r="K70" s="99"/>
      <c r="L70" s="99">
        <v>10679200</v>
      </c>
      <c r="M70" s="69">
        <f t="shared" si="19"/>
        <v>10679200</v>
      </c>
      <c r="N70" s="13"/>
      <c r="O70" s="13"/>
      <c r="P70" s="13"/>
      <c r="Q70" s="13"/>
      <c r="R70" s="13"/>
      <c r="S70" s="13"/>
      <c r="T70" s="13"/>
    </row>
    <row r="71" spans="1:20" ht="20.100000000000001" customHeight="1">
      <c r="A71" s="46">
        <f t="shared" si="20"/>
        <v>3</v>
      </c>
      <c r="B71" s="46" t="s">
        <v>48</v>
      </c>
      <c r="C71" s="45" t="s">
        <v>625</v>
      </c>
      <c r="D71" s="45" t="s">
        <v>633</v>
      </c>
      <c r="E71" s="98"/>
      <c r="F71" s="54"/>
      <c r="G71" s="54"/>
      <c r="H71" s="54"/>
      <c r="I71" s="54"/>
      <c r="J71" s="54"/>
      <c r="K71" s="99"/>
      <c r="L71" s="99">
        <v>28043400</v>
      </c>
      <c r="M71" s="69">
        <f t="shared" si="19"/>
        <v>28043400</v>
      </c>
      <c r="N71" s="13"/>
      <c r="O71" s="13"/>
      <c r="P71" s="13"/>
      <c r="Q71" s="13"/>
      <c r="R71" s="13"/>
      <c r="S71" s="13"/>
      <c r="T71" s="13"/>
    </row>
    <row r="72" spans="1:20" ht="20.100000000000001" customHeight="1">
      <c r="A72" s="46">
        <f t="shared" si="20"/>
        <v>4</v>
      </c>
      <c r="B72" s="46" t="s">
        <v>48</v>
      </c>
      <c r="C72" s="45" t="s">
        <v>623</v>
      </c>
      <c r="D72" s="45" t="s">
        <v>633</v>
      </c>
      <c r="E72" s="98"/>
      <c r="F72" s="54"/>
      <c r="G72" s="54"/>
      <c r="H72" s="54"/>
      <c r="I72" s="54"/>
      <c r="J72" s="54"/>
      <c r="K72" s="99"/>
      <c r="L72" s="99">
        <v>28043400</v>
      </c>
      <c r="M72" s="69">
        <f t="shared" si="19"/>
        <v>28043400</v>
      </c>
      <c r="N72" s="13"/>
      <c r="O72" s="13"/>
      <c r="P72" s="13"/>
      <c r="Q72" s="13"/>
      <c r="R72" s="13"/>
      <c r="S72" s="13"/>
      <c r="T72" s="13"/>
    </row>
    <row r="73" spans="1:20" ht="20.100000000000001" customHeight="1">
      <c r="A73" s="46">
        <f t="shared" si="20"/>
        <v>5</v>
      </c>
      <c r="B73" s="46" t="s">
        <v>48</v>
      </c>
      <c r="C73" s="45" t="s">
        <v>620</v>
      </c>
      <c r="D73" s="45" t="s">
        <v>633</v>
      </c>
      <c r="E73" s="98"/>
      <c r="F73" s="54"/>
      <c r="G73" s="54"/>
      <c r="H73" s="54"/>
      <c r="I73" s="54"/>
      <c r="J73" s="54"/>
      <c r="K73" s="99"/>
      <c r="L73" s="99">
        <v>28043400</v>
      </c>
      <c r="M73" s="54">
        <f t="shared" si="19"/>
        <v>28043400</v>
      </c>
      <c r="N73" s="13"/>
      <c r="O73" s="13"/>
      <c r="P73" s="13"/>
      <c r="Q73" s="13"/>
      <c r="R73" s="13"/>
      <c r="S73" s="13"/>
      <c r="T73" s="13"/>
    </row>
    <row r="74" spans="1:20" ht="20.100000000000001" customHeight="1">
      <c r="A74" s="46">
        <f t="shared" si="20"/>
        <v>6</v>
      </c>
      <c r="B74" s="46" t="s">
        <v>111</v>
      </c>
      <c r="C74" s="45" t="s">
        <v>618</v>
      </c>
      <c r="D74" s="45" t="s">
        <v>634</v>
      </c>
      <c r="E74" s="98"/>
      <c r="F74" s="54"/>
      <c r="G74" s="54"/>
      <c r="H74" s="54"/>
      <c r="I74" s="54"/>
      <c r="J74" s="54"/>
      <c r="K74" s="99"/>
      <c r="L74" s="99">
        <v>66102300</v>
      </c>
      <c r="M74" s="54">
        <f t="shared" si="19"/>
        <v>66102300</v>
      </c>
      <c r="N74" s="13"/>
      <c r="O74" s="13"/>
      <c r="P74" s="13"/>
      <c r="Q74" s="13"/>
      <c r="R74" s="13"/>
      <c r="S74" s="13"/>
      <c r="T74" s="13"/>
    </row>
    <row r="75" spans="1:20" ht="20.100000000000001" customHeight="1">
      <c r="A75" s="46">
        <f t="shared" si="20"/>
        <v>7</v>
      </c>
      <c r="B75" s="46" t="s">
        <v>111</v>
      </c>
      <c r="C75" s="45" t="s">
        <v>616</v>
      </c>
      <c r="D75" s="45" t="s">
        <v>634</v>
      </c>
      <c r="E75" s="98"/>
      <c r="F75" s="54"/>
      <c r="G75" s="54"/>
      <c r="H75" s="54"/>
      <c r="I75" s="54"/>
      <c r="J75" s="54"/>
      <c r="K75" s="99"/>
      <c r="L75" s="99">
        <v>66102300</v>
      </c>
      <c r="M75" s="54">
        <f t="shared" si="19"/>
        <v>66102300</v>
      </c>
      <c r="N75" s="13"/>
      <c r="O75" s="13"/>
      <c r="P75" s="13"/>
      <c r="Q75" s="13"/>
      <c r="R75" s="13"/>
      <c r="S75" s="13"/>
      <c r="T75" s="13"/>
    </row>
    <row r="76" spans="1:20" ht="20.100000000000001" customHeight="1">
      <c r="A76" s="46">
        <f t="shared" si="20"/>
        <v>8</v>
      </c>
      <c r="B76" s="46" t="s">
        <v>111</v>
      </c>
      <c r="C76" s="45" t="s">
        <v>613</v>
      </c>
      <c r="D76" s="45" t="s">
        <v>634</v>
      </c>
      <c r="E76" s="98"/>
      <c r="F76" s="54"/>
      <c r="G76" s="54"/>
      <c r="H76" s="54"/>
      <c r="I76" s="54"/>
      <c r="J76" s="54"/>
      <c r="K76" s="99"/>
      <c r="L76" s="99">
        <v>74114700</v>
      </c>
      <c r="M76" s="54">
        <f t="shared" si="19"/>
        <v>74114700</v>
      </c>
      <c r="N76" s="13"/>
      <c r="O76" s="13"/>
      <c r="P76" s="13"/>
      <c r="Q76" s="13"/>
      <c r="R76" s="13"/>
      <c r="S76" s="13"/>
      <c r="T76" s="13"/>
    </row>
    <row r="77" spans="1:20" ht="20.100000000000001" customHeight="1">
      <c r="A77" s="46"/>
      <c r="B77" s="46"/>
      <c r="C77" s="45"/>
      <c r="D77" s="45"/>
      <c r="E77" s="98"/>
      <c r="F77" s="100"/>
      <c r="G77" s="100"/>
      <c r="H77" s="100"/>
      <c r="I77" s="100"/>
      <c r="J77" s="100"/>
      <c r="K77" s="101"/>
      <c r="L77" s="101"/>
      <c r="M77" s="100"/>
      <c r="N77" s="13"/>
      <c r="O77" s="13"/>
      <c r="P77" s="13"/>
      <c r="Q77" s="13"/>
      <c r="R77" s="13"/>
      <c r="S77" s="13"/>
      <c r="T77" s="13"/>
    </row>
    <row r="78" spans="1:20" ht="20.100000000000001" customHeight="1">
      <c r="A78" s="46"/>
      <c r="B78" s="90" t="s">
        <v>635</v>
      </c>
      <c r="C78" s="45"/>
      <c r="D78" s="45"/>
      <c r="E78" s="98"/>
      <c r="F78" s="91">
        <f>SUM(F69:F77)</f>
        <v>0</v>
      </c>
      <c r="G78" s="91">
        <f t="shared" ref="G78:M78" si="21">SUM(G69:G77)</f>
        <v>0</v>
      </c>
      <c r="H78" s="91">
        <f t="shared" si="21"/>
        <v>0</v>
      </c>
      <c r="I78" s="91">
        <f t="shared" si="21"/>
        <v>0</v>
      </c>
      <c r="J78" s="91">
        <f t="shared" si="21"/>
        <v>0</v>
      </c>
      <c r="K78" s="91">
        <f t="shared" si="21"/>
        <v>0</v>
      </c>
      <c r="L78" s="91">
        <f t="shared" si="21"/>
        <v>314143975</v>
      </c>
      <c r="M78" s="91">
        <f t="shared" si="21"/>
        <v>314143975</v>
      </c>
      <c r="N78" s="13"/>
      <c r="O78" s="13"/>
      <c r="P78" s="13"/>
      <c r="Q78" s="13"/>
      <c r="R78" s="13"/>
      <c r="S78" s="13"/>
      <c r="T78" s="13"/>
    </row>
    <row r="79" spans="1:20" ht="20.100000000000001" customHeight="1" thickBot="1">
      <c r="A79" s="81"/>
      <c r="B79" s="81"/>
      <c r="C79" s="82"/>
      <c r="D79" s="82"/>
      <c r="E79" s="86"/>
      <c r="F79" s="86"/>
      <c r="G79" s="70"/>
      <c r="H79" s="70"/>
      <c r="I79" s="70"/>
      <c r="J79" s="70"/>
      <c r="K79" s="83"/>
      <c r="L79" s="83"/>
      <c r="M79" s="70"/>
      <c r="N79" s="13"/>
      <c r="O79" s="13"/>
      <c r="P79" s="13"/>
      <c r="Q79" s="13"/>
      <c r="R79" s="13"/>
      <c r="S79" s="13"/>
      <c r="T79" s="13"/>
    </row>
    <row r="80" spans="1:20" ht="24.95" customHeight="1" thickTop="1" thickBot="1">
      <c r="A80" s="109" t="s">
        <v>28</v>
      </c>
      <c r="B80" s="110"/>
      <c r="C80" s="110"/>
      <c r="D80" s="111"/>
      <c r="E80" s="87"/>
      <c r="F80" s="84">
        <f>+F12+F32+F66+F78</f>
        <v>0</v>
      </c>
      <c r="G80" s="84">
        <f t="shared" ref="G80:M80" si="22">+G12+G32+G66+G78</f>
        <v>-678490167</v>
      </c>
      <c r="H80" s="84">
        <f t="shared" si="22"/>
        <v>0</v>
      </c>
      <c r="I80" s="84">
        <f t="shared" si="22"/>
        <v>173142100</v>
      </c>
      <c r="J80" s="84">
        <f t="shared" si="22"/>
        <v>806901775</v>
      </c>
      <c r="K80" s="84">
        <f t="shared" si="22"/>
        <v>1357482250</v>
      </c>
      <c r="L80" s="84">
        <f t="shared" si="22"/>
        <v>314143975</v>
      </c>
      <c r="M80" s="84">
        <f t="shared" si="22"/>
        <v>1988255953</v>
      </c>
      <c r="N80" s="13"/>
      <c r="O80" s="13"/>
      <c r="P80" s="13"/>
      <c r="Q80" s="13"/>
      <c r="R80" s="13"/>
      <c r="S80" s="13"/>
      <c r="T80" s="13"/>
    </row>
    <row r="81" spans="1:20" ht="20.100000000000001" customHeight="1" thickTop="1">
      <c r="A81" s="13"/>
      <c r="B81" s="13"/>
      <c r="C81" s="13"/>
      <c r="D81" s="13"/>
      <c r="E81" s="88"/>
      <c r="F81" s="88"/>
      <c r="G81" s="88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</row>
    <row r="82" spans="1:20" ht="20.100000000000001" customHeight="1">
      <c r="A82" s="13"/>
      <c r="B82" s="13"/>
      <c r="C82" s="13"/>
      <c r="D82" s="13"/>
      <c r="E82" s="88"/>
      <c r="F82" s="88"/>
      <c r="G82" s="88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</row>
    <row r="83" spans="1:20" ht="20.100000000000001" customHeight="1">
      <c r="A83" s="13"/>
      <c r="B83" s="13"/>
      <c r="C83" s="13"/>
      <c r="D83" s="13"/>
      <c r="E83" s="88"/>
      <c r="F83" s="88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</row>
    <row r="84" spans="1:20" ht="20.100000000000001" customHeight="1">
      <c r="A84" s="13"/>
      <c r="B84" s="13"/>
      <c r="C84" s="13"/>
      <c r="D84" s="13"/>
      <c r="E84" s="88"/>
      <c r="F84" s="88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</row>
    <row r="85" spans="1:20" ht="20.100000000000001" customHeight="1">
      <c r="A85" s="13"/>
      <c r="B85" s="13"/>
      <c r="C85" s="13"/>
      <c r="D85" s="13"/>
      <c r="E85" s="88"/>
      <c r="F85" s="88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</row>
    <row r="86" spans="1:20" ht="20.100000000000001" customHeight="1">
      <c r="A86" s="13"/>
      <c r="B86" s="13"/>
      <c r="C86" s="13"/>
      <c r="D86" s="13"/>
      <c r="E86" s="88"/>
      <c r="F86" s="88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</row>
    <row r="87" spans="1:20" ht="20.100000000000001" customHeight="1">
      <c r="A87" s="13"/>
      <c r="B87" s="13"/>
      <c r="C87" s="13"/>
      <c r="D87" s="13"/>
      <c r="E87" s="88"/>
      <c r="F87" s="88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</row>
    <row r="88" spans="1:20" ht="20.100000000000001" customHeight="1">
      <c r="A88" s="13"/>
      <c r="B88" s="13"/>
      <c r="C88" s="13"/>
      <c r="D88" s="13"/>
      <c r="E88" s="88"/>
      <c r="F88" s="88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</row>
    <row r="89" spans="1:20" ht="20.100000000000001" customHeight="1">
      <c r="A89" s="13"/>
      <c r="B89" s="13"/>
      <c r="C89" s="13"/>
      <c r="D89" s="13"/>
      <c r="E89" s="88"/>
      <c r="F89" s="8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</row>
    <row r="90" spans="1:20" ht="20.100000000000001" customHeight="1">
      <c r="A90" s="13"/>
      <c r="B90" s="13"/>
      <c r="C90" s="13"/>
      <c r="D90" s="13"/>
      <c r="E90" s="88"/>
      <c r="F90" s="8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</row>
    <row r="91" spans="1:20" ht="20.100000000000001" customHeight="1">
      <c r="A91" s="13"/>
      <c r="B91" s="13"/>
      <c r="C91" s="13"/>
      <c r="D91" s="13"/>
      <c r="E91" s="88"/>
      <c r="F91" s="8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</row>
    <row r="92" spans="1:20" ht="20.100000000000001" customHeight="1">
      <c r="A92" s="13"/>
      <c r="B92" s="13"/>
      <c r="C92" s="13"/>
      <c r="D92" s="13"/>
      <c r="E92" s="88"/>
      <c r="F92" s="8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</row>
    <row r="93" spans="1:20" ht="20.100000000000001" customHeight="1">
      <c r="A93" s="13"/>
      <c r="B93" s="13"/>
      <c r="C93" s="13"/>
      <c r="D93" s="13"/>
      <c r="E93" s="88"/>
      <c r="F93" s="8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</row>
    <row r="94" spans="1:20" ht="20.100000000000001" customHeight="1">
      <c r="A94" s="13"/>
      <c r="B94" s="13"/>
      <c r="C94" s="13"/>
      <c r="D94" s="13"/>
      <c r="E94" s="88"/>
      <c r="F94" s="8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</row>
    <row r="95" spans="1:20" ht="20.100000000000001" customHeight="1">
      <c r="A95" s="13"/>
      <c r="B95" s="13"/>
      <c r="C95" s="13"/>
      <c r="D95" s="13"/>
      <c r="E95" s="88"/>
      <c r="F95" s="8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</row>
    <row r="96" spans="1:20" ht="20.100000000000001" customHeight="1">
      <c r="A96" s="13"/>
      <c r="B96" s="13"/>
      <c r="C96" s="13"/>
      <c r="D96" s="13"/>
      <c r="E96" s="88"/>
      <c r="F96" s="8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</row>
    <row r="97" spans="1:20" ht="20.100000000000001" customHeight="1">
      <c r="A97" s="13"/>
      <c r="B97" s="13"/>
      <c r="C97" s="13"/>
      <c r="D97" s="13"/>
      <c r="E97" s="88"/>
      <c r="F97" s="8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</row>
    <row r="98" spans="1:20" ht="20.100000000000001" customHeight="1">
      <c r="A98" s="13"/>
      <c r="B98" s="13"/>
      <c r="C98" s="13"/>
      <c r="D98" s="13"/>
      <c r="E98" s="88"/>
      <c r="F98" s="8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ht="20.100000000000001" customHeight="1">
      <c r="A99" s="13"/>
      <c r="B99" s="13"/>
      <c r="C99" s="13"/>
      <c r="D99" s="13"/>
      <c r="E99" s="88"/>
      <c r="F99" s="88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0" ht="20.100000000000001" customHeight="1">
      <c r="A100" s="13"/>
      <c r="B100" s="13"/>
      <c r="C100" s="13"/>
      <c r="D100" s="13"/>
      <c r="E100" s="88"/>
      <c r="F100" s="88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20.100000000000001" customHeight="1">
      <c r="A101" s="13"/>
      <c r="B101" s="13"/>
      <c r="C101" s="13"/>
      <c r="D101" s="13"/>
      <c r="E101" s="88"/>
      <c r="F101" s="88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20.100000000000001" customHeight="1">
      <c r="A102" s="13"/>
      <c r="B102" s="13"/>
      <c r="C102" s="13"/>
      <c r="D102" s="13"/>
      <c r="E102" s="88"/>
      <c r="F102" s="88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0" ht="20.100000000000001" customHeight="1">
      <c r="A103" s="13"/>
      <c r="B103" s="13"/>
      <c r="C103" s="13"/>
      <c r="D103" s="13"/>
      <c r="E103" s="88"/>
      <c r="F103" s="88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20.100000000000001" customHeight="1">
      <c r="A104" s="13"/>
      <c r="B104" s="13"/>
      <c r="C104" s="13"/>
      <c r="D104" s="13"/>
      <c r="E104" s="88"/>
      <c r="F104" s="88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20.100000000000001" customHeight="1">
      <c r="A105" s="13"/>
      <c r="B105" s="13"/>
      <c r="C105" s="13"/>
      <c r="D105" s="13"/>
      <c r="E105" s="88"/>
      <c r="F105" s="88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20.100000000000001" customHeight="1">
      <c r="A106" s="13"/>
      <c r="B106" s="13"/>
      <c r="C106" s="13"/>
      <c r="D106" s="13"/>
      <c r="E106" s="88"/>
      <c r="F106" s="88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20.100000000000001" customHeight="1"/>
    <row r="286" spans="1:20" ht="20.100000000000001" customHeight="1"/>
    <row r="287" spans="1:20" ht="20.100000000000001" customHeight="1"/>
    <row r="288" spans="1:20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</sheetData>
  <mergeCells count="4">
    <mergeCell ref="H3:L3"/>
    <mergeCell ref="A80:D80"/>
    <mergeCell ref="E3:G3"/>
    <mergeCell ref="F4:G4"/>
  </mergeCells>
  <pageMargins left="0.11811023622047245" right="0.70866141732283472" top="0.11811023622047245" bottom="0.23622047244094491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370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245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371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220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208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372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307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373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159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167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168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205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206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169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207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229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239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258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311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312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313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277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276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237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238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240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267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268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271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278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209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285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286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351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369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303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367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287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329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288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324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325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328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304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305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306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368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415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359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344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311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389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326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345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346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347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416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289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290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291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323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292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358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388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391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392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393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390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397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394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343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360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414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361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395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362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327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293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36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396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1"/>
  <sheetViews>
    <sheetView topLeftCell="A14" workbookViewId="0">
      <selection activeCell="D33" sqref="D33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542</v>
      </c>
      <c r="C6" s="59" t="s">
        <v>541</v>
      </c>
      <c r="D6" s="59">
        <v>2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58" t="s">
        <v>558</v>
      </c>
      <c r="C7" s="59" t="s">
        <v>559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556</v>
      </c>
      <c r="C8" s="59" t="s">
        <v>557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111</v>
      </c>
      <c r="C9" s="59" t="s">
        <v>554</v>
      </c>
      <c r="D9" s="59">
        <v>7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197</v>
      </c>
      <c r="C10" s="59" t="s">
        <v>567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568</v>
      </c>
      <c r="C11" s="59" t="s">
        <v>569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568</v>
      </c>
      <c r="C12" s="59" t="s">
        <v>570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88</v>
      </c>
      <c r="C13" s="59" t="s">
        <v>588</v>
      </c>
      <c r="D13" s="59">
        <v>7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88</v>
      </c>
      <c r="C14" s="59" t="s">
        <v>589</v>
      </c>
      <c r="D14" s="59">
        <v>7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111</v>
      </c>
      <c r="C15" s="59" t="s">
        <v>604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637</v>
      </c>
      <c r="C16" s="59" t="s">
        <v>598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111</v>
      </c>
      <c r="C17" s="59" t="s">
        <v>602</v>
      </c>
      <c r="D17" s="59">
        <v>7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111</v>
      </c>
      <c r="C18" s="59" t="s">
        <v>613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111</v>
      </c>
      <c r="C19" s="59" t="s">
        <v>616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111</v>
      </c>
      <c r="C20" s="59" t="s">
        <v>618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ref="A21:A26" si="2">+A20+1</f>
        <v>16</v>
      </c>
      <c r="B21" s="58" t="s">
        <v>637</v>
      </c>
      <c r="C21" s="59" t="s">
        <v>620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637</v>
      </c>
      <c r="C22" s="59" t="s">
        <v>623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637</v>
      </c>
      <c r="C23" s="59" t="s">
        <v>625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31</v>
      </c>
      <c r="C24" s="59" t="s">
        <v>627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37</v>
      </c>
      <c r="C25" s="59" t="s">
        <v>283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540</v>
      </c>
      <c r="C26" s="59" t="s">
        <v>541</v>
      </c>
      <c r="D26" s="59"/>
      <c r="E26" s="1"/>
      <c r="F26" s="1"/>
      <c r="G26" s="1"/>
      <c r="H26" s="1"/>
      <c r="I26" s="1"/>
    </row>
    <row r="27" spans="1:9" ht="20.100000000000001" customHeight="1">
      <c r="A27" s="59"/>
      <c r="B27" s="58"/>
      <c r="C27" s="59"/>
      <c r="D27" s="59"/>
      <c r="E27" s="1"/>
      <c r="F27" s="1"/>
      <c r="G27" s="1"/>
      <c r="H27" s="1"/>
      <c r="I27" s="1"/>
    </row>
    <row r="28" spans="1:9" ht="20.100000000000001" customHeight="1">
      <c r="A28" s="60"/>
      <c r="B28" s="6"/>
      <c r="C28" s="60"/>
      <c r="D28" s="60"/>
      <c r="E28" s="1"/>
      <c r="F28" s="1"/>
      <c r="G28" s="1"/>
      <c r="H28" s="1"/>
      <c r="I28" s="1"/>
    </row>
    <row r="29" spans="1:9" ht="20.100000000000001" customHeight="1" thickBot="1">
      <c r="A29" s="113" t="s">
        <v>28</v>
      </c>
      <c r="B29" s="114"/>
      <c r="C29" s="115"/>
      <c r="D29" s="61">
        <f>SUM(D6:D28)</f>
        <v>45</v>
      </c>
      <c r="E29" s="1"/>
      <c r="F29" s="1"/>
      <c r="G29" s="1"/>
      <c r="H29" s="1"/>
      <c r="I29" s="1"/>
    </row>
    <row r="30" spans="1:9" ht="20.100000000000001" customHeight="1" thickTop="1">
      <c r="A30" s="57"/>
      <c r="B30" s="1"/>
      <c r="C30" s="57"/>
      <c r="D30" s="57"/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>
        <f>50-D29</f>
        <v>5</v>
      </c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 t="s">
        <v>29</v>
      </c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</sheetData>
  <mergeCells count="1">
    <mergeCell ref="A29:C29"/>
  </mergeCells>
  <pageMargins left="1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2017-02-02T06:58:36Z</cp:lastPrinted>
  <dcterms:created xsi:type="dcterms:W3CDTF">2011-08-09T03:18:05Z</dcterms:created>
  <dcterms:modified xsi:type="dcterms:W3CDTF">2017-02-02T07:09:07Z</dcterms:modified>
</cp:coreProperties>
</file>