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Piutang'!$A$7:$P$67</definedName>
    <definedName name="_xlnm.Print_Area" localSheetId="1">'List PPh '!$A$260:$D$298</definedName>
    <definedName name="_xlnm.Print_Area" localSheetId="4">Meterai!$A$1:$D$39</definedName>
    <definedName name="_xlnm.Print_Area" localSheetId="2">Rincian!$A$6:$L$98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19" i="7"/>
  <c r="O59" i="2"/>
  <c r="M59"/>
  <c r="K59"/>
  <c r="L59"/>
  <c r="A59"/>
  <c r="L91" i="8"/>
  <c r="A91"/>
  <c r="G12"/>
  <c r="A13" i="2"/>
  <c r="A64" i="8" l="1"/>
  <c r="A61"/>
  <c r="A60"/>
  <c r="N63" i="2"/>
  <c r="J63"/>
  <c r="I63"/>
  <c r="H63"/>
  <c r="G63"/>
  <c r="K95" i="8"/>
  <c r="J95"/>
  <c r="I95"/>
  <c r="H95"/>
  <c r="G95"/>
  <c r="F95"/>
  <c r="L90"/>
  <c r="L89"/>
  <c r="L88"/>
  <c r="L87"/>
  <c r="L86"/>
  <c r="L85"/>
  <c r="L84"/>
  <c r="L83"/>
  <c r="L82"/>
  <c r="L81"/>
  <c r="L80"/>
  <c r="L79"/>
  <c r="L78"/>
  <c r="L77"/>
  <c r="L76"/>
  <c r="L75"/>
  <c r="A75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L74"/>
  <c r="L95" s="1"/>
  <c r="J49"/>
  <c r="J48"/>
  <c r="J44"/>
  <c r="J42"/>
  <c r="J35"/>
  <c r="J14"/>
  <c r="K71"/>
  <c r="I71"/>
  <c r="H71"/>
  <c r="G71"/>
  <c r="F71"/>
  <c r="L41"/>
  <c r="K58" i="2"/>
  <c r="L58"/>
  <c r="L57"/>
  <c r="K57"/>
  <c r="L56"/>
  <c r="K56"/>
  <c r="L55"/>
  <c r="K55"/>
  <c r="L54"/>
  <c r="K54"/>
  <c r="L53"/>
  <c r="K53"/>
  <c r="L52"/>
  <c r="K52"/>
  <c r="M52" s="1"/>
  <c r="O52" s="1"/>
  <c r="L51"/>
  <c r="K51"/>
  <c r="M51" s="1"/>
  <c r="O51" s="1"/>
  <c r="L50"/>
  <c r="K50"/>
  <c r="M50" s="1"/>
  <c r="O50" s="1"/>
  <c r="L49"/>
  <c r="K49"/>
  <c r="M49" s="1"/>
  <c r="O49" s="1"/>
  <c r="K48"/>
  <c r="L48"/>
  <c r="K47"/>
  <c r="L47"/>
  <c r="M47" s="1"/>
  <c r="O47" s="1"/>
  <c r="K46"/>
  <c r="L46"/>
  <c r="L45"/>
  <c r="K45"/>
  <c r="M45" s="1"/>
  <c r="O45" s="1"/>
  <c r="L44"/>
  <c r="K44"/>
  <c r="L43"/>
  <c r="K43"/>
  <c r="M43" s="1"/>
  <c r="O43" s="1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L42"/>
  <c r="L63" s="1"/>
  <c r="K42"/>
  <c r="N40"/>
  <c r="J40"/>
  <c r="I40"/>
  <c r="H40"/>
  <c r="G40"/>
  <c r="K39"/>
  <c r="L39"/>
  <c r="L68" i="8"/>
  <c r="L59"/>
  <c r="K38" i="2"/>
  <c r="L38"/>
  <c r="K37"/>
  <c r="L37"/>
  <c r="L67" i="8"/>
  <c r="K36" i="2"/>
  <c r="L36"/>
  <c r="K35"/>
  <c r="L35"/>
  <c r="K34"/>
  <c r="L34"/>
  <c r="K33"/>
  <c r="L33"/>
  <c r="L58" i="8"/>
  <c r="L57"/>
  <c r="L66"/>
  <c r="K63" i="2" l="1"/>
  <c r="M58"/>
  <c r="O58" s="1"/>
  <c r="M34"/>
  <c r="O34" s="1"/>
  <c r="M53"/>
  <c r="O53" s="1"/>
  <c r="M36"/>
  <c r="O36" s="1"/>
  <c r="M54"/>
  <c r="O54" s="1"/>
  <c r="M38"/>
  <c r="O38" s="1"/>
  <c r="M55"/>
  <c r="O55" s="1"/>
  <c r="M57"/>
  <c r="O57" s="1"/>
  <c r="M33"/>
  <c r="O33" s="1"/>
  <c r="M35"/>
  <c r="O35" s="1"/>
  <c r="M37"/>
  <c r="O37" s="1"/>
  <c r="M46"/>
  <c r="O46" s="1"/>
  <c r="M48"/>
  <c r="O48" s="1"/>
  <c r="J71" i="8"/>
  <c r="J97" s="1"/>
  <c r="M42" i="2"/>
  <c r="M44"/>
  <c r="O44" s="1"/>
  <c r="M56"/>
  <c r="O56" s="1"/>
  <c r="M39"/>
  <c r="K32"/>
  <c r="L32"/>
  <c r="K31"/>
  <c r="L31"/>
  <c r="L44" i="8"/>
  <c r="L64"/>
  <c r="L65"/>
  <c r="L56"/>
  <c r="K30" i="2"/>
  <c r="L30"/>
  <c r="L43" i="8"/>
  <c r="K29" i="2"/>
  <c r="L29"/>
  <c r="L47" i="8"/>
  <c r="A39"/>
  <c r="A40" s="1"/>
  <c r="A41" s="1"/>
  <c r="A42" s="1"/>
  <c r="L63"/>
  <c r="L62"/>
  <c r="L61"/>
  <c r="L40"/>
  <c r="L39"/>
  <c r="K28" i="2"/>
  <c r="L28"/>
  <c r="K27"/>
  <c r="L27"/>
  <c r="K26"/>
  <c r="L26"/>
  <c r="K25"/>
  <c r="L25"/>
  <c r="K24"/>
  <c r="L24"/>
  <c r="L55" i="8"/>
  <c r="L54"/>
  <c r="L53"/>
  <c r="L52"/>
  <c r="L51"/>
  <c r="L50"/>
  <c r="L60"/>
  <c r="L49"/>
  <c r="L48"/>
  <c r="L46"/>
  <c r="L45"/>
  <c r="L42"/>
  <c r="L38"/>
  <c r="G35"/>
  <c r="F35"/>
  <c r="K35"/>
  <c r="H35"/>
  <c r="I34"/>
  <c r="I26"/>
  <c r="L26" s="1"/>
  <c r="I24"/>
  <c r="I22"/>
  <c r="I18"/>
  <c r="I14"/>
  <c r="L23" i="2"/>
  <c r="K23"/>
  <c r="A23"/>
  <c r="A24" s="1"/>
  <c r="L22"/>
  <c r="K22"/>
  <c r="K40" s="1"/>
  <c r="N20"/>
  <c r="J20"/>
  <c r="I20"/>
  <c r="H20"/>
  <c r="G20"/>
  <c r="L33" i="8"/>
  <c r="L32"/>
  <c r="K19" i="2"/>
  <c r="L19"/>
  <c r="K18"/>
  <c r="L18"/>
  <c r="K17"/>
  <c r="L17"/>
  <c r="K16"/>
  <c r="L16"/>
  <c r="L20" i="8"/>
  <c r="L19"/>
  <c r="K15" i="2"/>
  <c r="L15"/>
  <c r="L30" i="8"/>
  <c r="L25"/>
  <c r="K14" i="2"/>
  <c r="L14"/>
  <c r="L34" i="8"/>
  <c r="L40" i="2" l="1"/>
  <c r="O42"/>
  <c r="O63" s="1"/>
  <c r="M63"/>
  <c r="M31"/>
  <c r="O31" s="1"/>
  <c r="I35" i="8"/>
  <c r="I97" s="1"/>
  <c r="L71"/>
  <c r="M32" i="2"/>
  <c r="O32" s="1"/>
  <c r="O39"/>
  <c r="L18" i="8"/>
  <c r="M30" i="2"/>
  <c r="O30" s="1"/>
  <c r="M26"/>
  <c r="O26" s="1"/>
  <c r="A43" i="8"/>
  <c r="M29" i="2"/>
  <c r="O29" s="1"/>
  <c r="M28"/>
  <c r="O28" s="1"/>
  <c r="M16"/>
  <c r="O16" s="1"/>
  <c r="M19"/>
  <c r="O19" s="1"/>
  <c r="M23"/>
  <c r="O23" s="1"/>
  <c r="M25"/>
  <c r="O25" s="1"/>
  <c r="M24"/>
  <c r="O24" s="1"/>
  <c r="M27"/>
  <c r="O27" s="1"/>
  <c r="M22"/>
  <c r="M14"/>
  <c r="O14" s="1"/>
  <c r="M17"/>
  <c r="O17" s="1"/>
  <c r="M18"/>
  <c r="O18" s="1"/>
  <c r="M15"/>
  <c r="O15" s="1"/>
  <c r="L31" i="8"/>
  <c r="K13" i="2"/>
  <c r="L13"/>
  <c r="L24" i="8"/>
  <c r="L29"/>
  <c r="L28"/>
  <c r="L27"/>
  <c r="L23"/>
  <c r="L22"/>
  <c r="M40" i="2" l="1"/>
  <c r="A44" i="8"/>
  <c r="A45" s="1"/>
  <c r="A46" s="1"/>
  <c r="A47" s="1"/>
  <c r="A48" s="1"/>
  <c r="A49" s="1"/>
  <c r="A50" s="1"/>
  <c r="A51" s="1"/>
  <c r="A52" s="1"/>
  <c r="A53" s="1"/>
  <c r="A54" s="1"/>
  <c r="A55" s="1"/>
  <c r="A56" s="1"/>
  <c r="A25" i="2"/>
  <c r="A26" s="1"/>
  <c r="A27" s="1"/>
  <c r="A28" s="1"/>
  <c r="A29" s="1"/>
  <c r="O22"/>
  <c r="O40" s="1"/>
  <c r="M13"/>
  <c r="O13" s="1"/>
  <c r="L21" i="8"/>
  <c r="L17"/>
  <c r="H12"/>
  <c r="L12" s="1"/>
  <c r="K12" i="2"/>
  <c r="L12"/>
  <c r="N10"/>
  <c r="N66" s="1"/>
  <c r="J10"/>
  <c r="J66" s="1"/>
  <c r="I10"/>
  <c r="I66" s="1"/>
  <c r="H10"/>
  <c r="H66" s="1"/>
  <c r="G10"/>
  <c r="G66" s="1"/>
  <c r="L13" i="8"/>
  <c r="L11"/>
  <c r="L10"/>
  <c r="L9"/>
  <c r="L8"/>
  <c r="K9" i="2"/>
  <c r="L9"/>
  <c r="A57" i="8" l="1"/>
  <c r="A58" s="1"/>
  <c r="A30" i="2"/>
  <c r="K20"/>
  <c r="L35" i="8"/>
  <c r="L20" i="2"/>
  <c r="A18" i="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H14"/>
  <c r="H97" s="1"/>
  <c r="M12" i="2"/>
  <c r="O12" s="1"/>
  <c r="M9"/>
  <c r="O9" s="1"/>
  <c r="G14" i="8"/>
  <c r="G97" s="1"/>
  <c r="F14"/>
  <c r="F97" s="1"/>
  <c r="C72" i="6"/>
  <c r="C60"/>
  <c r="C12"/>
  <c r="C10"/>
  <c r="C7"/>
  <c r="C43"/>
  <c r="C55"/>
  <c r="C18"/>
  <c r="C17"/>
  <c r="C13"/>
  <c r="A31" i="2" l="1"/>
  <c r="A32" s="1"/>
  <c r="A33" s="1"/>
  <c r="A34" s="1"/>
  <c r="A35" s="1"/>
  <c r="A36" s="1"/>
  <c r="A37" s="1"/>
  <c r="A38" s="1"/>
  <c r="A39" s="1"/>
  <c r="A59" i="8"/>
  <c r="A62" s="1"/>
  <c r="A63" s="1"/>
  <c r="A65" s="1"/>
  <c r="A66" s="1"/>
  <c r="A67" s="1"/>
  <c r="O20" i="2"/>
  <c r="M20"/>
  <c r="K10"/>
  <c r="K66" s="1"/>
  <c r="A9" i="8"/>
  <c r="A10" s="1"/>
  <c r="A11" s="1"/>
  <c r="A12" s="1"/>
  <c r="A13" s="1"/>
  <c r="L10" i="2"/>
  <c r="L66" s="1"/>
  <c r="K14" i="8"/>
  <c r="K97" s="1"/>
  <c r="L14"/>
  <c r="L97" s="1"/>
  <c r="C58" i="6"/>
  <c r="C11"/>
  <c r="C14" s="1"/>
  <c r="C54"/>
  <c r="C53"/>
  <c r="C52"/>
  <c r="C25"/>
  <c r="A26" i="3"/>
  <c r="A43" s="1"/>
  <c r="A48" s="1"/>
  <c r="A88" s="1"/>
  <c r="C24" i="6"/>
  <c r="C33"/>
  <c r="C19"/>
  <c r="C20" s="1"/>
  <c r="D39" i="7"/>
  <c r="A68" i="8" l="1"/>
  <c r="M10" i="2"/>
  <c r="M66" s="1"/>
  <c r="C38" i="6"/>
  <c r="C86"/>
  <c r="C119" s="1"/>
  <c r="A69" i="8" l="1"/>
  <c r="A70" s="1"/>
  <c r="A14" i="2"/>
  <c r="O10"/>
  <c r="O66" s="1"/>
  <c r="A15" l="1"/>
  <c r="A16" s="1"/>
  <c r="A17" s="1"/>
  <c r="A7" i="7"/>
  <c r="A8" s="1"/>
  <c r="A9" s="1"/>
  <c r="A10" s="1"/>
  <c r="A11" s="1"/>
  <c r="A12" s="1"/>
  <c r="A13" s="1"/>
  <c r="A14" s="1"/>
  <c r="A15" s="1"/>
  <c r="A16" s="1"/>
  <c r="A17" s="1"/>
  <c r="A18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18" i="2" l="1"/>
  <c r="A19" s="1"/>
  <c r="D41" i="7"/>
  <c r="A112" i="3" l="1"/>
  <c r="A168" s="1"/>
  <c r="A178" l="1"/>
  <c r="A186" l="1"/>
  <c r="A198" s="1"/>
  <c r="A207" s="1"/>
  <c r="A216" s="1"/>
  <c r="A244" s="1"/>
  <c r="A252" s="1"/>
  <c r="A262" s="1"/>
  <c r="A265" s="1"/>
  <c r="A268" s="1"/>
  <c r="A273" s="1"/>
  <c r="A276" l="1"/>
  <c r="A280" s="1"/>
  <c r="A283" s="1"/>
  <c r="A288" s="1"/>
  <c r="A291" s="1"/>
  <c r="A294" s="1"/>
</calcChain>
</file>

<file path=xl/sharedStrings.xml><?xml version="1.0" encoding="utf-8"?>
<sst xmlns="http://schemas.openxmlformats.org/spreadsheetml/2006/main" count="1172" uniqueCount="688">
  <si>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</si>
  <si>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</si>
  <si>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</si>
  <si>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</si>
  <si>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</si>
  <si>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</si>
  <si>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</si>
  <si>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</si>
  <si>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</si>
  <si>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</si>
  <si>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</si>
  <si>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</si>
  <si>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</si>
  <si>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</si>
  <si>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</si>
  <si>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</si>
  <si>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</si>
  <si>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</si>
  <si>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</si>
  <si>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</si>
  <si>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</si>
  <si>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</si>
  <si>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</si>
  <si>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</si>
  <si>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</si>
  <si>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</si>
  <si>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</si>
  <si>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</si>
  <si>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</si>
  <si>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</si>
  <si>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</si>
  <si>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</si>
  <si>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</si>
  <si>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</si>
  <si>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</si>
  <si>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</si>
  <si>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</si>
  <si>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</si>
  <si>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</si>
  <si>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</si>
  <si>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</si>
  <si>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</si>
  <si>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PT. Inti Karya Persada Teknik</t>
  </si>
  <si>
    <t>PT. Nippon Shokubai Indonesia</t>
  </si>
  <si>
    <t>15 Feb'16</t>
  </si>
  <si>
    <t>31 Mar'16</t>
  </si>
  <si>
    <t>034/HS/R/III/2016</t>
  </si>
  <si>
    <t>035/HS/R/III/2016</t>
  </si>
  <si>
    <t>01 Apr'16</t>
  </si>
  <si>
    <t>(Byr Tgl 9 Mei'16)</t>
  </si>
  <si>
    <t>02 Feb'16</t>
  </si>
  <si>
    <t>005/HS/R/II/2016</t>
  </si>
  <si>
    <t>022/HS/R/II/2016</t>
  </si>
  <si>
    <t>PT. Air Liquide Indonesia</t>
  </si>
  <si>
    <t>(Byr Tgl 3 Mei'16)</t>
  </si>
  <si>
    <t>003/HS/R/IV/2016</t>
  </si>
  <si>
    <t>(Byr Tgl 24 Mei'16)</t>
  </si>
  <si>
    <t>PT. Berlian Amal Perkasa</t>
  </si>
  <si>
    <t>PT. Wasa Mitra Engineering</t>
  </si>
  <si>
    <t>028/HS/R/VII/2016</t>
  </si>
  <si>
    <t>Penta-Legno Joint Operation</t>
  </si>
  <si>
    <t>029/HS/R/VII/2016</t>
  </si>
  <si>
    <t>PT. Inti Karya Persada Tehnik</t>
  </si>
  <si>
    <t>(Byr Tgl 10 Agt 2016)</t>
  </si>
  <si>
    <t>27 Juli'16</t>
  </si>
  <si>
    <t>29 Agt'16</t>
  </si>
  <si>
    <t>030/HS/R/VIII/2016</t>
  </si>
  <si>
    <t>01 Sept'16</t>
  </si>
  <si>
    <t>007/HS/R/IX/2016</t>
  </si>
  <si>
    <t>009/HS/R/IX/2016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</si>
  <si>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</si>
  <si>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</si>
  <si>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</si>
  <si>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</si>
  <si>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</si>
  <si>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</si>
  <si>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</si>
  <si>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</si>
  <si>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</si>
  <si>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</si>
  <si>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</si>
  <si>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* PT. Inti Karya Persada Teknik (Blok E14-4) Periode 27 Sept s/d 26 Mar'17</t>
  </si>
  <si>
    <t>03 Okt'16</t>
  </si>
  <si>
    <t>001/HS/R/X/2016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</si>
  <si>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</si>
  <si>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</si>
  <si>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</si>
  <si>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</si>
  <si>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</si>
  <si>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</si>
  <si>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(Byr Tgl 05 Okt'16)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</si>
  <si>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</si>
  <si>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</si>
  <si>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</si>
  <si>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</si>
  <si>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</si>
  <si>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</si>
  <si>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</si>
  <si>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</si>
  <si>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</si>
  <si>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</si>
  <si>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</si>
  <si>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</si>
  <si>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</si>
  <si>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</si>
  <si>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</si>
  <si>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</si>
  <si>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</si>
  <si>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</si>
  <si>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</si>
  <si>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</si>
  <si>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</si>
  <si>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</si>
  <si>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001/HS/R/XI/2016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</si>
  <si>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</si>
  <si>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</si>
  <si>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</si>
  <si>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</si>
  <si>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</si>
  <si>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</si>
  <si>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</si>
  <si>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</si>
  <si>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</si>
  <si>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</si>
  <si>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</si>
  <si>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</si>
  <si>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</si>
  <si>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</si>
  <si>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</si>
  <si>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</si>
  <si>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</si>
  <si>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</si>
  <si>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21 Nov'16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</si>
  <si>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</si>
  <si>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</si>
  <si>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</si>
  <si>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</si>
  <si>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</si>
  <si>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</si>
  <si>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</si>
  <si>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</si>
  <si>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</si>
  <si>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</si>
  <si>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</si>
  <si>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</si>
  <si>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</si>
  <si>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</si>
  <si>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</si>
  <si>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</si>
  <si>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</si>
  <si>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</si>
  <si>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</si>
  <si>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</si>
  <si>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</si>
  <si>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</si>
  <si>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</si>
  <si>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</si>
  <si>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</si>
  <si>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</si>
  <si>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</si>
  <si>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</si>
  <si>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</si>
  <si>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</si>
  <si>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</si>
  <si>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</si>
  <si>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</si>
  <si>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</si>
  <si>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</si>
  <si>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</si>
  <si>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</si>
  <si>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</si>
  <si>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</si>
  <si>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</si>
  <si>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</si>
  <si>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</si>
  <si>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</si>
  <si>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</si>
  <si>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</si>
  <si>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</si>
  <si>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</si>
  <si>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</si>
  <si>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</si>
  <si>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</si>
  <si>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</si>
  <si>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</si>
  <si>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</si>
  <si>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</si>
  <si>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</si>
  <si>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</si>
  <si>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</si>
  <si>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</si>
  <si>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</si>
  <si>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</si>
  <si>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</si>
  <si>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</si>
  <si>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</si>
  <si>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</si>
  <si>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</si>
  <si>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</si>
  <si>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</si>
  <si>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</si>
  <si>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</si>
  <si>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</si>
  <si>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</si>
  <si>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15 Des'16)</t>
  </si>
  <si>
    <t>20 Des'16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</si>
  <si>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</si>
  <si>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</si>
  <si>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</si>
  <si>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</si>
  <si>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</si>
  <si>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</si>
  <si>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</si>
  <si>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</si>
  <si>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</si>
  <si>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</si>
  <si>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</si>
  <si>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</si>
  <si>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</si>
  <si>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03 Jan'17</t>
  </si>
  <si>
    <t>003/HS/R/I/2017</t>
  </si>
  <si>
    <t>005/HS/R/I/2017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</si>
  <si>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</si>
  <si>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</si>
  <si>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</si>
  <si>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</si>
  <si>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</si>
  <si>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</si>
  <si>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</si>
  <si>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</si>
  <si>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007/HS/R/I/2017</t>
  </si>
  <si>
    <t>008/HS/R/I/2017</t>
  </si>
  <si>
    <t>009/HS/R/I/2017</t>
  </si>
  <si>
    <t>010/HS/R/I/2017</t>
  </si>
  <si>
    <t>011/HS/R/I/2017</t>
  </si>
  <si>
    <t>012/HS/R/I/2017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</si>
  <si>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</si>
  <si>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</si>
  <si>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</si>
  <si>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</si>
  <si>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</si>
  <si>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</si>
  <si>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 xml:space="preserve">(Byr Tgl. 16 Des'16) </t>
  </si>
  <si>
    <t>033/HS/R/XI/2016</t>
  </si>
  <si>
    <t>25 Nov'16</t>
  </si>
  <si>
    <t>039/HS/R/XI/2016</t>
  </si>
  <si>
    <t>01 Des'16</t>
  </si>
  <si>
    <t>(Byr Tgl 27 Des'16)</t>
  </si>
  <si>
    <t>006/HS/R/XII/2016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</si>
  <si>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</si>
  <si>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</si>
  <si>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</si>
  <si>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</si>
  <si>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</si>
  <si>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</si>
  <si>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16 Jan'17</t>
  </si>
  <si>
    <t>025/HS/R/I/2017</t>
  </si>
  <si>
    <t>17 Jan'17</t>
  </si>
  <si>
    <t>027/HS/R/I/2017</t>
  </si>
  <si>
    <t>028/HS/R/I/2017</t>
  </si>
  <si>
    <t>029/HS/R/I/2017</t>
  </si>
  <si>
    <t>030/HS/R/I/2017</t>
  </si>
  <si>
    <t>USD</t>
  </si>
  <si>
    <t>RUPIAH</t>
  </si>
  <si>
    <t>(Byr Tgl 16 Jan'17)</t>
  </si>
  <si>
    <t>PT. NX Indonesia</t>
  </si>
  <si>
    <t>23 Jan'17</t>
  </si>
  <si>
    <t>031/HS/R/I/2017</t>
  </si>
  <si>
    <t>034/HS/R/I/2017</t>
  </si>
  <si>
    <t>035/HS/R/I/2017</t>
  </si>
  <si>
    <t>25 Jan'17</t>
  </si>
  <si>
    <t>037/HS/R/I/2017</t>
  </si>
  <si>
    <t>27 Jan'17</t>
  </si>
  <si>
    <t>038/HS/R/I/2017</t>
  </si>
  <si>
    <t>039/HS/R/I/2017</t>
  </si>
  <si>
    <t>(Byr Tgl 20 Jan'17)</t>
  </si>
  <si>
    <t>(Byr Tgl 24 Jan'17)</t>
  </si>
  <si>
    <t>(Byr Tgl 18 Jan'17)</t>
  </si>
  <si>
    <t>(Byr Tgl 19 Jan'17)</t>
  </si>
  <si>
    <t>040/HS/R/I/2017</t>
  </si>
  <si>
    <t>041/HS/R/I/2017</t>
  </si>
  <si>
    <t>30 Jan'17</t>
  </si>
  <si>
    <t>042/HS/R/I/2017</t>
  </si>
  <si>
    <t>FEBRUARI 2017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</si>
  <si>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</si>
  <si>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</si>
  <si>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</si>
  <si>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</si>
  <si>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</si>
  <si>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</si>
  <si>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</si>
  <si>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004/HS/R/II/2017</t>
  </si>
  <si>
    <t>005/HS/R/II/2017</t>
  </si>
  <si>
    <t>006/HS/R/II/2017</t>
  </si>
  <si>
    <t>007/HS/R/II/2017</t>
  </si>
  <si>
    <t>E6-6</t>
  </si>
  <si>
    <t>008/HS/R/II/2017</t>
  </si>
  <si>
    <t>FEB'17</t>
  </si>
  <si>
    <t>FEB 2017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</si>
  <si>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</si>
  <si>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</si>
  <si>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</si>
  <si>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</si>
  <si>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</si>
  <si>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</si>
  <si>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03 Feb'17</t>
  </si>
  <si>
    <t>010/HS/R/II/2017</t>
  </si>
  <si>
    <t>06 Feb'17</t>
  </si>
  <si>
    <t>011/HS/R/II/2017</t>
  </si>
  <si>
    <t>012/HS/R/II/2017</t>
  </si>
  <si>
    <t>013/HS/R/II/2017</t>
  </si>
  <si>
    <t>015/HS/R/II/2017</t>
  </si>
  <si>
    <t>016/HS/R/II/2017</t>
  </si>
  <si>
    <t>07 Feb'17</t>
  </si>
  <si>
    <t>017/HS/R/II/2017</t>
  </si>
  <si>
    <t>09 Feb'17</t>
  </si>
  <si>
    <t>018/HS/R/II/2017</t>
  </si>
  <si>
    <t>019/HS/R/II/2017</t>
  </si>
  <si>
    <t>020/HS/R/II/2017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</si>
  <si>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</si>
  <si>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</si>
  <si>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</si>
  <si>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</si>
  <si>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</si>
  <si>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</si>
  <si>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</si>
  <si>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</si>
  <si>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</si>
  <si>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</si>
  <si>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</si>
  <si>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</si>
  <si>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(Byr Tgl 10 Feb 2017)</t>
  </si>
  <si>
    <t>15 Feb'17</t>
  </si>
  <si>
    <t>028/HS/R/II/2017</t>
  </si>
  <si>
    <t>029/HS/R/II/2017</t>
  </si>
  <si>
    <t>17 Feb'17</t>
  </si>
  <si>
    <t>031/HS/R/II/2017</t>
  </si>
  <si>
    <t>E9-19</t>
  </si>
  <si>
    <t>12 Feb s/d 11 Mei'17</t>
  </si>
  <si>
    <t>032/HS/R/II/2017</t>
  </si>
  <si>
    <t>033/HS/R/II/2017</t>
  </si>
  <si>
    <t>20 Feb'17</t>
  </si>
  <si>
    <t>034/HS/R/II/2017</t>
  </si>
  <si>
    <t>036/HS/R/II/2017</t>
  </si>
  <si>
    <t>Periode 12 Feb s/d 11 Mei'17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</si>
  <si>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</si>
  <si>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</si>
  <si>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</si>
  <si>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</si>
  <si>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</si>
  <si>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</si>
  <si>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E9-30</t>
  </si>
  <si>
    <t>22 Feb'17</t>
  </si>
  <si>
    <t>042/HS/R/II/2017</t>
  </si>
  <si>
    <t>043/HS/R/II/2017</t>
  </si>
  <si>
    <t>Periode 18 Feb s/d 17 Agt'17</t>
  </si>
  <si>
    <t>(Byr Tgl 16 Feb'17)</t>
  </si>
  <si>
    <t>4 Jan'17</t>
  </si>
  <si>
    <t>(Byr Tgl 17 Feb'17)</t>
  </si>
  <si>
    <t>24 Feb'17</t>
  </si>
  <si>
    <t>044/HS/R/II/2017</t>
  </si>
  <si>
    <t>E9-14</t>
  </si>
  <si>
    <t>045/HS/R/II/2017</t>
  </si>
  <si>
    <t>E9-24</t>
  </si>
  <si>
    <t>046/HS/R/II/2017</t>
  </si>
  <si>
    <t>E9-25</t>
  </si>
  <si>
    <t>047/HS/R/II/2017</t>
  </si>
  <si>
    <t>PT. Shinko Plantech</t>
  </si>
  <si>
    <t>27 Feb'17</t>
  </si>
  <si>
    <t>049/HS/R/II/2017</t>
  </si>
  <si>
    <t>28 Feb'17</t>
  </si>
  <si>
    <t>050/HS/R/II/2017</t>
  </si>
  <si>
    <t>051/HS/R/II/2017</t>
  </si>
  <si>
    <t>E4-7</t>
  </si>
  <si>
    <t>052/HS/R/II/2017</t>
  </si>
  <si>
    <t>053/HS/R/II/2017</t>
  </si>
  <si>
    <t>054/HS/R/II/2017</t>
  </si>
  <si>
    <t>055/HS/R/II/2017</t>
  </si>
  <si>
    <t>Periode 24 Feb s/d 23 Mei'17</t>
  </si>
  <si>
    <t>Periode 26 Feb s/d 25 Mei'17</t>
  </si>
  <si>
    <t>MARET 2017</t>
  </si>
  <si>
    <t>01 Mar'17</t>
  </si>
  <si>
    <t>001/HS/R/III/2017</t>
  </si>
  <si>
    <t>002/HS/R/III/2017</t>
  </si>
  <si>
    <t>003/HS/R/III/2017</t>
  </si>
  <si>
    <t>004/HS/R/III/2017</t>
  </si>
  <si>
    <t>005/HS/R/III/2017</t>
  </si>
  <si>
    <t>E15-3</t>
  </si>
  <si>
    <t>01 Mar s/d 31 Agt'17</t>
  </si>
  <si>
    <t>007/HS/R/III/2017</t>
  </si>
  <si>
    <t>008/HS/R/III/2017</t>
  </si>
  <si>
    <t>Sub Total Maret'17</t>
  </si>
  <si>
    <t>MAR'17</t>
  </si>
  <si>
    <t>MAR 2017</t>
  </si>
  <si>
    <t>Periode 1 Mar s/d 31 Agt'17</t>
  </si>
  <si>
    <t>Periode 01 Mar s/d 31 Mar'17</t>
  </si>
  <si>
    <t>Sub Total Mar 2017</t>
  </si>
  <si>
    <t>(Byr Tgl 28 Feb'17)</t>
  </si>
  <si>
    <t>(Byr Tgl 24 Feb'17)</t>
  </si>
  <si>
    <t xml:space="preserve">(Byr Tgl. 23 Feb'17) </t>
  </si>
  <si>
    <t>E9-15</t>
  </si>
  <si>
    <t>E10-9</t>
  </si>
  <si>
    <t>E9-33</t>
  </si>
  <si>
    <t>02 Mar'17</t>
  </si>
  <si>
    <t>009/HS/R/III/2017</t>
  </si>
  <si>
    <t>010/HS/R/III/2017</t>
  </si>
  <si>
    <t>06 Mar'17</t>
  </si>
  <si>
    <t>011/HS/R/III/2017</t>
  </si>
  <si>
    <t>012/HS/R/III/2017</t>
  </si>
  <si>
    <t>013/HS/R/III/2017</t>
  </si>
  <si>
    <t>BUT Black &amp; Veatch Int Company</t>
  </si>
  <si>
    <t>016/HS/R/III/2017</t>
  </si>
  <si>
    <t>017/HS/R/III/2017</t>
  </si>
  <si>
    <t>018/HS/R/III/2017</t>
  </si>
  <si>
    <t>07 Mar'17</t>
  </si>
  <si>
    <t>019/HS/R/III/2017</t>
  </si>
  <si>
    <t>Periode 2 Mar s/d 1 Jun'17</t>
  </si>
  <si>
    <t>Periode 6 Mar s/d 5 Jun'17</t>
  </si>
  <si>
    <t>Periode 5 Mar s/d 4 Jun'17</t>
  </si>
  <si>
    <t>Periode 6 Mar s/d 5 Apr'17</t>
  </si>
  <si>
    <t>020/HS/R/III/2017</t>
  </si>
  <si>
    <t>021/HS/R/III/2017</t>
  </si>
  <si>
    <t>E10-8</t>
  </si>
  <si>
    <t>Periode 7 Mar s/d 6 Jun'17</t>
  </si>
  <si>
    <t>(Byr Tgl 01 Mar'17)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</si>
  <si>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</si>
  <si>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</si>
  <si>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</si>
  <si>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</si>
  <si>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</si>
  <si>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</si>
  <si>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028/HS/R/III/2017</t>
  </si>
  <si>
    <t>E12-1</t>
  </si>
  <si>
    <t>10 Mar'17 s/d 9 Mar'18</t>
  </si>
  <si>
    <t>15 Mar'17</t>
  </si>
  <si>
    <t>029/HS/R/III/2017</t>
  </si>
  <si>
    <t>Periode 10 Mar'17 s/d 9 Mar'18</t>
  </si>
  <si>
    <t>E16-7</t>
  </si>
  <si>
    <t>Periode 10 Mar s/d 9 Sept'17</t>
  </si>
  <si>
    <t>PT. Ko One Indonesia</t>
  </si>
  <si>
    <t>030/HS/R/III/2017</t>
  </si>
  <si>
    <t>10 Mar s/d 9 Sept'17</t>
  </si>
  <si>
    <t>16 Mar'17</t>
  </si>
  <si>
    <t>031/HS/R/III/2017</t>
  </si>
  <si>
    <t>032/HS/R/III/2017</t>
  </si>
  <si>
    <t>17 Mar'17</t>
  </si>
  <si>
    <t>(Byr Tgl 10 Mar'17)</t>
  </si>
  <si>
    <t>(Byr Tgl 13 Mar 2017)</t>
  </si>
  <si>
    <t>(Byr Tgl 15 Mar'17)</t>
  </si>
  <si>
    <t>(Byr Tgl 14 Mar'17)</t>
  </si>
  <si>
    <t>1 Feb'17</t>
  </si>
  <si>
    <t>034/HS/R/III/2017</t>
  </si>
  <si>
    <t>E15-2</t>
  </si>
  <si>
    <t>035/HS/R/III/2017</t>
  </si>
  <si>
    <t>E16-6</t>
  </si>
  <si>
    <t>Periode 15 Mar s/d 14 Apr'17</t>
  </si>
  <si>
    <t>Periode 17 Mar s/d 31 Mar'17</t>
  </si>
  <si>
    <t>23 Mar'17</t>
  </si>
  <si>
    <t>036/HS/R/III/2017</t>
  </si>
  <si>
    <t>E10-5</t>
  </si>
  <si>
    <t>23 Mar s/d 22 Sep'17</t>
  </si>
  <si>
    <t>Periode 23 Mar s/d 22 Sept'17</t>
  </si>
  <si>
    <t>(Byr Tgl 17 Mar'17)</t>
  </si>
  <si>
    <t>9 Feb'17</t>
  </si>
  <si>
    <t>( Byr Tgl. 20 Mar'17)</t>
  </si>
  <si>
    <t>6 Mar'17</t>
  </si>
  <si>
    <t>E14-4</t>
  </si>
  <si>
    <t>Periode 27 Mar s/d 26 Sep'17</t>
  </si>
  <si>
    <t>Periode 28 Mar s/d 27 Sept'17</t>
  </si>
  <si>
    <t>29 Mar'17</t>
  </si>
  <si>
    <t>037/HS/R/III/2017</t>
  </si>
  <si>
    <t>27 Mar s/d 26 Sept'17</t>
  </si>
  <si>
    <t>038/HS/R/III/2017</t>
  </si>
  <si>
    <t>28 Mar s/d 27 Sept'17</t>
  </si>
  <si>
    <t>039/HS/R/III/2017</t>
  </si>
  <si>
    <t>E12-4</t>
  </si>
  <si>
    <t>31 Mar'17</t>
  </si>
  <si>
    <t>040/HS/R/III/2017</t>
  </si>
  <si>
    <t>E5-4</t>
  </si>
  <si>
    <t>31 Mar'17 s/d 30 Mar'18</t>
  </si>
  <si>
    <t>041/HS/R/III/2017</t>
  </si>
  <si>
    <t>E11-9</t>
  </si>
  <si>
    <t>31 Mar s/d 30 Apr'17</t>
  </si>
  <si>
    <t>Periode 31 Mar s/d 30 Apr'17</t>
  </si>
  <si>
    <t>Periode 31 Mar'17 s/d 30 Mar'18</t>
  </si>
  <si>
    <t>Periode 29 Mar s/d 28 Apr'17</t>
  </si>
  <si>
    <t>TAHUN : 2017</t>
  </si>
  <si>
    <t>(Byr Tgl 24 Mar'17)</t>
  </si>
  <si>
    <t>(Byr Tgl 23 Mar'17)</t>
  </si>
  <si>
    <t>(Byr Tgl 22 Mar'17)</t>
  </si>
  <si>
    <t>APRIL 2017</t>
  </si>
  <si>
    <t>3 Apr'17</t>
  </si>
  <si>
    <t>001/HS/R/IV/2017</t>
  </si>
  <si>
    <t>E12-10</t>
  </si>
  <si>
    <t>01 Apr s/d 30 Jun'17</t>
  </si>
  <si>
    <t>002/HS/R/IV/2017</t>
  </si>
  <si>
    <t>E11-15</t>
  </si>
  <si>
    <t>01 Apr s/d 30 Sept'17</t>
  </si>
  <si>
    <t>003/HS/R/IV/2017</t>
  </si>
  <si>
    <t>004/HS/R/IV/2017</t>
  </si>
  <si>
    <t>005/HS/R/IV/2017</t>
  </si>
  <si>
    <t>E9-2</t>
  </si>
  <si>
    <t>006/HS/R/IV/2017</t>
  </si>
  <si>
    <t>E12-5</t>
  </si>
  <si>
    <t>007/HS/R/IV/2017</t>
  </si>
  <si>
    <t>PT. Hitachi Metals Indonesia</t>
  </si>
  <si>
    <t>4 Apr'17</t>
  </si>
  <si>
    <t>008/HS/R/IV/2017</t>
  </si>
  <si>
    <t>E6-5</t>
  </si>
  <si>
    <t>009/HS/R/IV/2017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</si>
  <si>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</si>
  <si>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</si>
  <si>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</si>
  <si>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</si>
  <si>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</si>
  <si>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</si>
  <si>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</si>
  <si>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</si>
  <si>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</si>
  <si>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</si>
  <si>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</si>
  <si>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</si>
  <si>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</si>
  <si>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>APR 2017</t>
  </si>
  <si>
    <t>APR'17</t>
  </si>
  <si>
    <t>Periode 01 Apr s/d 30 Jun'17</t>
  </si>
  <si>
    <t>Periode 01 Apr s/d 30 Sept'17</t>
  </si>
  <si>
    <t>Periode 01 Apr s/d 30 Apr'17</t>
  </si>
  <si>
    <t>Periode 03 Apr s/d 02 Mei'17</t>
  </si>
  <si>
    <t>Periode 04 Apr s/d 03 Mei'17</t>
  </si>
  <si>
    <t>Sub Total Apr 2017</t>
  </si>
  <si>
    <t>Sub Total April'17</t>
  </si>
  <si>
    <t xml:space="preserve">E6-12A </t>
  </si>
  <si>
    <t xml:space="preserve">PT. KRNG Indonesia </t>
  </si>
  <si>
    <t>017/HS/R/IV/2017</t>
  </si>
  <si>
    <t>E14-15</t>
  </si>
  <si>
    <t>018/HS/R/IV/2017</t>
  </si>
  <si>
    <t>5 Apr'17</t>
  </si>
  <si>
    <t>019/HS/R/IV/2017</t>
  </si>
  <si>
    <t>E8-2</t>
  </si>
  <si>
    <t>05 Apr s/d 04 Mei'17</t>
  </si>
  <si>
    <t>6 Apr'17</t>
  </si>
  <si>
    <t>020/HS/R/IV/2017</t>
  </si>
  <si>
    <t>06 Apr s/d 05 Mei'17</t>
  </si>
  <si>
    <t>021/HS/R/IV/2017</t>
  </si>
  <si>
    <t>022/HS/R/IV/2017</t>
  </si>
  <si>
    <t>E12-9</t>
  </si>
  <si>
    <t>023/HS/R/IV/2017</t>
  </si>
  <si>
    <t>E14-24</t>
  </si>
  <si>
    <t xml:space="preserve"> Periode 06 Apr s/d 05 Mei'17</t>
  </si>
  <si>
    <t>Periode 05 Apr s/d 04 Mei'17</t>
  </si>
  <si>
    <t>(Byr Tgl 05 Apr'17)</t>
  </si>
  <si>
    <t>(Byr Tgl 31 Mar'17)</t>
  </si>
  <si>
    <t xml:space="preserve">(Byr Tgl. 31 Mar'17) </t>
  </si>
  <si>
    <t>(Byr Tgl. 29 Mar'17)</t>
  </si>
  <si>
    <t>11 Apr'17</t>
  </si>
  <si>
    <t>026/HS/R/IV/2017</t>
  </si>
  <si>
    <t>E2-14</t>
  </si>
  <si>
    <t>Periode 11 Apr s/d 10 Mei'17</t>
  </si>
  <si>
    <t>Na Seon Ha</t>
  </si>
  <si>
    <t>E14-22</t>
  </si>
  <si>
    <t>12 Apr'17</t>
  </si>
  <si>
    <t>028/HS/R/IV/2017</t>
  </si>
  <si>
    <t>E12-12</t>
  </si>
  <si>
    <t>12 Apr s/d 11 Sept'17</t>
  </si>
  <si>
    <t>Periode 12 Apr s/d 11 Sept'17</t>
  </si>
  <si>
    <t>(Byr Tgl. 11 Apr'17)</t>
  </si>
  <si>
    <t>(Byr Tgl 12 Apr'17)</t>
  </si>
  <si>
    <t>(Byr Tgl 11 Apr'17)</t>
  </si>
  <si>
    <t>(Byr Tgl 10 Apr'17)</t>
  </si>
  <si>
    <t>BUT Black &amp; Veatch</t>
  </si>
  <si>
    <t>TAHUN : 2015-2017</t>
  </si>
  <si>
    <t>17 Apr'17</t>
  </si>
  <si>
    <t>029/HS/R/IV/2017</t>
  </si>
  <si>
    <t>15 Apr s/d 14 Mei'17</t>
  </si>
  <si>
    <t>Periode 15 Apr s/d 14 Mei'17</t>
  </si>
  <si>
    <t>PT. Jaya Hanchang</t>
  </si>
  <si>
    <t>E10-7</t>
  </si>
  <si>
    <t>030/HS/R/IV/2017</t>
  </si>
  <si>
    <t>Periode 17 Apr s/d 16 Mei'17</t>
  </si>
  <si>
    <t>Periode 16 Apr s/d 30 Apr'17</t>
  </si>
  <si>
    <t>E11-16</t>
  </si>
  <si>
    <t>Periode 20 Apr s/d 19 Jun'17</t>
  </si>
  <si>
    <t>031/HS/R/IV/2017</t>
  </si>
  <si>
    <t>16 Apr s/d 30 Apr'17</t>
  </si>
  <si>
    <t>20 Apr'17</t>
  </si>
  <si>
    <t>032/HS/R/IV/2017</t>
  </si>
  <si>
    <t>20 Apr s/d 19 Jun'17</t>
  </si>
  <si>
    <t>18/4</t>
  </si>
  <si>
    <t>(Byr Tgl 18 Apr 2017)</t>
  </si>
  <si>
    <t>(Byr Tgl 13 Apr'17)</t>
  </si>
  <si>
    <t>(Byr Tgl 18 Apr'17)</t>
  </si>
  <si>
    <t>( Byr Tgl 17 Apr'17)</t>
  </si>
  <si>
    <t>03 Apr'17</t>
  </si>
  <si>
    <t xml:space="preserve">(Byr Tgl. 19 Apr'17) </t>
  </si>
  <si>
    <t>04 Apr'17</t>
  </si>
  <si>
    <t>E14-1</t>
  </si>
  <si>
    <t>Periode 22 Apr s/d 21 Jul'17</t>
  </si>
  <si>
    <t>E9-7</t>
  </si>
  <si>
    <t>Periode 23 Apr s/d 22 Mei'17</t>
  </si>
  <si>
    <t>E9-4</t>
  </si>
  <si>
    <t>Periode 24 Apr s/d 23 Mei'17</t>
  </si>
  <si>
    <t>25 Apr'17</t>
  </si>
  <si>
    <t>033/HS/R/IV/2017</t>
  </si>
  <si>
    <t>22 Apr s/d 21 Jul'17</t>
  </si>
  <si>
    <t>034/HS/R/IV/2017</t>
  </si>
  <si>
    <t>23 Apr s/d 22 Mei'17</t>
  </si>
  <si>
    <t>035/HS/R/IV/2017</t>
  </si>
  <si>
    <t>24 Apr s/d 23 Mei'17</t>
  </si>
  <si>
    <t>036/HS/R/IV/2017</t>
  </si>
  <si>
    <t>E16-12A</t>
  </si>
  <si>
    <t>25 Apr s/d 24 Jul'17</t>
  </si>
  <si>
    <t>Periode 25 Apr s/d 24 Jul'17</t>
  </si>
  <si>
    <t>28 Apr'17</t>
  </si>
  <si>
    <t>037/HS/R/IV/2017</t>
  </si>
  <si>
    <t>Penta-Legno Jpint Operation</t>
  </si>
  <si>
    <t>E16-12</t>
  </si>
  <si>
    <t>27 Apr s/d 26 Jul'17</t>
  </si>
  <si>
    <t>038/HS/R/IV/2017</t>
  </si>
  <si>
    <t>29 Apr s/d 28 Mei'17</t>
  </si>
  <si>
    <t>Periode 29 Apr s/d 28 Mei'17</t>
  </si>
  <si>
    <t>Periode 27 Apr s/d 26 Jul'17</t>
  </si>
  <si>
    <t>Jung Soo Wan</t>
  </si>
  <si>
    <t>E14-3</t>
  </si>
  <si>
    <t>MEI 2017</t>
  </si>
  <si>
    <t>040/HS/R/IV/2017</t>
  </si>
  <si>
    <t>E14-23</t>
  </si>
  <si>
    <t>29 Apr s/d 28 Jul'17</t>
  </si>
  <si>
    <t>02 Mei'17</t>
  </si>
  <si>
    <t>001/HS/R/V/2017</t>
  </si>
  <si>
    <t>E9-23</t>
  </si>
  <si>
    <t>01 Mei s/d 31 Jul'17</t>
  </si>
  <si>
    <t>002/HS/R/V/2017</t>
  </si>
  <si>
    <t>E12-15</t>
  </si>
  <si>
    <t>003/HS/R/V/2017</t>
  </si>
  <si>
    <t>E12-17</t>
  </si>
  <si>
    <t>004/HS/R/V/2017</t>
  </si>
  <si>
    <t>01 Mei s/d 31 Mei'17</t>
  </si>
  <si>
    <t>005/HS/R/V/2017</t>
  </si>
  <si>
    <t>E15-8</t>
  </si>
  <si>
    <t>01 Mei'17 s/d 30 Apr'18</t>
  </si>
  <si>
    <t>006/HS/R/V/2017</t>
  </si>
  <si>
    <t>03 Mei'17</t>
  </si>
  <si>
    <t>007/HS/R/V/2017</t>
  </si>
  <si>
    <t>E12-18</t>
  </si>
  <si>
    <t>008/HS/R/V/2017</t>
  </si>
  <si>
    <t>03 Mei s/d 02 Jun'17</t>
  </si>
  <si>
    <t>009/HS/R/V/2017</t>
  </si>
  <si>
    <t>E9-8</t>
  </si>
  <si>
    <t>010/HS/R/V/2017</t>
  </si>
  <si>
    <t>04 Mei'17</t>
  </si>
  <si>
    <t>011/HS/R/V/2017</t>
  </si>
  <si>
    <t>04 Mei s/d 03 Jun'17</t>
  </si>
  <si>
    <t>012/HS/R/V/2017</t>
  </si>
  <si>
    <t>013/HS/R/V/2017</t>
  </si>
  <si>
    <t>014/HS/R/V/2017</t>
  </si>
  <si>
    <t>015/HS/R/V/2017</t>
  </si>
  <si>
    <t>016/HS/R/V/2017</t>
  </si>
  <si>
    <t>017/HS/R/V/2017</t>
  </si>
  <si>
    <t>Update : 05 Mei 2017</t>
  </si>
  <si>
    <t>Periode 29 Apr s/d 28 Jul'17</t>
  </si>
  <si>
    <t>Periode 30 Apr'17 s/d 29 Apr'18</t>
  </si>
  <si>
    <t>MEI'17</t>
  </si>
  <si>
    <t>Periode 01 Mei'17 s/d 30 Apr'18</t>
  </si>
  <si>
    <t>Periode 04 Mei s/d 03 Jun'17</t>
  </si>
  <si>
    <t>Periode 03 Mei s/d 02 Jun'17</t>
  </si>
  <si>
    <t>Periode 01 Mei s/d 31 Mei'17</t>
  </si>
  <si>
    <t>Periode 01 Mei s/d 31 Jul'17</t>
  </si>
  <si>
    <t>Sub Total Mei 2017</t>
  </si>
  <si>
    <t>Sub Total Mei'17</t>
  </si>
  <si>
    <t>1/5</t>
  </si>
  <si>
    <t>21/4</t>
  </si>
  <si>
    <t>3/5</t>
  </si>
  <si>
    <t>26/4</t>
  </si>
  <si>
    <t>2/5</t>
  </si>
  <si>
    <t>28/4</t>
  </si>
  <si>
    <t>20/4</t>
  </si>
  <si>
    <t>Periode 04 Mei s/d  03 Jun'17</t>
  </si>
  <si>
    <t>018/HS/R/V/2017</t>
  </si>
  <si>
    <t>(Byr Tgl 21 Apr'17)</t>
  </si>
  <si>
    <t>(Byr Tgl 3 Mei'17)</t>
  </si>
  <si>
    <t>(Byr Tgl 26 Apr'17)</t>
  </si>
  <si>
    <t>(Byr Tgl 2 Mei'17)</t>
  </si>
  <si>
    <t>(Byr Tgl. 3 Mei'17)</t>
  </si>
  <si>
    <t>(Byr Tgl 28 Apr'17)</t>
  </si>
  <si>
    <t>(Byr Tgl 20 Apr'17)</t>
  </si>
  <si>
    <t>( Byr Tgl. 21 Apr'17)</t>
  </si>
  <si>
    <t>( Byr Tgl 28 Apr'17)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</si>
</sst>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8" xfId="1" applyFont="1" applyBorder="1"/>
    <xf numFmtId="164" fontId="25" fillId="0" borderId="4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" fontId="8" fillId="0" borderId="12" xfId="0" applyNumberFormat="1" applyFont="1" applyBorder="1" applyAlignment="1">
      <alignment horizontal="center"/>
    </xf>
    <xf numFmtId="41" fontId="25" fillId="0" borderId="4" xfId="1" applyNumberFormat="1" applyFont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9"/>
  <sheetViews>
    <sheetView topLeftCell="E49" workbookViewId="0">
      <selection activeCell="P58" sqref="P58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486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1" t="s">
        <v>9</v>
      </c>
      <c r="H5" s="102"/>
      <c r="I5" s="102"/>
      <c r="J5" s="102"/>
      <c r="K5" s="102"/>
      <c r="L5" s="103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4" t="s">
        <v>283</v>
      </c>
      <c r="C8" s="105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335</v>
      </c>
      <c r="C9" s="11" t="s">
        <v>336</v>
      </c>
      <c r="D9" s="46" t="s">
        <v>58</v>
      </c>
      <c r="E9" s="45" t="s">
        <v>337</v>
      </c>
      <c r="F9" s="45" t="s">
        <v>338</v>
      </c>
      <c r="G9" s="23">
        <v>37043475</v>
      </c>
      <c r="H9" s="31">
        <v>0</v>
      </c>
      <c r="I9" s="31">
        <v>0</v>
      </c>
      <c r="J9" s="31">
        <v>0</v>
      </c>
      <c r="K9" s="31">
        <f t="shared" ref="K9" si="0">+G9*10%</f>
        <v>3704347.5</v>
      </c>
      <c r="L9" s="31">
        <f t="shared" ref="L9" si="1">-G9*10%</f>
        <v>-3704347.5</v>
      </c>
      <c r="M9" s="23">
        <f t="shared" ref="M9" si="2">SUM(G9:L9)</f>
        <v>37043475</v>
      </c>
      <c r="N9" s="16">
        <v>0</v>
      </c>
      <c r="O9" s="23">
        <f t="shared" ref="O9" si="3">+M9-N9</f>
        <v>37043475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300</v>
      </c>
      <c r="G10" s="49">
        <f>SUM(G9:G9)</f>
        <v>37043475</v>
      </c>
      <c r="H10" s="49">
        <f>SUM(H9:H9)</f>
        <v>0</v>
      </c>
      <c r="I10" s="49">
        <f>SUM(I9:I9)</f>
        <v>0</v>
      </c>
      <c r="J10" s="49">
        <f>SUM(J9:J9)</f>
        <v>0</v>
      </c>
      <c r="K10" s="49">
        <f>SUM(K9:K9)</f>
        <v>3704347.5</v>
      </c>
      <c r="L10" s="49">
        <f>SUM(L9:L9)</f>
        <v>-3704347.5</v>
      </c>
      <c r="M10" s="49">
        <f>SUM(M9:M9)</f>
        <v>37043475</v>
      </c>
      <c r="N10" s="49">
        <f>SUM(N9:N9)</f>
        <v>0</v>
      </c>
      <c r="O10" s="49">
        <f>SUM(O9:O9)</f>
        <v>37043475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4" t="s">
        <v>380</v>
      </c>
      <c r="C11" s="105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381</v>
      </c>
      <c r="C12" s="11" t="s">
        <v>386</v>
      </c>
      <c r="D12" s="46" t="s">
        <v>62</v>
      </c>
      <c r="E12" s="45" t="s">
        <v>387</v>
      </c>
      <c r="F12" s="45" t="s">
        <v>388</v>
      </c>
      <c r="G12" s="23">
        <v>66077550</v>
      </c>
      <c r="H12" s="31">
        <v>0</v>
      </c>
      <c r="I12" s="31">
        <v>0</v>
      </c>
      <c r="J12" s="31">
        <v>0</v>
      </c>
      <c r="K12" s="31">
        <f t="shared" ref="K12" si="4">+G12*10%</f>
        <v>6607755</v>
      </c>
      <c r="L12" s="31">
        <f t="shared" ref="L12" si="5">-G12*10%</f>
        <v>-6607755</v>
      </c>
      <c r="M12" s="23">
        <f t="shared" ref="M12" si="6">SUM(G12:L12)</f>
        <v>66077550</v>
      </c>
      <c r="N12" s="31">
        <v>59469795</v>
      </c>
      <c r="O12" s="23">
        <f t="shared" ref="O12:O19" si="7">+M12-N12</f>
        <v>6607755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2</v>
      </c>
      <c r="B13" s="11" t="s">
        <v>428</v>
      </c>
      <c r="C13" s="11" t="s">
        <v>431</v>
      </c>
      <c r="D13" s="46" t="s">
        <v>41</v>
      </c>
      <c r="E13" s="45" t="s">
        <v>432</v>
      </c>
      <c r="F13" s="45" t="s">
        <v>433</v>
      </c>
      <c r="G13" s="23">
        <v>112232400</v>
      </c>
      <c r="H13" s="31">
        <v>0</v>
      </c>
      <c r="I13" s="31">
        <v>0</v>
      </c>
      <c r="J13" s="31">
        <v>0</v>
      </c>
      <c r="K13" s="31">
        <f t="shared" ref="K13:K19" si="8">+G13*10%</f>
        <v>11223240</v>
      </c>
      <c r="L13" s="31">
        <f t="shared" ref="L13:L19" si="9">-G13*10%</f>
        <v>-11223240</v>
      </c>
      <c r="M13" s="23">
        <f t="shared" ref="M13:M19" si="10">SUM(G13:L13)</f>
        <v>112232400</v>
      </c>
      <c r="N13" s="16">
        <v>0</v>
      </c>
      <c r="O13" s="23">
        <f t="shared" si="7"/>
        <v>112232400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3</v>
      </c>
      <c r="B14" s="11" t="s">
        <v>434</v>
      </c>
      <c r="C14" s="11" t="s">
        <v>440</v>
      </c>
      <c r="D14" s="46" t="s">
        <v>350</v>
      </c>
      <c r="E14" s="45" t="s">
        <v>437</v>
      </c>
      <c r="F14" s="45" t="s">
        <v>441</v>
      </c>
      <c r="G14" s="23">
        <v>80566830</v>
      </c>
      <c r="H14" s="31">
        <v>0</v>
      </c>
      <c r="I14" s="31">
        <v>4000000</v>
      </c>
      <c r="J14" s="31">
        <v>0</v>
      </c>
      <c r="K14" s="31">
        <f t="shared" si="8"/>
        <v>8056683</v>
      </c>
      <c r="L14" s="31">
        <f t="shared" si="9"/>
        <v>-8056683</v>
      </c>
      <c r="M14" s="23">
        <f t="shared" si="10"/>
        <v>84566830</v>
      </c>
      <c r="N14" s="31">
        <v>80566830</v>
      </c>
      <c r="O14" s="23">
        <f t="shared" si="7"/>
        <v>4000000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4</v>
      </c>
      <c r="B15" s="11" t="s">
        <v>457</v>
      </c>
      <c r="C15" s="11" t="s">
        <v>458</v>
      </c>
      <c r="D15" s="46" t="s">
        <v>62</v>
      </c>
      <c r="E15" s="45" t="s">
        <v>459</v>
      </c>
      <c r="F15" s="45" t="s">
        <v>460</v>
      </c>
      <c r="G15" s="23">
        <v>74014800</v>
      </c>
      <c r="H15" s="31">
        <v>0</v>
      </c>
      <c r="I15" s="31">
        <v>4000000</v>
      </c>
      <c r="J15" s="31">
        <v>0</v>
      </c>
      <c r="K15" s="31">
        <f t="shared" si="8"/>
        <v>7401480</v>
      </c>
      <c r="L15" s="31">
        <f t="shared" si="9"/>
        <v>-7401480</v>
      </c>
      <c r="M15" s="23">
        <f t="shared" si="10"/>
        <v>78014800</v>
      </c>
      <c r="N15" s="16">
        <v>0</v>
      </c>
      <c r="O15" s="23">
        <f t="shared" si="7"/>
        <v>78014800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ref="A16:A19" si="11">+A15+1</f>
        <v>5</v>
      </c>
      <c r="B16" s="11" t="s">
        <v>469</v>
      </c>
      <c r="C16" s="11" t="s">
        <v>470</v>
      </c>
      <c r="D16" s="46" t="s">
        <v>62</v>
      </c>
      <c r="E16" s="45" t="s">
        <v>466</v>
      </c>
      <c r="F16" s="45" t="s">
        <v>471</v>
      </c>
      <c r="G16" s="23">
        <v>58011600</v>
      </c>
      <c r="H16" s="31">
        <v>0</v>
      </c>
      <c r="I16" s="31">
        <v>0</v>
      </c>
      <c r="J16" s="31">
        <v>0</v>
      </c>
      <c r="K16" s="31">
        <f t="shared" si="8"/>
        <v>5801160</v>
      </c>
      <c r="L16" s="31">
        <f t="shared" si="9"/>
        <v>-5801160</v>
      </c>
      <c r="M16" s="23">
        <f t="shared" si="10"/>
        <v>58011600</v>
      </c>
      <c r="N16" s="16">
        <v>0</v>
      </c>
      <c r="O16" s="23">
        <f t="shared" si="7"/>
        <v>58011600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11"/>
        <v>6</v>
      </c>
      <c r="B17" s="11" t="s">
        <v>469</v>
      </c>
      <c r="C17" s="11" t="s">
        <v>472</v>
      </c>
      <c r="D17" s="46" t="s">
        <v>62</v>
      </c>
      <c r="E17" s="45" t="s">
        <v>218</v>
      </c>
      <c r="F17" s="45" t="s">
        <v>473</v>
      </c>
      <c r="G17" s="23">
        <v>74014800</v>
      </c>
      <c r="H17" s="31">
        <v>0</v>
      </c>
      <c r="I17" s="31">
        <v>0</v>
      </c>
      <c r="J17" s="31">
        <v>0</v>
      </c>
      <c r="K17" s="31">
        <f t="shared" si="8"/>
        <v>7401480</v>
      </c>
      <c r="L17" s="31">
        <f t="shared" si="9"/>
        <v>-7401480</v>
      </c>
      <c r="M17" s="23">
        <f t="shared" si="10"/>
        <v>74014800</v>
      </c>
      <c r="N17" s="16">
        <v>0</v>
      </c>
      <c r="O17" s="23">
        <f t="shared" si="7"/>
        <v>74014800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7</v>
      </c>
      <c r="B18" s="11" t="s">
        <v>476</v>
      </c>
      <c r="C18" s="11" t="s">
        <v>477</v>
      </c>
      <c r="D18" s="46" t="s">
        <v>41</v>
      </c>
      <c r="E18" s="45" t="s">
        <v>478</v>
      </c>
      <c r="F18" s="45" t="s">
        <v>479</v>
      </c>
      <c r="G18" s="23">
        <v>140028000</v>
      </c>
      <c r="H18" s="31">
        <v>0</v>
      </c>
      <c r="I18" s="31">
        <v>0</v>
      </c>
      <c r="J18" s="31">
        <v>0</v>
      </c>
      <c r="K18" s="31">
        <f t="shared" si="8"/>
        <v>14002800</v>
      </c>
      <c r="L18" s="31">
        <f t="shared" si="9"/>
        <v>-14002800</v>
      </c>
      <c r="M18" s="23">
        <f t="shared" si="10"/>
        <v>140028000</v>
      </c>
      <c r="N18" s="16">
        <v>0</v>
      </c>
      <c r="O18" s="23">
        <f t="shared" si="7"/>
        <v>140028000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7.25" thickBot="1">
      <c r="A19" s="11">
        <f t="shared" si="11"/>
        <v>8</v>
      </c>
      <c r="B19" s="11" t="s">
        <v>476</v>
      </c>
      <c r="C19" s="11" t="s">
        <v>480</v>
      </c>
      <c r="D19" s="46" t="s">
        <v>41</v>
      </c>
      <c r="E19" s="45" t="s">
        <v>481</v>
      </c>
      <c r="F19" s="45" t="s">
        <v>482</v>
      </c>
      <c r="G19" s="62">
        <v>11669000</v>
      </c>
      <c r="H19" s="63">
        <v>0</v>
      </c>
      <c r="I19" s="63">
        <v>0</v>
      </c>
      <c r="J19" s="63">
        <v>0</v>
      </c>
      <c r="K19" s="63">
        <f t="shared" si="8"/>
        <v>1166900</v>
      </c>
      <c r="L19" s="63">
        <f t="shared" si="9"/>
        <v>-1166900</v>
      </c>
      <c r="M19" s="62">
        <f t="shared" si="10"/>
        <v>11669000</v>
      </c>
      <c r="N19" s="64">
        <v>0</v>
      </c>
      <c r="O19" s="62">
        <f t="shared" si="7"/>
        <v>11669000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8.75" thickTop="1" thickBot="1">
      <c r="A20" s="11"/>
      <c r="B20" s="11"/>
      <c r="C20" s="11"/>
      <c r="D20" s="46"/>
      <c r="E20" s="45"/>
      <c r="F20" s="17" t="s">
        <v>391</v>
      </c>
      <c r="G20" s="49">
        <f t="shared" ref="G20:O20" si="12">SUM(G12:G19)</f>
        <v>616614980</v>
      </c>
      <c r="H20" s="49">
        <f t="shared" si="12"/>
        <v>0</v>
      </c>
      <c r="I20" s="49">
        <f t="shared" si="12"/>
        <v>8000000</v>
      </c>
      <c r="J20" s="49">
        <f t="shared" si="12"/>
        <v>0</v>
      </c>
      <c r="K20" s="49">
        <f t="shared" si="12"/>
        <v>61661498</v>
      </c>
      <c r="L20" s="49">
        <f t="shared" si="12"/>
        <v>-61661498</v>
      </c>
      <c r="M20" s="49">
        <f t="shared" si="12"/>
        <v>624614980</v>
      </c>
      <c r="N20" s="49">
        <f t="shared" si="12"/>
        <v>140036625</v>
      </c>
      <c r="O20" s="49">
        <f t="shared" si="12"/>
        <v>484578355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8" thickTop="1">
      <c r="A21" s="11"/>
      <c r="B21" s="104" t="s">
        <v>490</v>
      </c>
      <c r="C21" s="105"/>
      <c r="D21" s="46"/>
      <c r="E21" s="45"/>
      <c r="F21" s="45"/>
      <c r="G21" s="23"/>
      <c r="H21" s="31"/>
      <c r="I21" s="31"/>
      <c r="J21" s="31"/>
      <c r="K21" s="31"/>
      <c r="L21" s="31"/>
      <c r="M21" s="23"/>
      <c r="N21" s="16"/>
      <c r="O21" s="23"/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v>1</v>
      </c>
      <c r="B22" s="11" t="s">
        <v>491</v>
      </c>
      <c r="C22" s="11" t="s">
        <v>492</v>
      </c>
      <c r="D22" s="46" t="s">
        <v>43</v>
      </c>
      <c r="E22" s="45" t="s">
        <v>493</v>
      </c>
      <c r="F22" s="45" t="s">
        <v>494</v>
      </c>
      <c r="G22" s="23">
        <v>28043400</v>
      </c>
      <c r="H22" s="31">
        <v>0</v>
      </c>
      <c r="I22" s="31">
        <v>0</v>
      </c>
      <c r="J22" s="31">
        <v>0</v>
      </c>
      <c r="K22" s="31">
        <f t="shared" ref="K22" si="13">+G22*10%</f>
        <v>2804340</v>
      </c>
      <c r="L22" s="31">
        <f t="shared" ref="L22" si="14">-G22*10%</f>
        <v>-2804340</v>
      </c>
      <c r="M22" s="23">
        <f t="shared" ref="M22" si="15">SUM(G22:L22)</f>
        <v>28043400</v>
      </c>
      <c r="N22" s="16">
        <v>0</v>
      </c>
      <c r="O22" s="23">
        <f t="shared" ref="O22" si="16">+M22-N22</f>
        <v>28043400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ref="A23" si="17">+A22+1</f>
        <v>2</v>
      </c>
      <c r="B23" s="11" t="s">
        <v>491</v>
      </c>
      <c r="C23" s="11" t="s">
        <v>495</v>
      </c>
      <c r="D23" s="46" t="s">
        <v>62</v>
      </c>
      <c r="E23" s="45" t="s">
        <v>496</v>
      </c>
      <c r="F23" s="45" t="s">
        <v>497</v>
      </c>
      <c r="G23" s="23">
        <v>73948200</v>
      </c>
      <c r="H23" s="31">
        <v>0</v>
      </c>
      <c r="I23" s="31">
        <v>4000000</v>
      </c>
      <c r="J23" s="31">
        <v>0</v>
      </c>
      <c r="K23" s="31">
        <f t="shared" ref="K23" si="18">+G23*10%</f>
        <v>7394820</v>
      </c>
      <c r="L23" s="31">
        <f t="shared" ref="L23" si="19">-G23*10%</f>
        <v>-7394820</v>
      </c>
      <c r="M23" s="23">
        <f t="shared" ref="M23" si="20">SUM(G23:L23)</f>
        <v>77948200</v>
      </c>
      <c r="N23" s="16">
        <v>0</v>
      </c>
      <c r="O23" s="23">
        <f t="shared" ref="O23" si="21">+M23-N23</f>
        <v>77948200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3</v>
      </c>
      <c r="B24" s="11" t="s">
        <v>537</v>
      </c>
      <c r="C24" s="11" t="s">
        <v>538</v>
      </c>
      <c r="D24" s="46" t="s">
        <v>410</v>
      </c>
      <c r="E24" s="45" t="s">
        <v>539</v>
      </c>
      <c r="F24" s="45" t="s">
        <v>540</v>
      </c>
      <c r="G24" s="23">
        <v>12324700</v>
      </c>
      <c r="H24" s="31">
        <v>0</v>
      </c>
      <c r="I24" s="31">
        <v>0</v>
      </c>
      <c r="J24" s="31">
        <v>0</v>
      </c>
      <c r="K24" s="31">
        <f t="shared" ref="K24:K39" si="22">+G24*10%</f>
        <v>1232470</v>
      </c>
      <c r="L24" s="31">
        <f t="shared" ref="L24:L39" si="23">-G24*10%</f>
        <v>-1232470</v>
      </c>
      <c r="M24" s="23">
        <f t="shared" ref="M24:M39" si="24">SUM(G24:L24)</f>
        <v>12324700</v>
      </c>
      <c r="N24" s="16">
        <v>0</v>
      </c>
      <c r="O24" s="23">
        <f t="shared" ref="O24:O39" si="25">+M24-N24</f>
        <v>12324700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:A28" si="26">+A24+1</f>
        <v>4</v>
      </c>
      <c r="B25" s="11" t="s">
        <v>541</v>
      </c>
      <c r="C25" s="11" t="s">
        <v>542</v>
      </c>
      <c r="D25" s="46" t="s">
        <v>25</v>
      </c>
      <c r="E25" s="45" t="s">
        <v>32</v>
      </c>
      <c r="F25" s="45" t="s">
        <v>543</v>
      </c>
      <c r="G25" s="23">
        <v>12324700</v>
      </c>
      <c r="H25" s="31">
        <v>0</v>
      </c>
      <c r="I25" s="31">
        <v>0</v>
      </c>
      <c r="J25" s="31">
        <v>0</v>
      </c>
      <c r="K25" s="31">
        <f t="shared" si="22"/>
        <v>1232470</v>
      </c>
      <c r="L25" s="31">
        <f t="shared" si="23"/>
        <v>-1232470</v>
      </c>
      <c r="M25" s="23">
        <f t="shared" si="24"/>
        <v>12324700</v>
      </c>
      <c r="N25" s="16">
        <v>0</v>
      </c>
      <c r="O25" s="23">
        <f t="shared" si="25"/>
        <v>12324700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26"/>
        <v>5</v>
      </c>
      <c r="B26" s="11" t="s">
        <v>541</v>
      </c>
      <c r="C26" s="11" t="s">
        <v>544</v>
      </c>
      <c r="D26" s="46" t="s">
        <v>25</v>
      </c>
      <c r="E26" s="45" t="s">
        <v>33</v>
      </c>
      <c r="F26" s="45" t="s">
        <v>543</v>
      </c>
      <c r="G26" s="23">
        <v>12324700</v>
      </c>
      <c r="H26" s="31">
        <v>0</v>
      </c>
      <c r="I26" s="31">
        <v>0</v>
      </c>
      <c r="J26" s="31">
        <v>0</v>
      </c>
      <c r="K26" s="31">
        <f t="shared" si="22"/>
        <v>1232470</v>
      </c>
      <c r="L26" s="31">
        <f t="shared" si="23"/>
        <v>-1232470</v>
      </c>
      <c r="M26" s="23">
        <f t="shared" si="24"/>
        <v>12324700</v>
      </c>
      <c r="N26" s="16">
        <v>0</v>
      </c>
      <c r="O26" s="23">
        <f t="shared" si="25"/>
        <v>12324700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6"/>
        <v>6</v>
      </c>
      <c r="B27" s="11" t="s">
        <v>541</v>
      </c>
      <c r="C27" s="11" t="s">
        <v>545</v>
      </c>
      <c r="D27" s="46" t="s">
        <v>43</v>
      </c>
      <c r="E27" s="45" t="s">
        <v>546</v>
      </c>
      <c r="F27" s="45" t="s">
        <v>494</v>
      </c>
      <c r="G27" s="23">
        <v>28005600</v>
      </c>
      <c r="H27" s="31">
        <v>0</v>
      </c>
      <c r="I27" s="31">
        <v>0</v>
      </c>
      <c r="J27" s="31">
        <v>0</v>
      </c>
      <c r="K27" s="31">
        <f t="shared" si="22"/>
        <v>2800560</v>
      </c>
      <c r="L27" s="31">
        <f t="shared" si="23"/>
        <v>-2800560</v>
      </c>
      <c r="M27" s="23">
        <f t="shared" si="24"/>
        <v>28005600</v>
      </c>
      <c r="N27" s="16">
        <v>0</v>
      </c>
      <c r="O27" s="23">
        <f t="shared" si="25"/>
        <v>28005600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6"/>
        <v>7</v>
      </c>
      <c r="B28" s="11" t="s">
        <v>541</v>
      </c>
      <c r="C28" s="11" t="s">
        <v>547</v>
      </c>
      <c r="D28" s="46" t="s">
        <v>43</v>
      </c>
      <c r="E28" s="45" t="s">
        <v>548</v>
      </c>
      <c r="F28" s="45" t="s">
        <v>494</v>
      </c>
      <c r="G28" s="23">
        <v>28005600</v>
      </c>
      <c r="H28" s="31">
        <v>0</v>
      </c>
      <c r="I28" s="31">
        <v>0</v>
      </c>
      <c r="J28" s="31">
        <v>0</v>
      </c>
      <c r="K28" s="31">
        <f t="shared" si="22"/>
        <v>2800560</v>
      </c>
      <c r="L28" s="31">
        <f t="shared" si="23"/>
        <v>-2800560</v>
      </c>
      <c r="M28" s="23">
        <f t="shared" si="24"/>
        <v>28005600</v>
      </c>
      <c r="N28" s="16">
        <v>0</v>
      </c>
      <c r="O28" s="23">
        <f t="shared" si="25"/>
        <v>28005600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8</v>
      </c>
      <c r="B29" s="11" t="s">
        <v>561</v>
      </c>
      <c r="C29" s="11" t="s">
        <v>562</v>
      </c>
      <c r="D29" s="46" t="s">
        <v>62</v>
      </c>
      <c r="E29" s="45" t="s">
        <v>563</v>
      </c>
      <c r="F29" s="45" t="s">
        <v>564</v>
      </c>
      <c r="G29" s="23">
        <v>48299500</v>
      </c>
      <c r="H29" s="31">
        <v>0</v>
      </c>
      <c r="I29" s="31">
        <v>0</v>
      </c>
      <c r="J29" s="31">
        <v>0</v>
      </c>
      <c r="K29" s="31">
        <f t="shared" si="22"/>
        <v>4829950</v>
      </c>
      <c r="L29" s="31">
        <f t="shared" si="23"/>
        <v>-4829950</v>
      </c>
      <c r="M29" s="23">
        <f t="shared" si="24"/>
        <v>48299500</v>
      </c>
      <c r="N29" s="16">
        <v>0</v>
      </c>
      <c r="O29" s="23">
        <f t="shared" si="25"/>
        <v>48299500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ref="A30" si="27">+A29+1</f>
        <v>9</v>
      </c>
      <c r="B30" s="11" t="s">
        <v>572</v>
      </c>
      <c r="C30" s="11" t="s">
        <v>573</v>
      </c>
      <c r="D30" s="46" t="s">
        <v>58</v>
      </c>
      <c r="E30" s="45" t="s">
        <v>452</v>
      </c>
      <c r="F30" s="45" t="s">
        <v>574</v>
      </c>
      <c r="G30" s="23">
        <v>10992300</v>
      </c>
      <c r="H30" s="31">
        <v>0</v>
      </c>
      <c r="I30" s="31">
        <v>0</v>
      </c>
      <c r="J30" s="31">
        <v>0</v>
      </c>
      <c r="K30" s="31">
        <f t="shared" si="22"/>
        <v>1099230</v>
      </c>
      <c r="L30" s="31">
        <f t="shared" si="23"/>
        <v>-1099230</v>
      </c>
      <c r="M30" s="23">
        <f t="shared" si="24"/>
        <v>10992300</v>
      </c>
      <c r="N30" s="16">
        <v>0</v>
      </c>
      <c r="O30" s="23">
        <f t="shared" si="25"/>
        <v>10992300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10</v>
      </c>
      <c r="B31" s="11" t="s">
        <v>572</v>
      </c>
      <c r="C31" s="11" t="s">
        <v>583</v>
      </c>
      <c r="D31" s="46" t="s">
        <v>138</v>
      </c>
      <c r="E31" s="45" t="s">
        <v>454</v>
      </c>
      <c r="F31" s="45" t="s">
        <v>584</v>
      </c>
      <c r="G31" s="23">
        <v>4663400</v>
      </c>
      <c r="H31" s="31">
        <v>0</v>
      </c>
      <c r="I31" s="31">
        <v>0</v>
      </c>
      <c r="J31" s="31">
        <v>0</v>
      </c>
      <c r="K31" s="31">
        <f t="shared" si="22"/>
        <v>466340</v>
      </c>
      <c r="L31" s="31">
        <f t="shared" si="23"/>
        <v>-466340</v>
      </c>
      <c r="M31" s="23">
        <f t="shared" si="24"/>
        <v>4663400</v>
      </c>
      <c r="N31" s="16">
        <v>0</v>
      </c>
      <c r="O31" s="23">
        <f t="shared" si="25"/>
        <v>4663400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36" si="28">+A31+1</f>
        <v>11</v>
      </c>
      <c r="B32" s="11" t="s">
        <v>585</v>
      </c>
      <c r="C32" s="11" t="s">
        <v>586</v>
      </c>
      <c r="D32" s="46" t="s">
        <v>62</v>
      </c>
      <c r="E32" s="45" t="s">
        <v>581</v>
      </c>
      <c r="F32" s="45" t="s">
        <v>587</v>
      </c>
      <c r="G32" s="23">
        <v>24521750</v>
      </c>
      <c r="H32" s="31">
        <v>0</v>
      </c>
      <c r="I32" s="31">
        <v>4000000</v>
      </c>
      <c r="J32" s="31">
        <v>0</v>
      </c>
      <c r="K32" s="31">
        <f t="shared" si="22"/>
        <v>2452175</v>
      </c>
      <c r="L32" s="31">
        <f t="shared" si="23"/>
        <v>-2452175</v>
      </c>
      <c r="M32" s="23">
        <f t="shared" si="24"/>
        <v>28521750</v>
      </c>
      <c r="N32" s="16">
        <v>0</v>
      </c>
      <c r="O32" s="23">
        <f t="shared" si="25"/>
        <v>28521750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28"/>
        <v>12</v>
      </c>
      <c r="B33" s="11" t="s">
        <v>602</v>
      </c>
      <c r="C33" s="11" t="s">
        <v>603</v>
      </c>
      <c r="D33" s="46" t="s">
        <v>41</v>
      </c>
      <c r="E33" s="45" t="s">
        <v>596</v>
      </c>
      <c r="F33" s="45" t="s">
        <v>604</v>
      </c>
      <c r="G33" s="23">
        <v>28829625</v>
      </c>
      <c r="H33" s="31">
        <v>0</v>
      </c>
      <c r="I33" s="31">
        <v>0</v>
      </c>
      <c r="J33" s="31">
        <v>0</v>
      </c>
      <c r="K33" s="31">
        <f t="shared" si="22"/>
        <v>2882962.5</v>
      </c>
      <c r="L33" s="31">
        <f t="shared" si="23"/>
        <v>-2882962.5</v>
      </c>
      <c r="M33" s="23">
        <f t="shared" si="24"/>
        <v>28829625</v>
      </c>
      <c r="N33" s="16">
        <v>0</v>
      </c>
      <c r="O33" s="23">
        <f t="shared" si="25"/>
        <v>28829625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8"/>
        <v>13</v>
      </c>
      <c r="B34" s="11" t="s">
        <v>602</v>
      </c>
      <c r="C34" s="11" t="s">
        <v>605</v>
      </c>
      <c r="D34" s="46" t="s">
        <v>58</v>
      </c>
      <c r="E34" s="45" t="s">
        <v>598</v>
      </c>
      <c r="F34" s="45" t="s">
        <v>606</v>
      </c>
      <c r="G34" s="23">
        <v>12260875</v>
      </c>
      <c r="H34" s="31">
        <v>0</v>
      </c>
      <c r="I34" s="31">
        <v>0</v>
      </c>
      <c r="J34" s="31">
        <v>0</v>
      </c>
      <c r="K34" s="31">
        <f t="shared" si="22"/>
        <v>1226087.5</v>
      </c>
      <c r="L34" s="31">
        <f t="shared" si="23"/>
        <v>-1226087.5</v>
      </c>
      <c r="M34" s="23">
        <f t="shared" si="24"/>
        <v>12260875</v>
      </c>
      <c r="N34" s="16">
        <v>0</v>
      </c>
      <c r="O34" s="23">
        <f t="shared" si="25"/>
        <v>12260875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8"/>
        <v>14</v>
      </c>
      <c r="B35" s="11" t="s">
        <v>602</v>
      </c>
      <c r="C35" s="11" t="s">
        <v>607</v>
      </c>
      <c r="D35" s="46" t="s">
        <v>58</v>
      </c>
      <c r="E35" s="45" t="s">
        <v>600</v>
      </c>
      <c r="F35" s="45" t="s">
        <v>608</v>
      </c>
      <c r="G35" s="23">
        <v>12260875</v>
      </c>
      <c r="H35" s="31">
        <v>0</v>
      </c>
      <c r="I35" s="31">
        <v>0</v>
      </c>
      <c r="J35" s="31">
        <v>0</v>
      </c>
      <c r="K35" s="31">
        <f t="shared" si="22"/>
        <v>1226087.5</v>
      </c>
      <c r="L35" s="31">
        <f t="shared" si="23"/>
        <v>-1226087.5</v>
      </c>
      <c r="M35" s="23">
        <f t="shared" si="24"/>
        <v>12260875</v>
      </c>
      <c r="N35" s="16">
        <v>0</v>
      </c>
      <c r="O35" s="23">
        <f t="shared" si="25"/>
        <v>12260875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8"/>
        <v>15</v>
      </c>
      <c r="B36" s="11" t="s">
        <v>602</v>
      </c>
      <c r="C36" s="11" t="s">
        <v>609</v>
      </c>
      <c r="D36" s="46" t="s">
        <v>101</v>
      </c>
      <c r="E36" s="45" t="s">
        <v>610</v>
      </c>
      <c r="F36" s="45" t="s">
        <v>611</v>
      </c>
      <c r="G36" s="23">
        <v>31812000</v>
      </c>
      <c r="H36" s="31">
        <v>0</v>
      </c>
      <c r="I36" s="31">
        <v>0</v>
      </c>
      <c r="J36" s="31">
        <v>0</v>
      </c>
      <c r="K36" s="31">
        <f t="shared" si="22"/>
        <v>3181200</v>
      </c>
      <c r="L36" s="31">
        <f t="shared" si="23"/>
        <v>-3181200</v>
      </c>
      <c r="M36" s="23">
        <f t="shared" si="24"/>
        <v>31812000</v>
      </c>
      <c r="N36" s="16">
        <v>0</v>
      </c>
      <c r="O36" s="23">
        <f t="shared" si="25"/>
        <v>31812000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>+A36+1</f>
        <v>16</v>
      </c>
      <c r="B37" s="11" t="s">
        <v>613</v>
      </c>
      <c r="C37" s="11" t="s">
        <v>614</v>
      </c>
      <c r="D37" s="46" t="s">
        <v>615</v>
      </c>
      <c r="E37" s="45" t="s">
        <v>616</v>
      </c>
      <c r="F37" s="45" t="s">
        <v>617</v>
      </c>
      <c r="G37" s="23">
        <v>38770875</v>
      </c>
      <c r="H37" s="31">
        <v>0</v>
      </c>
      <c r="I37" s="31">
        <v>0</v>
      </c>
      <c r="J37" s="31">
        <v>0</v>
      </c>
      <c r="K37" s="31">
        <f t="shared" si="22"/>
        <v>3877087.5</v>
      </c>
      <c r="L37" s="31">
        <f t="shared" si="23"/>
        <v>-3877087.5</v>
      </c>
      <c r="M37" s="23">
        <f t="shared" si="24"/>
        <v>38770875</v>
      </c>
      <c r="N37" s="16">
        <v>0</v>
      </c>
      <c r="O37" s="23">
        <f t="shared" si="25"/>
        <v>38770875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>+A37+1</f>
        <v>17</v>
      </c>
      <c r="B38" s="11" t="s">
        <v>613</v>
      </c>
      <c r="C38" s="11" t="s">
        <v>618</v>
      </c>
      <c r="D38" s="46" t="s">
        <v>58</v>
      </c>
      <c r="E38" s="45" t="s">
        <v>475</v>
      </c>
      <c r="F38" s="45" t="s">
        <v>619</v>
      </c>
      <c r="G38" s="23">
        <v>12260875</v>
      </c>
      <c r="H38" s="31">
        <v>0</v>
      </c>
      <c r="I38" s="31">
        <v>0</v>
      </c>
      <c r="J38" s="31">
        <v>0</v>
      </c>
      <c r="K38" s="31">
        <f t="shared" si="22"/>
        <v>1226087.5</v>
      </c>
      <c r="L38" s="31">
        <f t="shared" si="23"/>
        <v>-1226087.5</v>
      </c>
      <c r="M38" s="23">
        <f t="shared" si="24"/>
        <v>12260875</v>
      </c>
      <c r="N38" s="16">
        <v>0</v>
      </c>
      <c r="O38" s="23">
        <f t="shared" si="25"/>
        <v>12260875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7.25" thickBot="1">
      <c r="A39" s="11">
        <f>+A38+1</f>
        <v>18</v>
      </c>
      <c r="B39" s="11" t="s">
        <v>613</v>
      </c>
      <c r="C39" s="11" t="s">
        <v>625</v>
      </c>
      <c r="D39" s="46" t="s">
        <v>43</v>
      </c>
      <c r="E39" s="45" t="s">
        <v>626</v>
      </c>
      <c r="F39" s="45" t="s">
        <v>627</v>
      </c>
      <c r="G39" s="62">
        <v>27963600</v>
      </c>
      <c r="H39" s="63">
        <v>0</v>
      </c>
      <c r="I39" s="63">
        <v>0</v>
      </c>
      <c r="J39" s="63">
        <v>0</v>
      </c>
      <c r="K39" s="63">
        <f t="shared" si="22"/>
        <v>2796360</v>
      </c>
      <c r="L39" s="63">
        <f t="shared" si="23"/>
        <v>-2796360</v>
      </c>
      <c r="M39" s="62">
        <f t="shared" si="24"/>
        <v>27963600</v>
      </c>
      <c r="N39" s="64">
        <v>0</v>
      </c>
      <c r="O39" s="62">
        <f t="shared" si="25"/>
        <v>27963600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20.100000000000001" customHeight="1" thickTop="1" thickBot="1">
      <c r="A40" s="11"/>
      <c r="B40" s="11"/>
      <c r="C40" s="11"/>
      <c r="D40" s="46"/>
      <c r="E40" s="45"/>
      <c r="F40" s="17" t="s">
        <v>531</v>
      </c>
      <c r="G40" s="49">
        <f>SUM(G22:G39)</f>
        <v>447612575</v>
      </c>
      <c r="H40" s="49">
        <f>SUM(H22:H39)</f>
        <v>0</v>
      </c>
      <c r="I40" s="49">
        <f>SUM(I22:I39)</f>
        <v>8000000</v>
      </c>
      <c r="J40" s="49">
        <f>SUM(J22:J39)</f>
        <v>0</v>
      </c>
      <c r="K40" s="49">
        <f>SUM(K22:K39)</f>
        <v>44761257.5</v>
      </c>
      <c r="L40" s="49">
        <f>SUM(L22:L39)</f>
        <v>-44761257.5</v>
      </c>
      <c r="M40" s="49">
        <f>SUM(M22:M39)</f>
        <v>455612575</v>
      </c>
      <c r="N40" s="49">
        <f>SUM(N22:N39)</f>
        <v>0</v>
      </c>
      <c r="O40" s="49">
        <f>SUM(O22:O39)</f>
        <v>455612575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8" thickTop="1">
      <c r="A41" s="11"/>
      <c r="B41" s="104" t="s">
        <v>624</v>
      </c>
      <c r="C41" s="105"/>
      <c r="D41" s="46"/>
      <c r="E41" s="45"/>
      <c r="F41" s="45"/>
      <c r="G41" s="23"/>
      <c r="H41" s="31"/>
      <c r="I41" s="31"/>
      <c r="J41" s="31"/>
      <c r="K41" s="31"/>
      <c r="L41" s="31"/>
      <c r="M41" s="23"/>
      <c r="N41" s="16"/>
      <c r="O41" s="23"/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v>1</v>
      </c>
      <c r="B42" s="11" t="s">
        <v>628</v>
      </c>
      <c r="C42" s="11" t="s">
        <v>629</v>
      </c>
      <c r="D42" s="46" t="s">
        <v>43</v>
      </c>
      <c r="E42" s="45" t="s">
        <v>630</v>
      </c>
      <c r="F42" s="45" t="s">
        <v>631</v>
      </c>
      <c r="G42" s="23">
        <v>27963600</v>
      </c>
      <c r="H42" s="31">
        <v>0</v>
      </c>
      <c r="I42" s="31">
        <v>0</v>
      </c>
      <c r="J42" s="31">
        <v>0</v>
      </c>
      <c r="K42" s="31">
        <f t="shared" ref="K42" si="29">+G42*10%</f>
        <v>2796360</v>
      </c>
      <c r="L42" s="31">
        <f t="shared" ref="L42" si="30">-G42*10%</f>
        <v>-2796360</v>
      </c>
      <c r="M42" s="23">
        <f t="shared" ref="M42" si="31">SUM(G42:L42)</f>
        <v>27963600</v>
      </c>
      <c r="N42" s="16">
        <v>0</v>
      </c>
      <c r="O42" s="23">
        <f t="shared" ref="O42" si="32">+M42-N42</f>
        <v>27963600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>+A42+1</f>
        <v>2</v>
      </c>
      <c r="B43" s="11" t="s">
        <v>628</v>
      </c>
      <c r="C43" s="11" t="s">
        <v>632</v>
      </c>
      <c r="D43" s="46" t="s">
        <v>43</v>
      </c>
      <c r="E43" s="45" t="s">
        <v>633</v>
      </c>
      <c r="F43" s="45" t="s">
        <v>631</v>
      </c>
      <c r="G43" s="23">
        <v>27963600</v>
      </c>
      <c r="H43" s="31">
        <v>0</v>
      </c>
      <c r="I43" s="31">
        <v>0</v>
      </c>
      <c r="J43" s="31">
        <v>0</v>
      </c>
      <c r="K43" s="31">
        <f t="shared" ref="K43" si="33">+G43*10%</f>
        <v>2796360</v>
      </c>
      <c r="L43" s="31">
        <f t="shared" ref="L43" si="34">-G43*10%</f>
        <v>-2796360</v>
      </c>
      <c r="M43" s="23">
        <f t="shared" ref="M43" si="35">SUM(G43:L43)</f>
        <v>27963600</v>
      </c>
      <c r="N43" s="16">
        <v>0</v>
      </c>
      <c r="O43" s="23">
        <f t="shared" ref="O43" si="36">+M43-N43</f>
        <v>27963600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>+A43+1</f>
        <v>3</v>
      </c>
      <c r="B44" s="11" t="s">
        <v>628</v>
      </c>
      <c r="C44" s="11" t="s">
        <v>634</v>
      </c>
      <c r="D44" s="46" t="s">
        <v>43</v>
      </c>
      <c r="E44" s="45" t="s">
        <v>635</v>
      </c>
      <c r="F44" s="45" t="s">
        <v>631</v>
      </c>
      <c r="G44" s="23">
        <v>27963600</v>
      </c>
      <c r="H44" s="31">
        <v>0</v>
      </c>
      <c r="I44" s="31">
        <v>0</v>
      </c>
      <c r="J44" s="31">
        <v>0</v>
      </c>
      <c r="K44" s="31">
        <f t="shared" ref="K44" si="37">+G44*10%</f>
        <v>2796360</v>
      </c>
      <c r="L44" s="31">
        <f t="shared" ref="L44" si="38">-G44*10%</f>
        <v>-2796360</v>
      </c>
      <c r="M44" s="23">
        <f t="shared" ref="M44" si="39">SUM(G44:L44)</f>
        <v>27963600</v>
      </c>
      <c r="N44" s="16">
        <v>0</v>
      </c>
      <c r="O44" s="23">
        <f t="shared" ref="O44" si="40">+M44-N44</f>
        <v>27963600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4</v>
      </c>
      <c r="B45" s="11" t="s">
        <v>628</v>
      </c>
      <c r="C45" s="11" t="s">
        <v>636</v>
      </c>
      <c r="D45" s="46" t="s">
        <v>36</v>
      </c>
      <c r="E45" s="45" t="s">
        <v>148</v>
      </c>
      <c r="F45" s="45" t="s">
        <v>637</v>
      </c>
      <c r="G45" s="23">
        <v>12983100</v>
      </c>
      <c r="H45" s="31">
        <v>0</v>
      </c>
      <c r="I45" s="31">
        <v>0</v>
      </c>
      <c r="J45" s="31">
        <v>0</v>
      </c>
      <c r="K45" s="31">
        <f t="shared" ref="K45:K48" si="41">+G45*10%</f>
        <v>1298310</v>
      </c>
      <c r="L45" s="31">
        <f t="shared" ref="L45:L48" si="42">-G45*10%</f>
        <v>-1298310</v>
      </c>
      <c r="M45" s="23">
        <f t="shared" ref="M45:M48" si="43">SUM(G45:L45)</f>
        <v>12983100</v>
      </c>
      <c r="N45" s="16">
        <v>0</v>
      </c>
      <c r="O45" s="23">
        <f t="shared" ref="O45:O48" si="44">+M45-N45</f>
        <v>12983100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>+A45+1</f>
        <v>5</v>
      </c>
      <c r="B46" s="11" t="s">
        <v>628</v>
      </c>
      <c r="C46" s="11" t="s">
        <v>638</v>
      </c>
      <c r="D46" s="46" t="s">
        <v>41</v>
      </c>
      <c r="E46" s="45" t="s">
        <v>639</v>
      </c>
      <c r="F46" s="45" t="s">
        <v>640</v>
      </c>
      <c r="G46" s="23">
        <v>115849200</v>
      </c>
      <c r="H46" s="31">
        <v>0</v>
      </c>
      <c r="I46" s="31">
        <v>0</v>
      </c>
      <c r="J46" s="31">
        <v>0</v>
      </c>
      <c r="K46" s="31">
        <f t="shared" si="41"/>
        <v>11584920</v>
      </c>
      <c r="L46" s="31">
        <f t="shared" si="42"/>
        <v>-11584920</v>
      </c>
      <c r="M46" s="23">
        <f t="shared" si="43"/>
        <v>115849200</v>
      </c>
      <c r="N46" s="16">
        <v>0</v>
      </c>
      <c r="O46" s="23">
        <f t="shared" si="44"/>
        <v>115849200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>+A46+1</f>
        <v>6</v>
      </c>
      <c r="B47" s="11" t="s">
        <v>628</v>
      </c>
      <c r="C47" s="11" t="s">
        <v>641</v>
      </c>
      <c r="D47" s="46" t="s">
        <v>31</v>
      </c>
      <c r="E47" s="45" t="s">
        <v>295</v>
      </c>
      <c r="F47" s="45" t="s">
        <v>637</v>
      </c>
      <c r="G47" s="23">
        <v>10652800</v>
      </c>
      <c r="H47" s="31">
        <v>0</v>
      </c>
      <c r="I47" s="31">
        <v>0</v>
      </c>
      <c r="J47" s="31">
        <v>0</v>
      </c>
      <c r="K47" s="31">
        <f t="shared" si="41"/>
        <v>1065280</v>
      </c>
      <c r="L47" s="31">
        <f t="shared" si="42"/>
        <v>-1065280</v>
      </c>
      <c r="M47" s="23">
        <f t="shared" si="43"/>
        <v>10652800</v>
      </c>
      <c r="N47" s="16">
        <v>0</v>
      </c>
      <c r="O47" s="23">
        <f t="shared" si="44"/>
        <v>10652800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>+A47+1</f>
        <v>7</v>
      </c>
      <c r="B48" s="11" t="s">
        <v>642</v>
      </c>
      <c r="C48" s="11" t="s">
        <v>643</v>
      </c>
      <c r="D48" s="46" t="s">
        <v>58</v>
      </c>
      <c r="E48" s="45" t="s">
        <v>644</v>
      </c>
      <c r="F48" s="45" t="s">
        <v>637</v>
      </c>
      <c r="G48" s="23">
        <v>12317300</v>
      </c>
      <c r="H48" s="31">
        <v>0</v>
      </c>
      <c r="I48" s="31">
        <v>0</v>
      </c>
      <c r="J48" s="31">
        <v>0</v>
      </c>
      <c r="K48" s="31">
        <f t="shared" si="41"/>
        <v>1231730</v>
      </c>
      <c r="L48" s="31">
        <f t="shared" si="42"/>
        <v>-1231730</v>
      </c>
      <c r="M48" s="23">
        <f t="shared" si="43"/>
        <v>12317300</v>
      </c>
      <c r="N48" s="16">
        <v>0</v>
      </c>
      <c r="O48" s="23">
        <f t="shared" si="44"/>
        <v>12317300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>+A48+1</f>
        <v>8</v>
      </c>
      <c r="B49" s="11" t="s">
        <v>642</v>
      </c>
      <c r="C49" s="11" t="s">
        <v>645</v>
      </c>
      <c r="D49" s="46" t="s">
        <v>58</v>
      </c>
      <c r="E49" s="45" t="s">
        <v>501</v>
      </c>
      <c r="F49" s="45" t="s">
        <v>646</v>
      </c>
      <c r="G49" s="23">
        <v>12317300</v>
      </c>
      <c r="H49" s="31">
        <v>0</v>
      </c>
      <c r="I49" s="31">
        <v>0</v>
      </c>
      <c r="J49" s="31">
        <v>0</v>
      </c>
      <c r="K49" s="31">
        <f t="shared" ref="K49:K52" si="45">+G49*10%</f>
        <v>1231730</v>
      </c>
      <c r="L49" s="31">
        <f t="shared" ref="L49:L52" si="46">-G49*10%</f>
        <v>-1231730</v>
      </c>
      <c r="M49" s="23">
        <f t="shared" ref="M49:M52" si="47">SUM(G49:L49)</f>
        <v>12317300</v>
      </c>
      <c r="N49" s="16">
        <v>0</v>
      </c>
      <c r="O49" s="23">
        <f t="shared" ref="O49:O52" si="48">+M49-N49</f>
        <v>12317300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>+A49+1</f>
        <v>9</v>
      </c>
      <c r="B50" s="11" t="s">
        <v>642</v>
      </c>
      <c r="C50" s="11" t="s">
        <v>647</v>
      </c>
      <c r="D50" s="46" t="s">
        <v>58</v>
      </c>
      <c r="E50" s="45" t="s">
        <v>648</v>
      </c>
      <c r="F50" s="45" t="s">
        <v>646</v>
      </c>
      <c r="G50" s="23">
        <v>12317300</v>
      </c>
      <c r="H50" s="31">
        <v>0</v>
      </c>
      <c r="I50" s="31">
        <v>0</v>
      </c>
      <c r="J50" s="31">
        <v>0</v>
      </c>
      <c r="K50" s="31">
        <f t="shared" si="45"/>
        <v>1231730</v>
      </c>
      <c r="L50" s="31">
        <f t="shared" si="46"/>
        <v>-1231730</v>
      </c>
      <c r="M50" s="23">
        <f t="shared" si="47"/>
        <v>12317300</v>
      </c>
      <c r="N50" s="16">
        <v>0</v>
      </c>
      <c r="O50" s="23">
        <f t="shared" si="48"/>
        <v>12317300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>+A50+1</f>
        <v>10</v>
      </c>
      <c r="B51" s="11" t="s">
        <v>642</v>
      </c>
      <c r="C51" s="11" t="s">
        <v>649</v>
      </c>
      <c r="D51" s="46" t="s">
        <v>58</v>
      </c>
      <c r="E51" s="45" t="s">
        <v>503</v>
      </c>
      <c r="F51" s="45" t="s">
        <v>646</v>
      </c>
      <c r="G51" s="23">
        <v>12317300</v>
      </c>
      <c r="H51" s="31">
        <v>0</v>
      </c>
      <c r="I51" s="31">
        <v>0</v>
      </c>
      <c r="J51" s="31">
        <v>0</v>
      </c>
      <c r="K51" s="31">
        <f t="shared" si="45"/>
        <v>1231730</v>
      </c>
      <c r="L51" s="31">
        <f t="shared" si="46"/>
        <v>-1231730</v>
      </c>
      <c r="M51" s="23">
        <f t="shared" si="47"/>
        <v>12317300</v>
      </c>
      <c r="N51" s="16">
        <v>0</v>
      </c>
      <c r="O51" s="23">
        <f t="shared" si="48"/>
        <v>12317300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>+A51+1</f>
        <v>11</v>
      </c>
      <c r="B52" s="11" t="s">
        <v>650</v>
      </c>
      <c r="C52" s="11" t="s">
        <v>651</v>
      </c>
      <c r="D52" s="46" t="s">
        <v>58</v>
      </c>
      <c r="E52" s="45" t="s">
        <v>512</v>
      </c>
      <c r="F52" s="45" t="s">
        <v>652</v>
      </c>
      <c r="G52" s="23">
        <v>12317300</v>
      </c>
      <c r="H52" s="31">
        <v>0</v>
      </c>
      <c r="I52" s="31">
        <v>0</v>
      </c>
      <c r="J52" s="31">
        <v>0</v>
      </c>
      <c r="K52" s="31">
        <f t="shared" si="45"/>
        <v>1231730</v>
      </c>
      <c r="L52" s="31">
        <f t="shared" si="46"/>
        <v>-1231730</v>
      </c>
      <c r="M52" s="23">
        <f t="shared" si="47"/>
        <v>12317300</v>
      </c>
      <c r="N52" s="16">
        <v>0</v>
      </c>
      <c r="O52" s="23">
        <f t="shared" si="48"/>
        <v>12317300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12</v>
      </c>
      <c r="B53" s="11" t="s">
        <v>650</v>
      </c>
      <c r="C53" s="11" t="s">
        <v>653</v>
      </c>
      <c r="D53" s="46" t="s">
        <v>58</v>
      </c>
      <c r="E53" s="115" t="s">
        <v>514</v>
      </c>
      <c r="F53" s="45" t="s">
        <v>652</v>
      </c>
      <c r="G53" s="23">
        <v>12317300</v>
      </c>
      <c r="H53" s="31">
        <v>0</v>
      </c>
      <c r="I53" s="31">
        <v>0</v>
      </c>
      <c r="J53" s="31">
        <v>0</v>
      </c>
      <c r="K53" s="31">
        <f t="shared" ref="K53:K55" si="49">+G53*10%</f>
        <v>1231730</v>
      </c>
      <c r="L53" s="31">
        <f t="shared" ref="L53:L55" si="50">-G53*10%</f>
        <v>-1231730</v>
      </c>
      <c r="M53" s="23">
        <f t="shared" ref="M53:M55" si="51">SUM(G53:L53)</f>
        <v>12317300</v>
      </c>
      <c r="N53" s="16">
        <v>0</v>
      </c>
      <c r="O53" s="23">
        <f t="shared" ref="O53:O55" si="52">+M53-N53</f>
        <v>12317300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>+A53+1</f>
        <v>13</v>
      </c>
      <c r="B54" s="11" t="s">
        <v>650</v>
      </c>
      <c r="C54" s="11" t="s">
        <v>654</v>
      </c>
      <c r="D54" s="46" t="s">
        <v>58</v>
      </c>
      <c r="E54" s="45" t="s">
        <v>516</v>
      </c>
      <c r="F54" s="45" t="s">
        <v>652</v>
      </c>
      <c r="G54" s="23">
        <v>12317300</v>
      </c>
      <c r="H54" s="31">
        <v>0</v>
      </c>
      <c r="I54" s="31">
        <v>0</v>
      </c>
      <c r="J54" s="31">
        <v>0</v>
      </c>
      <c r="K54" s="31">
        <f t="shared" si="49"/>
        <v>1231730</v>
      </c>
      <c r="L54" s="31">
        <f t="shared" si="50"/>
        <v>-1231730</v>
      </c>
      <c r="M54" s="23">
        <f t="shared" si="51"/>
        <v>12317300</v>
      </c>
      <c r="N54" s="16">
        <v>0</v>
      </c>
      <c r="O54" s="23">
        <f t="shared" si="52"/>
        <v>12317300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>+A54+1</f>
        <v>14</v>
      </c>
      <c r="B55" s="11" t="s">
        <v>650</v>
      </c>
      <c r="C55" s="11" t="s">
        <v>655</v>
      </c>
      <c r="D55" s="46" t="s">
        <v>58</v>
      </c>
      <c r="E55" s="45" t="s">
        <v>518</v>
      </c>
      <c r="F55" s="45" t="s">
        <v>652</v>
      </c>
      <c r="G55" s="23">
        <v>12317300</v>
      </c>
      <c r="H55" s="31">
        <v>0</v>
      </c>
      <c r="I55" s="31">
        <v>0</v>
      </c>
      <c r="J55" s="31">
        <v>0</v>
      </c>
      <c r="K55" s="31">
        <f t="shared" si="49"/>
        <v>1231730</v>
      </c>
      <c r="L55" s="31">
        <f t="shared" si="50"/>
        <v>-1231730</v>
      </c>
      <c r="M55" s="23">
        <f t="shared" si="51"/>
        <v>12317300</v>
      </c>
      <c r="N55" s="16">
        <v>0</v>
      </c>
      <c r="O55" s="23">
        <f t="shared" si="52"/>
        <v>12317300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>+A55+1</f>
        <v>15</v>
      </c>
      <c r="B56" s="11" t="s">
        <v>650</v>
      </c>
      <c r="C56" s="11" t="s">
        <v>656</v>
      </c>
      <c r="D56" s="46" t="s">
        <v>58</v>
      </c>
      <c r="E56" s="45" t="s">
        <v>520</v>
      </c>
      <c r="F56" s="45" t="s">
        <v>652</v>
      </c>
      <c r="G56" s="23">
        <v>12317300</v>
      </c>
      <c r="H56" s="31">
        <v>0</v>
      </c>
      <c r="I56" s="31">
        <v>0</v>
      </c>
      <c r="J56" s="31">
        <v>0</v>
      </c>
      <c r="K56" s="31">
        <f t="shared" ref="K56" si="53">+G56*10%</f>
        <v>1231730</v>
      </c>
      <c r="L56" s="31">
        <f t="shared" ref="L56" si="54">-G56*10%</f>
        <v>-1231730</v>
      </c>
      <c r="M56" s="23">
        <f t="shared" ref="M56" si="55">SUM(G56:L56)</f>
        <v>12317300</v>
      </c>
      <c r="N56" s="16">
        <v>0</v>
      </c>
      <c r="O56" s="23">
        <f t="shared" ref="O56" si="56">+M56-N56</f>
        <v>12317300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>+A56+1</f>
        <v>16</v>
      </c>
      <c r="B57" s="11" t="s">
        <v>650</v>
      </c>
      <c r="C57" s="11" t="s">
        <v>657</v>
      </c>
      <c r="D57" s="46" t="s">
        <v>58</v>
      </c>
      <c r="E57" s="45" t="s">
        <v>522</v>
      </c>
      <c r="F57" s="45" t="s">
        <v>652</v>
      </c>
      <c r="G57" s="23">
        <v>12317300</v>
      </c>
      <c r="H57" s="31">
        <v>0</v>
      </c>
      <c r="I57" s="31">
        <v>0</v>
      </c>
      <c r="J57" s="31">
        <v>0</v>
      </c>
      <c r="K57" s="31">
        <f t="shared" ref="K57:K59" si="57">+G57*10%</f>
        <v>1231730</v>
      </c>
      <c r="L57" s="31">
        <f t="shared" ref="L57:L59" si="58">-G57*10%</f>
        <v>-1231730</v>
      </c>
      <c r="M57" s="23">
        <f t="shared" ref="M57:M59" si="59">SUM(G57:L57)</f>
        <v>12317300</v>
      </c>
      <c r="N57" s="16">
        <v>0</v>
      </c>
      <c r="O57" s="23">
        <f t="shared" ref="O57:O59" si="60">+M57-N57</f>
        <v>12317300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>+A57+1</f>
        <v>17</v>
      </c>
      <c r="B58" s="11" t="s">
        <v>650</v>
      </c>
      <c r="C58" s="11" t="s">
        <v>658</v>
      </c>
      <c r="D58" s="46" t="s">
        <v>57</v>
      </c>
      <c r="E58" s="45" t="s">
        <v>508</v>
      </c>
      <c r="F58" s="45" t="s">
        <v>652</v>
      </c>
      <c r="G58" s="23">
        <v>12983100</v>
      </c>
      <c r="H58" s="31">
        <v>0</v>
      </c>
      <c r="I58" s="31">
        <v>0</v>
      </c>
      <c r="J58" s="31">
        <v>0</v>
      </c>
      <c r="K58" s="31">
        <f t="shared" si="57"/>
        <v>1298310</v>
      </c>
      <c r="L58" s="31">
        <f t="shared" si="58"/>
        <v>-1298310</v>
      </c>
      <c r="M58" s="23">
        <f t="shared" si="59"/>
        <v>12983100</v>
      </c>
      <c r="N58" s="16">
        <v>0</v>
      </c>
      <c r="O58" s="23">
        <f t="shared" si="60"/>
        <v>12983100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>+A58+1</f>
        <v>18</v>
      </c>
      <c r="B59" s="11" t="s">
        <v>650</v>
      </c>
      <c r="C59" s="11" t="s">
        <v>678</v>
      </c>
      <c r="D59" s="46" t="s">
        <v>138</v>
      </c>
      <c r="E59" s="45" t="s">
        <v>535</v>
      </c>
      <c r="F59" s="45" t="s">
        <v>652</v>
      </c>
      <c r="G59" s="23">
        <v>9321200</v>
      </c>
      <c r="H59" s="31">
        <v>0</v>
      </c>
      <c r="I59" s="31">
        <v>0</v>
      </c>
      <c r="J59" s="31">
        <v>0</v>
      </c>
      <c r="K59" s="31">
        <f t="shared" si="57"/>
        <v>932120</v>
      </c>
      <c r="L59" s="31">
        <f t="shared" si="58"/>
        <v>-932120</v>
      </c>
      <c r="M59" s="23">
        <f t="shared" si="59"/>
        <v>9321200</v>
      </c>
      <c r="N59" s="16">
        <v>0</v>
      </c>
      <c r="O59" s="23">
        <f t="shared" si="60"/>
        <v>9321200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/>
      <c r="B60" s="11"/>
      <c r="C60" s="11"/>
      <c r="D60" s="46"/>
      <c r="E60" s="45"/>
      <c r="F60" s="45"/>
      <c r="G60" s="23"/>
      <c r="H60" s="31"/>
      <c r="I60" s="31"/>
      <c r="J60" s="31"/>
      <c r="K60" s="31"/>
      <c r="L60" s="31"/>
      <c r="M60" s="23"/>
      <c r="N60" s="16"/>
      <c r="O60" s="23"/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/>
      <c r="B61" s="11"/>
      <c r="C61" s="11"/>
      <c r="D61" s="46"/>
      <c r="E61" s="45"/>
      <c r="F61" s="45"/>
      <c r="G61" s="23"/>
      <c r="H61" s="31"/>
      <c r="I61" s="31"/>
      <c r="J61" s="31"/>
      <c r="K61" s="31"/>
      <c r="L61" s="31"/>
      <c r="M61" s="23"/>
      <c r="N61" s="16"/>
      <c r="O61" s="23"/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7.25" thickBot="1">
      <c r="A62" s="11"/>
      <c r="B62" s="11"/>
      <c r="C62" s="11"/>
      <c r="D62" s="46"/>
      <c r="E62" s="45"/>
      <c r="F62" s="45"/>
      <c r="G62" s="62"/>
      <c r="H62" s="63"/>
      <c r="I62" s="63"/>
      <c r="J62" s="63"/>
      <c r="K62" s="63"/>
      <c r="L62" s="63"/>
      <c r="M62" s="62"/>
      <c r="N62" s="64"/>
      <c r="O62" s="62"/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8.75" thickTop="1" thickBot="1">
      <c r="A63" s="11"/>
      <c r="B63" s="11"/>
      <c r="C63" s="11"/>
      <c r="D63" s="46"/>
      <c r="E63" s="45"/>
      <c r="F63" s="17" t="s">
        <v>669</v>
      </c>
      <c r="G63" s="49">
        <f>SUM(G42:G62)</f>
        <v>368853200</v>
      </c>
      <c r="H63" s="49">
        <f t="shared" ref="H63:O63" si="61">SUM(H42:H62)</f>
        <v>0</v>
      </c>
      <c r="I63" s="49">
        <f t="shared" si="61"/>
        <v>0</v>
      </c>
      <c r="J63" s="49">
        <f t="shared" si="61"/>
        <v>0</v>
      </c>
      <c r="K63" s="49">
        <f t="shared" si="61"/>
        <v>36885320</v>
      </c>
      <c r="L63" s="49">
        <f t="shared" si="61"/>
        <v>-36885320</v>
      </c>
      <c r="M63" s="49">
        <f t="shared" si="61"/>
        <v>368853200</v>
      </c>
      <c r="N63" s="49">
        <f t="shared" si="61"/>
        <v>0</v>
      </c>
      <c r="O63" s="49">
        <f t="shared" si="61"/>
        <v>368853200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7.25" thickTop="1">
      <c r="A64" s="11"/>
      <c r="B64" s="11"/>
      <c r="C64" s="11"/>
      <c r="D64" s="46"/>
      <c r="E64" s="45"/>
      <c r="F64" s="45"/>
      <c r="G64" s="23"/>
      <c r="H64" s="31"/>
      <c r="I64" s="31"/>
      <c r="J64" s="31"/>
      <c r="K64" s="31"/>
      <c r="L64" s="31"/>
      <c r="M64" s="23"/>
      <c r="N64" s="16"/>
      <c r="O64" s="23"/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/>
      <c r="B65" s="11"/>
      <c r="C65" s="11"/>
      <c r="D65" s="46"/>
      <c r="E65" s="45"/>
      <c r="F65" s="45"/>
      <c r="G65" s="23"/>
      <c r="H65" s="31"/>
      <c r="I65" s="31"/>
      <c r="J65" s="31"/>
      <c r="K65" s="31"/>
      <c r="L65" s="31"/>
      <c r="M65" s="23"/>
      <c r="N65" s="31"/>
      <c r="O65" s="23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7.25">
      <c r="A66" s="11"/>
      <c r="B66" s="12"/>
      <c r="C66" s="11"/>
      <c r="D66" s="12"/>
      <c r="E66" s="11"/>
      <c r="F66" s="17" t="s">
        <v>34</v>
      </c>
      <c r="G66" s="25">
        <f>+G63+G40+G20+G10</f>
        <v>1470124230</v>
      </c>
      <c r="H66" s="25">
        <f>+H63+H40+H20+H10</f>
        <v>0</v>
      </c>
      <c r="I66" s="25">
        <f>+I63+I40+I20+I10</f>
        <v>16000000</v>
      </c>
      <c r="J66" s="25">
        <f>+J63+J40+J20+J10</f>
        <v>0</v>
      </c>
      <c r="K66" s="25">
        <f>+K63+K40+K20+K10</f>
        <v>147012423</v>
      </c>
      <c r="L66" s="25">
        <f>+L63+L40+L20+L10</f>
        <v>-147012423</v>
      </c>
      <c r="M66" s="25">
        <f>+M63+M40+M20+M10</f>
        <v>1486124230</v>
      </c>
      <c r="N66" s="25">
        <f>+N63+N40+N20+N10</f>
        <v>140036625</v>
      </c>
      <c r="O66" s="25">
        <f>+O63+O40+O20+O10</f>
        <v>1346087605</v>
      </c>
      <c r="P66" s="21"/>
      <c r="Q66" s="13"/>
      <c r="R66" s="1" t="s">
        <v>29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7.25" thickBot="1">
      <c r="A67" s="18"/>
      <c r="B67" s="19"/>
      <c r="C67" s="18"/>
      <c r="D67" s="19"/>
      <c r="E67" s="18"/>
      <c r="F67" s="18"/>
      <c r="G67" s="20"/>
      <c r="H67" s="20"/>
      <c r="I67" s="20"/>
      <c r="J67" s="20"/>
      <c r="K67" s="20"/>
      <c r="L67" s="20"/>
      <c r="M67" s="20"/>
      <c r="N67" s="20"/>
      <c r="O67" s="20"/>
      <c r="P67" s="19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50"/>
      <c r="B68" s="51"/>
      <c r="C68" s="50"/>
      <c r="D68" s="51"/>
      <c r="E68" s="50"/>
      <c r="F68" s="50"/>
      <c r="G68" s="52"/>
      <c r="H68" s="52"/>
      <c r="I68" s="52"/>
      <c r="J68" s="52"/>
      <c r="K68" s="52"/>
      <c r="L68" s="52"/>
      <c r="M68" s="52"/>
      <c r="N68" s="52"/>
      <c r="O68" s="52"/>
      <c r="P68" s="51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>
        <v>1</v>
      </c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 t="s">
        <v>29</v>
      </c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</sheetData>
  <mergeCells count="5">
    <mergeCell ref="G5:L5"/>
    <mergeCell ref="B8:C8"/>
    <mergeCell ref="B11:C11"/>
    <mergeCell ref="B21:C21"/>
    <mergeCell ref="B41:C41"/>
  </mergeCells>
  <pageMargins left="0.11811023622047245" right="0.11811023622047245" top="0.11811023622047245" bottom="0.15748031496062992" header="0.11811023622047245" footer="0.15748031496062992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97"/>
  <sheetViews>
    <sheetView topLeftCell="A249" workbookViewId="0">
      <selection activeCell="A260" sqref="A260:D298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571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1" t="s">
        <v>4</v>
      </c>
      <c r="D6" s="103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38</v>
      </c>
      <c r="C9" s="11"/>
      <c r="D9" s="11"/>
    </row>
    <row r="10" spans="1:4" ht="18" customHeight="1">
      <c r="A10" s="11"/>
      <c r="B10" s="48" t="s">
        <v>242</v>
      </c>
      <c r="C10" s="11" t="s">
        <v>136</v>
      </c>
      <c r="D10" s="11" t="s">
        <v>243</v>
      </c>
    </row>
    <row r="11" spans="1:4" ht="18" customHeight="1">
      <c r="A11" s="11"/>
      <c r="B11" s="48"/>
      <c r="C11" s="11" t="s">
        <v>244</v>
      </c>
      <c r="D11" s="11" t="s">
        <v>245</v>
      </c>
    </row>
    <row r="12" spans="1:4" ht="18" customHeight="1">
      <c r="A12" s="11"/>
      <c r="B12" s="48"/>
      <c r="C12" s="11"/>
      <c r="D12" s="11"/>
    </row>
    <row r="13" spans="1:4" ht="18" customHeight="1">
      <c r="A13" s="11"/>
      <c r="B13" s="48" t="s">
        <v>303</v>
      </c>
      <c r="C13" s="11" t="s">
        <v>266</v>
      </c>
      <c r="D13" s="11" t="s">
        <v>269</v>
      </c>
    </row>
    <row r="14" spans="1:4" ht="18" customHeight="1">
      <c r="A14" s="11"/>
      <c r="B14" s="48"/>
      <c r="C14" s="11"/>
      <c r="D14" s="11"/>
    </row>
    <row r="15" spans="1:4" ht="18" customHeight="1">
      <c r="A15" s="11"/>
      <c r="B15" s="48" t="s">
        <v>399</v>
      </c>
      <c r="C15" s="11" t="s">
        <v>307</v>
      </c>
      <c r="D15" s="11" t="s">
        <v>308</v>
      </c>
    </row>
    <row r="16" spans="1:4" ht="18" customHeight="1">
      <c r="A16" s="11"/>
      <c r="B16" s="48"/>
      <c r="C16" s="11" t="s">
        <v>307</v>
      </c>
      <c r="D16" s="11" t="s">
        <v>309</v>
      </c>
    </row>
    <row r="17" spans="1:4" ht="18" customHeight="1">
      <c r="A17" s="11"/>
      <c r="B17" s="48"/>
      <c r="C17" s="11" t="s">
        <v>307</v>
      </c>
      <c r="D17" s="11" t="s">
        <v>310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553</v>
      </c>
      <c r="C19" s="11" t="s">
        <v>406</v>
      </c>
      <c r="D19" s="11" t="s">
        <v>411</v>
      </c>
    </row>
    <row r="20" spans="1:4" ht="18" customHeight="1">
      <c r="A20" s="11"/>
      <c r="B20" s="48"/>
      <c r="C20" s="11" t="s">
        <v>406</v>
      </c>
      <c r="D20" s="11" t="s">
        <v>412</v>
      </c>
    </row>
    <row r="21" spans="1:4" ht="18" customHeight="1">
      <c r="A21" s="11"/>
      <c r="B21" s="48"/>
      <c r="C21" s="11" t="s">
        <v>414</v>
      </c>
      <c r="D21" s="11" t="s">
        <v>415</v>
      </c>
    </row>
    <row r="22" spans="1:4" ht="18" customHeight="1">
      <c r="A22" s="11"/>
      <c r="B22" s="48"/>
      <c r="C22" s="11"/>
      <c r="D22" s="11"/>
    </row>
    <row r="23" spans="1:4" ht="18" customHeight="1">
      <c r="A23" s="11"/>
      <c r="B23" s="48" t="s">
        <v>594</v>
      </c>
      <c r="C23" s="11" t="s">
        <v>595</v>
      </c>
      <c r="D23" s="11" t="s">
        <v>509</v>
      </c>
    </row>
    <row r="24" spans="1:4" ht="18" customHeight="1">
      <c r="A24" s="11"/>
      <c r="B24" s="48"/>
      <c r="C24" s="11" t="s">
        <v>595</v>
      </c>
      <c r="D24" s="11" t="s">
        <v>510</v>
      </c>
    </row>
    <row r="25" spans="1:4" ht="18" customHeight="1">
      <c r="A25" s="11"/>
      <c r="B25" s="48"/>
      <c r="C25" s="11"/>
      <c r="D25" s="11"/>
    </row>
    <row r="26" spans="1:4" ht="18" customHeight="1">
      <c r="A26" s="11">
        <f>+A9+1</f>
        <v>2</v>
      </c>
      <c r="B26" s="12" t="s">
        <v>36</v>
      </c>
      <c r="C26" s="11"/>
      <c r="D26" s="11"/>
    </row>
    <row r="27" spans="1:4" ht="18" customHeight="1">
      <c r="A27" s="11"/>
      <c r="B27" s="48" t="s">
        <v>278</v>
      </c>
      <c r="C27" s="11" t="s">
        <v>219</v>
      </c>
      <c r="D27" s="11" t="s">
        <v>220</v>
      </c>
    </row>
    <row r="28" spans="1:4" ht="18" customHeight="1">
      <c r="A28" s="11"/>
      <c r="B28" s="48"/>
      <c r="C28" s="11" t="s">
        <v>238</v>
      </c>
      <c r="D28" s="11" t="s">
        <v>239</v>
      </c>
    </row>
    <row r="29" spans="1:4" ht="18" customHeight="1">
      <c r="A29" s="11"/>
      <c r="B29" s="48"/>
      <c r="C29" s="11" t="s">
        <v>238</v>
      </c>
      <c r="D29" s="11" t="s">
        <v>240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398</v>
      </c>
      <c r="C31" s="11" t="s">
        <v>287</v>
      </c>
      <c r="D31" s="11" t="s">
        <v>296</v>
      </c>
    </row>
    <row r="32" spans="1:4" ht="18" customHeight="1">
      <c r="A32" s="11"/>
      <c r="B32" s="48"/>
      <c r="C32" s="11" t="s">
        <v>328</v>
      </c>
      <c r="D32" s="11" t="s">
        <v>329</v>
      </c>
    </row>
    <row r="33" spans="1:4" ht="18" customHeight="1">
      <c r="A33" s="11"/>
      <c r="B33" s="48"/>
      <c r="C33" s="11" t="s">
        <v>328</v>
      </c>
      <c r="D33" s="11" t="s">
        <v>330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489</v>
      </c>
      <c r="C35" s="11" t="s">
        <v>428</v>
      </c>
      <c r="D35" s="11" t="s">
        <v>429</v>
      </c>
    </row>
    <row r="36" spans="1:4" ht="18" customHeight="1">
      <c r="A36" s="11"/>
      <c r="B36" s="48"/>
      <c r="C36" s="11" t="s">
        <v>428</v>
      </c>
      <c r="D36" s="11" t="s">
        <v>430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569</v>
      </c>
      <c r="C38" s="11" t="s">
        <v>381</v>
      </c>
      <c r="D38" s="11" t="s">
        <v>389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685</v>
      </c>
      <c r="C40" s="11" t="s">
        <v>593</v>
      </c>
      <c r="D40" s="11" t="s">
        <v>499</v>
      </c>
    </row>
    <row r="41" spans="1:4" ht="18" customHeight="1">
      <c r="A41" s="11"/>
      <c r="B41" s="48"/>
      <c r="C41" s="11" t="s">
        <v>555</v>
      </c>
      <c r="D41" s="11" t="s">
        <v>556</v>
      </c>
    </row>
    <row r="42" spans="1:4" ht="18" customHeight="1">
      <c r="A42" s="11"/>
      <c r="B42" s="48"/>
      <c r="C42" s="11"/>
      <c r="D42" s="11"/>
    </row>
    <row r="43" spans="1:4" ht="18" customHeight="1">
      <c r="A43" s="11">
        <f>+A26+1</f>
        <v>3</v>
      </c>
      <c r="B43" s="12" t="s">
        <v>37</v>
      </c>
      <c r="C43" s="11"/>
      <c r="D43" s="11"/>
    </row>
    <row r="44" spans="1:4" ht="18" customHeight="1">
      <c r="A44" s="11"/>
      <c r="B44" s="48" t="s">
        <v>54</v>
      </c>
      <c r="C44" s="11" t="s">
        <v>48</v>
      </c>
      <c r="D44" s="11" t="s">
        <v>55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568</v>
      </c>
      <c r="C46" s="11" t="s">
        <v>368</v>
      </c>
      <c r="D46" s="11" t="s">
        <v>369</v>
      </c>
    </row>
    <row r="47" spans="1:4" ht="18" customHeight="1">
      <c r="A47" s="11"/>
      <c r="B47" s="48"/>
      <c r="C47" s="11"/>
      <c r="D47" s="11"/>
    </row>
    <row r="48" spans="1:4" ht="18" customHeight="1">
      <c r="A48" s="11">
        <f>+A43+1</f>
        <v>4</v>
      </c>
      <c r="B48" s="12" t="s">
        <v>42</v>
      </c>
      <c r="C48" s="11"/>
      <c r="D48" s="11"/>
    </row>
    <row r="49" spans="1:4" ht="18" customHeight="1">
      <c r="A49" s="11"/>
      <c r="B49" s="48" t="s">
        <v>49</v>
      </c>
      <c r="C49" s="11" t="s">
        <v>50</v>
      </c>
      <c r="D49" s="11" t="s">
        <v>51</v>
      </c>
    </row>
    <row r="50" spans="1:4" ht="18" customHeight="1">
      <c r="A50" s="11"/>
      <c r="B50" s="48"/>
      <c r="C50" s="11" t="s">
        <v>44</v>
      </c>
      <c r="D50" s="11" t="s">
        <v>52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56</v>
      </c>
      <c r="C52" s="11" t="s">
        <v>45</v>
      </c>
      <c r="D52" s="11" t="s">
        <v>46</v>
      </c>
    </row>
    <row r="53" spans="1:4" ht="18" customHeight="1">
      <c r="A53" s="11"/>
      <c r="B53" s="48"/>
      <c r="C53" s="11" t="s">
        <v>45</v>
      </c>
      <c r="D53" s="11" t="s">
        <v>47</v>
      </c>
    </row>
    <row r="54" spans="1:4" ht="18" customHeight="1">
      <c r="A54" s="11"/>
      <c r="B54" s="48"/>
      <c r="C54" s="11"/>
      <c r="D54" s="11"/>
    </row>
    <row r="55" spans="1:4" ht="18" customHeight="1">
      <c r="A55" s="11"/>
      <c r="B55" s="48" t="s">
        <v>90</v>
      </c>
      <c r="C55" s="11" t="s">
        <v>67</v>
      </c>
      <c r="D55" s="11" t="s">
        <v>69</v>
      </c>
    </row>
    <row r="56" spans="1:4" ht="18" customHeight="1">
      <c r="A56" s="11"/>
      <c r="B56" s="48"/>
      <c r="C56" s="11"/>
      <c r="D56" s="11"/>
    </row>
    <row r="57" spans="1:4" ht="18" customHeight="1">
      <c r="A57" s="11"/>
      <c r="B57" s="48" t="s">
        <v>129</v>
      </c>
      <c r="C57" s="11" t="s">
        <v>78</v>
      </c>
      <c r="D57" s="11" t="s">
        <v>80</v>
      </c>
    </row>
    <row r="58" spans="1:4" ht="18" customHeight="1">
      <c r="A58" s="11"/>
      <c r="B58" s="48"/>
      <c r="C58" s="11"/>
      <c r="D58" s="11"/>
    </row>
    <row r="59" spans="1:4" ht="18" customHeight="1">
      <c r="A59" s="11"/>
      <c r="B59" s="48" t="s">
        <v>201</v>
      </c>
      <c r="C59" s="11" t="s">
        <v>78</v>
      </c>
      <c r="D59" s="11" t="s">
        <v>79</v>
      </c>
    </row>
    <row r="60" spans="1:4" ht="18" customHeight="1">
      <c r="A60" s="11"/>
      <c r="B60" s="48"/>
      <c r="C60" s="11" t="s">
        <v>82</v>
      </c>
      <c r="D60" s="11" t="s">
        <v>83</v>
      </c>
    </row>
    <row r="61" spans="1:4" ht="18" customHeight="1">
      <c r="A61" s="11"/>
      <c r="B61" s="48"/>
      <c r="C61" s="11" t="s">
        <v>105</v>
      </c>
      <c r="D61" s="11" t="s">
        <v>106</v>
      </c>
    </row>
    <row r="62" spans="1:4" ht="18" customHeight="1">
      <c r="A62" s="11"/>
      <c r="B62" s="48"/>
      <c r="C62" s="11"/>
      <c r="D62" s="11"/>
    </row>
    <row r="63" spans="1:4" ht="18" customHeight="1">
      <c r="A63" s="11"/>
      <c r="B63" s="48" t="s">
        <v>254</v>
      </c>
      <c r="C63" s="11" t="s">
        <v>124</v>
      </c>
      <c r="D63" s="11" t="s">
        <v>125</v>
      </c>
    </row>
    <row r="64" spans="1:4" ht="18" customHeight="1">
      <c r="A64" s="11"/>
      <c r="B64" s="48"/>
      <c r="C64" s="11" t="s">
        <v>158</v>
      </c>
      <c r="D64" s="11" t="s">
        <v>160</v>
      </c>
    </row>
    <row r="65" spans="1:4" ht="18" customHeight="1">
      <c r="A65" s="11"/>
      <c r="B65" s="48"/>
      <c r="C65" s="11" t="s">
        <v>158</v>
      </c>
      <c r="D65" s="11" t="s">
        <v>161</v>
      </c>
    </row>
    <row r="66" spans="1:4" ht="18" customHeight="1">
      <c r="A66" s="11"/>
      <c r="B66" s="48"/>
      <c r="C66" s="11" t="s">
        <v>158</v>
      </c>
      <c r="D66" s="11" t="s">
        <v>162</v>
      </c>
    </row>
    <row r="67" spans="1:4" ht="18" customHeight="1">
      <c r="A67" s="11"/>
      <c r="B67" s="48"/>
      <c r="C67" s="11"/>
      <c r="D67" s="11"/>
    </row>
    <row r="68" spans="1:4" ht="18" customHeight="1">
      <c r="A68" s="11"/>
      <c r="B68" s="48" t="s">
        <v>277</v>
      </c>
      <c r="C68" s="11" t="s">
        <v>187</v>
      </c>
      <c r="D68" s="11" t="s">
        <v>193</v>
      </c>
    </row>
    <row r="69" spans="1:4" ht="18" customHeight="1">
      <c r="A69" s="11"/>
      <c r="B69" s="48"/>
      <c r="C69" s="11"/>
      <c r="D69" s="11"/>
    </row>
    <row r="70" spans="1:4" ht="18" customHeight="1">
      <c r="A70" s="11"/>
      <c r="B70" s="48" t="s">
        <v>358</v>
      </c>
      <c r="C70" s="11" t="s">
        <v>266</v>
      </c>
      <c r="D70" s="11" t="s">
        <v>268</v>
      </c>
    </row>
    <row r="71" spans="1:4" ht="18" customHeight="1">
      <c r="A71" s="11"/>
      <c r="B71" s="48"/>
      <c r="C71" s="11"/>
      <c r="D71" s="11"/>
    </row>
    <row r="72" spans="1:4" ht="18" customHeight="1">
      <c r="A72" s="11"/>
      <c r="B72" s="48" t="s">
        <v>397</v>
      </c>
      <c r="C72" s="11" t="s">
        <v>281</v>
      </c>
      <c r="D72" s="11" t="s">
        <v>284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446</v>
      </c>
      <c r="C74" s="11" t="s">
        <v>216</v>
      </c>
      <c r="D74" s="11" t="s">
        <v>217</v>
      </c>
    </row>
    <row r="75" spans="1:4" ht="18" customHeight="1">
      <c r="A75" s="11"/>
      <c r="B75" s="48"/>
      <c r="C75" s="11"/>
      <c r="D75" s="11"/>
    </row>
    <row r="76" spans="1:4" ht="18" customHeight="1">
      <c r="A76" s="11"/>
      <c r="B76" s="48" t="s">
        <v>449</v>
      </c>
      <c r="C76" s="11" t="s">
        <v>285</v>
      </c>
      <c r="D76" s="11" t="s">
        <v>286</v>
      </c>
    </row>
    <row r="77" spans="1:4" ht="18" customHeight="1">
      <c r="A77" s="11"/>
      <c r="B77" s="48"/>
      <c r="C77" s="11" t="s">
        <v>450</v>
      </c>
      <c r="D77" s="11" t="s">
        <v>288</v>
      </c>
    </row>
    <row r="78" spans="1:4" ht="18" customHeight="1">
      <c r="A78" s="11"/>
      <c r="B78" s="48"/>
      <c r="C78" s="11" t="s">
        <v>450</v>
      </c>
      <c r="D78" s="11" t="s">
        <v>289</v>
      </c>
    </row>
    <row r="79" spans="1:4" ht="18" customHeight="1">
      <c r="A79" s="11"/>
      <c r="B79" s="48"/>
      <c r="C79" s="11" t="s">
        <v>450</v>
      </c>
      <c r="D79" s="11" t="s">
        <v>290</v>
      </c>
    </row>
    <row r="80" spans="1:4" ht="18" customHeight="1">
      <c r="A80" s="11"/>
      <c r="B80" s="48"/>
      <c r="C80" s="11" t="s">
        <v>341</v>
      </c>
      <c r="D80" s="11" t="s">
        <v>340</v>
      </c>
    </row>
    <row r="81" spans="1:4" ht="18" customHeight="1">
      <c r="A81" s="11"/>
      <c r="B81" s="48"/>
      <c r="C81" s="11"/>
      <c r="D81" s="11"/>
    </row>
    <row r="82" spans="1:4" ht="18" customHeight="1">
      <c r="A82" s="11"/>
      <c r="B82" s="48" t="s">
        <v>487</v>
      </c>
      <c r="C82" s="11" t="s">
        <v>332</v>
      </c>
      <c r="D82" s="11" t="s">
        <v>333</v>
      </c>
    </row>
    <row r="83" spans="1:4" ht="18" customHeight="1">
      <c r="A83" s="11"/>
      <c r="B83" s="48"/>
      <c r="C83" s="11"/>
      <c r="D83" s="11"/>
    </row>
    <row r="84" spans="1:4" ht="18" customHeight="1">
      <c r="A84" s="11"/>
      <c r="B84" s="48" t="s">
        <v>552</v>
      </c>
      <c r="C84" s="11" t="s">
        <v>341</v>
      </c>
      <c r="D84" s="11" t="s">
        <v>340</v>
      </c>
    </row>
    <row r="85" spans="1:4" ht="18" customHeight="1">
      <c r="A85" s="11"/>
      <c r="B85" s="48"/>
      <c r="C85" s="11"/>
      <c r="D85" s="11"/>
    </row>
    <row r="86" spans="1:4" ht="18" customHeight="1">
      <c r="A86" s="11"/>
      <c r="B86" s="48" t="s">
        <v>681</v>
      </c>
      <c r="C86" s="11" t="s">
        <v>381</v>
      </c>
      <c r="D86" s="11" t="s">
        <v>386</v>
      </c>
    </row>
    <row r="87" spans="1:4" ht="18" customHeight="1">
      <c r="A87" s="11"/>
      <c r="B87" s="48"/>
      <c r="C87" s="11"/>
      <c r="D87" s="11"/>
    </row>
    <row r="88" spans="1:4" ht="18" customHeight="1">
      <c r="A88" s="11">
        <f>+A48+1</f>
        <v>5</v>
      </c>
      <c r="B88" s="12" t="s">
        <v>43</v>
      </c>
      <c r="C88" s="11"/>
      <c r="D88" s="11"/>
    </row>
    <row r="89" spans="1:4" ht="18" customHeight="1">
      <c r="A89" s="11"/>
      <c r="B89" s="48" t="s">
        <v>358</v>
      </c>
      <c r="C89" s="11" t="s">
        <v>281</v>
      </c>
      <c r="D89" s="11" t="s">
        <v>282</v>
      </c>
    </row>
    <row r="90" spans="1:4" ht="18" customHeight="1">
      <c r="A90" s="11"/>
      <c r="B90" s="48"/>
      <c r="C90" s="11" t="s">
        <v>287</v>
      </c>
      <c r="D90" s="11" t="s">
        <v>291</v>
      </c>
    </row>
    <row r="91" spans="1:4" ht="18" customHeight="1">
      <c r="A91" s="11"/>
      <c r="B91" s="48"/>
      <c r="C91" s="11" t="s">
        <v>287</v>
      </c>
      <c r="D91" s="11" t="s">
        <v>292</v>
      </c>
    </row>
    <row r="92" spans="1:4" ht="18" customHeight="1">
      <c r="A92" s="11"/>
      <c r="B92" s="48"/>
      <c r="C92" s="11" t="s">
        <v>287</v>
      </c>
      <c r="D92" s="11" t="s">
        <v>293</v>
      </c>
    </row>
    <row r="93" spans="1:4" ht="18" customHeight="1">
      <c r="A93" s="11"/>
      <c r="B93" s="48"/>
      <c r="C93" s="11"/>
      <c r="D93" s="11"/>
    </row>
    <row r="94" spans="1:4" ht="18" customHeight="1">
      <c r="A94" s="11"/>
      <c r="B94" s="48" t="s">
        <v>397</v>
      </c>
      <c r="C94" s="11" t="s">
        <v>313</v>
      </c>
      <c r="D94" s="11" t="s">
        <v>314</v>
      </c>
    </row>
    <row r="95" spans="1:4" ht="18" customHeight="1">
      <c r="A95" s="11"/>
      <c r="B95" s="48"/>
      <c r="C95" s="11" t="s">
        <v>315</v>
      </c>
      <c r="D95" s="11" t="s">
        <v>316</v>
      </c>
    </row>
    <row r="96" spans="1:4" ht="18" customHeight="1">
      <c r="A96" s="11"/>
      <c r="B96" s="48"/>
      <c r="C96" s="11" t="s">
        <v>341</v>
      </c>
      <c r="D96" s="11" t="s">
        <v>342</v>
      </c>
    </row>
    <row r="97" spans="1:4" ht="18" customHeight="1">
      <c r="A97" s="11"/>
      <c r="B97" s="48"/>
      <c r="C97" s="11"/>
      <c r="D97" s="11"/>
    </row>
    <row r="98" spans="1:4" ht="18" customHeight="1">
      <c r="A98" s="11"/>
      <c r="B98" s="48" t="s">
        <v>462</v>
      </c>
      <c r="C98" s="11" t="s">
        <v>352</v>
      </c>
      <c r="D98" s="11" t="s">
        <v>353</v>
      </c>
    </row>
    <row r="99" spans="1:4" ht="18" customHeight="1">
      <c r="A99" s="11"/>
      <c r="B99" s="48"/>
      <c r="C99" s="11"/>
      <c r="D99" s="11"/>
    </row>
    <row r="100" spans="1:4" ht="18" customHeight="1">
      <c r="A100" s="11"/>
      <c r="B100" s="48" t="s">
        <v>488</v>
      </c>
      <c r="C100" s="11" t="s">
        <v>352</v>
      </c>
      <c r="D100" s="11" t="s">
        <v>354</v>
      </c>
    </row>
    <row r="101" spans="1:4" ht="18" customHeight="1">
      <c r="A101" s="11"/>
      <c r="B101" s="48"/>
      <c r="C101" s="11" t="s">
        <v>370</v>
      </c>
      <c r="D101" s="11" t="s">
        <v>371</v>
      </c>
    </row>
    <row r="102" spans="1:4" ht="18" customHeight="1">
      <c r="A102" s="11"/>
      <c r="B102" s="48"/>
      <c r="C102" s="11" t="s">
        <v>370</v>
      </c>
      <c r="D102" s="11" t="s">
        <v>376</v>
      </c>
    </row>
    <row r="103" spans="1:4" ht="18" customHeight="1">
      <c r="A103" s="11"/>
      <c r="B103" s="48"/>
      <c r="C103" s="11" t="s">
        <v>370</v>
      </c>
      <c r="D103" s="11" t="s">
        <v>377</v>
      </c>
    </row>
    <row r="104" spans="1:4" ht="18" customHeight="1">
      <c r="A104" s="11"/>
      <c r="B104" s="48"/>
      <c r="C104" s="11" t="s">
        <v>381</v>
      </c>
      <c r="D104" s="11" t="s">
        <v>382</v>
      </c>
    </row>
    <row r="105" spans="1:4" ht="18" customHeight="1">
      <c r="A105" s="11"/>
      <c r="B105" s="48"/>
      <c r="C105" s="11" t="s">
        <v>381</v>
      </c>
      <c r="D105" s="11" t="s">
        <v>383</v>
      </c>
    </row>
    <row r="106" spans="1:4" ht="18" customHeight="1">
      <c r="A106" s="11"/>
      <c r="B106" s="48"/>
      <c r="C106" s="11" t="s">
        <v>381</v>
      </c>
      <c r="D106" s="11" t="s">
        <v>384</v>
      </c>
    </row>
    <row r="107" spans="1:4" ht="18" customHeight="1">
      <c r="A107" s="11"/>
      <c r="B107" s="48"/>
      <c r="C107" s="11" t="s">
        <v>406</v>
      </c>
      <c r="D107" s="11" t="s">
        <v>413</v>
      </c>
    </row>
    <row r="108" spans="1:4" ht="18" customHeight="1">
      <c r="A108" s="11"/>
      <c r="B108" s="48"/>
      <c r="C108" s="11" t="s">
        <v>381</v>
      </c>
      <c r="D108" s="11" t="s">
        <v>385</v>
      </c>
    </row>
    <row r="109" spans="1:4" ht="18" customHeight="1">
      <c r="A109" s="11"/>
      <c r="B109" s="48"/>
      <c r="C109" s="11"/>
      <c r="D109" s="11"/>
    </row>
    <row r="110" spans="1:4" ht="18" customHeight="1">
      <c r="A110" s="11"/>
      <c r="B110" s="48" t="s">
        <v>590</v>
      </c>
      <c r="C110" s="11" t="s">
        <v>434</v>
      </c>
      <c r="D110" s="11" t="s">
        <v>435</v>
      </c>
    </row>
    <row r="111" spans="1:4" ht="18" customHeight="1">
      <c r="A111" s="11"/>
      <c r="B111" s="48"/>
      <c r="C111" s="11"/>
      <c r="D111" s="11"/>
    </row>
    <row r="112" spans="1:4" ht="18" customHeight="1">
      <c r="A112" s="11">
        <f>+A88+1</f>
        <v>6</v>
      </c>
      <c r="B112" s="12" t="s">
        <v>58</v>
      </c>
      <c r="C112" s="11"/>
      <c r="D112" s="11"/>
    </row>
    <row r="113" spans="1:4" ht="18" customHeight="1">
      <c r="A113" s="11"/>
      <c r="B113" s="48" t="s">
        <v>116</v>
      </c>
      <c r="C113" s="11" t="s">
        <v>67</v>
      </c>
      <c r="D113" s="11" t="s">
        <v>68</v>
      </c>
    </row>
    <row r="114" spans="1:4" ht="18" customHeight="1">
      <c r="A114" s="11"/>
      <c r="B114" s="48"/>
      <c r="C114" s="11" t="s">
        <v>72</v>
      </c>
      <c r="D114" s="11" t="s">
        <v>73</v>
      </c>
    </row>
    <row r="115" spans="1:4" ht="18" customHeight="1">
      <c r="A115" s="11"/>
      <c r="B115" s="48"/>
      <c r="C115" s="11" t="s">
        <v>74</v>
      </c>
      <c r="D115" s="11" t="s">
        <v>75</v>
      </c>
    </row>
    <row r="116" spans="1:4" ht="18" customHeight="1">
      <c r="A116" s="11"/>
      <c r="B116" s="48"/>
      <c r="C116" s="11" t="s">
        <v>74</v>
      </c>
      <c r="D116" s="11" t="s">
        <v>76</v>
      </c>
    </row>
    <row r="117" spans="1:4" ht="18" customHeight="1">
      <c r="A117" s="11"/>
      <c r="B117" s="48"/>
      <c r="C117" s="11" t="s">
        <v>74</v>
      </c>
      <c r="D117" s="11" t="s">
        <v>77</v>
      </c>
    </row>
    <row r="118" spans="1:4" ht="18" customHeight="1">
      <c r="A118" s="11"/>
      <c r="B118" s="48"/>
      <c r="C118" s="11" t="s">
        <v>82</v>
      </c>
      <c r="D118" s="11" t="s">
        <v>87</v>
      </c>
    </row>
    <row r="119" spans="1:4" ht="18" customHeight="1">
      <c r="A119" s="11"/>
      <c r="B119" s="48"/>
      <c r="C119" s="11"/>
      <c r="D119" s="11"/>
    </row>
    <row r="120" spans="1:4" ht="18" customHeight="1">
      <c r="A120" s="11"/>
      <c r="B120" s="48" t="s">
        <v>184</v>
      </c>
      <c r="C120" s="11" t="s">
        <v>95</v>
      </c>
      <c r="D120" s="11" t="s">
        <v>96</v>
      </c>
    </row>
    <row r="121" spans="1:4" ht="18" customHeight="1">
      <c r="A121" s="11"/>
      <c r="B121" s="48"/>
      <c r="C121" s="11" t="s">
        <v>95</v>
      </c>
      <c r="D121" s="11" t="s">
        <v>97</v>
      </c>
    </row>
    <row r="122" spans="1:4" ht="18" customHeight="1">
      <c r="A122" s="11"/>
      <c r="B122" s="48"/>
      <c r="C122" s="11" t="s">
        <v>95</v>
      </c>
      <c r="D122" s="11" t="s">
        <v>98</v>
      </c>
    </row>
    <row r="123" spans="1:4" ht="18" customHeight="1">
      <c r="A123" s="11"/>
      <c r="B123" s="48"/>
      <c r="C123" s="11"/>
      <c r="D123" s="11"/>
    </row>
    <row r="124" spans="1:4" ht="18" customHeight="1">
      <c r="A124" s="11"/>
      <c r="B124" s="48" t="s">
        <v>241</v>
      </c>
      <c r="C124" s="11" t="s">
        <v>124</v>
      </c>
      <c r="D124" s="11" t="s">
        <v>239</v>
      </c>
    </row>
    <row r="125" spans="1:4" ht="18" customHeight="1">
      <c r="A125" s="11"/>
      <c r="B125" s="48"/>
      <c r="C125" s="11"/>
      <c r="D125" s="11"/>
    </row>
    <row r="126" spans="1:4" ht="18" customHeight="1">
      <c r="A126" s="11"/>
      <c r="B126" s="48" t="s">
        <v>275</v>
      </c>
      <c r="C126" s="11" t="s">
        <v>132</v>
      </c>
      <c r="D126" s="11" t="s">
        <v>133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319</v>
      </c>
      <c r="C128" s="11" t="s">
        <v>320</v>
      </c>
      <c r="D128" s="11" t="s">
        <v>321</v>
      </c>
    </row>
    <row r="129" spans="1:4" ht="18" customHeight="1">
      <c r="A129" s="11"/>
      <c r="B129" s="48"/>
      <c r="C129" s="11" t="s">
        <v>320</v>
      </c>
      <c r="D129" s="11" t="s">
        <v>322</v>
      </c>
    </row>
    <row r="130" spans="1:4" ht="18" customHeight="1">
      <c r="A130" s="11"/>
      <c r="B130" s="48"/>
      <c r="C130" s="11" t="s">
        <v>320</v>
      </c>
      <c r="D130" s="11" t="s">
        <v>323</v>
      </c>
    </row>
    <row r="131" spans="1:4" ht="18" customHeight="1">
      <c r="A131" s="11"/>
      <c r="B131" s="48"/>
      <c r="C131" s="11"/>
      <c r="D131" s="11"/>
    </row>
    <row r="132" spans="1:4" ht="18" customHeight="1">
      <c r="A132" s="11"/>
      <c r="B132" s="48" t="s">
        <v>356</v>
      </c>
      <c r="C132" s="11" t="s">
        <v>357</v>
      </c>
      <c r="D132" s="11" t="s">
        <v>230</v>
      </c>
    </row>
    <row r="133" spans="1:4" ht="18" customHeight="1">
      <c r="A133" s="11"/>
      <c r="B133" s="48"/>
      <c r="C133" s="11"/>
      <c r="D133" s="11"/>
    </row>
    <row r="134" spans="1:4" ht="18" customHeight="1">
      <c r="A134" s="11"/>
      <c r="B134" s="48" t="s">
        <v>424</v>
      </c>
      <c r="C134" s="11" t="s">
        <v>357</v>
      </c>
      <c r="D134" s="11" t="s">
        <v>231</v>
      </c>
    </row>
    <row r="135" spans="1:4" ht="18" customHeight="1">
      <c r="A135" s="11"/>
      <c r="B135" s="48"/>
      <c r="C135" s="11"/>
      <c r="D135" s="11"/>
    </row>
    <row r="136" spans="1:4" ht="18" customHeight="1">
      <c r="A136" s="11"/>
      <c r="B136" s="48" t="s">
        <v>462</v>
      </c>
      <c r="C136" s="11" t="s">
        <v>357</v>
      </c>
      <c r="D136" s="11" t="s">
        <v>232</v>
      </c>
    </row>
    <row r="137" spans="1:4" ht="18" customHeight="1">
      <c r="A137" s="11"/>
      <c r="B137" s="48"/>
      <c r="C137" s="11" t="s">
        <v>357</v>
      </c>
      <c r="D137" s="11" t="s">
        <v>233</v>
      </c>
    </row>
    <row r="138" spans="1:4" ht="18" customHeight="1">
      <c r="A138" s="11"/>
      <c r="B138" s="48"/>
      <c r="C138" s="11" t="s">
        <v>357</v>
      </c>
      <c r="D138" s="11" t="s">
        <v>234</v>
      </c>
    </row>
    <row r="139" spans="1:4" ht="18" customHeight="1">
      <c r="A139" s="11"/>
      <c r="B139" s="48"/>
      <c r="C139" s="11" t="s">
        <v>357</v>
      </c>
      <c r="D139" s="11" t="s">
        <v>235</v>
      </c>
    </row>
    <row r="140" spans="1:4" ht="18" customHeight="1">
      <c r="A140" s="11"/>
      <c r="B140" s="48"/>
      <c r="C140" s="11"/>
      <c r="D140" s="11"/>
    </row>
    <row r="141" spans="1:4" ht="18" customHeight="1">
      <c r="A141" s="11"/>
      <c r="B141" s="48" t="s">
        <v>551</v>
      </c>
      <c r="C141" s="11" t="s">
        <v>272</v>
      </c>
      <c r="D141" s="11" t="s">
        <v>279</v>
      </c>
    </row>
    <row r="142" spans="1:4" ht="18" customHeight="1">
      <c r="A142" s="11"/>
      <c r="B142" s="48"/>
      <c r="C142" s="11" t="s">
        <v>272</v>
      </c>
      <c r="D142" s="11" t="s">
        <v>280</v>
      </c>
    </row>
    <row r="143" spans="1:4" ht="18" customHeight="1">
      <c r="A143" s="11"/>
      <c r="B143" s="48"/>
      <c r="C143" s="11" t="s">
        <v>287</v>
      </c>
      <c r="D143" s="11" t="s">
        <v>304</v>
      </c>
    </row>
    <row r="144" spans="1:4" ht="18" customHeight="1">
      <c r="A144" s="11"/>
      <c r="B144" s="48"/>
      <c r="C144" s="11" t="s">
        <v>305</v>
      </c>
      <c r="D144" s="11" t="s">
        <v>306</v>
      </c>
    </row>
    <row r="145" spans="1:4" ht="18" customHeight="1">
      <c r="A145" s="11"/>
      <c r="B145" s="48"/>
      <c r="C145" s="11"/>
      <c r="D145" s="11"/>
    </row>
    <row r="146" spans="1:4" ht="18" customHeight="1">
      <c r="A146" s="11"/>
      <c r="B146" s="48" t="s">
        <v>567</v>
      </c>
      <c r="C146" s="11" t="s">
        <v>315</v>
      </c>
      <c r="D146" s="11" t="s">
        <v>318</v>
      </c>
    </row>
    <row r="147" spans="1:4" ht="18" customHeight="1">
      <c r="A147" s="11"/>
      <c r="B147" s="48"/>
      <c r="C147" s="11" t="s">
        <v>335</v>
      </c>
      <c r="D147" s="11" t="s">
        <v>339</v>
      </c>
    </row>
    <row r="148" spans="1:4" ht="18" customHeight="1">
      <c r="A148" s="11"/>
      <c r="B148" s="48"/>
      <c r="C148" s="11" t="s">
        <v>341</v>
      </c>
      <c r="D148" s="11" t="s">
        <v>348</v>
      </c>
    </row>
    <row r="149" spans="1:4" ht="18" customHeight="1">
      <c r="A149" s="11"/>
      <c r="B149" s="48"/>
      <c r="C149" s="11"/>
      <c r="D149" s="11"/>
    </row>
    <row r="150" spans="1:4" ht="18" customHeight="1">
      <c r="A150" s="11"/>
      <c r="B150" s="48" t="s">
        <v>679</v>
      </c>
      <c r="C150" s="11" t="s">
        <v>359</v>
      </c>
      <c r="D150" s="11" t="s">
        <v>360</v>
      </c>
    </row>
    <row r="151" spans="1:4" ht="18" customHeight="1">
      <c r="A151" s="11"/>
      <c r="B151" s="48"/>
      <c r="C151" s="11" t="s">
        <v>359</v>
      </c>
      <c r="D151" s="11" t="s">
        <v>362</v>
      </c>
    </row>
    <row r="152" spans="1:4" ht="18" customHeight="1">
      <c r="A152" s="11"/>
      <c r="B152" s="48"/>
      <c r="C152" s="11" t="s">
        <v>359</v>
      </c>
      <c r="D152" s="11" t="s">
        <v>364</v>
      </c>
    </row>
    <row r="153" spans="1:4" ht="18" customHeight="1">
      <c r="A153" s="11"/>
      <c r="B153" s="48"/>
      <c r="C153" s="11" t="s">
        <v>403</v>
      </c>
      <c r="D153" s="11" t="s">
        <v>404</v>
      </c>
    </row>
    <row r="154" spans="1:4" ht="18" customHeight="1">
      <c r="A154" s="11"/>
      <c r="B154" s="48"/>
      <c r="C154" s="11" t="s">
        <v>406</v>
      </c>
      <c r="D154" s="11" t="s">
        <v>405</v>
      </c>
    </row>
    <row r="155" spans="1:4" ht="18" customHeight="1">
      <c r="A155" s="11"/>
      <c r="B155" s="48"/>
      <c r="C155" s="11" t="s">
        <v>414</v>
      </c>
      <c r="D155" s="11" t="s">
        <v>421</v>
      </c>
    </row>
    <row r="156" spans="1:4" ht="18" customHeight="1">
      <c r="A156" s="11"/>
      <c r="B156" s="48"/>
      <c r="C156" s="11" t="s">
        <v>445</v>
      </c>
      <c r="D156" s="11" t="s">
        <v>451</v>
      </c>
    </row>
    <row r="157" spans="1:4" ht="18" customHeight="1">
      <c r="A157" s="11"/>
      <c r="B157" s="48"/>
      <c r="C157" s="11"/>
      <c r="D157" s="11"/>
    </row>
    <row r="158" spans="1:4" ht="18" customHeight="1">
      <c r="A158" s="11"/>
      <c r="B158" s="48" t="s">
        <v>684</v>
      </c>
      <c r="C158" s="11" t="s">
        <v>469</v>
      </c>
      <c r="D158" s="11" t="s">
        <v>474</v>
      </c>
    </row>
    <row r="159" spans="1:4" ht="18" customHeight="1">
      <c r="A159" s="11"/>
      <c r="B159" s="48"/>
      <c r="C159" s="11" t="s">
        <v>491</v>
      </c>
      <c r="D159" s="11" t="s">
        <v>500</v>
      </c>
    </row>
    <row r="160" spans="1:4" ht="18" customHeight="1">
      <c r="A160" s="11"/>
      <c r="B160" s="48"/>
      <c r="C160" s="11" t="s">
        <v>491</v>
      </c>
      <c r="D160" s="11" t="s">
        <v>502</v>
      </c>
    </row>
    <row r="161" spans="1:4" ht="18" customHeight="1">
      <c r="A161" s="11"/>
      <c r="B161" s="48"/>
      <c r="C161" s="11" t="s">
        <v>506</v>
      </c>
      <c r="D161" s="11" t="s">
        <v>511</v>
      </c>
    </row>
    <row r="162" spans="1:4" ht="18" customHeight="1">
      <c r="A162" s="11"/>
      <c r="B162" s="48"/>
      <c r="C162" s="11" t="s">
        <v>506</v>
      </c>
      <c r="D162" s="11" t="s">
        <v>513</v>
      </c>
    </row>
    <row r="163" spans="1:4" ht="18" customHeight="1">
      <c r="A163" s="11"/>
      <c r="B163" s="48"/>
      <c r="C163" s="11" t="s">
        <v>506</v>
      </c>
      <c r="D163" s="11" t="s">
        <v>515</v>
      </c>
    </row>
    <row r="164" spans="1:4" ht="18" customHeight="1">
      <c r="A164" s="11"/>
      <c r="B164" s="48"/>
      <c r="C164" s="11" t="s">
        <v>506</v>
      </c>
      <c r="D164" s="11" t="s">
        <v>517</v>
      </c>
    </row>
    <row r="165" spans="1:4" ht="18" customHeight="1">
      <c r="A165" s="11"/>
      <c r="B165" s="48"/>
      <c r="C165" s="11" t="s">
        <v>506</v>
      </c>
      <c r="D165" s="11" t="s">
        <v>519</v>
      </c>
    </row>
    <row r="166" spans="1:4" ht="18" customHeight="1">
      <c r="A166" s="11"/>
      <c r="B166" s="48"/>
      <c r="C166" s="11" t="s">
        <v>506</v>
      </c>
      <c r="D166" s="11" t="s">
        <v>521</v>
      </c>
    </row>
    <row r="167" spans="1:4" ht="18" customHeight="1">
      <c r="A167" s="11"/>
      <c r="B167" s="48"/>
      <c r="C167" s="11"/>
      <c r="D167" s="11"/>
    </row>
    <row r="168" spans="1:4" ht="18" customHeight="1">
      <c r="A168" s="11">
        <f>+A112+1</f>
        <v>7</v>
      </c>
      <c r="B168" s="12" t="s">
        <v>60</v>
      </c>
      <c r="C168" s="11"/>
      <c r="D168" s="11"/>
    </row>
    <row r="169" spans="1:4" ht="18" customHeight="1">
      <c r="A169" s="11"/>
      <c r="B169" s="48" t="s">
        <v>63</v>
      </c>
      <c r="C169" s="11" t="s">
        <v>64</v>
      </c>
      <c r="D169" s="11" t="s">
        <v>59</v>
      </c>
    </row>
    <row r="170" spans="1:4" ht="18" customHeight="1">
      <c r="A170" s="11"/>
      <c r="B170" s="12"/>
      <c r="C170" s="11" t="s">
        <v>64</v>
      </c>
      <c r="D170" s="11" t="s">
        <v>61</v>
      </c>
    </row>
    <row r="171" spans="1:4" ht="18" customHeight="1">
      <c r="A171" s="11"/>
      <c r="B171" s="12"/>
      <c r="C171" s="11"/>
      <c r="D171" s="11"/>
    </row>
    <row r="172" spans="1:4" ht="18" customHeight="1">
      <c r="A172" s="11"/>
      <c r="B172" s="48" t="s">
        <v>130</v>
      </c>
      <c r="C172" s="11" t="s">
        <v>102</v>
      </c>
      <c r="D172" s="11" t="s">
        <v>103</v>
      </c>
    </row>
    <row r="173" spans="1:4" ht="18" customHeight="1">
      <c r="A173" s="11"/>
      <c r="B173" s="12"/>
      <c r="C173" s="11" t="s">
        <v>102</v>
      </c>
      <c r="D173" s="11" t="s">
        <v>104</v>
      </c>
    </row>
    <row r="174" spans="1:4" ht="18" customHeight="1">
      <c r="A174" s="11"/>
      <c r="B174" s="12"/>
      <c r="C174" s="11"/>
      <c r="D174" s="11"/>
    </row>
    <row r="175" spans="1:4" ht="18" customHeight="1">
      <c r="A175" s="11"/>
      <c r="B175" s="48" t="s">
        <v>331</v>
      </c>
      <c r="C175" s="11" t="s">
        <v>272</v>
      </c>
      <c r="D175" s="11" t="s">
        <v>273</v>
      </c>
    </row>
    <row r="176" spans="1:4" ht="18" customHeight="1">
      <c r="A176" s="11"/>
      <c r="B176" s="12"/>
      <c r="C176" s="11" t="s">
        <v>272</v>
      </c>
      <c r="D176" s="11" t="s">
        <v>274</v>
      </c>
    </row>
    <row r="177" spans="1:4" ht="18" customHeight="1">
      <c r="A177" s="11"/>
      <c r="B177" s="12"/>
      <c r="C177" s="11"/>
      <c r="D177" s="11"/>
    </row>
    <row r="178" spans="1:4" ht="18" customHeight="1">
      <c r="A178" s="11">
        <f>+A168+1</f>
        <v>8</v>
      </c>
      <c r="B178" s="12" t="s">
        <v>41</v>
      </c>
      <c r="C178" s="11"/>
      <c r="D178" s="11"/>
    </row>
    <row r="179" spans="1:4" ht="18" customHeight="1">
      <c r="A179" s="11"/>
      <c r="B179" s="48" t="s">
        <v>447</v>
      </c>
      <c r="C179" s="11" t="s">
        <v>236</v>
      </c>
      <c r="D179" s="11" t="s">
        <v>237</v>
      </c>
    </row>
    <row r="180" spans="1:4" ht="18" customHeight="1">
      <c r="A180" s="11"/>
      <c r="B180" s="48"/>
      <c r="C180" s="11" t="s">
        <v>255</v>
      </c>
      <c r="D180" s="11" t="s">
        <v>256</v>
      </c>
    </row>
    <row r="181" spans="1:4" ht="18" customHeight="1">
      <c r="A181" s="11"/>
      <c r="B181" s="48"/>
      <c r="C181" s="11" t="s">
        <v>266</v>
      </c>
      <c r="D181" s="11" t="s">
        <v>267</v>
      </c>
    </row>
    <row r="182" spans="1:4" ht="18" customHeight="1">
      <c r="A182" s="11"/>
      <c r="B182" s="48"/>
      <c r="C182" s="11"/>
      <c r="D182" s="11"/>
    </row>
    <row r="183" spans="1:4" ht="18" customHeight="1">
      <c r="A183" s="11"/>
      <c r="B183" s="48" t="s">
        <v>589</v>
      </c>
      <c r="C183" s="11" t="s">
        <v>370</v>
      </c>
      <c r="D183" s="11" t="s">
        <v>374</v>
      </c>
    </row>
    <row r="184" spans="1:4" ht="18" customHeight="1">
      <c r="A184" s="11"/>
      <c r="B184" s="48"/>
      <c r="C184" s="11" t="s">
        <v>370</v>
      </c>
      <c r="D184" s="11" t="s">
        <v>375</v>
      </c>
    </row>
    <row r="185" spans="1:4" ht="18" customHeight="1">
      <c r="A185" s="11"/>
      <c r="B185" s="48"/>
      <c r="C185" s="11"/>
      <c r="D185" s="11"/>
    </row>
    <row r="186" spans="1:4" ht="18" customHeight="1">
      <c r="A186" s="11">
        <f>+A178+1</f>
        <v>9</v>
      </c>
      <c r="B186" s="12" t="s">
        <v>30</v>
      </c>
      <c r="C186" s="11"/>
      <c r="D186" s="11"/>
    </row>
    <row r="187" spans="1:4" ht="18" customHeight="1">
      <c r="A187" s="11"/>
      <c r="B187" s="48" t="s">
        <v>127</v>
      </c>
      <c r="C187" s="11" t="s">
        <v>65</v>
      </c>
      <c r="D187" s="11" t="s">
        <v>66</v>
      </c>
    </row>
    <row r="188" spans="1:4" ht="18" customHeight="1">
      <c r="A188" s="11"/>
      <c r="B188" s="12"/>
      <c r="C188" s="11"/>
      <c r="D188" s="11"/>
    </row>
    <row r="189" spans="1:4" ht="18" customHeight="1">
      <c r="A189" s="11"/>
      <c r="B189" s="48" t="s">
        <v>128</v>
      </c>
      <c r="C189" s="11" t="s">
        <v>70</v>
      </c>
      <c r="D189" s="11" t="s">
        <v>71</v>
      </c>
    </row>
    <row r="190" spans="1:4" ht="18" customHeight="1">
      <c r="A190" s="11"/>
      <c r="B190" s="48"/>
      <c r="C190" s="11"/>
      <c r="D190" s="11"/>
    </row>
    <row r="191" spans="1:4" ht="18" customHeight="1">
      <c r="A191" s="11"/>
      <c r="B191" s="48" t="s">
        <v>264</v>
      </c>
      <c r="C191" s="11" t="s">
        <v>142</v>
      </c>
      <c r="D191" s="11" t="s">
        <v>143</v>
      </c>
    </row>
    <row r="192" spans="1:4" ht="18" customHeight="1">
      <c r="A192" s="11"/>
      <c r="B192" s="48"/>
      <c r="C192" s="11"/>
      <c r="D192" s="11"/>
    </row>
    <row r="193" spans="1:4" ht="18" customHeight="1">
      <c r="A193" s="11"/>
      <c r="B193" s="48" t="s">
        <v>276</v>
      </c>
      <c r="C193" s="11" t="s">
        <v>158</v>
      </c>
      <c r="D193" s="11" t="s">
        <v>171</v>
      </c>
    </row>
    <row r="194" spans="1:4" ht="18" customHeight="1">
      <c r="A194" s="11"/>
      <c r="B194" s="48"/>
      <c r="C194" s="11"/>
      <c r="D194" s="11"/>
    </row>
    <row r="195" spans="1:4" ht="18" customHeight="1">
      <c r="A195" s="11"/>
      <c r="B195" s="48" t="s">
        <v>680</v>
      </c>
      <c r="C195" s="11" t="s">
        <v>370</v>
      </c>
      <c r="D195" s="11" t="s">
        <v>372</v>
      </c>
    </row>
    <row r="196" spans="1:4" ht="18" customHeight="1">
      <c r="A196" s="11"/>
      <c r="B196" s="48"/>
      <c r="C196" s="11" t="s">
        <v>406</v>
      </c>
      <c r="D196" s="11" t="s">
        <v>408</v>
      </c>
    </row>
    <row r="197" spans="1:4" ht="18" customHeight="1">
      <c r="A197" s="11"/>
      <c r="B197" s="48"/>
      <c r="C197" s="11"/>
      <c r="D197" s="11"/>
    </row>
    <row r="198" spans="1:4" ht="18" customHeight="1">
      <c r="A198" s="11">
        <f>+A186+1</f>
        <v>10</v>
      </c>
      <c r="B198" s="12" t="s">
        <v>101</v>
      </c>
      <c r="C198" s="11"/>
      <c r="D198" s="11"/>
    </row>
    <row r="199" spans="1:4" ht="18" customHeight="1">
      <c r="A199" s="11"/>
      <c r="B199" s="48" t="s">
        <v>131</v>
      </c>
      <c r="C199" s="11" t="s">
        <v>99</v>
      </c>
      <c r="D199" s="11" t="s">
        <v>100</v>
      </c>
    </row>
    <row r="200" spans="1:4" ht="18" customHeight="1">
      <c r="A200" s="11"/>
      <c r="B200" s="48"/>
      <c r="C200" s="11"/>
      <c r="D200" s="11"/>
    </row>
    <row r="201" spans="1:4" ht="18" customHeight="1">
      <c r="A201" s="11"/>
      <c r="B201" s="48" t="s">
        <v>184</v>
      </c>
      <c r="C201" s="11" t="s">
        <v>132</v>
      </c>
      <c r="D201" s="11" t="s">
        <v>134</v>
      </c>
    </row>
    <row r="202" spans="1:4" ht="18" customHeight="1">
      <c r="A202" s="11"/>
      <c r="B202" s="48"/>
      <c r="C202" s="11"/>
      <c r="D202" s="11"/>
    </row>
    <row r="203" spans="1:4" ht="18" customHeight="1">
      <c r="A203" s="11"/>
      <c r="B203" s="48" t="s">
        <v>425</v>
      </c>
      <c r="C203" s="11" t="s">
        <v>341</v>
      </c>
      <c r="D203" s="11" t="s">
        <v>343</v>
      </c>
    </row>
    <row r="204" spans="1:4" ht="18" customHeight="1">
      <c r="A204" s="11"/>
      <c r="B204" s="48"/>
      <c r="C204" s="11"/>
      <c r="D204" s="11"/>
    </row>
    <row r="205" spans="1:4" ht="18" customHeight="1">
      <c r="A205" s="11"/>
      <c r="B205" s="48" t="s">
        <v>448</v>
      </c>
      <c r="C205" s="11" t="s">
        <v>270</v>
      </c>
      <c r="D205" s="11" t="s">
        <v>271</v>
      </c>
    </row>
    <row r="206" spans="1:4" ht="18" customHeight="1">
      <c r="A206" s="11"/>
      <c r="B206" s="48"/>
      <c r="C206" s="11"/>
      <c r="D206" s="11"/>
    </row>
    <row r="207" spans="1:4" ht="18" customHeight="1">
      <c r="A207" s="11">
        <f>+A198+1</f>
        <v>11</v>
      </c>
      <c r="B207" s="12" t="s">
        <v>25</v>
      </c>
      <c r="C207" s="11"/>
      <c r="D207" s="11"/>
    </row>
    <row r="208" spans="1:4" ht="18" customHeight="1">
      <c r="A208" s="11"/>
      <c r="B208" s="48" t="s">
        <v>147</v>
      </c>
      <c r="C208" s="11" t="s">
        <v>88</v>
      </c>
      <c r="D208" s="11" t="s">
        <v>89</v>
      </c>
    </row>
    <row r="209" spans="1:4" ht="18" customHeight="1">
      <c r="A209" s="11"/>
      <c r="B209" s="48"/>
      <c r="C209" s="11"/>
      <c r="D209" s="11"/>
    </row>
    <row r="210" spans="1:4" ht="18" customHeight="1">
      <c r="A210" s="11"/>
      <c r="B210" s="48" t="s">
        <v>566</v>
      </c>
      <c r="C210" s="11" t="s">
        <v>307</v>
      </c>
      <c r="D210" s="11" t="s">
        <v>311</v>
      </c>
    </row>
    <row r="211" spans="1:4" ht="18" customHeight="1">
      <c r="A211" s="11"/>
      <c r="B211" s="48"/>
      <c r="C211" s="11" t="s">
        <v>307</v>
      </c>
      <c r="D211" s="11" t="s">
        <v>312</v>
      </c>
    </row>
    <row r="212" spans="1:4" ht="18" customHeight="1">
      <c r="A212" s="11"/>
      <c r="B212" s="48"/>
      <c r="C212" s="11"/>
      <c r="D212" s="11"/>
    </row>
    <row r="213" spans="1:4" ht="18" customHeight="1">
      <c r="A213" s="11"/>
      <c r="B213" s="48" t="s">
        <v>683</v>
      </c>
      <c r="C213" s="11" t="s">
        <v>406</v>
      </c>
      <c r="D213" s="11" t="s">
        <v>411</v>
      </c>
    </row>
    <row r="214" spans="1:4" ht="18" customHeight="1">
      <c r="A214" s="11"/>
      <c r="B214" s="48"/>
      <c r="C214" s="11" t="s">
        <v>406</v>
      </c>
      <c r="D214" s="11" t="s">
        <v>412</v>
      </c>
    </row>
    <row r="215" spans="1:4" ht="18" customHeight="1">
      <c r="A215" s="11"/>
      <c r="B215" s="48"/>
      <c r="C215" s="11"/>
      <c r="D215" s="11"/>
    </row>
    <row r="216" spans="1:4" ht="18" customHeight="1">
      <c r="A216" s="11">
        <f>+A207+1</f>
        <v>12</v>
      </c>
      <c r="B216" s="12" t="s">
        <v>138</v>
      </c>
      <c r="C216" s="11"/>
      <c r="D216" s="11"/>
    </row>
    <row r="217" spans="1:4" ht="18" customHeight="1">
      <c r="A217" s="11"/>
      <c r="B217" s="12" t="s">
        <v>185</v>
      </c>
      <c r="C217" s="11" t="s">
        <v>136</v>
      </c>
      <c r="D217" s="11" t="s">
        <v>137</v>
      </c>
    </row>
    <row r="218" spans="1:4" ht="18" customHeight="1">
      <c r="A218" s="11"/>
      <c r="B218" s="12"/>
      <c r="C218" s="11"/>
      <c r="D218" s="11"/>
    </row>
    <row r="219" spans="1:4" ht="18" customHeight="1">
      <c r="A219" s="11"/>
      <c r="B219" s="12" t="s">
        <v>204</v>
      </c>
      <c r="C219" s="11" t="s">
        <v>158</v>
      </c>
      <c r="D219" s="11" t="s">
        <v>159</v>
      </c>
    </row>
    <row r="220" spans="1:4" ht="18" customHeight="1">
      <c r="A220" s="11"/>
      <c r="B220" s="12"/>
      <c r="C220" s="11"/>
      <c r="D220" s="11"/>
    </row>
    <row r="221" spans="1:4" ht="18" customHeight="1">
      <c r="A221" s="11"/>
      <c r="B221" s="12" t="s">
        <v>249</v>
      </c>
      <c r="C221" s="11" t="s">
        <v>205</v>
      </c>
      <c r="D221" s="11" t="s">
        <v>250</v>
      </c>
    </row>
    <row r="222" spans="1:4" ht="18" customHeight="1">
      <c r="A222" s="11"/>
      <c r="B222" s="12"/>
      <c r="C222" s="11" t="s">
        <v>205</v>
      </c>
      <c r="D222" s="11" t="s">
        <v>251</v>
      </c>
    </row>
    <row r="223" spans="1:4" ht="18" customHeight="1">
      <c r="A223" s="11"/>
      <c r="B223" s="12"/>
      <c r="C223" s="11" t="s">
        <v>205</v>
      </c>
      <c r="D223" s="11" t="s">
        <v>252</v>
      </c>
    </row>
    <row r="224" spans="1:4" ht="18" customHeight="1">
      <c r="A224" s="11"/>
      <c r="B224" s="12"/>
      <c r="C224" s="11" t="s">
        <v>205</v>
      </c>
      <c r="D224" s="11" t="s">
        <v>253</v>
      </c>
    </row>
    <row r="225" spans="1:4" ht="18" customHeight="1">
      <c r="A225" s="11"/>
      <c r="B225" s="12"/>
      <c r="C225" s="11"/>
      <c r="D225" s="11"/>
    </row>
    <row r="226" spans="1:4" ht="18" customHeight="1">
      <c r="A226" s="11"/>
      <c r="B226" s="12" t="s">
        <v>275</v>
      </c>
      <c r="C226" s="11" t="s">
        <v>219</v>
      </c>
      <c r="D226" s="11" t="s">
        <v>221</v>
      </c>
    </row>
    <row r="227" spans="1:4" ht="18" customHeight="1">
      <c r="A227" s="11"/>
      <c r="B227" s="12"/>
      <c r="C227" s="11"/>
      <c r="D227" s="11"/>
    </row>
    <row r="228" spans="1:4" ht="18" customHeight="1">
      <c r="A228" s="11"/>
      <c r="B228" s="12" t="s">
        <v>302</v>
      </c>
      <c r="C228" s="11" t="s">
        <v>257</v>
      </c>
      <c r="D228" s="11" t="s">
        <v>258</v>
      </c>
    </row>
    <row r="229" spans="1:4" ht="18" customHeight="1">
      <c r="A229" s="11"/>
      <c r="B229" s="12"/>
      <c r="C229" s="11" t="s">
        <v>257</v>
      </c>
      <c r="D229" s="11" t="s">
        <v>259</v>
      </c>
    </row>
    <row r="230" spans="1:4" ht="18" customHeight="1">
      <c r="A230" s="11"/>
      <c r="B230" s="12"/>
      <c r="C230" s="11" t="s">
        <v>257</v>
      </c>
      <c r="D230" s="11" t="s">
        <v>260</v>
      </c>
    </row>
    <row r="231" spans="1:4" ht="18" customHeight="1">
      <c r="A231" s="11"/>
      <c r="B231" s="12"/>
      <c r="C231" s="11" t="s">
        <v>257</v>
      </c>
      <c r="D231" s="11" t="s">
        <v>261</v>
      </c>
    </row>
    <row r="232" spans="1:4" ht="18" customHeight="1">
      <c r="A232" s="11"/>
      <c r="B232" s="12"/>
      <c r="C232" s="11"/>
      <c r="D232" s="11"/>
    </row>
    <row r="233" spans="1:4" ht="18" customHeight="1">
      <c r="A233" s="11"/>
      <c r="B233" s="12" t="s">
        <v>426</v>
      </c>
      <c r="C233" s="11" t="s">
        <v>341</v>
      </c>
      <c r="D233" s="11" t="s">
        <v>345</v>
      </c>
    </row>
    <row r="234" spans="1:4" ht="18" customHeight="1">
      <c r="A234" s="11"/>
      <c r="B234" s="12"/>
      <c r="C234" s="11" t="s">
        <v>341</v>
      </c>
      <c r="D234" s="11" t="s">
        <v>346</v>
      </c>
    </row>
    <row r="235" spans="1:4" ht="18" customHeight="1">
      <c r="A235" s="11"/>
      <c r="B235" s="12"/>
      <c r="C235" s="11" t="s">
        <v>341</v>
      </c>
      <c r="D235" s="11" t="s">
        <v>347</v>
      </c>
    </row>
    <row r="236" spans="1:4" ht="18" customHeight="1">
      <c r="A236" s="11"/>
      <c r="B236" s="12"/>
      <c r="C236" s="11"/>
      <c r="D236" s="11"/>
    </row>
    <row r="237" spans="1:4" ht="18" customHeight="1">
      <c r="A237" s="11"/>
      <c r="B237" s="12" t="s">
        <v>487</v>
      </c>
      <c r="C237" s="11" t="s">
        <v>414</v>
      </c>
      <c r="D237" s="11" t="s">
        <v>420</v>
      </c>
    </row>
    <row r="238" spans="1:4" ht="18" customHeight="1">
      <c r="A238" s="11"/>
      <c r="B238" s="12"/>
      <c r="C238" s="11"/>
      <c r="D238" s="11"/>
    </row>
    <row r="239" spans="1:4" ht="18" customHeight="1">
      <c r="A239" s="11"/>
      <c r="B239" s="12" t="s">
        <v>591</v>
      </c>
      <c r="C239" s="11" t="s">
        <v>595</v>
      </c>
      <c r="D239" s="11" t="s">
        <v>534</v>
      </c>
    </row>
    <row r="240" spans="1:4" ht="18" customHeight="1">
      <c r="A240" s="11"/>
      <c r="B240" s="12"/>
      <c r="C240" s="11" t="s">
        <v>595</v>
      </c>
      <c r="D240" s="11" t="s">
        <v>536</v>
      </c>
    </row>
    <row r="241" spans="1:4" ht="18" customHeight="1">
      <c r="A241" s="11"/>
      <c r="B241" s="12"/>
      <c r="C241" s="11"/>
      <c r="D241" s="11"/>
    </row>
    <row r="242" spans="1:4" ht="18" customHeight="1">
      <c r="A242" s="11"/>
      <c r="B242" s="12" t="s">
        <v>684</v>
      </c>
      <c r="C242" s="11" t="s">
        <v>445</v>
      </c>
      <c r="D242" s="11" t="s">
        <v>453</v>
      </c>
    </row>
    <row r="243" spans="1:4" ht="18" customHeight="1">
      <c r="A243" s="11"/>
      <c r="B243" s="12"/>
      <c r="C243" s="11"/>
      <c r="D243" s="11"/>
    </row>
    <row r="244" spans="1:4" ht="18" customHeight="1">
      <c r="A244" s="11">
        <f>+A216+1</f>
        <v>13</v>
      </c>
      <c r="B244" s="12" t="s">
        <v>93</v>
      </c>
      <c r="C244" s="11"/>
      <c r="D244" s="11"/>
    </row>
    <row r="245" spans="1:4" ht="18" customHeight="1">
      <c r="A245" s="11"/>
      <c r="B245" s="48" t="s">
        <v>202</v>
      </c>
      <c r="C245" s="11" t="s">
        <v>91</v>
      </c>
      <c r="D245" s="11" t="s">
        <v>92</v>
      </c>
    </row>
    <row r="246" spans="1:4" ht="18" customHeight="1">
      <c r="A246" s="11"/>
      <c r="B246" s="12"/>
      <c r="C246" s="11" t="s">
        <v>91</v>
      </c>
      <c r="D246" s="11" t="s">
        <v>94</v>
      </c>
    </row>
    <row r="247" spans="1:4" ht="18" customHeight="1">
      <c r="A247" s="11"/>
      <c r="B247" s="12"/>
      <c r="C247" s="11" t="s">
        <v>112</v>
      </c>
      <c r="D247" s="11" t="s">
        <v>114</v>
      </c>
    </row>
    <row r="248" spans="1:4" ht="18" customHeight="1">
      <c r="A248" s="11"/>
      <c r="B248" s="12"/>
      <c r="C248" s="11" t="s">
        <v>117</v>
      </c>
      <c r="D248" s="11" t="s">
        <v>119</v>
      </c>
    </row>
    <row r="249" spans="1:4" ht="18" customHeight="1">
      <c r="A249" s="11"/>
      <c r="B249" s="12"/>
      <c r="C249" s="11"/>
      <c r="D249" s="11"/>
    </row>
    <row r="250" spans="1:4" ht="18" customHeight="1">
      <c r="A250" s="11"/>
      <c r="B250" s="48" t="s">
        <v>552</v>
      </c>
      <c r="C250" s="11" t="s">
        <v>315</v>
      </c>
      <c r="D250" s="11" t="s">
        <v>317</v>
      </c>
    </row>
    <row r="251" spans="1:4" ht="18" customHeight="1">
      <c r="A251" s="11"/>
      <c r="B251" s="12"/>
      <c r="C251" s="11"/>
      <c r="D251" s="11"/>
    </row>
    <row r="252" spans="1:4" ht="18" customHeight="1">
      <c r="A252" s="11">
        <f>+A244+1</f>
        <v>14</v>
      </c>
      <c r="B252" s="12" t="s">
        <v>31</v>
      </c>
      <c r="C252" s="11"/>
      <c r="D252" s="11"/>
    </row>
    <row r="253" spans="1:4" ht="18" customHeight="1">
      <c r="A253" s="11"/>
      <c r="B253" s="48" t="s">
        <v>203</v>
      </c>
      <c r="C253" s="11" t="s">
        <v>112</v>
      </c>
      <c r="D253" s="11" t="s">
        <v>113</v>
      </c>
    </row>
    <row r="254" spans="1:4" ht="18" customHeight="1">
      <c r="A254" s="11"/>
      <c r="B254" s="48"/>
      <c r="C254" s="11"/>
      <c r="D254" s="11"/>
    </row>
    <row r="255" spans="1:4" ht="18" customHeight="1">
      <c r="A255" s="11"/>
      <c r="B255" s="48" t="s">
        <v>247</v>
      </c>
      <c r="C255" s="11" t="s">
        <v>246</v>
      </c>
      <c r="D255" s="11" t="s">
        <v>248</v>
      </c>
    </row>
    <row r="256" spans="1:4" ht="18" customHeight="1">
      <c r="A256" s="11"/>
      <c r="B256" s="48"/>
      <c r="C256" s="11"/>
      <c r="D256" s="11"/>
    </row>
    <row r="257" spans="1:4" ht="18" customHeight="1">
      <c r="A257" s="11"/>
      <c r="B257" s="48" t="s">
        <v>397</v>
      </c>
      <c r="C257" s="11" t="s">
        <v>287</v>
      </c>
      <c r="D257" s="11" t="s">
        <v>294</v>
      </c>
    </row>
    <row r="258" spans="1:4" ht="18" customHeight="1">
      <c r="A258" s="11"/>
      <c r="B258" s="48"/>
      <c r="C258" s="11"/>
      <c r="D258" s="11"/>
    </row>
    <row r="259" spans="1:4" ht="18" customHeight="1">
      <c r="A259" s="11"/>
      <c r="B259" s="48" t="s">
        <v>682</v>
      </c>
      <c r="C259" s="11" t="s">
        <v>381</v>
      </c>
      <c r="D259" s="11" t="s">
        <v>390</v>
      </c>
    </row>
    <row r="260" spans="1:4" ht="18" customHeight="1">
      <c r="A260" s="11"/>
      <c r="B260" s="48"/>
      <c r="C260" s="11" t="s">
        <v>593</v>
      </c>
      <c r="D260" s="11" t="s">
        <v>498</v>
      </c>
    </row>
    <row r="261" spans="1:4" ht="18" customHeight="1">
      <c r="A261" s="11"/>
      <c r="B261" s="48"/>
      <c r="C261" s="11"/>
      <c r="D261" s="11"/>
    </row>
    <row r="262" spans="1:4" ht="18" customHeight="1">
      <c r="A262" s="11">
        <f>+A252+1</f>
        <v>15</v>
      </c>
      <c r="B262" s="12" t="s">
        <v>265</v>
      </c>
      <c r="C262" s="11"/>
      <c r="D262" s="11"/>
    </row>
    <row r="263" spans="1:4" ht="18" customHeight="1">
      <c r="A263" s="11"/>
      <c r="B263" s="48" t="s">
        <v>324</v>
      </c>
      <c r="C263" s="11" t="s">
        <v>266</v>
      </c>
      <c r="D263" s="11" t="s">
        <v>325</v>
      </c>
    </row>
    <row r="264" spans="1:4" ht="18" customHeight="1">
      <c r="A264" s="11"/>
      <c r="B264" s="48"/>
      <c r="C264" s="11"/>
      <c r="D264" s="11"/>
    </row>
    <row r="265" spans="1:4" ht="18" customHeight="1">
      <c r="A265" s="11">
        <f>+A262+1</f>
        <v>16</v>
      </c>
      <c r="B265" s="12" t="s">
        <v>367</v>
      </c>
      <c r="C265" s="11"/>
      <c r="D265" s="11"/>
    </row>
    <row r="266" spans="1:4" ht="18" customHeight="1">
      <c r="A266" s="11"/>
      <c r="B266" s="48" t="s">
        <v>427</v>
      </c>
      <c r="C266" s="11" t="s">
        <v>359</v>
      </c>
      <c r="D266" s="11" t="s">
        <v>366</v>
      </c>
    </row>
    <row r="267" spans="1:4" ht="18" customHeight="1">
      <c r="A267" s="11"/>
      <c r="B267" s="48"/>
      <c r="C267" s="11"/>
      <c r="D267" s="11"/>
    </row>
    <row r="268" spans="1:4" ht="18" customHeight="1">
      <c r="A268" s="11">
        <f>+A265+1</f>
        <v>17</v>
      </c>
      <c r="B268" s="12" t="s">
        <v>57</v>
      </c>
      <c r="C268" s="11"/>
      <c r="D268" s="11"/>
    </row>
    <row r="269" spans="1:4" ht="18" customHeight="1">
      <c r="A269" s="11"/>
      <c r="B269" s="48" t="s">
        <v>464</v>
      </c>
      <c r="C269" s="11" t="s">
        <v>465</v>
      </c>
      <c r="D269" s="11" t="s">
        <v>407</v>
      </c>
    </row>
    <row r="270" spans="1:4" ht="18" customHeight="1">
      <c r="A270" s="11"/>
      <c r="B270" s="48"/>
      <c r="C270" s="11"/>
      <c r="D270" s="11"/>
    </row>
    <row r="271" spans="1:4" ht="18" customHeight="1">
      <c r="A271" s="11"/>
      <c r="B271" s="48" t="s">
        <v>686</v>
      </c>
      <c r="C271" s="11" t="s">
        <v>506</v>
      </c>
      <c r="D271" s="11" t="s">
        <v>507</v>
      </c>
    </row>
    <row r="272" spans="1:4" ht="18" customHeight="1">
      <c r="A272" s="11"/>
      <c r="B272" s="48"/>
      <c r="C272" s="11"/>
      <c r="D272" s="11"/>
    </row>
    <row r="273" spans="1:4" ht="18" customHeight="1">
      <c r="A273" s="11">
        <f>+A268+1</f>
        <v>18</v>
      </c>
      <c r="B273" s="12" t="s">
        <v>327</v>
      </c>
      <c r="C273" s="11"/>
      <c r="D273" s="11"/>
    </row>
    <row r="274" spans="1:4" ht="18" customHeight="1">
      <c r="A274" s="11"/>
      <c r="B274" s="48" t="s">
        <v>462</v>
      </c>
      <c r="C274" s="11" t="s">
        <v>463</v>
      </c>
      <c r="D274" s="11" t="s">
        <v>326</v>
      </c>
    </row>
    <row r="275" spans="1:4" ht="18" customHeight="1">
      <c r="A275" s="11"/>
      <c r="B275" s="48"/>
      <c r="C275" s="11"/>
      <c r="D275" s="11"/>
    </row>
    <row r="276" spans="1:4" ht="18" customHeight="1">
      <c r="A276" s="11">
        <f>+A273+1</f>
        <v>19</v>
      </c>
      <c r="B276" s="12" t="s">
        <v>439</v>
      </c>
      <c r="C276" s="11"/>
      <c r="D276" s="11"/>
    </row>
    <row r="277" spans="1:4" ht="18" customHeight="1">
      <c r="A277" s="11"/>
      <c r="B277" s="48" t="s">
        <v>554</v>
      </c>
      <c r="C277" s="11" t="s">
        <v>442</v>
      </c>
      <c r="D277" s="11" t="s">
        <v>443</v>
      </c>
    </row>
    <row r="278" spans="1:4" ht="18" customHeight="1">
      <c r="A278" s="11"/>
      <c r="B278" s="48"/>
      <c r="C278" s="11" t="s">
        <v>428</v>
      </c>
      <c r="D278" s="11" t="s">
        <v>444</v>
      </c>
    </row>
    <row r="279" spans="1:4" ht="18" customHeight="1">
      <c r="A279" s="11"/>
      <c r="B279" s="48"/>
      <c r="C279" s="11"/>
      <c r="D279" s="11"/>
    </row>
    <row r="280" spans="1:4" ht="18" customHeight="1">
      <c r="A280" s="11">
        <f>+A276+1</f>
        <v>20</v>
      </c>
      <c r="B280" s="12" t="s">
        <v>53</v>
      </c>
      <c r="C280" s="11"/>
      <c r="D280" s="11"/>
    </row>
    <row r="281" spans="1:4" ht="18" customHeight="1">
      <c r="A281" s="11"/>
      <c r="B281" s="12" t="s">
        <v>568</v>
      </c>
      <c r="C281" s="11" t="s">
        <v>332</v>
      </c>
      <c r="D281" s="11" t="s">
        <v>334</v>
      </c>
    </row>
    <row r="282" spans="1:4" ht="18" customHeight="1">
      <c r="A282" s="11"/>
      <c r="B282" s="48"/>
      <c r="C282" s="11"/>
      <c r="D282" s="11"/>
    </row>
    <row r="283" spans="1:4" ht="18" customHeight="1">
      <c r="A283" s="11">
        <f>+A280+1</f>
        <v>21</v>
      </c>
      <c r="B283" s="12" t="s">
        <v>350</v>
      </c>
      <c r="C283" s="11"/>
      <c r="D283" s="11"/>
    </row>
    <row r="284" spans="1:4" ht="18" customHeight="1">
      <c r="A284" s="11"/>
      <c r="B284" s="48" t="s">
        <v>568</v>
      </c>
      <c r="C284" s="11" t="s">
        <v>341</v>
      </c>
      <c r="D284" s="11" t="s">
        <v>349</v>
      </c>
    </row>
    <row r="285" spans="1:4" ht="18" customHeight="1">
      <c r="A285" s="11"/>
      <c r="B285" s="48"/>
      <c r="C285" s="11"/>
      <c r="D285" s="11"/>
    </row>
    <row r="286" spans="1:4" ht="18" customHeight="1">
      <c r="A286" s="11"/>
      <c r="B286" s="48" t="s">
        <v>591</v>
      </c>
      <c r="C286" s="11" t="s">
        <v>434</v>
      </c>
      <c r="D286" s="11" t="s">
        <v>440</v>
      </c>
    </row>
    <row r="287" spans="1:4" ht="18" customHeight="1">
      <c r="A287" s="11"/>
      <c r="B287" s="48"/>
      <c r="C287" s="11"/>
      <c r="D287" s="11"/>
    </row>
    <row r="288" spans="1:4" ht="18" customHeight="1">
      <c r="A288" s="11">
        <f>+A283+1</f>
        <v>22</v>
      </c>
      <c r="B288" s="12" t="s">
        <v>570</v>
      </c>
      <c r="C288" s="11"/>
      <c r="D288" s="11"/>
    </row>
    <row r="289" spans="1:4" ht="18" customHeight="1">
      <c r="A289" s="11"/>
      <c r="B289" s="48" t="s">
        <v>569</v>
      </c>
      <c r="C289" s="11" t="s">
        <v>406</v>
      </c>
      <c r="D289" s="11" t="s">
        <v>409</v>
      </c>
    </row>
    <row r="290" spans="1:4" ht="18" customHeight="1">
      <c r="A290" s="11"/>
      <c r="B290" s="48"/>
      <c r="C290" s="11"/>
      <c r="D290" s="11"/>
    </row>
    <row r="291" spans="1:4" ht="18" customHeight="1">
      <c r="A291" s="11">
        <f>+A288+1</f>
        <v>23</v>
      </c>
      <c r="B291" s="12" t="s">
        <v>505</v>
      </c>
      <c r="C291" s="11"/>
      <c r="D291" s="11"/>
    </row>
    <row r="292" spans="1:4" ht="18" customHeight="1">
      <c r="A292" s="11"/>
      <c r="B292" s="48" t="s">
        <v>592</v>
      </c>
      <c r="C292" s="11" t="s">
        <v>593</v>
      </c>
      <c r="D292" s="11" t="s">
        <v>504</v>
      </c>
    </row>
    <row r="293" spans="1:4" ht="18" customHeight="1">
      <c r="A293" s="11"/>
      <c r="B293" s="48"/>
      <c r="C293" s="11"/>
      <c r="D293" s="11"/>
    </row>
    <row r="294" spans="1:4" ht="18" customHeight="1">
      <c r="A294" s="11">
        <f>+A291+1</f>
        <v>24</v>
      </c>
      <c r="B294" s="12" t="s">
        <v>576</v>
      </c>
      <c r="C294" s="11"/>
      <c r="D294" s="11"/>
    </row>
    <row r="295" spans="1:4" ht="18" customHeight="1">
      <c r="A295" s="11"/>
      <c r="B295" s="48" t="s">
        <v>687</v>
      </c>
      <c r="C295" s="11" t="s">
        <v>572</v>
      </c>
      <c r="D295" s="11" t="s">
        <v>578</v>
      </c>
    </row>
    <row r="296" spans="1:4" ht="18" customHeight="1">
      <c r="A296" s="11"/>
      <c r="B296" s="48"/>
      <c r="C296" s="11"/>
      <c r="D296" s="11"/>
    </row>
    <row r="297" spans="1:4" ht="18" customHeight="1">
      <c r="A297" s="67"/>
      <c r="B297" s="70"/>
      <c r="C297" s="67"/>
      <c r="D297" s="67"/>
    </row>
    <row r="298" spans="1:4" ht="18" customHeight="1">
      <c r="A298" s="13"/>
      <c r="B298" s="13"/>
      <c r="C298" s="13"/>
      <c r="D298" s="13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  <c r="D374" s="1"/>
    </row>
    <row r="375" spans="1:4" ht="18" customHeight="1">
      <c r="A375" s="1"/>
      <c r="B375" s="1"/>
      <c r="C375" s="1"/>
      <c r="D375" s="1"/>
    </row>
    <row r="376" spans="1:4" ht="18" customHeight="1">
      <c r="A376" s="1"/>
      <c r="B376" s="1"/>
      <c r="C376" s="1"/>
      <c r="D376" s="1"/>
    </row>
    <row r="377" spans="1:4" ht="18" customHeight="1">
      <c r="A377" s="1"/>
      <c r="B377" s="1"/>
      <c r="C377" s="1"/>
      <c r="D377" s="1"/>
    </row>
    <row r="378" spans="1:4" ht="18" customHeight="1">
      <c r="A378" s="1"/>
      <c r="B378" s="1"/>
      <c r="C378" s="1"/>
      <c r="D378" s="1"/>
    </row>
    <row r="379" spans="1:4" ht="18" customHeight="1">
      <c r="A379" s="1"/>
      <c r="B379" s="1"/>
      <c r="C379" s="1"/>
      <c r="D379" s="1"/>
    </row>
    <row r="380" spans="1:4" ht="18" customHeight="1">
      <c r="A380" s="1"/>
      <c r="B380" s="1"/>
      <c r="C380" s="1"/>
      <c r="D380" s="1"/>
    </row>
    <row r="381" spans="1:4" ht="18" customHeight="1">
      <c r="A381" s="1"/>
      <c r="B381" s="1"/>
      <c r="C381" s="1"/>
      <c r="D381" s="1"/>
    </row>
    <row r="382" spans="1:4" ht="18" customHeight="1">
      <c r="A382" s="1"/>
      <c r="B382" s="1"/>
      <c r="C382" s="1"/>
      <c r="D382" s="1"/>
    </row>
    <row r="383" spans="1:4" ht="18" customHeight="1">
      <c r="A383" s="1"/>
      <c r="B383" s="1"/>
      <c r="C383" s="1"/>
      <c r="D383" s="1"/>
    </row>
    <row r="384" spans="1:4" ht="18" customHeight="1">
      <c r="A384" s="1"/>
      <c r="B384" s="1"/>
      <c r="C384" s="1"/>
      <c r="D384" s="1"/>
    </row>
    <row r="385" spans="1:4" ht="18" customHeight="1">
      <c r="A385" s="1"/>
      <c r="B385" s="1"/>
      <c r="C385" s="1"/>
      <c r="D385" s="1"/>
    </row>
    <row r="386" spans="1:4" ht="18" customHeight="1">
      <c r="A386" s="1"/>
      <c r="B386" s="1"/>
      <c r="C386" s="1"/>
      <c r="D386" s="1"/>
    </row>
    <row r="387" spans="1:4" ht="18" customHeight="1">
      <c r="A387" s="1"/>
      <c r="B387" s="1"/>
      <c r="C387" s="1"/>
      <c r="D387" s="1"/>
    </row>
    <row r="388" spans="1:4" ht="18" customHeight="1">
      <c r="A388" s="1"/>
      <c r="B388" s="1"/>
      <c r="C388" s="1"/>
      <c r="D388" s="1"/>
    </row>
    <row r="389" spans="1:4" ht="18" customHeight="1">
      <c r="A389" s="1"/>
      <c r="B389" s="1"/>
      <c r="C389" s="1"/>
      <c r="D389" s="1"/>
    </row>
    <row r="390" spans="1:4" ht="18" customHeight="1">
      <c r="A390" s="1"/>
      <c r="B390" s="1"/>
      <c r="C390" s="1"/>
      <c r="D390" s="1"/>
    </row>
    <row r="391" spans="1:4" ht="18" customHeight="1">
      <c r="A391" s="1"/>
      <c r="B391" s="1"/>
      <c r="C391" s="1"/>
      <c r="D391" s="1"/>
    </row>
    <row r="392" spans="1:4" ht="18" customHeight="1">
      <c r="A392" s="1"/>
      <c r="B392" s="1"/>
      <c r="C392" s="1"/>
      <c r="D392" s="1"/>
    </row>
    <row r="393" spans="1:4" ht="18" customHeight="1">
      <c r="A393" s="1"/>
      <c r="B393" s="1"/>
      <c r="C393" s="1"/>
      <c r="D393" s="1"/>
    </row>
    <row r="394" spans="1:4" ht="18" customHeight="1">
      <c r="A394" s="1"/>
      <c r="B394" s="1"/>
      <c r="C394" s="1"/>
      <c r="D394" s="1"/>
    </row>
    <row r="395" spans="1:4" ht="18" customHeight="1">
      <c r="A395" s="1"/>
      <c r="B395" s="1"/>
      <c r="C395" s="1"/>
      <c r="D395" s="1"/>
    </row>
    <row r="396" spans="1:4" ht="18" customHeight="1">
      <c r="A396" s="1"/>
      <c r="B396" s="1"/>
      <c r="C396" s="1"/>
      <c r="D396" s="1"/>
    </row>
    <row r="397" spans="1:4" ht="18" customHeight="1">
      <c r="A397" s="1"/>
      <c r="B397" s="1"/>
      <c r="C397" s="1"/>
      <c r="D397" s="1"/>
    </row>
    <row r="398" spans="1:4" ht="18" customHeight="1">
      <c r="A398" s="1"/>
      <c r="B398" s="1"/>
      <c r="C398" s="1"/>
      <c r="D398" s="1"/>
    </row>
    <row r="399" spans="1:4" ht="18" customHeight="1">
      <c r="A399" s="1"/>
      <c r="B399" s="1"/>
      <c r="C399" s="1"/>
      <c r="D399" s="1"/>
    </row>
    <row r="400" spans="1:4" ht="18" customHeight="1">
      <c r="A400" s="1"/>
      <c r="B400" s="1"/>
      <c r="C400" s="1"/>
      <c r="D400" s="1"/>
    </row>
    <row r="401" spans="1:4" ht="18" customHeight="1">
      <c r="A401" s="1"/>
      <c r="B401" s="1"/>
      <c r="C401" s="1"/>
      <c r="D401" s="1"/>
    </row>
    <row r="402" spans="1:4" ht="18" customHeight="1">
      <c r="A402" s="1"/>
      <c r="B402" s="1"/>
      <c r="C402" s="1"/>
      <c r="D402" s="1"/>
    </row>
    <row r="403" spans="1:4" ht="18" customHeight="1">
      <c r="A403" s="1"/>
      <c r="B403" s="1"/>
      <c r="C403" s="1"/>
      <c r="D403" s="1"/>
    </row>
    <row r="404" spans="1:4" ht="18" customHeight="1">
      <c r="A404" s="1"/>
      <c r="B404" s="1"/>
      <c r="C404" s="1"/>
      <c r="D404" s="1"/>
    </row>
    <row r="405" spans="1:4" ht="18" customHeight="1">
      <c r="A405" s="1"/>
      <c r="B405" s="1"/>
      <c r="C405" s="1"/>
    </row>
    <row r="406" spans="1:4" ht="18" customHeight="1">
      <c r="A406" s="1"/>
      <c r="B406" s="1"/>
      <c r="C406" s="1"/>
    </row>
    <row r="407" spans="1:4" ht="18" customHeight="1">
      <c r="A407" s="1"/>
      <c r="B407" s="1"/>
      <c r="C407" s="1"/>
    </row>
    <row r="408" spans="1:4" ht="18" customHeight="1">
      <c r="A408" s="1"/>
      <c r="B408" s="1"/>
      <c r="C408" s="1"/>
    </row>
    <row r="409" spans="1:4" ht="18" customHeight="1">
      <c r="A409" s="1"/>
      <c r="B409" s="1"/>
      <c r="C409" s="1"/>
    </row>
    <row r="410" spans="1:4" ht="18" customHeight="1">
      <c r="A410" s="1"/>
      <c r="B410" s="1"/>
      <c r="C410" s="1"/>
    </row>
    <row r="411" spans="1:4" ht="18" customHeight="1">
      <c r="A411" s="1"/>
      <c r="B411" s="1"/>
      <c r="C411" s="1"/>
    </row>
    <row r="412" spans="1:4" ht="18" customHeight="1">
      <c r="A412" s="1"/>
      <c r="B412" s="1"/>
      <c r="C412" s="1"/>
    </row>
    <row r="413" spans="1:4" ht="18" customHeight="1">
      <c r="A413" s="1"/>
      <c r="B413" s="1"/>
      <c r="C413" s="1"/>
    </row>
    <row r="414" spans="1:4" ht="18" customHeight="1">
      <c r="A414" s="1"/>
      <c r="B414" s="1"/>
      <c r="C414" s="1"/>
    </row>
    <row r="415" spans="1:4" ht="18" customHeight="1">
      <c r="A415" s="1"/>
      <c r="B415" s="1"/>
      <c r="C415" s="1"/>
    </row>
    <row r="416" spans="1:4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  <row r="567" spans="1:3" ht="18" customHeight="1">
      <c r="A567" s="1"/>
      <c r="B567" s="1"/>
      <c r="C567" s="1"/>
    </row>
    <row r="568" spans="1:3" ht="18" customHeight="1">
      <c r="A568" s="1"/>
      <c r="B568" s="1"/>
      <c r="C568" s="1"/>
    </row>
    <row r="569" spans="1:3" ht="18" customHeight="1">
      <c r="A569" s="1"/>
      <c r="B569" s="1"/>
      <c r="C569" s="1"/>
    </row>
    <row r="570" spans="1:3" ht="18" customHeight="1">
      <c r="A570" s="1"/>
      <c r="B570" s="1"/>
      <c r="C570" s="1"/>
    </row>
    <row r="571" spans="1:3" ht="18" customHeight="1">
      <c r="A571" s="1"/>
      <c r="B571" s="1"/>
      <c r="C571" s="1"/>
    </row>
    <row r="572" spans="1:3" ht="18" customHeight="1">
      <c r="A572" s="1"/>
      <c r="B572" s="1"/>
      <c r="C572" s="1"/>
    </row>
    <row r="573" spans="1:3" ht="18" customHeight="1">
      <c r="A573" s="1"/>
      <c r="B573" s="1"/>
      <c r="C573" s="1"/>
    </row>
    <row r="574" spans="1:3" ht="18" customHeight="1">
      <c r="A574" s="1"/>
      <c r="B574" s="1"/>
      <c r="C574" s="1"/>
    </row>
    <row r="575" spans="1:3" ht="18" customHeight="1">
      <c r="A575" s="1"/>
      <c r="B575" s="1"/>
      <c r="C575" s="1"/>
    </row>
    <row r="576" spans="1:3" ht="18" customHeight="1">
      <c r="A576" s="1"/>
      <c r="B576" s="1"/>
      <c r="C576" s="1"/>
    </row>
    <row r="577" spans="1:3" ht="18" customHeight="1">
      <c r="A577" s="1"/>
      <c r="B577" s="1"/>
      <c r="C577" s="1"/>
    </row>
    <row r="578" spans="1:3" ht="18" customHeight="1">
      <c r="A578" s="1"/>
      <c r="B578" s="1"/>
      <c r="C578" s="1"/>
    </row>
    <row r="579" spans="1:3" ht="18" customHeight="1">
      <c r="A579" s="1"/>
      <c r="B579" s="1"/>
      <c r="C579" s="1"/>
    </row>
    <row r="580" spans="1:3" ht="18" customHeight="1">
      <c r="A580" s="1"/>
      <c r="B580" s="1"/>
      <c r="C580" s="1"/>
    </row>
    <row r="581" spans="1:3" ht="18" customHeight="1">
      <c r="A581" s="1"/>
      <c r="B581" s="1"/>
      <c r="C581" s="1"/>
    </row>
    <row r="582" spans="1:3" ht="18" customHeight="1">
      <c r="A582" s="1"/>
      <c r="B582" s="1"/>
      <c r="C582" s="1"/>
    </row>
    <row r="583" spans="1:3" ht="18" customHeight="1">
      <c r="A583" s="1"/>
      <c r="B583" s="1"/>
      <c r="C583" s="1"/>
    </row>
    <row r="584" spans="1:3" ht="18" customHeight="1">
      <c r="A584" s="1"/>
      <c r="B584" s="1"/>
      <c r="C584" s="1"/>
    </row>
    <row r="585" spans="1:3" ht="18" customHeight="1">
      <c r="A585" s="1"/>
      <c r="B585" s="1"/>
      <c r="C585" s="1"/>
    </row>
    <row r="586" spans="1:3" ht="18" customHeight="1">
      <c r="A586" s="1"/>
      <c r="B586" s="1"/>
      <c r="C586" s="1"/>
    </row>
    <row r="587" spans="1:3" ht="18" customHeight="1">
      <c r="A587" s="1"/>
      <c r="B587" s="1"/>
      <c r="C587" s="1"/>
    </row>
    <row r="588" spans="1:3" ht="18" customHeight="1">
      <c r="A588" s="1"/>
      <c r="B588" s="1"/>
      <c r="C588" s="1"/>
    </row>
    <row r="589" spans="1:3" ht="18" customHeight="1">
      <c r="A589" s="1"/>
      <c r="B589" s="1"/>
      <c r="C589" s="1"/>
    </row>
    <row r="590" spans="1:3" ht="18" customHeight="1">
      <c r="A590" s="1"/>
      <c r="B590" s="1"/>
      <c r="C590" s="1"/>
    </row>
    <row r="591" spans="1:3" ht="18" customHeight="1">
      <c r="A591" s="1"/>
      <c r="B591" s="1"/>
      <c r="C591" s="1"/>
    </row>
    <row r="592" spans="1:3" ht="18" customHeight="1">
      <c r="A592" s="1"/>
      <c r="B592" s="1"/>
      <c r="C592" s="1"/>
    </row>
    <row r="593" spans="1:3" ht="18" customHeight="1">
      <c r="A593" s="1"/>
      <c r="B593" s="1"/>
      <c r="C593" s="1"/>
    </row>
    <row r="594" spans="1:3" ht="18" customHeight="1">
      <c r="A594" s="1"/>
      <c r="B594" s="1"/>
      <c r="C594" s="1"/>
    </row>
    <row r="595" spans="1:3" ht="18" customHeight="1">
      <c r="A595" s="1"/>
      <c r="B595" s="1"/>
      <c r="C595" s="1"/>
    </row>
    <row r="596" spans="1:3" ht="18" customHeight="1">
      <c r="A596" s="1"/>
      <c r="B596" s="1"/>
      <c r="C596" s="1"/>
    </row>
    <row r="597" spans="1:3" ht="18" customHeight="1">
      <c r="A597" s="1"/>
      <c r="B597" s="1"/>
      <c r="C597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06"/>
  <sheetViews>
    <sheetView tabSelected="1" workbookViewId="0">
      <pane xSplit="2" ySplit="5" topLeftCell="I94" activePane="bottomRight" state="frozen"/>
      <selection pane="topRight" activeCell="C1" sqref="C1"/>
      <selection pane="bottomLeft" activeCell="A6" sqref="A6"/>
      <selection pane="bottomRight" activeCell="J103" sqref="J103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1" t="s">
        <v>659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4" t="s">
        <v>228</v>
      </c>
      <c r="B3" s="74" t="s">
        <v>225</v>
      </c>
      <c r="C3" s="74" t="s">
        <v>27</v>
      </c>
      <c r="D3" s="74" t="s">
        <v>13</v>
      </c>
      <c r="E3" s="111" t="s">
        <v>226</v>
      </c>
      <c r="F3" s="106"/>
      <c r="G3" s="107"/>
      <c r="H3" s="106"/>
      <c r="I3" s="106"/>
      <c r="J3" s="106"/>
      <c r="K3" s="107"/>
      <c r="L3" s="74" t="s">
        <v>227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4"/>
      <c r="B4" s="84"/>
      <c r="C4" s="84"/>
      <c r="D4" s="84"/>
      <c r="E4" s="78" t="s">
        <v>229</v>
      </c>
      <c r="F4" s="111" t="s">
        <v>9</v>
      </c>
      <c r="G4" s="107"/>
      <c r="H4" s="86" t="s">
        <v>298</v>
      </c>
      <c r="I4" s="86" t="s">
        <v>393</v>
      </c>
      <c r="J4" s="86" t="s">
        <v>523</v>
      </c>
      <c r="K4" s="86" t="s">
        <v>624</v>
      </c>
      <c r="L4" s="85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8"/>
      <c r="B5" s="70"/>
      <c r="C5" s="70"/>
      <c r="D5" s="70"/>
      <c r="E5" s="78"/>
      <c r="F5" s="78" t="s">
        <v>262</v>
      </c>
      <c r="G5" s="78" t="s">
        <v>263</v>
      </c>
      <c r="H5" s="75"/>
      <c r="I5" s="75"/>
      <c r="J5" s="75"/>
      <c r="K5" s="75"/>
      <c r="L5" s="70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6"/>
      <c r="I6" s="76"/>
      <c r="J6" s="76"/>
      <c r="K6" s="76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7" t="s">
        <v>297</v>
      </c>
      <c r="B7" s="82"/>
      <c r="C7" s="11"/>
      <c r="D7" s="11"/>
      <c r="E7" s="79"/>
      <c r="F7" s="87"/>
      <c r="G7" s="87"/>
      <c r="H7" s="88"/>
      <c r="I7" s="88"/>
      <c r="J7" s="88"/>
      <c r="K7" s="88"/>
      <c r="L7" s="87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58</v>
      </c>
      <c r="C8" s="45" t="s">
        <v>337</v>
      </c>
      <c r="D8" s="45" t="s">
        <v>344</v>
      </c>
      <c r="E8" s="89"/>
      <c r="F8" s="54"/>
      <c r="G8" s="54"/>
      <c r="H8" s="90">
        <v>37043475</v>
      </c>
      <c r="I8" s="90"/>
      <c r="J8" s="90"/>
      <c r="K8" s="90"/>
      <c r="L8" s="69">
        <f t="shared" ref="L8:L13" si="0">SUM(G8:K8)</f>
        <v>37043475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>
        <f t="shared" ref="A9:A13" si="1">+A8+1</f>
        <v>2</v>
      </c>
      <c r="B9" s="46" t="s">
        <v>58</v>
      </c>
      <c r="C9" s="45" t="s">
        <v>361</v>
      </c>
      <c r="D9" s="45" t="s">
        <v>378</v>
      </c>
      <c r="E9" s="93" t="s">
        <v>671</v>
      </c>
      <c r="F9" s="54"/>
      <c r="G9" s="54">
        <v>-36987975</v>
      </c>
      <c r="H9" s="90">
        <v>36987975</v>
      </c>
      <c r="I9" s="90"/>
      <c r="J9" s="90"/>
      <c r="K9" s="90"/>
      <c r="L9" s="69">
        <f t="shared" si="0"/>
        <v>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>
        <f t="shared" si="1"/>
        <v>3</v>
      </c>
      <c r="B10" s="46" t="s">
        <v>58</v>
      </c>
      <c r="C10" s="45" t="s">
        <v>363</v>
      </c>
      <c r="D10" s="45" t="s">
        <v>378</v>
      </c>
      <c r="E10" s="93" t="s">
        <v>671</v>
      </c>
      <c r="F10" s="54"/>
      <c r="G10" s="54">
        <v>-32989275</v>
      </c>
      <c r="H10" s="90">
        <v>32989275</v>
      </c>
      <c r="I10" s="90"/>
      <c r="J10" s="90"/>
      <c r="K10" s="90"/>
      <c r="L10" s="69">
        <f t="shared" si="0"/>
        <v>0</v>
      </c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46">
        <f t="shared" si="1"/>
        <v>4</v>
      </c>
      <c r="B11" s="46" t="s">
        <v>58</v>
      </c>
      <c r="C11" s="45" t="s">
        <v>365</v>
      </c>
      <c r="D11" s="45" t="s">
        <v>378</v>
      </c>
      <c r="E11" s="93" t="s">
        <v>671</v>
      </c>
      <c r="F11" s="54"/>
      <c r="G11" s="54">
        <v>-32989275</v>
      </c>
      <c r="H11" s="90">
        <v>32989275</v>
      </c>
      <c r="I11" s="90"/>
      <c r="J11" s="90"/>
      <c r="K11" s="90"/>
      <c r="L11" s="69">
        <f t="shared" si="0"/>
        <v>0</v>
      </c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f t="shared" si="1"/>
        <v>5</v>
      </c>
      <c r="B12" s="46" t="s">
        <v>350</v>
      </c>
      <c r="C12" s="45" t="s">
        <v>351</v>
      </c>
      <c r="D12" s="45" t="s">
        <v>355</v>
      </c>
      <c r="E12" s="93" t="s">
        <v>670</v>
      </c>
      <c r="F12" s="54"/>
      <c r="G12" s="54">
        <f>-77974650-4000000</f>
        <v>-81974650</v>
      </c>
      <c r="H12" s="90">
        <f>77974650+4000000</f>
        <v>81974650</v>
      </c>
      <c r="I12" s="90"/>
      <c r="J12" s="90"/>
      <c r="K12" s="90"/>
      <c r="L12" s="69">
        <f t="shared" si="0"/>
        <v>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 t="shared" si="1"/>
        <v>6</v>
      </c>
      <c r="B13" s="46" t="s">
        <v>30</v>
      </c>
      <c r="C13" s="45" t="s">
        <v>373</v>
      </c>
      <c r="D13" s="45" t="s">
        <v>379</v>
      </c>
      <c r="E13" s="93" t="s">
        <v>672</v>
      </c>
      <c r="F13" s="54"/>
      <c r="G13" s="54">
        <v>-27990900</v>
      </c>
      <c r="H13" s="90">
        <v>27990900</v>
      </c>
      <c r="I13" s="90"/>
      <c r="J13" s="90"/>
      <c r="K13" s="90"/>
      <c r="L13" s="69">
        <f t="shared" si="0"/>
        <v>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/>
      <c r="B14" s="82" t="s">
        <v>299</v>
      </c>
      <c r="C14" s="45"/>
      <c r="D14" s="45"/>
      <c r="E14" s="89"/>
      <c r="F14" s="83">
        <f>SUM(F8:F13)</f>
        <v>0</v>
      </c>
      <c r="G14" s="83">
        <f>SUM(G8:G13)</f>
        <v>-212932075</v>
      </c>
      <c r="H14" s="83">
        <f>SUM(H8:H13)</f>
        <v>249975550</v>
      </c>
      <c r="I14" s="83">
        <f>SUM(I8:I13)</f>
        <v>0</v>
      </c>
      <c r="J14" s="83">
        <f>SUM(J8:J13)</f>
        <v>0</v>
      </c>
      <c r="K14" s="83">
        <f>SUM(K8:K13)</f>
        <v>0</v>
      </c>
      <c r="L14" s="83">
        <f>SUM(L8:L13)</f>
        <v>37043475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/>
      <c r="B15" s="82"/>
      <c r="C15" s="45"/>
      <c r="D15" s="45"/>
      <c r="E15" s="89"/>
      <c r="F15" s="87"/>
      <c r="G15" s="87"/>
      <c r="H15" s="88"/>
      <c r="I15" s="88"/>
      <c r="J15" s="88"/>
      <c r="K15" s="88"/>
      <c r="L15" s="87"/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77" t="s">
        <v>392</v>
      </c>
      <c r="B16" s="82"/>
      <c r="C16" s="45"/>
      <c r="D16" s="45"/>
      <c r="E16" s="89"/>
      <c r="F16" s="87"/>
      <c r="G16" s="87"/>
      <c r="H16" s="88"/>
      <c r="I16" s="88"/>
      <c r="J16" s="88"/>
      <c r="K16" s="88"/>
      <c r="L16" s="87"/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>
        <v>1</v>
      </c>
      <c r="B17" s="46" t="s">
        <v>62</v>
      </c>
      <c r="C17" s="45" t="s">
        <v>387</v>
      </c>
      <c r="D17" s="45" t="s">
        <v>394</v>
      </c>
      <c r="E17" s="93" t="s">
        <v>673</v>
      </c>
      <c r="F17" s="54"/>
      <c r="G17" s="54">
        <v>-59469795</v>
      </c>
      <c r="H17" s="90"/>
      <c r="I17" s="90">
        <v>66077550</v>
      </c>
      <c r="J17" s="90"/>
      <c r="K17" s="90"/>
      <c r="L17" s="54">
        <f t="shared" ref="L17:L20" si="2">SUM(G17:K17)</f>
        <v>6607755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f t="shared" ref="A18:A34" si="3">+A17+1</f>
        <v>2</v>
      </c>
      <c r="B18" s="46" t="s">
        <v>62</v>
      </c>
      <c r="C18" s="45" t="s">
        <v>459</v>
      </c>
      <c r="D18" s="45" t="s">
        <v>461</v>
      </c>
      <c r="E18" s="89"/>
      <c r="F18" s="54"/>
      <c r="G18" s="54"/>
      <c r="H18" s="90"/>
      <c r="I18" s="90">
        <f>74014800+4000000</f>
        <v>78014800</v>
      </c>
      <c r="J18" s="90"/>
      <c r="K18" s="90"/>
      <c r="L18" s="54">
        <f t="shared" si="2"/>
        <v>78014800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 t="shared" si="3"/>
        <v>3</v>
      </c>
      <c r="B19" s="46" t="s">
        <v>62</v>
      </c>
      <c r="C19" s="45" t="s">
        <v>466</v>
      </c>
      <c r="D19" s="45" t="s">
        <v>467</v>
      </c>
      <c r="E19" s="89"/>
      <c r="F19" s="54"/>
      <c r="G19" s="54"/>
      <c r="H19" s="90"/>
      <c r="I19" s="90">
        <v>58011600</v>
      </c>
      <c r="J19" s="90"/>
      <c r="K19" s="90"/>
      <c r="L19" s="54">
        <f t="shared" si="2"/>
        <v>58011600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 t="shared" si="3"/>
        <v>4</v>
      </c>
      <c r="B20" s="46" t="s">
        <v>62</v>
      </c>
      <c r="C20" s="45" t="s">
        <v>218</v>
      </c>
      <c r="D20" s="45" t="s">
        <v>468</v>
      </c>
      <c r="E20" s="89"/>
      <c r="F20" s="54"/>
      <c r="G20" s="54"/>
      <c r="H20" s="90"/>
      <c r="I20" s="90">
        <v>74014800</v>
      </c>
      <c r="J20" s="90"/>
      <c r="K20" s="90"/>
      <c r="L20" s="54">
        <f t="shared" si="2"/>
        <v>74014800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 t="shared" si="3"/>
        <v>5</v>
      </c>
      <c r="B21" s="46" t="s">
        <v>31</v>
      </c>
      <c r="C21" s="45" t="s">
        <v>295</v>
      </c>
      <c r="D21" s="45" t="s">
        <v>395</v>
      </c>
      <c r="E21" s="93" t="s">
        <v>674</v>
      </c>
      <c r="F21" s="54"/>
      <c r="G21" s="54">
        <v>-10688800</v>
      </c>
      <c r="H21" s="90"/>
      <c r="I21" s="90">
        <v>10688800</v>
      </c>
      <c r="J21" s="90"/>
      <c r="K21" s="90"/>
      <c r="L21" s="54">
        <f t="shared" ref="L21:L34" si="4">SUM(G21:K21)</f>
        <v>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 t="shared" si="3"/>
        <v>6</v>
      </c>
      <c r="B22" s="46" t="s">
        <v>58</v>
      </c>
      <c r="C22" s="45" t="s">
        <v>401</v>
      </c>
      <c r="D22" s="45" t="s">
        <v>416</v>
      </c>
      <c r="E22" s="93" t="s">
        <v>671</v>
      </c>
      <c r="F22" s="54"/>
      <c r="G22" s="54">
        <v>-41076775</v>
      </c>
      <c r="H22" s="90"/>
      <c r="I22" s="90">
        <f>37076775+4000000</f>
        <v>41076775</v>
      </c>
      <c r="J22" s="90"/>
      <c r="K22" s="90"/>
      <c r="L22" s="54">
        <f t="shared" si="4"/>
        <v>0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 t="shared" si="3"/>
        <v>7</v>
      </c>
      <c r="B23" s="46" t="s">
        <v>58</v>
      </c>
      <c r="C23" s="45" t="s">
        <v>400</v>
      </c>
      <c r="D23" s="45" t="s">
        <v>417</v>
      </c>
      <c r="E23" s="93" t="s">
        <v>671</v>
      </c>
      <c r="F23" s="54"/>
      <c r="G23" s="54">
        <v>-37076775</v>
      </c>
      <c r="H23" s="90"/>
      <c r="I23" s="90">
        <v>37076775</v>
      </c>
      <c r="J23" s="90"/>
      <c r="K23" s="90"/>
      <c r="L23" s="54">
        <f t="shared" si="4"/>
        <v>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 t="shared" si="3"/>
        <v>8</v>
      </c>
      <c r="B24" s="46" t="s">
        <v>58</v>
      </c>
      <c r="C24" s="45" t="s">
        <v>422</v>
      </c>
      <c r="D24" s="45" t="s">
        <v>423</v>
      </c>
      <c r="E24" s="93" t="s">
        <v>671</v>
      </c>
      <c r="F24" s="54"/>
      <c r="G24" s="54">
        <v>-41076775</v>
      </c>
      <c r="H24" s="90"/>
      <c r="I24" s="90">
        <f>37076775+4000000</f>
        <v>41076775</v>
      </c>
      <c r="J24" s="90"/>
      <c r="K24" s="90"/>
      <c r="L24" s="54">
        <f t="shared" si="4"/>
        <v>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 t="shared" si="3"/>
        <v>9</v>
      </c>
      <c r="B25" s="46" t="s">
        <v>58</v>
      </c>
      <c r="C25" s="45" t="s">
        <v>452</v>
      </c>
      <c r="D25" s="45" t="s">
        <v>455</v>
      </c>
      <c r="E25" s="93" t="s">
        <v>671</v>
      </c>
      <c r="F25" s="54"/>
      <c r="G25" s="54">
        <v>-11002200</v>
      </c>
      <c r="H25" s="90"/>
      <c r="I25" s="90">
        <v>11002200</v>
      </c>
      <c r="J25" s="90"/>
      <c r="K25" s="90"/>
      <c r="L25" s="54">
        <f t="shared" si="4"/>
        <v>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 t="shared" si="3"/>
        <v>10</v>
      </c>
      <c r="B26" s="46" t="s">
        <v>58</v>
      </c>
      <c r="C26" s="45" t="s">
        <v>475</v>
      </c>
      <c r="D26" s="45" t="s">
        <v>485</v>
      </c>
      <c r="E26" s="93" t="s">
        <v>675</v>
      </c>
      <c r="F26" s="54"/>
      <c r="G26" s="54">
        <v>-16335800</v>
      </c>
      <c r="H26" s="90"/>
      <c r="I26" s="90">
        <f>12335800+4000000</f>
        <v>16335800</v>
      </c>
      <c r="J26" s="90"/>
      <c r="K26" s="90"/>
      <c r="L26" s="54">
        <f t="shared" si="4"/>
        <v>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 t="shared" si="3"/>
        <v>11</v>
      </c>
      <c r="B27" s="46" t="s">
        <v>30</v>
      </c>
      <c r="C27" s="45" t="s">
        <v>402</v>
      </c>
      <c r="D27" s="45" t="s">
        <v>418</v>
      </c>
      <c r="E27" s="93" t="s">
        <v>672</v>
      </c>
      <c r="F27" s="54"/>
      <c r="G27" s="54">
        <v>-40083000</v>
      </c>
      <c r="H27" s="90"/>
      <c r="I27" s="90">
        <v>40083000</v>
      </c>
      <c r="J27" s="90"/>
      <c r="K27" s="90"/>
      <c r="L27" s="54">
        <f t="shared" si="4"/>
        <v>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si="3"/>
        <v>12</v>
      </c>
      <c r="B28" s="46" t="s">
        <v>25</v>
      </c>
      <c r="C28" s="45" t="s">
        <v>32</v>
      </c>
      <c r="D28" s="45" t="s">
        <v>419</v>
      </c>
      <c r="E28" s="93" t="s">
        <v>672</v>
      </c>
      <c r="F28" s="54"/>
      <c r="G28" s="54">
        <v>-12358925</v>
      </c>
      <c r="H28" s="90"/>
      <c r="I28" s="90">
        <v>12358925</v>
      </c>
      <c r="J28" s="90"/>
      <c r="K28" s="90"/>
      <c r="L28" s="54">
        <f t="shared" si="4"/>
        <v>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3"/>
        <v>13</v>
      </c>
      <c r="B29" s="46" t="s">
        <v>25</v>
      </c>
      <c r="C29" s="45" t="s">
        <v>33</v>
      </c>
      <c r="D29" s="45" t="s">
        <v>419</v>
      </c>
      <c r="E29" s="93" t="s">
        <v>672</v>
      </c>
      <c r="F29" s="54"/>
      <c r="G29" s="54">
        <v>-12358925</v>
      </c>
      <c r="H29" s="90"/>
      <c r="I29" s="90">
        <v>12358925</v>
      </c>
      <c r="J29" s="90"/>
      <c r="K29" s="90"/>
      <c r="L29" s="54">
        <f t="shared" si="4"/>
        <v>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si="3"/>
        <v>14</v>
      </c>
      <c r="B30" s="46" t="s">
        <v>138</v>
      </c>
      <c r="C30" s="45" t="s">
        <v>454</v>
      </c>
      <c r="D30" s="45" t="s">
        <v>456</v>
      </c>
      <c r="E30" s="93" t="s">
        <v>675</v>
      </c>
      <c r="F30" s="54"/>
      <c r="G30" s="54">
        <v>-4667600</v>
      </c>
      <c r="H30" s="90"/>
      <c r="I30" s="90">
        <v>4667600</v>
      </c>
      <c r="J30" s="90"/>
      <c r="K30" s="90"/>
      <c r="L30" s="54">
        <f t="shared" si="4"/>
        <v>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si="3"/>
        <v>15</v>
      </c>
      <c r="B31" s="46" t="s">
        <v>41</v>
      </c>
      <c r="C31" s="45" t="s">
        <v>432</v>
      </c>
      <c r="D31" s="45" t="s">
        <v>436</v>
      </c>
      <c r="E31" s="93"/>
      <c r="F31" s="54"/>
      <c r="G31" s="54"/>
      <c r="H31" s="90"/>
      <c r="I31" s="90">
        <v>112232400</v>
      </c>
      <c r="J31" s="90"/>
      <c r="K31" s="90"/>
      <c r="L31" s="54">
        <f t="shared" si="4"/>
        <v>112232400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3"/>
        <v>16</v>
      </c>
      <c r="B32" s="46" t="s">
        <v>41</v>
      </c>
      <c r="C32" s="45" t="s">
        <v>481</v>
      </c>
      <c r="D32" s="45" t="s">
        <v>483</v>
      </c>
      <c r="E32" s="89"/>
      <c r="F32" s="54"/>
      <c r="G32" s="54"/>
      <c r="H32" s="90"/>
      <c r="I32" s="90">
        <v>11669000</v>
      </c>
      <c r="J32" s="90"/>
      <c r="K32" s="90"/>
      <c r="L32" s="54">
        <f t="shared" si="4"/>
        <v>11669000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 t="shared" si="3"/>
        <v>17</v>
      </c>
      <c r="B33" s="46" t="s">
        <v>41</v>
      </c>
      <c r="C33" s="45" t="s">
        <v>478</v>
      </c>
      <c r="D33" s="45" t="s">
        <v>484</v>
      </c>
      <c r="E33" s="89"/>
      <c r="F33" s="54"/>
      <c r="G33" s="54"/>
      <c r="H33" s="90"/>
      <c r="I33" s="90">
        <v>140028000</v>
      </c>
      <c r="J33" s="90"/>
      <c r="K33" s="90"/>
      <c r="L33" s="54">
        <f t="shared" si="4"/>
        <v>140028000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si="3"/>
        <v>18</v>
      </c>
      <c r="B34" s="46" t="s">
        <v>350</v>
      </c>
      <c r="C34" s="45" t="s">
        <v>437</v>
      </c>
      <c r="D34" s="45" t="s">
        <v>438</v>
      </c>
      <c r="E34" s="93" t="s">
        <v>588</v>
      </c>
      <c r="F34" s="54"/>
      <c r="G34" s="54">
        <v>-80566830</v>
      </c>
      <c r="H34" s="90"/>
      <c r="I34" s="90">
        <f>80566830+4000000</f>
        <v>84566830</v>
      </c>
      <c r="J34" s="90"/>
      <c r="K34" s="90"/>
      <c r="L34" s="54">
        <f t="shared" si="4"/>
        <v>4000000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/>
      <c r="B35" s="82" t="s">
        <v>396</v>
      </c>
      <c r="C35" s="45"/>
      <c r="D35" s="45"/>
      <c r="E35" s="93"/>
      <c r="F35" s="99">
        <f>SUM(F17:F34)</f>
        <v>0</v>
      </c>
      <c r="G35" s="99">
        <f>SUM(G17:G34)</f>
        <v>-366762200</v>
      </c>
      <c r="H35" s="99">
        <f>SUM(H17:H34)</f>
        <v>0</v>
      </c>
      <c r="I35" s="99">
        <f>SUM(I17:I34)</f>
        <v>851340555</v>
      </c>
      <c r="J35" s="99">
        <f>SUM(J17:J34)</f>
        <v>0</v>
      </c>
      <c r="K35" s="99">
        <f>SUM(K17:K34)</f>
        <v>0</v>
      </c>
      <c r="L35" s="99">
        <f>SUM(L17:L34)</f>
        <v>484578355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/>
      <c r="B36" s="46"/>
      <c r="C36" s="45"/>
      <c r="D36" s="45"/>
      <c r="E36" s="93"/>
      <c r="F36" s="54"/>
      <c r="G36" s="54"/>
      <c r="H36" s="90"/>
      <c r="I36" s="90"/>
      <c r="J36" s="90"/>
      <c r="K36" s="90"/>
      <c r="L36" s="54"/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77" t="s">
        <v>524</v>
      </c>
      <c r="B37" s="46"/>
      <c r="C37" s="45"/>
      <c r="D37" s="45"/>
      <c r="E37" s="93"/>
      <c r="F37" s="54"/>
      <c r="G37" s="54"/>
      <c r="H37" s="90"/>
      <c r="I37" s="90"/>
      <c r="J37" s="90"/>
      <c r="K37" s="90"/>
      <c r="L37" s="54"/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v>1</v>
      </c>
      <c r="B38" s="46" t="s">
        <v>43</v>
      </c>
      <c r="C38" s="45" t="s">
        <v>493</v>
      </c>
      <c r="D38" s="45" t="s">
        <v>525</v>
      </c>
      <c r="E38" s="93"/>
      <c r="F38" s="54"/>
      <c r="G38" s="54"/>
      <c r="H38" s="90"/>
      <c r="I38" s="90"/>
      <c r="J38" s="90">
        <v>28043400</v>
      </c>
      <c r="K38" s="90"/>
      <c r="L38" s="54">
        <f t="shared" ref="L38:L49" si="5">SUM(G38:K38)</f>
        <v>28043400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>+A38+1</f>
        <v>2</v>
      </c>
      <c r="B39" s="46" t="s">
        <v>43</v>
      </c>
      <c r="C39" s="45" t="s">
        <v>548</v>
      </c>
      <c r="D39" s="45" t="s">
        <v>525</v>
      </c>
      <c r="E39" s="93"/>
      <c r="F39" s="54"/>
      <c r="G39" s="54"/>
      <c r="H39" s="90"/>
      <c r="I39" s="90"/>
      <c r="J39" s="90">
        <v>28005600</v>
      </c>
      <c r="K39" s="90"/>
      <c r="L39" s="54">
        <f t="shared" si="5"/>
        <v>28005600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ref="A40:A63" si="6">+A39+1</f>
        <v>3</v>
      </c>
      <c r="B40" s="46" t="s">
        <v>43</v>
      </c>
      <c r="C40" s="45" t="s">
        <v>546</v>
      </c>
      <c r="D40" s="45" t="s">
        <v>525</v>
      </c>
      <c r="E40" s="93"/>
      <c r="F40" s="54"/>
      <c r="G40" s="54"/>
      <c r="H40" s="90"/>
      <c r="I40" s="90"/>
      <c r="J40" s="90">
        <v>28005600</v>
      </c>
      <c r="K40" s="90"/>
      <c r="L40" s="54">
        <f t="shared" si="5"/>
        <v>28005600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>+A40+1</f>
        <v>4</v>
      </c>
      <c r="B41" s="46" t="s">
        <v>43</v>
      </c>
      <c r="C41" s="45" t="s">
        <v>626</v>
      </c>
      <c r="D41" s="45" t="s">
        <v>660</v>
      </c>
      <c r="E41" s="93"/>
      <c r="F41" s="54"/>
      <c r="G41" s="54"/>
      <c r="H41" s="90"/>
      <c r="I41" s="90"/>
      <c r="J41" s="90">
        <v>27963600</v>
      </c>
      <c r="K41" s="90"/>
      <c r="L41" s="54">
        <f t="shared" si="5"/>
        <v>27963600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>+A41+1</f>
        <v>5</v>
      </c>
      <c r="B42" s="46" t="s">
        <v>62</v>
      </c>
      <c r="C42" s="45" t="s">
        <v>496</v>
      </c>
      <c r="D42" s="45" t="s">
        <v>526</v>
      </c>
      <c r="E42" s="93"/>
      <c r="F42" s="54"/>
      <c r="G42" s="54"/>
      <c r="H42" s="90"/>
      <c r="I42" s="90"/>
      <c r="J42" s="90">
        <f>73948200+4000000</f>
        <v>77948200</v>
      </c>
      <c r="K42" s="90"/>
      <c r="L42" s="54">
        <f t="shared" si="5"/>
        <v>77948200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>+A42+1</f>
        <v>6</v>
      </c>
      <c r="B43" s="46" t="s">
        <v>62</v>
      </c>
      <c r="C43" s="45" t="s">
        <v>563</v>
      </c>
      <c r="D43" s="45" t="s">
        <v>565</v>
      </c>
      <c r="E43" s="93"/>
      <c r="F43" s="54"/>
      <c r="G43" s="54"/>
      <c r="H43" s="90"/>
      <c r="I43" s="90"/>
      <c r="J43" s="90">
        <v>48299500</v>
      </c>
      <c r="K43" s="90"/>
      <c r="L43" s="54">
        <f t="shared" si="5"/>
        <v>48299500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>+A43+1</f>
        <v>7</v>
      </c>
      <c r="B44" s="46" t="s">
        <v>62</v>
      </c>
      <c r="C44" s="45" t="s">
        <v>581</v>
      </c>
      <c r="D44" s="45" t="s">
        <v>582</v>
      </c>
      <c r="E44" s="93"/>
      <c r="F44" s="54"/>
      <c r="G44" s="54"/>
      <c r="H44" s="90"/>
      <c r="I44" s="90"/>
      <c r="J44" s="90">
        <f>24521750+4000000</f>
        <v>28521750</v>
      </c>
      <c r="K44" s="90"/>
      <c r="L44" s="54">
        <f t="shared" si="5"/>
        <v>28521750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>+A44+1</f>
        <v>8</v>
      </c>
      <c r="B45" s="46" t="s">
        <v>31</v>
      </c>
      <c r="C45" s="45" t="s">
        <v>295</v>
      </c>
      <c r="D45" s="45" t="s">
        <v>527</v>
      </c>
      <c r="E45" s="93" t="s">
        <v>674</v>
      </c>
      <c r="F45" s="54"/>
      <c r="G45" s="54">
        <v>-10659200</v>
      </c>
      <c r="H45" s="90"/>
      <c r="I45" s="90"/>
      <c r="J45" s="90">
        <v>10659200</v>
      </c>
      <c r="K45" s="90"/>
      <c r="L45" s="54">
        <f t="shared" si="5"/>
        <v>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6"/>
        <v>9</v>
      </c>
      <c r="B46" s="46" t="s">
        <v>36</v>
      </c>
      <c r="C46" s="45" t="s">
        <v>148</v>
      </c>
      <c r="D46" s="45" t="s">
        <v>527</v>
      </c>
      <c r="E46" s="93" t="s">
        <v>676</v>
      </c>
      <c r="F46" s="54"/>
      <c r="G46" s="54">
        <v>-12990900</v>
      </c>
      <c r="H46" s="90"/>
      <c r="I46" s="90"/>
      <c r="J46" s="90">
        <v>12990900</v>
      </c>
      <c r="K46" s="90"/>
      <c r="L46" s="54">
        <f t="shared" si="5"/>
        <v>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6"/>
        <v>10</v>
      </c>
      <c r="B47" s="46" t="s">
        <v>36</v>
      </c>
      <c r="C47" s="45" t="s">
        <v>557</v>
      </c>
      <c r="D47" s="45" t="s">
        <v>558</v>
      </c>
      <c r="E47" s="93" t="s">
        <v>676</v>
      </c>
      <c r="F47" s="54"/>
      <c r="G47" s="54">
        <v>-13990200</v>
      </c>
      <c r="H47" s="90"/>
      <c r="I47" s="90"/>
      <c r="J47" s="90">
        <v>13990200</v>
      </c>
      <c r="K47" s="90"/>
      <c r="L47" s="54">
        <f t="shared" si="5"/>
        <v>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6"/>
        <v>11</v>
      </c>
      <c r="B48" s="46" t="s">
        <v>58</v>
      </c>
      <c r="C48" s="45" t="s">
        <v>501</v>
      </c>
      <c r="D48" s="45" t="s">
        <v>528</v>
      </c>
      <c r="E48" s="93" t="s">
        <v>675</v>
      </c>
      <c r="F48" s="54"/>
      <c r="G48" s="54">
        <v>-16324700</v>
      </c>
      <c r="H48" s="90"/>
      <c r="I48" s="90"/>
      <c r="J48" s="90">
        <f>12324700+4000000</f>
        <v>16324700</v>
      </c>
      <c r="K48" s="90"/>
      <c r="L48" s="54">
        <f t="shared" si="5"/>
        <v>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6"/>
        <v>12</v>
      </c>
      <c r="B49" s="46" t="s">
        <v>58</v>
      </c>
      <c r="C49" s="45" t="s">
        <v>503</v>
      </c>
      <c r="D49" s="45" t="s">
        <v>528</v>
      </c>
      <c r="E49" s="93" t="s">
        <v>675</v>
      </c>
      <c r="F49" s="54"/>
      <c r="G49" s="54">
        <v>-16324700</v>
      </c>
      <c r="H49" s="90"/>
      <c r="I49" s="90"/>
      <c r="J49" s="90">
        <f>12324700+4000000</f>
        <v>16324700</v>
      </c>
      <c r="K49" s="90"/>
      <c r="L49" s="54">
        <f t="shared" si="5"/>
        <v>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6"/>
        <v>13</v>
      </c>
      <c r="B50" s="46" t="s">
        <v>58</v>
      </c>
      <c r="C50" s="45" t="s">
        <v>512</v>
      </c>
      <c r="D50" s="45" t="s">
        <v>529</v>
      </c>
      <c r="E50" s="93" t="s">
        <v>675</v>
      </c>
      <c r="F50" s="54"/>
      <c r="G50" s="54">
        <v>-12324700</v>
      </c>
      <c r="H50" s="90"/>
      <c r="I50" s="90"/>
      <c r="J50" s="90">
        <v>12324700</v>
      </c>
      <c r="K50" s="90"/>
      <c r="L50" s="54">
        <f t="shared" ref="L50:L59" si="7">SUM(G50:K50)</f>
        <v>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6"/>
        <v>14</v>
      </c>
      <c r="B51" s="46" t="s">
        <v>58</v>
      </c>
      <c r="C51" s="45" t="s">
        <v>514</v>
      </c>
      <c r="D51" s="45" t="s">
        <v>529</v>
      </c>
      <c r="E51" s="93" t="s">
        <v>675</v>
      </c>
      <c r="F51" s="54"/>
      <c r="G51" s="54">
        <v>-12324700</v>
      </c>
      <c r="H51" s="90"/>
      <c r="I51" s="90"/>
      <c r="J51" s="90">
        <v>12324700</v>
      </c>
      <c r="K51" s="90"/>
      <c r="L51" s="54">
        <f t="shared" si="7"/>
        <v>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6"/>
        <v>15</v>
      </c>
      <c r="B52" s="46" t="s">
        <v>58</v>
      </c>
      <c r="C52" s="45" t="s">
        <v>516</v>
      </c>
      <c r="D52" s="45" t="s">
        <v>529</v>
      </c>
      <c r="E52" s="93" t="s">
        <v>675</v>
      </c>
      <c r="F52" s="54"/>
      <c r="G52" s="54">
        <v>-12324700</v>
      </c>
      <c r="H52" s="90"/>
      <c r="I52" s="90"/>
      <c r="J52" s="90">
        <v>12324700</v>
      </c>
      <c r="K52" s="90"/>
      <c r="L52" s="54">
        <f t="shared" si="7"/>
        <v>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6"/>
        <v>16</v>
      </c>
      <c r="B53" s="46" t="s">
        <v>58</v>
      </c>
      <c r="C53" s="45" t="s">
        <v>518</v>
      </c>
      <c r="D53" s="45" t="s">
        <v>529</v>
      </c>
      <c r="E53" s="93" t="s">
        <v>675</v>
      </c>
      <c r="F53" s="54"/>
      <c r="G53" s="54">
        <v>-12324700</v>
      </c>
      <c r="H53" s="90"/>
      <c r="I53" s="90"/>
      <c r="J53" s="90">
        <v>12324700</v>
      </c>
      <c r="K53" s="90"/>
      <c r="L53" s="54">
        <f t="shared" si="7"/>
        <v>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6"/>
        <v>17</v>
      </c>
      <c r="B54" s="46" t="s">
        <v>58</v>
      </c>
      <c r="C54" s="45" t="s">
        <v>520</v>
      </c>
      <c r="D54" s="45" t="s">
        <v>529</v>
      </c>
      <c r="E54" s="93" t="s">
        <v>675</v>
      </c>
      <c r="F54" s="54"/>
      <c r="G54" s="54">
        <v>-12324700</v>
      </c>
      <c r="H54" s="90"/>
      <c r="I54" s="90"/>
      <c r="J54" s="90">
        <v>12324700</v>
      </c>
      <c r="K54" s="90"/>
      <c r="L54" s="54">
        <f t="shared" si="7"/>
        <v>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6"/>
        <v>18</v>
      </c>
      <c r="B55" s="46" t="s">
        <v>58</v>
      </c>
      <c r="C55" s="45" t="s">
        <v>522</v>
      </c>
      <c r="D55" s="45" t="s">
        <v>529</v>
      </c>
      <c r="E55" s="93" t="s">
        <v>675</v>
      </c>
      <c r="F55" s="54"/>
      <c r="G55" s="54">
        <v>-12324700</v>
      </c>
      <c r="H55" s="90"/>
      <c r="I55" s="90"/>
      <c r="J55" s="90">
        <v>12324700</v>
      </c>
      <c r="K55" s="90"/>
      <c r="L55" s="54">
        <f t="shared" si="7"/>
        <v>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6"/>
        <v>19</v>
      </c>
      <c r="B56" s="46" t="s">
        <v>58</v>
      </c>
      <c r="C56" s="45" t="s">
        <v>452</v>
      </c>
      <c r="D56" s="45" t="s">
        <v>575</v>
      </c>
      <c r="E56" s="93"/>
      <c r="F56" s="54"/>
      <c r="G56" s="54"/>
      <c r="H56" s="90"/>
      <c r="I56" s="90"/>
      <c r="J56" s="90">
        <v>10992300</v>
      </c>
      <c r="K56" s="90"/>
      <c r="L56" s="54">
        <f t="shared" si="7"/>
        <v>10992300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>+A56+1</f>
        <v>20</v>
      </c>
      <c r="B57" s="46" t="s">
        <v>58</v>
      </c>
      <c r="C57" s="45" t="s">
        <v>598</v>
      </c>
      <c r="D57" s="45" t="s">
        <v>599</v>
      </c>
      <c r="E57" s="93"/>
      <c r="F57" s="54"/>
      <c r="G57" s="54"/>
      <c r="H57" s="90"/>
      <c r="I57" s="90"/>
      <c r="J57" s="90">
        <v>12260875</v>
      </c>
      <c r="K57" s="90"/>
      <c r="L57" s="54">
        <f t="shared" si="7"/>
        <v>12260875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>+A57+1</f>
        <v>21</v>
      </c>
      <c r="B58" s="46" t="s">
        <v>58</v>
      </c>
      <c r="C58" s="45" t="s">
        <v>600</v>
      </c>
      <c r="D58" s="45" t="s">
        <v>601</v>
      </c>
      <c r="E58" s="93"/>
      <c r="F58" s="54"/>
      <c r="G58" s="54"/>
      <c r="H58" s="90"/>
      <c r="I58" s="90"/>
      <c r="J58" s="90">
        <v>12260875</v>
      </c>
      <c r="K58" s="90"/>
      <c r="L58" s="54">
        <f t="shared" si="7"/>
        <v>12260875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>+A58+1</f>
        <v>22</v>
      </c>
      <c r="B59" s="46" t="s">
        <v>58</v>
      </c>
      <c r="C59" s="45" t="s">
        <v>475</v>
      </c>
      <c r="D59" s="45" t="s">
        <v>620</v>
      </c>
      <c r="E59" s="93"/>
      <c r="F59" s="54"/>
      <c r="G59" s="54"/>
      <c r="H59" s="90"/>
      <c r="I59" s="90"/>
      <c r="J59" s="90">
        <v>12260875</v>
      </c>
      <c r="K59" s="90"/>
      <c r="L59" s="54">
        <f t="shared" si="7"/>
        <v>12260875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>+A59+1</f>
        <v>23</v>
      </c>
      <c r="B60" s="46" t="s">
        <v>57</v>
      </c>
      <c r="C60" s="45" t="s">
        <v>508</v>
      </c>
      <c r="D60" s="45" t="s">
        <v>529</v>
      </c>
      <c r="E60" s="93" t="s">
        <v>671</v>
      </c>
      <c r="F60" s="54"/>
      <c r="G60" s="54">
        <v>-12990900</v>
      </c>
      <c r="H60" s="90"/>
      <c r="I60" s="90"/>
      <c r="J60" s="90">
        <v>12990900</v>
      </c>
      <c r="K60" s="90"/>
      <c r="L60" s="54">
        <f t="shared" ref="L60:L68" si="8">SUM(G60:K60)</f>
        <v>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>+A60+1</f>
        <v>24</v>
      </c>
      <c r="B61" s="46" t="s">
        <v>25</v>
      </c>
      <c r="C61" s="45" t="s">
        <v>33</v>
      </c>
      <c r="D61" s="45" t="s">
        <v>549</v>
      </c>
      <c r="E61" s="93"/>
      <c r="F61" s="54"/>
      <c r="G61" s="54"/>
      <c r="H61" s="90"/>
      <c r="I61" s="90"/>
      <c r="J61" s="90">
        <v>12324700</v>
      </c>
      <c r="K61" s="90"/>
      <c r="L61" s="54">
        <f t="shared" si="8"/>
        <v>12324700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6"/>
        <v>25</v>
      </c>
      <c r="B62" s="46" t="s">
        <v>25</v>
      </c>
      <c r="C62" s="45" t="s">
        <v>32</v>
      </c>
      <c r="D62" s="45" t="s">
        <v>549</v>
      </c>
      <c r="E62" s="93"/>
      <c r="F62" s="54"/>
      <c r="G62" s="54"/>
      <c r="H62" s="90"/>
      <c r="I62" s="90"/>
      <c r="J62" s="90">
        <v>12324700</v>
      </c>
      <c r="K62" s="90"/>
      <c r="L62" s="54">
        <f t="shared" si="8"/>
        <v>12324700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6"/>
        <v>26</v>
      </c>
      <c r="B63" s="46" t="s">
        <v>410</v>
      </c>
      <c r="C63" s="45" t="s">
        <v>539</v>
      </c>
      <c r="D63" s="45" t="s">
        <v>550</v>
      </c>
      <c r="E63" s="93"/>
      <c r="F63" s="54"/>
      <c r="G63" s="54"/>
      <c r="H63" s="90"/>
      <c r="I63" s="90"/>
      <c r="J63" s="90">
        <v>12324700</v>
      </c>
      <c r="K63" s="90"/>
      <c r="L63" s="54">
        <f t="shared" si="8"/>
        <v>12324700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>+A63+1</f>
        <v>27</v>
      </c>
      <c r="B64" s="46" t="s">
        <v>138</v>
      </c>
      <c r="C64" s="45" t="s">
        <v>454</v>
      </c>
      <c r="D64" s="45" t="s">
        <v>580</v>
      </c>
      <c r="E64" s="93"/>
      <c r="F64" s="54"/>
      <c r="G64" s="54"/>
      <c r="H64" s="90"/>
      <c r="I64" s="90"/>
      <c r="J64" s="90">
        <v>4663400</v>
      </c>
      <c r="K64" s="90"/>
      <c r="L64" s="54">
        <f t="shared" si="8"/>
        <v>4663400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ref="A65:A68" si="9">+A64+1</f>
        <v>28</v>
      </c>
      <c r="B65" s="46" t="s">
        <v>40</v>
      </c>
      <c r="C65" s="45" t="s">
        <v>577</v>
      </c>
      <c r="D65" s="45" t="s">
        <v>579</v>
      </c>
      <c r="E65" s="93" t="s">
        <v>675</v>
      </c>
      <c r="F65" s="54"/>
      <c r="G65" s="54">
        <v>-9278500</v>
      </c>
      <c r="H65" s="90"/>
      <c r="I65" s="90"/>
      <c r="J65" s="90">
        <v>9278500</v>
      </c>
      <c r="K65" s="90"/>
      <c r="L65" s="54">
        <f t="shared" si="8"/>
        <v>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9"/>
        <v>29</v>
      </c>
      <c r="B66" s="46" t="s">
        <v>41</v>
      </c>
      <c r="C66" s="45" t="s">
        <v>596</v>
      </c>
      <c r="D66" s="45" t="s">
        <v>597</v>
      </c>
      <c r="E66" s="93"/>
      <c r="F66" s="54"/>
      <c r="G66" s="54"/>
      <c r="H66" s="90"/>
      <c r="I66" s="90"/>
      <c r="J66" s="90">
        <v>28829625</v>
      </c>
      <c r="K66" s="90"/>
      <c r="L66" s="54">
        <f t="shared" si="8"/>
        <v>28829625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9"/>
        <v>30</v>
      </c>
      <c r="B67" s="46" t="s">
        <v>101</v>
      </c>
      <c r="C67" s="45" t="s">
        <v>610</v>
      </c>
      <c r="D67" s="45" t="s">
        <v>612</v>
      </c>
      <c r="E67" s="93"/>
      <c r="F67" s="54"/>
      <c r="G67" s="54"/>
      <c r="H67" s="90"/>
      <c r="I67" s="90"/>
      <c r="J67" s="90">
        <v>31812000</v>
      </c>
      <c r="K67" s="90"/>
      <c r="L67" s="54">
        <f t="shared" si="8"/>
        <v>31812000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9"/>
        <v>31</v>
      </c>
      <c r="B68" s="46" t="s">
        <v>60</v>
      </c>
      <c r="C68" s="45" t="s">
        <v>616</v>
      </c>
      <c r="D68" s="45" t="s">
        <v>621</v>
      </c>
      <c r="E68" s="93"/>
      <c r="F68" s="54"/>
      <c r="G68" s="54"/>
      <c r="H68" s="90"/>
      <c r="I68" s="90"/>
      <c r="J68" s="90">
        <v>38770875</v>
      </c>
      <c r="K68" s="90"/>
      <c r="L68" s="54">
        <f t="shared" si="8"/>
        <v>38770875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>+A68+1</f>
        <v>32</v>
      </c>
      <c r="B69" s="46" t="s">
        <v>559</v>
      </c>
      <c r="C69" s="45" t="s">
        <v>560</v>
      </c>
      <c r="D69" s="45" t="s">
        <v>558</v>
      </c>
      <c r="E69" s="93" t="s">
        <v>675</v>
      </c>
      <c r="F69" s="54"/>
      <c r="G69" s="54">
        <v>-10625890</v>
      </c>
      <c r="H69" s="90"/>
      <c r="I69" s="90"/>
      <c r="J69" s="90">
        <v>9659900</v>
      </c>
      <c r="K69" s="90"/>
      <c r="L69" s="54">
        <v>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>+A69+1</f>
        <v>33</v>
      </c>
      <c r="B70" s="46" t="s">
        <v>622</v>
      </c>
      <c r="C70" s="45" t="s">
        <v>623</v>
      </c>
      <c r="D70" s="45" t="s">
        <v>661</v>
      </c>
      <c r="E70" s="93" t="s">
        <v>674</v>
      </c>
      <c r="F70" s="91"/>
      <c r="G70" s="91">
        <v>-126850350</v>
      </c>
      <c r="H70" s="92"/>
      <c r="I70" s="92"/>
      <c r="J70" s="92">
        <v>115318500</v>
      </c>
      <c r="K70" s="92"/>
      <c r="L70" s="91">
        <v>0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/>
      <c r="B71" s="82" t="s">
        <v>530</v>
      </c>
      <c r="C71" s="45"/>
      <c r="D71" s="45"/>
      <c r="E71" s="93"/>
      <c r="F71" s="83">
        <f>SUM(F38:F70)</f>
        <v>0</v>
      </c>
      <c r="G71" s="83">
        <f t="shared" ref="G71:L71" si="10">SUM(G38:G70)</f>
        <v>-303983540</v>
      </c>
      <c r="H71" s="83">
        <f t="shared" si="10"/>
        <v>0</v>
      </c>
      <c r="I71" s="83">
        <f t="shared" si="10"/>
        <v>0</v>
      </c>
      <c r="J71" s="83">
        <f t="shared" si="10"/>
        <v>747098275</v>
      </c>
      <c r="K71" s="83">
        <f t="shared" si="10"/>
        <v>0</v>
      </c>
      <c r="L71" s="83">
        <f t="shared" si="10"/>
        <v>455612575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77"/>
      <c r="B72" s="46"/>
      <c r="C72" s="45"/>
      <c r="D72" s="45"/>
      <c r="E72" s="93"/>
      <c r="F72" s="54"/>
      <c r="G72" s="54"/>
      <c r="H72" s="90"/>
      <c r="I72" s="90"/>
      <c r="J72" s="90"/>
      <c r="K72" s="90"/>
      <c r="L72" s="54"/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77" t="s">
        <v>662</v>
      </c>
      <c r="B73" s="46"/>
      <c r="C73" s="45"/>
      <c r="D73" s="45"/>
      <c r="E73" s="93"/>
      <c r="F73" s="54"/>
      <c r="G73" s="54"/>
      <c r="H73" s="90"/>
      <c r="I73" s="90"/>
      <c r="J73" s="90"/>
      <c r="K73" s="90"/>
      <c r="L73" s="54"/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v>1</v>
      </c>
      <c r="B74" s="46" t="s">
        <v>41</v>
      </c>
      <c r="C74" s="45" t="s">
        <v>639</v>
      </c>
      <c r="D74" s="45" t="s">
        <v>663</v>
      </c>
      <c r="E74" s="93"/>
      <c r="F74" s="54"/>
      <c r="G74" s="54"/>
      <c r="H74" s="90"/>
      <c r="I74" s="90"/>
      <c r="J74" s="90"/>
      <c r="K74" s="90">
        <v>115849200</v>
      </c>
      <c r="L74" s="54">
        <f t="shared" ref="L74:L76" si="11">SUM(G74:K74)</f>
        <v>115849200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>
        <f>+A74+1</f>
        <v>2</v>
      </c>
      <c r="B75" s="46" t="s">
        <v>57</v>
      </c>
      <c r="C75" s="45" t="s">
        <v>508</v>
      </c>
      <c r="D75" s="45" t="s">
        <v>664</v>
      </c>
      <c r="E75" s="93"/>
      <c r="F75" s="54"/>
      <c r="G75" s="54"/>
      <c r="H75" s="90"/>
      <c r="I75" s="90"/>
      <c r="J75" s="90"/>
      <c r="K75" s="90">
        <v>12983100</v>
      </c>
      <c r="L75" s="54">
        <f t="shared" si="11"/>
        <v>12983100</v>
      </c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>
        <f>+A75+1</f>
        <v>3</v>
      </c>
      <c r="B76" s="46" t="s">
        <v>58</v>
      </c>
      <c r="C76" s="45" t="s">
        <v>522</v>
      </c>
      <c r="D76" s="45" t="s">
        <v>664</v>
      </c>
      <c r="E76" s="93"/>
      <c r="F76" s="54"/>
      <c r="G76" s="54"/>
      <c r="H76" s="90"/>
      <c r="I76" s="90"/>
      <c r="J76" s="90"/>
      <c r="K76" s="90">
        <v>12317300</v>
      </c>
      <c r="L76" s="54">
        <f t="shared" si="11"/>
        <v>12317300</v>
      </c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>
        <f>+A76+1</f>
        <v>4</v>
      </c>
      <c r="B77" s="46" t="s">
        <v>58</v>
      </c>
      <c r="C77" s="45" t="s">
        <v>520</v>
      </c>
      <c r="D77" s="45" t="s">
        <v>664</v>
      </c>
      <c r="E77" s="93"/>
      <c r="F77" s="54"/>
      <c r="G77" s="54"/>
      <c r="H77" s="90"/>
      <c r="I77" s="90"/>
      <c r="J77" s="90"/>
      <c r="K77" s="90">
        <v>12317300</v>
      </c>
      <c r="L77" s="54">
        <f t="shared" ref="L77" si="12">SUM(G77:K77)</f>
        <v>12317300</v>
      </c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>
        <f>+A77+1</f>
        <v>5</v>
      </c>
      <c r="B78" s="46" t="s">
        <v>58</v>
      </c>
      <c r="C78" s="45" t="s">
        <v>518</v>
      </c>
      <c r="D78" s="45" t="s">
        <v>664</v>
      </c>
      <c r="E78" s="93"/>
      <c r="F78" s="54"/>
      <c r="G78" s="54"/>
      <c r="H78" s="90"/>
      <c r="I78" s="90"/>
      <c r="J78" s="90"/>
      <c r="K78" s="90">
        <v>12317300</v>
      </c>
      <c r="L78" s="54">
        <f t="shared" ref="L78:L81" si="13">SUM(G78:K78)</f>
        <v>12317300</v>
      </c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46">
        <f>+A78+1</f>
        <v>6</v>
      </c>
      <c r="B79" s="46" t="s">
        <v>58</v>
      </c>
      <c r="C79" s="45" t="s">
        <v>516</v>
      </c>
      <c r="D79" s="45" t="s">
        <v>664</v>
      </c>
      <c r="E79" s="93"/>
      <c r="F79" s="54"/>
      <c r="G79" s="54"/>
      <c r="H79" s="90"/>
      <c r="I79" s="90"/>
      <c r="J79" s="90"/>
      <c r="K79" s="90">
        <v>12317300</v>
      </c>
      <c r="L79" s="54">
        <f t="shared" si="13"/>
        <v>12317300</v>
      </c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46">
        <f>+A79+1</f>
        <v>7</v>
      </c>
      <c r="B80" s="46" t="s">
        <v>58</v>
      </c>
      <c r="C80" s="45" t="s">
        <v>514</v>
      </c>
      <c r="D80" s="45" t="s">
        <v>664</v>
      </c>
      <c r="E80" s="93"/>
      <c r="F80" s="54"/>
      <c r="G80" s="54"/>
      <c r="H80" s="90"/>
      <c r="I80" s="90"/>
      <c r="J80" s="90"/>
      <c r="K80" s="90">
        <v>12317300</v>
      </c>
      <c r="L80" s="54">
        <f t="shared" si="13"/>
        <v>12317300</v>
      </c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46">
        <f>+A80+1</f>
        <v>8</v>
      </c>
      <c r="B81" s="46" t="s">
        <v>58</v>
      </c>
      <c r="C81" s="45" t="s">
        <v>512</v>
      </c>
      <c r="D81" s="45" t="s">
        <v>664</v>
      </c>
      <c r="E81" s="93"/>
      <c r="F81" s="54"/>
      <c r="G81" s="54"/>
      <c r="H81" s="90"/>
      <c r="I81" s="90"/>
      <c r="J81" s="90"/>
      <c r="K81" s="90">
        <v>12317300</v>
      </c>
      <c r="L81" s="54">
        <f t="shared" si="13"/>
        <v>12317300</v>
      </c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46">
        <f>+A81+1</f>
        <v>9</v>
      </c>
      <c r="B82" s="46" t="s">
        <v>58</v>
      </c>
      <c r="C82" s="45" t="s">
        <v>503</v>
      </c>
      <c r="D82" s="45" t="s">
        <v>665</v>
      </c>
      <c r="E82" s="93"/>
      <c r="F82" s="54"/>
      <c r="G82" s="54"/>
      <c r="H82" s="90"/>
      <c r="I82" s="90"/>
      <c r="J82" s="90"/>
      <c r="K82" s="90">
        <v>12317300</v>
      </c>
      <c r="L82" s="54">
        <f t="shared" ref="L82:L83" si="14">SUM(G82:K82)</f>
        <v>12317300</v>
      </c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46">
        <f>+A82+1</f>
        <v>10</v>
      </c>
      <c r="B83" s="46" t="s">
        <v>58</v>
      </c>
      <c r="C83" s="45" t="s">
        <v>648</v>
      </c>
      <c r="D83" s="45" t="s">
        <v>665</v>
      </c>
      <c r="E83" s="93"/>
      <c r="F83" s="54"/>
      <c r="G83" s="54"/>
      <c r="H83" s="90"/>
      <c r="I83" s="90"/>
      <c r="J83" s="90"/>
      <c r="K83" s="90">
        <v>12317300</v>
      </c>
      <c r="L83" s="54">
        <f t="shared" si="14"/>
        <v>12317300</v>
      </c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46">
        <f>+A83+1</f>
        <v>11</v>
      </c>
      <c r="B84" s="46" t="s">
        <v>58</v>
      </c>
      <c r="C84" s="45" t="s">
        <v>501</v>
      </c>
      <c r="D84" s="45" t="s">
        <v>665</v>
      </c>
      <c r="E84" s="93"/>
      <c r="F84" s="54"/>
      <c r="G84" s="54"/>
      <c r="H84" s="90"/>
      <c r="I84" s="90"/>
      <c r="J84" s="90"/>
      <c r="K84" s="90">
        <v>12317300</v>
      </c>
      <c r="L84" s="54">
        <f t="shared" ref="L84:L88" si="15">SUM(G84:K84)</f>
        <v>12317300</v>
      </c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46">
        <f>+A84+1</f>
        <v>12</v>
      </c>
      <c r="B85" s="46" t="s">
        <v>58</v>
      </c>
      <c r="C85" s="45" t="s">
        <v>644</v>
      </c>
      <c r="D85" s="45" t="s">
        <v>666</v>
      </c>
      <c r="E85" s="93"/>
      <c r="F85" s="54"/>
      <c r="G85" s="54"/>
      <c r="H85" s="90"/>
      <c r="I85" s="90"/>
      <c r="J85" s="90"/>
      <c r="K85" s="90">
        <v>12317300</v>
      </c>
      <c r="L85" s="54">
        <f t="shared" si="15"/>
        <v>12317300</v>
      </c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46">
        <f>+A85+1</f>
        <v>13</v>
      </c>
      <c r="B86" s="46" t="s">
        <v>31</v>
      </c>
      <c r="C86" s="45" t="s">
        <v>295</v>
      </c>
      <c r="D86" s="45" t="s">
        <v>666</v>
      </c>
      <c r="E86" s="93"/>
      <c r="F86" s="54"/>
      <c r="G86" s="54"/>
      <c r="H86" s="90"/>
      <c r="I86" s="90"/>
      <c r="J86" s="90"/>
      <c r="K86" s="90">
        <v>10652800</v>
      </c>
      <c r="L86" s="54">
        <f t="shared" si="15"/>
        <v>10652800</v>
      </c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46">
        <f>+A86+1</f>
        <v>14</v>
      </c>
      <c r="B87" s="46" t="s">
        <v>36</v>
      </c>
      <c r="C87" s="45" t="s">
        <v>148</v>
      </c>
      <c r="D87" s="45" t="s">
        <v>666</v>
      </c>
      <c r="E87" s="93"/>
      <c r="F87" s="54"/>
      <c r="G87" s="54"/>
      <c r="H87" s="90"/>
      <c r="I87" s="90"/>
      <c r="J87" s="90"/>
      <c r="K87" s="90">
        <v>12983100</v>
      </c>
      <c r="L87" s="54">
        <f t="shared" si="15"/>
        <v>12983100</v>
      </c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46">
        <f>+A87+1</f>
        <v>15</v>
      </c>
      <c r="B88" s="46" t="s">
        <v>43</v>
      </c>
      <c r="C88" s="45" t="s">
        <v>635</v>
      </c>
      <c r="D88" s="45" t="s">
        <v>667</v>
      </c>
      <c r="E88" s="93"/>
      <c r="F88" s="54"/>
      <c r="G88" s="54"/>
      <c r="H88" s="90"/>
      <c r="I88" s="90"/>
      <c r="J88" s="90"/>
      <c r="K88" s="90">
        <v>27963600</v>
      </c>
      <c r="L88" s="54">
        <f t="shared" si="15"/>
        <v>27963600</v>
      </c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46">
        <f>+A88+1</f>
        <v>16</v>
      </c>
      <c r="B89" s="46" t="s">
        <v>43</v>
      </c>
      <c r="C89" s="45" t="s">
        <v>633</v>
      </c>
      <c r="D89" s="45" t="s">
        <v>667</v>
      </c>
      <c r="E89" s="93"/>
      <c r="F89" s="54"/>
      <c r="G89" s="54"/>
      <c r="H89" s="90"/>
      <c r="I89" s="90"/>
      <c r="J89" s="90"/>
      <c r="K89" s="90">
        <v>27963600</v>
      </c>
      <c r="L89" s="54">
        <f t="shared" ref="L89" si="16">SUM(G89:K89)</f>
        <v>27963600</v>
      </c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46">
        <f>+A89+1</f>
        <v>17</v>
      </c>
      <c r="B90" s="46" t="s">
        <v>43</v>
      </c>
      <c r="C90" s="45" t="s">
        <v>630</v>
      </c>
      <c r="D90" s="45" t="s">
        <v>667</v>
      </c>
      <c r="E90" s="93"/>
      <c r="F90" s="54"/>
      <c r="G90" s="54"/>
      <c r="H90" s="90"/>
      <c r="I90" s="90"/>
      <c r="J90" s="90"/>
      <c r="K90" s="90">
        <v>27963600</v>
      </c>
      <c r="L90" s="54">
        <f t="shared" ref="L90:L91" si="17">SUM(G90:K90)</f>
        <v>27963600</v>
      </c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46">
        <f>+A90+1</f>
        <v>18</v>
      </c>
      <c r="B91" s="46" t="s">
        <v>138</v>
      </c>
      <c r="C91" s="45" t="s">
        <v>535</v>
      </c>
      <c r="D91" s="45" t="s">
        <v>677</v>
      </c>
      <c r="E91" s="93"/>
      <c r="F91" s="54"/>
      <c r="G91" s="54"/>
      <c r="H91" s="90"/>
      <c r="I91" s="90"/>
      <c r="J91" s="90"/>
      <c r="K91" s="90">
        <v>9321200</v>
      </c>
      <c r="L91" s="54">
        <f t="shared" si="17"/>
        <v>9321200</v>
      </c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46"/>
      <c r="B92" s="46"/>
      <c r="C92" s="45"/>
      <c r="D92" s="45"/>
      <c r="E92" s="93"/>
      <c r="F92" s="54"/>
      <c r="G92" s="54"/>
      <c r="H92" s="90"/>
      <c r="I92" s="90"/>
      <c r="J92" s="90"/>
      <c r="K92" s="90"/>
      <c r="L92" s="54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46"/>
      <c r="B93" s="46"/>
      <c r="C93" s="45"/>
      <c r="D93" s="45"/>
      <c r="E93" s="89"/>
      <c r="F93" s="54"/>
      <c r="G93" s="54"/>
      <c r="H93" s="90"/>
      <c r="I93" s="90"/>
      <c r="J93" s="90"/>
      <c r="K93" s="90"/>
      <c r="L93" s="54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46"/>
      <c r="B94" s="46"/>
      <c r="C94" s="45"/>
      <c r="D94" s="45"/>
      <c r="E94" s="89"/>
      <c r="F94" s="91"/>
      <c r="G94" s="91"/>
      <c r="H94" s="92"/>
      <c r="I94" s="92"/>
      <c r="J94" s="92"/>
      <c r="K94" s="92"/>
      <c r="L94" s="91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46"/>
      <c r="B95" s="82" t="s">
        <v>668</v>
      </c>
      <c r="C95" s="45"/>
      <c r="D95" s="45"/>
      <c r="E95" s="89"/>
      <c r="F95" s="100">
        <f>SUM(F74:F94)</f>
        <v>0</v>
      </c>
      <c r="G95" s="100">
        <f t="shared" ref="G95:L95" si="18">SUM(G74:G94)</f>
        <v>0</v>
      </c>
      <c r="H95" s="100">
        <f t="shared" si="18"/>
        <v>0</v>
      </c>
      <c r="I95" s="100">
        <f t="shared" si="18"/>
        <v>0</v>
      </c>
      <c r="J95" s="100">
        <f t="shared" si="18"/>
        <v>0</v>
      </c>
      <c r="K95" s="116">
        <f t="shared" si="18"/>
        <v>368853200</v>
      </c>
      <c r="L95" s="116">
        <f t="shared" si="18"/>
        <v>368853200</v>
      </c>
      <c r="M95" s="13"/>
      <c r="N95" s="13"/>
      <c r="O95" s="13"/>
      <c r="P95" s="13"/>
      <c r="Q95" s="13"/>
      <c r="R95" s="13"/>
      <c r="S95" s="13"/>
    </row>
    <row r="96" spans="1:19" ht="20.100000000000001" customHeight="1" thickBot="1">
      <c r="A96" s="94"/>
      <c r="B96" s="94"/>
      <c r="C96" s="95"/>
      <c r="D96" s="95"/>
      <c r="E96" s="96"/>
      <c r="F96" s="96"/>
      <c r="G96" s="97"/>
      <c r="H96" s="98"/>
      <c r="I96" s="98"/>
      <c r="J96" s="98"/>
      <c r="K96" s="98"/>
      <c r="L96" s="97"/>
      <c r="M96" s="13"/>
      <c r="N96" s="13"/>
      <c r="O96" s="13"/>
      <c r="P96" s="13"/>
      <c r="Q96" s="13"/>
      <c r="R96" s="13"/>
      <c r="S96" s="13"/>
    </row>
    <row r="97" spans="1:19" ht="24.95" customHeight="1" thickTop="1" thickBot="1">
      <c r="A97" s="108" t="s">
        <v>28</v>
      </c>
      <c r="B97" s="109"/>
      <c r="C97" s="109"/>
      <c r="D97" s="110"/>
      <c r="E97" s="80"/>
      <c r="F97" s="49">
        <f>+F95+F71+F35+F14</f>
        <v>0</v>
      </c>
      <c r="G97" s="49">
        <f>+G95+G71+G35+G14</f>
        <v>-883677815</v>
      </c>
      <c r="H97" s="49">
        <f>+H95+H71+H35+H14</f>
        <v>249975550</v>
      </c>
      <c r="I97" s="49">
        <f>+I95+I71+I35+I14</f>
        <v>851340555</v>
      </c>
      <c r="J97" s="49">
        <f>+J95+J71+J35+J14</f>
        <v>747098275</v>
      </c>
      <c r="K97" s="49">
        <f>+K95+K71+K35+K14</f>
        <v>368853200</v>
      </c>
      <c r="L97" s="49">
        <f>+L95+L71+L35+L14</f>
        <v>1346087605</v>
      </c>
      <c r="M97" s="13"/>
      <c r="N97" s="13"/>
      <c r="O97" s="13"/>
      <c r="P97" s="13"/>
      <c r="Q97" s="13"/>
      <c r="R97" s="13"/>
      <c r="S97" s="13"/>
    </row>
    <row r="98" spans="1:19" ht="20.100000000000001" customHeight="1" thickTop="1">
      <c r="A98" s="13"/>
      <c r="B98" s="13"/>
      <c r="C98" s="13"/>
      <c r="D98" s="13"/>
      <c r="E98" s="81"/>
      <c r="F98" s="81"/>
      <c r="G98" s="8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81"/>
      <c r="F99" s="81"/>
      <c r="G99" s="8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81"/>
      <c r="F100" s="81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81"/>
      <c r="F101" s="81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81"/>
      <c r="F102" s="81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81"/>
      <c r="F103" s="81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81"/>
      <c r="F104" s="81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81"/>
      <c r="F105" s="81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81"/>
      <c r="F106" s="81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81"/>
      <c r="F107" s="81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81"/>
      <c r="F108" s="81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81"/>
      <c r="F109" s="81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81"/>
      <c r="F110" s="81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81"/>
      <c r="F111" s="81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81"/>
      <c r="F112" s="81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81"/>
      <c r="F113" s="81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81"/>
      <c r="F114" s="81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81"/>
      <c r="F115" s="81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81"/>
      <c r="F116" s="81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81"/>
      <c r="F117" s="81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81"/>
      <c r="F118" s="81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81"/>
      <c r="F119" s="81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81"/>
      <c r="F120" s="81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81"/>
      <c r="F121" s="81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81"/>
      <c r="F122" s="81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81"/>
      <c r="F123" s="81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</row>
    <row r="286" spans="1:19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</row>
    <row r="287" spans="1:19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</row>
    <row r="288" spans="1:19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</row>
    <row r="289" spans="1:19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</row>
    <row r="290" spans="1:19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</row>
    <row r="291" spans="1:19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</row>
    <row r="292" spans="1:19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</row>
    <row r="293" spans="1:19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</row>
    <row r="294" spans="1:19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</row>
    <row r="295" spans="1:19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</row>
    <row r="296" spans="1:19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</row>
    <row r="297" spans="1:19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</row>
    <row r="298" spans="1:19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</row>
    <row r="299" spans="1:19" ht="20.100000000000001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</row>
    <row r="300" spans="1:19" ht="20.100000000000001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</row>
    <row r="301" spans="1:19" ht="20.100000000000001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</row>
    <row r="302" spans="1:19" ht="20.100000000000001" customHeight="1"/>
    <row r="303" spans="1:19" ht="20.100000000000001" customHeight="1"/>
    <row r="304" spans="1:19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</sheetData>
  <mergeCells count="4">
    <mergeCell ref="H3:K3"/>
    <mergeCell ref="A97:D97"/>
    <mergeCell ref="E3:G3"/>
    <mergeCell ref="F4:G4"/>
  </mergeCells>
  <pageMargins left="0.19685039370078741" right="0.15748031496062992" top="0.11811023622047245" bottom="0.51181102362204722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197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126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198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115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110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199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167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200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81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84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85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107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108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86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109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118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122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135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168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169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170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145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144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120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121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123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139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140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141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146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111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149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150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186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196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163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194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151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178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152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173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174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177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164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165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166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195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223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189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180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168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207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175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181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182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183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224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153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154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155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172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156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188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206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209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210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211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208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215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212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179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190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222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191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213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192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176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157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214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1"/>
  <sheetViews>
    <sheetView topLeftCell="A24" workbookViewId="0">
      <selection activeCell="A40" sqref="A40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533</v>
      </c>
      <c r="C6" s="59" t="s">
        <v>532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31</v>
      </c>
      <c r="C7" s="45" t="s">
        <v>295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58</v>
      </c>
      <c r="C8" s="45" t="s">
        <v>644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58</v>
      </c>
      <c r="C9" s="59" t="s">
        <v>501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58</v>
      </c>
      <c r="C10" s="59" t="s">
        <v>648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58</v>
      </c>
      <c r="C11" s="45" t="s">
        <v>503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58</v>
      </c>
      <c r="C12" s="45" t="s">
        <v>512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58</v>
      </c>
      <c r="C13" s="45" t="s">
        <v>514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58</v>
      </c>
      <c r="C14" s="45" t="s">
        <v>516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58</v>
      </c>
      <c r="C15" s="45" t="s">
        <v>518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58</v>
      </c>
      <c r="C16" s="45" t="s">
        <v>520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58</v>
      </c>
      <c r="C17" s="45" t="s">
        <v>522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46" t="s">
        <v>57</v>
      </c>
      <c r="C18" s="45" t="s">
        <v>508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301</v>
      </c>
      <c r="C19" s="59" t="s">
        <v>626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62</v>
      </c>
      <c r="C20" s="59" t="s">
        <v>563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58</v>
      </c>
      <c r="C21" s="59" t="s">
        <v>452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576</v>
      </c>
      <c r="C22" s="59" t="s">
        <v>577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138</v>
      </c>
      <c r="C23" s="59" t="s">
        <v>454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62</v>
      </c>
      <c r="C24" s="59" t="s">
        <v>581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58</v>
      </c>
      <c r="C25" s="59" t="s">
        <v>600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58</v>
      </c>
      <c r="C26" s="59" t="s">
        <v>598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41</v>
      </c>
      <c r="C27" s="59" t="s">
        <v>596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101</v>
      </c>
      <c r="C28" s="59" t="s">
        <v>610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58</v>
      </c>
      <c r="C29" s="59" t="s">
        <v>475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60</v>
      </c>
      <c r="C30" s="59" t="s">
        <v>616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>+A30+1</f>
        <v>26</v>
      </c>
      <c r="B31" s="58" t="s">
        <v>622</v>
      </c>
      <c r="C31" s="59" t="s">
        <v>623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>+A31+1</f>
        <v>27</v>
      </c>
      <c r="B32" s="58" t="s">
        <v>138</v>
      </c>
      <c r="C32" s="59" t="s">
        <v>535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>+A32+1</f>
        <v>28</v>
      </c>
      <c r="B33" s="58" t="s">
        <v>301</v>
      </c>
      <c r="C33" s="59" t="s">
        <v>630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>+A33+1</f>
        <v>29</v>
      </c>
      <c r="B34" s="58" t="s">
        <v>301</v>
      </c>
      <c r="C34" s="59" t="s">
        <v>633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>+A34+1</f>
        <v>30</v>
      </c>
      <c r="B35" s="58" t="s">
        <v>301</v>
      </c>
      <c r="C35" s="59" t="s">
        <v>635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>+A35+1</f>
        <v>31</v>
      </c>
      <c r="B36" s="58" t="s">
        <v>41</v>
      </c>
      <c r="C36" s="59" t="s">
        <v>639</v>
      </c>
      <c r="D36" s="59"/>
      <c r="E36" s="1"/>
      <c r="F36" s="1"/>
      <c r="G36" s="1"/>
      <c r="H36" s="1"/>
      <c r="I36" s="1"/>
    </row>
    <row r="37" spans="1:9" ht="20.100000000000001" customHeight="1">
      <c r="A37" s="59"/>
      <c r="B37" s="58"/>
      <c r="C37" s="59"/>
      <c r="D37" s="59"/>
      <c r="E37" s="1"/>
      <c r="F37" s="1"/>
      <c r="G37" s="1"/>
      <c r="H37" s="1"/>
      <c r="I37" s="1"/>
    </row>
    <row r="38" spans="1:9" ht="20.100000000000001" customHeight="1">
      <c r="A38" s="60"/>
      <c r="B38" s="6"/>
      <c r="C38" s="60"/>
      <c r="D38" s="60"/>
      <c r="E38" s="1"/>
      <c r="F38" s="1"/>
      <c r="G38" s="1"/>
      <c r="H38" s="1"/>
      <c r="I38" s="1"/>
    </row>
    <row r="39" spans="1:9" ht="20.100000000000001" customHeight="1" thickBot="1">
      <c r="A39" s="112" t="s">
        <v>28</v>
      </c>
      <c r="B39" s="113"/>
      <c r="C39" s="114"/>
      <c r="D39" s="61">
        <f>SUM(D6:D38)</f>
        <v>14</v>
      </c>
      <c r="E39" s="1"/>
      <c r="F39" s="1"/>
      <c r="G39" s="1"/>
      <c r="H39" s="1"/>
      <c r="I39" s="1"/>
    </row>
    <row r="40" spans="1:9" ht="20.100000000000001" customHeight="1" thickTop="1">
      <c r="A40" s="57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f>50-D39</f>
        <v>36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 t="s">
        <v>29</v>
      </c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>
        <v>0</v>
      </c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</sheetData>
  <mergeCells count="1">
    <mergeCell ref="A39:C39"/>
  </mergeCells>
  <pageMargins left="0.98425196850393704" right="0.70866141732283472" top="0.15748031496062992" bottom="0.15748031496062992" header="0.15748031496062992" footer="0.15748031496062992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2017-05-05T04:45:16Z</cp:lastPrinted>
  <dcterms:created xsi:type="dcterms:W3CDTF">2011-08-09T03:18:05Z</dcterms:created>
  <dcterms:modified xsi:type="dcterms:W3CDTF">2017-05-05T04:45:36Z</dcterms:modified>
</cp:coreProperties>
</file>