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Piutang'!$A$7:$P$80</definedName>
    <definedName name="_xlnm.Print_Area" localSheetId="1">'List PPh '!$A$220:$D$257</definedName>
    <definedName name="_xlnm.Print_Area" localSheetId="4">Meterai!$A$1:$D$27</definedName>
    <definedName name="_xlnm.Print_Area" localSheetId="2">Rincian!$A$6:$K$90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K83" i="8"/>
  <c r="A83"/>
  <c r="A61"/>
  <c r="A60"/>
  <c r="K60"/>
  <c r="A15" i="2"/>
  <c r="K72"/>
  <c r="L72"/>
  <c r="K71"/>
  <c r="L71"/>
  <c r="K63" i="8"/>
  <c r="K70" i="2"/>
  <c r="L70"/>
  <c r="J81" i="8"/>
  <c r="K82"/>
  <c r="K69" i="2"/>
  <c r="L69"/>
  <c r="M69" s="1"/>
  <c r="O69" s="1"/>
  <c r="A57" i="8"/>
  <c r="A58" s="1"/>
  <c r="A59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K80"/>
  <c r="K79"/>
  <c r="K78"/>
  <c r="K77"/>
  <c r="K76"/>
  <c r="K58"/>
  <c r="K57"/>
  <c r="G12"/>
  <c r="N14" i="2"/>
  <c r="K68"/>
  <c r="L68"/>
  <c r="K67"/>
  <c r="L67"/>
  <c r="K66"/>
  <c r="M66" s="1"/>
  <c r="O66" s="1"/>
  <c r="L66"/>
  <c r="K65"/>
  <c r="L65"/>
  <c r="K64"/>
  <c r="L64"/>
  <c r="K63"/>
  <c r="L63"/>
  <c r="K62"/>
  <c r="M62" s="1"/>
  <c r="O62" s="1"/>
  <c r="L62"/>
  <c r="A25" i="7"/>
  <c r="N76" i="2"/>
  <c r="J76"/>
  <c r="I76"/>
  <c r="H76"/>
  <c r="G76"/>
  <c r="I87" i="8"/>
  <c r="H87"/>
  <c r="G87"/>
  <c r="F87"/>
  <c r="K71"/>
  <c r="K70"/>
  <c r="K69"/>
  <c r="K68"/>
  <c r="K67"/>
  <c r="K66"/>
  <c r="K75"/>
  <c r="K74"/>
  <c r="K73"/>
  <c r="K72"/>
  <c r="J65"/>
  <c r="K65" s="1"/>
  <c r="J64"/>
  <c r="K64" s="1"/>
  <c r="K62"/>
  <c r="K61"/>
  <c r="J59"/>
  <c r="K59" s="1"/>
  <c r="K56"/>
  <c r="A32"/>
  <c r="G53"/>
  <c r="F53"/>
  <c r="J53"/>
  <c r="H53"/>
  <c r="I52"/>
  <c r="I43"/>
  <c r="I41"/>
  <c r="I39"/>
  <c r="I34"/>
  <c r="I53" s="1"/>
  <c r="I28"/>
  <c r="I89" s="1"/>
  <c r="L61" i="2"/>
  <c r="K61"/>
  <c r="L60"/>
  <c r="K60"/>
  <c r="L59"/>
  <c r="K59"/>
  <c r="L58"/>
  <c r="K58"/>
  <c r="K57"/>
  <c r="L57"/>
  <c r="K56"/>
  <c r="L56"/>
  <c r="K55"/>
  <c r="L55"/>
  <c r="K54"/>
  <c r="L54"/>
  <c r="K53"/>
  <c r="L53"/>
  <c r="K52"/>
  <c r="L52"/>
  <c r="K51"/>
  <c r="L51"/>
  <c r="K50"/>
  <c r="L50"/>
  <c r="M50" s="1"/>
  <c r="O50" s="1"/>
  <c r="L49"/>
  <c r="K49"/>
  <c r="M49" s="1"/>
  <c r="O49" s="1"/>
  <c r="L48"/>
  <c r="K48"/>
  <c r="L47"/>
  <c r="K47"/>
  <c r="A47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L46"/>
  <c r="K46"/>
  <c r="N44"/>
  <c r="J44"/>
  <c r="I44"/>
  <c r="H44"/>
  <c r="G44"/>
  <c r="K43" i="8"/>
  <c r="K51"/>
  <c r="K50"/>
  <c r="K43" i="2"/>
  <c r="L43"/>
  <c r="K42"/>
  <c r="L42"/>
  <c r="K41"/>
  <c r="L41"/>
  <c r="K40"/>
  <c r="L40"/>
  <c r="K39"/>
  <c r="L39"/>
  <c r="K36" i="8"/>
  <c r="K35"/>
  <c r="K34"/>
  <c r="K38" i="2"/>
  <c r="L38"/>
  <c r="K48" i="8"/>
  <c r="K42"/>
  <c r="K37" i="2"/>
  <c r="L37"/>
  <c r="K36"/>
  <c r="L36"/>
  <c r="K35"/>
  <c r="L35"/>
  <c r="K52" i="8"/>
  <c r="G8"/>
  <c r="G9"/>
  <c r="G10"/>
  <c r="N11" i="2"/>
  <c r="N10"/>
  <c r="N9"/>
  <c r="J87" i="8" l="1"/>
  <c r="A70" i="2"/>
  <c r="A71" s="1"/>
  <c r="A72" s="1"/>
  <c r="M70"/>
  <c r="O70" s="1"/>
  <c r="M72"/>
  <c r="O72" s="1"/>
  <c r="M71"/>
  <c r="O71" s="1"/>
  <c r="M56"/>
  <c r="O56" s="1"/>
  <c r="M68"/>
  <c r="O68" s="1"/>
  <c r="M39"/>
  <c r="O39" s="1"/>
  <c r="M41"/>
  <c r="O41" s="1"/>
  <c r="M43"/>
  <c r="O43" s="1"/>
  <c r="L76"/>
  <c r="M47"/>
  <c r="O47" s="1"/>
  <c r="K87" i="8"/>
  <c r="M58" i="2"/>
  <c r="O58" s="1"/>
  <c r="M59"/>
  <c r="O59" s="1"/>
  <c r="M61"/>
  <c r="O61" s="1"/>
  <c r="M63"/>
  <c r="O63" s="1"/>
  <c r="M65"/>
  <c r="O65" s="1"/>
  <c r="M64"/>
  <c r="O64" s="1"/>
  <c r="K76"/>
  <c r="M67"/>
  <c r="O67" s="1"/>
  <c r="M51"/>
  <c r="O51" s="1"/>
  <c r="M52"/>
  <c r="O52" s="1"/>
  <c r="M53"/>
  <c r="O53" s="1"/>
  <c r="M54"/>
  <c r="O54" s="1"/>
  <c r="M55"/>
  <c r="O55" s="1"/>
  <c r="M57"/>
  <c r="O57" s="1"/>
  <c r="M60"/>
  <c r="O60" s="1"/>
  <c r="M46"/>
  <c r="M48"/>
  <c r="O48" s="1"/>
  <c r="M35"/>
  <c r="O35" s="1"/>
  <c r="M40"/>
  <c r="O40" s="1"/>
  <c r="M42"/>
  <c r="O42" s="1"/>
  <c r="M38"/>
  <c r="O38" s="1"/>
  <c r="M36"/>
  <c r="O36" s="1"/>
  <c r="M37"/>
  <c r="O37" s="1"/>
  <c r="K49" i="8"/>
  <c r="K32"/>
  <c r="K34" i="2"/>
  <c r="L34"/>
  <c r="K33"/>
  <c r="L33"/>
  <c r="K41" i="8"/>
  <c r="K32" i="2"/>
  <c r="L32"/>
  <c r="K47" i="8"/>
  <c r="K46"/>
  <c r="K45"/>
  <c r="K44"/>
  <c r="K40"/>
  <c r="K39"/>
  <c r="K31" i="2"/>
  <c r="L31"/>
  <c r="K30"/>
  <c r="L30"/>
  <c r="K29"/>
  <c r="L29"/>
  <c r="L28"/>
  <c r="K28"/>
  <c r="K27"/>
  <c r="L27"/>
  <c r="O46" l="1"/>
  <c r="O76" s="1"/>
  <c r="M76"/>
  <c r="M34"/>
  <c r="O34" s="1"/>
  <c r="M33"/>
  <c r="O33" s="1"/>
  <c r="M32"/>
  <c r="O32" s="1"/>
  <c r="M27"/>
  <c r="O27" s="1"/>
  <c r="M29"/>
  <c r="O29" s="1"/>
  <c r="M30"/>
  <c r="O30" s="1"/>
  <c r="M28"/>
  <c r="O28" s="1"/>
  <c r="M31"/>
  <c r="O31" s="1"/>
  <c r="K38" i="8"/>
  <c r="K37"/>
  <c r="K33"/>
  <c r="K31"/>
  <c r="H23"/>
  <c r="H13"/>
  <c r="H12"/>
  <c r="K26" i="2"/>
  <c r="L26"/>
  <c r="K25"/>
  <c r="L25"/>
  <c r="L24"/>
  <c r="K24"/>
  <c r="A25"/>
  <c r="A26" s="1"/>
  <c r="N22"/>
  <c r="N79" s="1"/>
  <c r="J22"/>
  <c r="J79" s="1"/>
  <c r="I22"/>
  <c r="I79" s="1"/>
  <c r="H22"/>
  <c r="H79" s="1"/>
  <c r="G22"/>
  <c r="G79" s="1"/>
  <c r="K27" i="8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21" i="2"/>
  <c r="L21"/>
  <c r="K20"/>
  <c r="L20"/>
  <c r="K19"/>
  <c r="L19"/>
  <c r="K18"/>
  <c r="L18"/>
  <c r="K17"/>
  <c r="L17"/>
  <c r="K16"/>
  <c r="L16"/>
  <c r="K15"/>
  <c r="L15"/>
  <c r="K14"/>
  <c r="L14"/>
  <c r="K13"/>
  <c r="L13"/>
  <c r="K12"/>
  <c r="L12"/>
  <c r="K44" l="1"/>
  <c r="K53" i="8"/>
  <c r="L44" i="2"/>
  <c r="A33" i="8"/>
  <c r="A34" s="1"/>
  <c r="A35" s="1"/>
  <c r="A36" s="1"/>
  <c r="A37" s="1"/>
  <c r="A38" s="1"/>
  <c r="A39" s="1"/>
  <c r="A40" s="1"/>
  <c r="A41" s="1"/>
  <c r="A42" s="1"/>
  <c r="A43" s="1"/>
  <c r="A44" s="1"/>
  <c r="A27" i="2"/>
  <c r="A28" s="1"/>
  <c r="H28" i="8"/>
  <c r="H89" s="1"/>
  <c r="M26" i="2"/>
  <c r="O26" s="1"/>
  <c r="M25"/>
  <c r="O25" s="1"/>
  <c r="M16"/>
  <c r="O16" s="1"/>
  <c r="M17"/>
  <c r="O17" s="1"/>
  <c r="M18"/>
  <c r="O18" s="1"/>
  <c r="M24"/>
  <c r="M15"/>
  <c r="O15" s="1"/>
  <c r="M19"/>
  <c r="O19" s="1"/>
  <c r="M20"/>
  <c r="O20" s="1"/>
  <c r="M21"/>
  <c r="O21" s="1"/>
  <c r="M12"/>
  <c r="O12" s="1"/>
  <c r="M13"/>
  <c r="O13" s="1"/>
  <c r="M14"/>
  <c r="O14" s="1"/>
  <c r="G28" i="8"/>
  <c r="G89" s="1"/>
  <c r="F28"/>
  <c r="F89" s="1"/>
  <c r="L11" i="2"/>
  <c r="K11"/>
  <c r="L10"/>
  <c r="K10"/>
  <c r="A10"/>
  <c r="A11" s="1"/>
  <c r="A12" s="1"/>
  <c r="L9"/>
  <c r="K9"/>
  <c r="C72" i="6"/>
  <c r="C60"/>
  <c r="C12"/>
  <c r="C10"/>
  <c r="C7"/>
  <c r="C43"/>
  <c r="C55"/>
  <c r="C18"/>
  <c r="C17"/>
  <c r="C13"/>
  <c r="A45" i="8" l="1"/>
  <c r="A46" s="1"/>
  <c r="A47" s="1"/>
  <c r="A48" s="1"/>
  <c r="A49" s="1"/>
  <c r="A50" s="1"/>
  <c r="A51" s="1"/>
  <c r="A52" s="1"/>
  <c r="O24" i="2"/>
  <c r="O44" s="1"/>
  <c r="M44"/>
  <c r="A29"/>
  <c r="A30" s="1"/>
  <c r="K22"/>
  <c r="K79" s="1"/>
  <c r="A9" i="8"/>
  <c r="A10" s="1"/>
  <c r="A11" s="1"/>
  <c r="A12" s="1"/>
  <c r="L22" i="2"/>
  <c r="L79" s="1"/>
  <c r="J28" i="8"/>
  <c r="J89" s="1"/>
  <c r="K28"/>
  <c r="K89" s="1"/>
  <c r="M10" i="2"/>
  <c r="O10" s="1"/>
  <c r="M9"/>
  <c r="M11"/>
  <c r="O11" s="1"/>
  <c r="C58" i="6"/>
  <c r="C11"/>
  <c r="C14" s="1"/>
  <c r="C54"/>
  <c r="C53"/>
  <c r="C52"/>
  <c r="C25"/>
  <c r="A23" i="3"/>
  <c r="A37" s="1"/>
  <c r="A49" s="1"/>
  <c r="A87" s="1"/>
  <c r="C24" i="6"/>
  <c r="C33"/>
  <c r="C19"/>
  <c r="C20" s="1"/>
  <c r="D27" i="7"/>
  <c r="A13" i="8" l="1"/>
  <c r="A14" s="1"/>
  <c r="A15" s="1"/>
  <c r="A16" s="1"/>
  <c r="A17" s="1"/>
  <c r="A18" s="1"/>
  <c r="A19" s="1"/>
  <c r="A20" s="1"/>
  <c r="A21" s="1"/>
  <c r="A22" s="1"/>
  <c r="A31" i="2"/>
  <c r="A32" s="1"/>
  <c r="A33" s="1"/>
  <c r="A34" s="1"/>
  <c r="A35" s="1"/>
  <c r="A36" s="1"/>
  <c r="M22"/>
  <c r="M79" s="1"/>
  <c r="O9"/>
  <c r="C38" i="6"/>
  <c r="C86"/>
  <c r="C119" s="1"/>
  <c r="A13" i="2" l="1"/>
  <c r="A23" i="8"/>
  <c r="A24" s="1"/>
  <c r="A25" s="1"/>
  <c r="A26" s="1"/>
  <c r="A27" s="1"/>
  <c r="A37" i="2"/>
  <c r="A38" s="1"/>
  <c r="A39" s="1"/>
  <c r="A40" s="1"/>
  <c r="A41" s="1"/>
  <c r="A42" s="1"/>
  <c r="A43" s="1"/>
  <c r="O22"/>
  <c r="O79" s="1"/>
  <c r="A16" l="1"/>
  <c r="A17" s="1"/>
  <c r="A18" s="1"/>
  <c r="A19" s="1"/>
  <c r="A20" s="1"/>
  <c r="A21" s="1"/>
  <c r="A14"/>
  <c r="A7" i="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29" l="1"/>
  <c r="A108" i="3" l="1"/>
  <c r="A146" s="1"/>
  <c r="A150" l="1"/>
  <c r="A160" s="1"/>
  <c r="A165" l="1"/>
  <c r="A174" s="1"/>
  <c r="A183" s="1"/>
  <c r="A189" s="1"/>
  <c r="A212" s="1"/>
  <c r="A220" s="1"/>
  <c r="A229" s="1"/>
  <c r="A232" s="1"/>
  <c r="A235" s="1"/>
  <c r="A238" s="1"/>
  <c r="A241" s="1"/>
  <c r="A244" s="1"/>
  <c r="A248" s="1"/>
  <c r="A251" s="1"/>
  <c r="A254" s="1"/>
</calcChain>
</file>

<file path=xl/sharedStrings.xml><?xml version="1.0" encoding="utf-8"?>
<sst xmlns="http://schemas.openxmlformats.org/spreadsheetml/2006/main" count="1119" uniqueCount="670">
  <si>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</si>
  <si>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</si>
  <si>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</si>
  <si>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</si>
  <si>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</si>
  <si>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</si>
  <si>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</si>
  <si>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</si>
  <si>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</si>
  <si>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</si>
  <si>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</si>
  <si>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</si>
  <si>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</si>
  <si>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</si>
  <si>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</si>
  <si>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</si>
  <si>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</si>
  <si>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</si>
  <si>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</si>
  <si>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</si>
  <si>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</si>
  <si>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</si>
  <si>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</si>
  <si>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</si>
  <si>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</si>
  <si>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</si>
  <si>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</si>
  <si>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</si>
  <si>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</si>
  <si>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</si>
  <si>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</si>
  <si>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</si>
  <si>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</si>
  <si>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</si>
  <si>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</si>
  <si>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</si>
  <si>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</si>
  <si>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</si>
  <si>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</si>
  <si>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</si>
  <si>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</si>
  <si>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</si>
  <si>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</si>
  <si>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</si>
  <si>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</si>
  <si>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</si>
  <si>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</si>
  <si>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</si>
  <si>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</si>
  <si>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(Byr Tgl 23 Feb'16)</t>
  </si>
  <si>
    <t>31 Mar'16</t>
  </si>
  <si>
    <t>034/HS/R/III/2016</t>
  </si>
  <si>
    <t>035/HS/R/III/2016</t>
  </si>
  <si>
    <t>01 Apr'16</t>
  </si>
  <si>
    <t>(Byr Tgl 9 Mei'16)</t>
  </si>
  <si>
    <t>02 Feb'16</t>
  </si>
  <si>
    <t>005/HS/R/II/2016</t>
  </si>
  <si>
    <t>022/HS/R/II/2016</t>
  </si>
  <si>
    <t>PT. Air Liquide Indonesia</t>
  </si>
  <si>
    <t>(Byr Tgl 3 Mei'16)</t>
  </si>
  <si>
    <t>003/HS/R/IV/2016</t>
  </si>
  <si>
    <t>(Byr Tgl 24 Mei'16)</t>
  </si>
  <si>
    <t>PT. Berlian Amal Perkasa</t>
  </si>
  <si>
    <t>PT. Wasa Mitra Engineering</t>
  </si>
  <si>
    <t>01 Jul'16</t>
  </si>
  <si>
    <t>008/HS/R/VII/2016</t>
  </si>
  <si>
    <t>028/HS/R/VII/2016</t>
  </si>
  <si>
    <t>Penta-Legno Joint Operation</t>
  </si>
  <si>
    <t>029/HS/R/VII/2016</t>
  </si>
  <si>
    <t>PT. Inti Karya Persada Tehnik</t>
  </si>
  <si>
    <t>(Byr Tgl 9 Agt'16)</t>
  </si>
  <si>
    <t xml:space="preserve"> Juni'16</t>
  </si>
  <si>
    <t>026/HS/R/VI/2016</t>
  </si>
  <si>
    <t>(Byr Tgl 10 Agt 2016)</t>
  </si>
  <si>
    <t>27 Juli'16</t>
  </si>
  <si>
    <t>29 Agt'16</t>
  </si>
  <si>
    <t>030/HS/R/VIII/2016</t>
  </si>
  <si>
    <t>01 Sept'16</t>
  </si>
  <si>
    <t>007/HS/R/IX/2016</t>
  </si>
  <si>
    <t>009/HS/R/IX/2016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</si>
  <si>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</si>
  <si>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</si>
  <si>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</si>
  <si>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</si>
  <si>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</si>
  <si>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</si>
  <si>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</si>
  <si>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</si>
  <si>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</si>
  <si>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</si>
  <si>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</si>
  <si>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* PT. Inti Karya Persada Teknik (Blok E14-4) Periode 27 Sept s/d 26 Mar'17</t>
  </si>
  <si>
    <t>03 Okt'16</t>
  </si>
  <si>
    <t>001/HS/R/X/2016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</si>
  <si>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</si>
  <si>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</si>
  <si>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</si>
  <si>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</si>
  <si>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</si>
  <si>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</si>
  <si>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(Byr Tgl 05 Okt'16)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</si>
  <si>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</si>
  <si>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</si>
  <si>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</si>
  <si>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</si>
  <si>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</si>
  <si>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</si>
  <si>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</si>
  <si>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</si>
  <si>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</si>
  <si>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</si>
  <si>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</si>
  <si>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</si>
  <si>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</si>
  <si>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</si>
  <si>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</si>
  <si>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</si>
  <si>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</si>
  <si>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</si>
  <si>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</si>
  <si>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</si>
  <si>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</si>
  <si>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</si>
  <si>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001/HS/R/XI/2016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</si>
  <si>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</si>
  <si>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</si>
  <si>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</si>
  <si>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</si>
  <si>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</si>
  <si>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</si>
  <si>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</si>
  <si>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</si>
  <si>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</si>
  <si>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</si>
  <si>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</si>
  <si>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</si>
  <si>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</si>
  <si>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</si>
  <si>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</si>
  <si>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</si>
  <si>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</si>
  <si>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</si>
  <si>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21 Nov'16</t>
  </si>
  <si>
    <t>031/HS/R/XI/2016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</si>
  <si>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</si>
  <si>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</si>
  <si>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</si>
  <si>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</si>
  <si>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</si>
  <si>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</si>
  <si>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</si>
  <si>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</si>
  <si>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</si>
  <si>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</si>
  <si>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</si>
  <si>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</si>
  <si>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</si>
  <si>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</si>
  <si>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</si>
  <si>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</si>
  <si>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</si>
  <si>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</si>
  <si>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</si>
  <si>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</si>
  <si>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</si>
  <si>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</si>
  <si>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</si>
  <si>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</si>
  <si>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</si>
  <si>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</si>
  <si>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</si>
  <si>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</si>
  <si>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</si>
  <si>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</si>
  <si>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</si>
  <si>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</si>
  <si>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</si>
  <si>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</si>
  <si>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</si>
  <si>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</si>
  <si>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</si>
  <si>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</si>
  <si>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</si>
  <si>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</si>
  <si>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</si>
  <si>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</si>
  <si>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</si>
  <si>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</si>
  <si>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</si>
  <si>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</si>
  <si>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</si>
  <si>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</si>
  <si>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</si>
  <si>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</si>
  <si>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</si>
  <si>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</si>
  <si>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</si>
  <si>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</si>
  <si>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E16-11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</si>
  <si>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</si>
  <si>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</si>
  <si>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</si>
  <si>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</si>
  <si>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</si>
  <si>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</si>
  <si>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</si>
  <si>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</si>
  <si>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</si>
  <si>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</si>
  <si>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</si>
  <si>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</si>
  <si>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</si>
  <si>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</si>
  <si>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</si>
  <si>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</si>
  <si>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15 Des'16)</t>
  </si>
  <si>
    <t>20 Des'16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</si>
  <si>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</si>
  <si>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</si>
  <si>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</si>
  <si>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</si>
  <si>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</si>
  <si>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</si>
  <si>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</si>
  <si>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</si>
  <si>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</si>
  <si>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</si>
  <si>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</si>
  <si>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</si>
  <si>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</si>
  <si>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03 Jan'17</t>
  </si>
  <si>
    <t>003/HS/R/I/2017</t>
  </si>
  <si>
    <t>004/HS/R/I/2017</t>
  </si>
  <si>
    <t>005/HS/R/I/2017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</si>
  <si>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</si>
  <si>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</si>
  <si>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</si>
  <si>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</si>
  <si>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</si>
  <si>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</si>
  <si>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</si>
  <si>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</si>
  <si>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007/HS/R/I/2017</t>
  </si>
  <si>
    <t>008/HS/R/I/2017</t>
  </si>
  <si>
    <t>009/HS/R/I/2017</t>
  </si>
  <si>
    <t>010/HS/R/I/2017</t>
  </si>
  <si>
    <t>011/HS/R/I/2017</t>
  </si>
  <si>
    <t>012/HS/R/I/2017</t>
  </si>
  <si>
    <t>10 Jan'17</t>
  </si>
  <si>
    <t>016/HS/R/I/2017</t>
  </si>
  <si>
    <t>11 Jan'17</t>
  </si>
  <si>
    <t>020/HS/R/I/2017</t>
  </si>
  <si>
    <t>021/HS/R/I/2017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</si>
  <si>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</si>
  <si>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</si>
  <si>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</si>
  <si>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</si>
  <si>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</si>
  <si>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</si>
  <si>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</si>
  <si>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01 Des'16</t>
  </si>
  <si>
    <t>(Byr Tgl 27 Des'16)</t>
  </si>
  <si>
    <t>006/HS/R/XII/2016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</si>
  <si>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</si>
  <si>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</si>
  <si>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</si>
  <si>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</si>
  <si>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</si>
  <si>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</si>
  <si>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16 Jan'17</t>
  </si>
  <si>
    <t>025/HS/R/I/2017</t>
  </si>
  <si>
    <t>17 Jan'17</t>
  </si>
  <si>
    <t>027/HS/R/I/2017</t>
  </si>
  <si>
    <t>028/HS/R/I/2017</t>
  </si>
  <si>
    <t>029/HS/R/I/2017</t>
  </si>
  <si>
    <t>030/HS/R/I/2017</t>
  </si>
  <si>
    <t>USD</t>
  </si>
  <si>
    <t>RUPIAH</t>
  </si>
  <si>
    <t>(Byr Tgl 16 Jan'17)</t>
  </si>
  <si>
    <t>PT. NX Indonesia</t>
  </si>
  <si>
    <t>23 Jan'17</t>
  </si>
  <si>
    <t>031/HS/R/I/2017</t>
  </si>
  <si>
    <t>PT. Sankyu Indonesia International</t>
  </si>
  <si>
    <t>034/HS/R/I/2017</t>
  </si>
  <si>
    <t>035/HS/R/I/2017</t>
  </si>
  <si>
    <t>25 Jan'17</t>
  </si>
  <si>
    <t>037/HS/R/I/2017</t>
  </si>
  <si>
    <t>27 Jan'17</t>
  </si>
  <si>
    <t>038/HS/R/I/2017</t>
  </si>
  <si>
    <t>039/HS/R/I/2017</t>
  </si>
  <si>
    <t>(Byr Tgl 20 Jan'17)</t>
  </si>
  <si>
    <t>(Byr Tgl 24 Jan'17)</t>
  </si>
  <si>
    <t>(Byr Tgl 18 Jan'17)</t>
  </si>
  <si>
    <t>(Byr Tgl 19 Jan'17)</t>
  </si>
  <si>
    <t>040/HS/R/I/2017</t>
  </si>
  <si>
    <t>041/HS/R/I/2017</t>
  </si>
  <si>
    <t>30 Jan'17</t>
  </si>
  <si>
    <t>042/HS/R/I/2017</t>
  </si>
  <si>
    <t>FEBRUARI 2017</t>
  </si>
  <si>
    <t>043/HS/R/I/2017</t>
  </si>
  <si>
    <t>31 Jan'17</t>
  </si>
  <si>
    <t>044/HS/R/I/2017</t>
  </si>
  <si>
    <t>01 Feb'17</t>
  </si>
  <si>
    <t>001/HS/R/II/2017</t>
  </si>
  <si>
    <t>E4-9</t>
  </si>
  <si>
    <t>1 Feb s/d 31 Jul'17</t>
  </si>
  <si>
    <t>002/HS/R/II/2017</t>
  </si>
  <si>
    <t>E12-6</t>
  </si>
  <si>
    <t>003/HS/R/II/2017</t>
  </si>
  <si>
    <t>E12-8</t>
  </si>
  <si>
    <t>004/HS/R/II/2017</t>
  </si>
  <si>
    <t>005/HS/R/II/2017</t>
  </si>
  <si>
    <t>006/HS/R/II/2017</t>
  </si>
  <si>
    <t>007/HS/R/II/2017</t>
  </si>
  <si>
    <t>E6-6</t>
  </si>
  <si>
    <t>008/HS/R/II/2017</t>
  </si>
  <si>
    <t>FEB'17</t>
  </si>
  <si>
    <t>FEB 2017</t>
  </si>
  <si>
    <t>Periode 1 Feb s/d 31 Jul'17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</si>
  <si>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</si>
  <si>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</si>
  <si>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</si>
  <si>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</si>
  <si>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</si>
  <si>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</si>
  <si>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03 Feb'17</t>
  </si>
  <si>
    <t>010/HS/R/II/2017</t>
  </si>
  <si>
    <t>06 Feb'17</t>
  </si>
  <si>
    <t>011/HS/R/II/2017</t>
  </si>
  <si>
    <t>E3-4</t>
  </si>
  <si>
    <t>012/HS/R/II/2017</t>
  </si>
  <si>
    <t>013/HS/R/II/2017</t>
  </si>
  <si>
    <t>E6-8</t>
  </si>
  <si>
    <t>Periode 6 Feb s/d 5 Mar'17</t>
  </si>
  <si>
    <t>015/HS/R/II/2017</t>
  </si>
  <si>
    <t>016/HS/R/II/2017</t>
  </si>
  <si>
    <t>07 Feb'17</t>
  </si>
  <si>
    <t>017/HS/R/II/2017</t>
  </si>
  <si>
    <t>09 Feb'17</t>
  </si>
  <si>
    <t>018/HS/R/II/2017</t>
  </si>
  <si>
    <t>019/HS/R/II/2017</t>
  </si>
  <si>
    <t>020/HS/R/II/2017</t>
  </si>
  <si>
    <t>E9-11</t>
  </si>
  <si>
    <t>Periode 7 Feb s/d 6 Mei'17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</si>
  <si>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</si>
  <si>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</si>
  <si>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</si>
  <si>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</si>
  <si>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</si>
  <si>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</si>
  <si>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</si>
  <si>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</si>
  <si>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</si>
  <si>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</si>
  <si>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</si>
  <si>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</si>
  <si>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(Byr Tgl 10 Feb 2017)</t>
  </si>
  <si>
    <t>E14-5</t>
  </si>
  <si>
    <t>Periode 15 Feb s/d 14 Agt'17</t>
  </si>
  <si>
    <t>Periode 15 Feb s/d 14 Apr'17</t>
  </si>
  <si>
    <t>15 Feb'17</t>
  </si>
  <si>
    <t>028/HS/R/II/2017</t>
  </si>
  <si>
    <t>15 Feb s/d 14 Agt'17</t>
  </si>
  <si>
    <t>029/HS/R/II/2017</t>
  </si>
  <si>
    <t>17 Feb'17</t>
  </si>
  <si>
    <t>031/HS/R/II/2017</t>
  </si>
  <si>
    <t>E9-19</t>
  </si>
  <si>
    <t>12 Feb s/d 11 Mei'17</t>
  </si>
  <si>
    <t>032/HS/R/II/2017</t>
  </si>
  <si>
    <t>E9-18</t>
  </si>
  <si>
    <t>033/HS/R/II/2017</t>
  </si>
  <si>
    <t>20 Feb'17</t>
  </si>
  <si>
    <t>E11-12A</t>
  </si>
  <si>
    <t>19 Feb s/d 18 Agt'17</t>
  </si>
  <si>
    <t>034/HS/R/II/2017</t>
  </si>
  <si>
    <t>036/HS/R/II/2017</t>
  </si>
  <si>
    <t>Periode 20 Feb s/d 19 Mei'17</t>
  </si>
  <si>
    <t>Periode 19 Feb s/d 18 Agt'17</t>
  </si>
  <si>
    <t>Periode 13 Feb s/d 12 Mei'17</t>
  </si>
  <si>
    <t>Periode 12 Feb s/d 11 Mei'17</t>
  </si>
  <si>
    <t>E9-16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</si>
  <si>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</si>
  <si>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</si>
  <si>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</si>
  <si>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</si>
  <si>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</si>
  <si>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</si>
  <si>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E9-30</t>
  </si>
  <si>
    <t>18 Feb s/d 17 Agt'17</t>
  </si>
  <si>
    <t>22 Feb'17</t>
  </si>
  <si>
    <t>042/HS/R/II/2017</t>
  </si>
  <si>
    <t>043/HS/R/II/2017</t>
  </si>
  <si>
    <t>Periode 18 Feb s/d 17 Agt'17</t>
  </si>
  <si>
    <t>Periode 22 Feb s/d 21 Mei'17</t>
  </si>
  <si>
    <t>(Byr Tgl 16 Feb'17)</t>
  </si>
  <si>
    <t>4 Jan'17</t>
  </si>
  <si>
    <t>(Byr Tgl 17 Feb'17)</t>
  </si>
  <si>
    <t>24 Feb'17</t>
  </si>
  <si>
    <t>044/HS/R/II/2017</t>
  </si>
  <si>
    <t>E9-14</t>
  </si>
  <si>
    <t>24 Feb s/d 23 Mei'17</t>
  </si>
  <si>
    <t>045/HS/R/II/2017</t>
  </si>
  <si>
    <t>E9-24</t>
  </si>
  <si>
    <t>046/HS/R/II/2017</t>
  </si>
  <si>
    <t>E9-25</t>
  </si>
  <si>
    <t>047/HS/R/II/2017</t>
  </si>
  <si>
    <t>PT. Shinko Plantech</t>
  </si>
  <si>
    <t>27 Feb'17</t>
  </si>
  <si>
    <t>049/HS/R/II/2017</t>
  </si>
  <si>
    <t>E14-26</t>
  </si>
  <si>
    <t>28 Feb'17</t>
  </si>
  <si>
    <t>050/HS/R/II/2017</t>
  </si>
  <si>
    <t>051/HS/R/II/2017</t>
  </si>
  <si>
    <t>E4-7</t>
  </si>
  <si>
    <t>26 Feb s/d 25 Mei'17</t>
  </si>
  <si>
    <t>052/HS/R/II/2017</t>
  </si>
  <si>
    <t>E5-2</t>
  </si>
  <si>
    <t>27 Feb'17 s/d 26 Feb'18</t>
  </si>
  <si>
    <t>053/HS/R/II/2017</t>
  </si>
  <si>
    <t>E5-3</t>
  </si>
  <si>
    <t>054/HS/R/II/2017</t>
  </si>
  <si>
    <t>055/HS/R/II/2017</t>
  </si>
  <si>
    <t>Periode 24 Feb s/d 23 Mei'17</t>
  </si>
  <si>
    <t>Periode 26 Feb s/d 25 Mei'17</t>
  </si>
  <si>
    <t>Periode 27 Feb'17 s/d 26 Feb'18</t>
  </si>
  <si>
    <t>MARET 2017</t>
  </si>
  <si>
    <t>01 Mar'17</t>
  </si>
  <si>
    <t>001/HS/R/III/2017</t>
  </si>
  <si>
    <t>002/HS/R/III/2017</t>
  </si>
  <si>
    <t>003/HS/R/III/2017</t>
  </si>
  <si>
    <t>004/HS/R/III/2017</t>
  </si>
  <si>
    <t>E15-1</t>
  </si>
  <si>
    <t>01 Mar s/d 30 Apr'17</t>
  </si>
  <si>
    <t>005/HS/R/III/2017</t>
  </si>
  <si>
    <t>E15-3</t>
  </si>
  <si>
    <t>01 Mar s/d 31 Agt'17</t>
  </si>
  <si>
    <t>007/HS/R/III/2017</t>
  </si>
  <si>
    <t>01 Mar s/d 31 Mar'17</t>
  </si>
  <si>
    <t>008/HS/R/III/2017</t>
  </si>
  <si>
    <t>Sub Total Maret'17</t>
  </si>
  <si>
    <t>MAR'17</t>
  </si>
  <si>
    <t>MAR 2017</t>
  </si>
  <si>
    <t>Periode 1 Mar s/d 30 Apr'17</t>
  </si>
  <si>
    <t>Periode 1 Mar s/d 31 Agt'17</t>
  </si>
  <si>
    <t>Periode 01 Mar s/d 31 Mar'17</t>
  </si>
  <si>
    <t>Sub Total Mar 2017</t>
  </si>
  <si>
    <t>(Byr Tgl 28 Feb'17)</t>
  </si>
  <si>
    <t>(Byr Tgl 24 Feb'17)</t>
  </si>
  <si>
    <t xml:space="preserve">(Byr Tgl. 23 Feb'17) </t>
  </si>
  <si>
    <t>E9-15</t>
  </si>
  <si>
    <t>E10-9</t>
  </si>
  <si>
    <t>E9-33</t>
  </si>
  <si>
    <t>E8-4</t>
  </si>
  <si>
    <t>02 Mar'17</t>
  </si>
  <si>
    <t>009/HS/R/III/2017</t>
  </si>
  <si>
    <t>2 Mar s/d 1 Jun'17</t>
  </si>
  <si>
    <t>010/HS/R/III/2017</t>
  </si>
  <si>
    <t>6 Mar s/d 5 Jun'17</t>
  </si>
  <si>
    <t>06 Mar'17</t>
  </si>
  <si>
    <t>011/HS/R/III/2017</t>
  </si>
  <si>
    <t>012/HS/R/III/2017</t>
  </si>
  <si>
    <t>5 Mar s/d 4 Jun'17</t>
  </si>
  <si>
    <t>013/HS/R/III/2017</t>
  </si>
  <si>
    <t>BUT Black &amp; Veatch Int Company</t>
  </si>
  <si>
    <t>016/HS/R/III/2017</t>
  </si>
  <si>
    <t>6 Mar s/d 5 Apr'17</t>
  </si>
  <si>
    <t>017/HS/R/III/2017</t>
  </si>
  <si>
    <t>018/HS/R/III/2017</t>
  </si>
  <si>
    <t>07 Mar'17</t>
  </si>
  <si>
    <t>019/HS/R/III/2017</t>
  </si>
  <si>
    <t>Periode 2 Mar s/d 1 Jun'17</t>
  </si>
  <si>
    <t>Periode 6 Mar s/d 5 Jun'17</t>
  </si>
  <si>
    <t>Periode 5 Mar s/d 4 Jun'17</t>
  </si>
  <si>
    <t>Periode 6 Mar s/d 5 Apr'17</t>
  </si>
  <si>
    <t>BUT Black &amp; Veatch Int. Company</t>
  </si>
  <si>
    <t>Periode 5 Mar s/d 4 Apr'17</t>
  </si>
  <si>
    <t>020/HS/R/III/2017</t>
  </si>
  <si>
    <t>021/HS/R/III/2017</t>
  </si>
  <si>
    <t>E10-8</t>
  </si>
  <si>
    <t>7 Mar s/d 6 Jun'17</t>
  </si>
  <si>
    <t>Periode 7 Mar s/d 6 Jun'17</t>
  </si>
  <si>
    <t>(Byr Tgl 01 Mar'17)</t>
  </si>
  <si>
    <t>(Byr Tgl 1 Mar'17)</t>
  </si>
  <si>
    <t>(Byr Tgl 6 Mar'17)</t>
  </si>
  <si>
    <t>( Byr Tgl. 10 Mar'17)</t>
  </si>
  <si>
    <t>13 Mar'17</t>
  </si>
  <si>
    <t>023/HS/R/III/2017</t>
  </si>
  <si>
    <t>PT. Ikeda Indonesia</t>
  </si>
  <si>
    <t>024/HS/R/III/2017</t>
  </si>
  <si>
    <t>025/HS/R/III/2017</t>
  </si>
  <si>
    <t>028/HS/R/III/2017</t>
  </si>
  <si>
    <t>E12-1</t>
  </si>
  <si>
    <t>10 Mar'17 s/d 9 Mar'18</t>
  </si>
  <si>
    <t>15 Mar'17</t>
  </si>
  <si>
    <t>029/HS/R/III/2017</t>
  </si>
  <si>
    <t>E12-12A</t>
  </si>
  <si>
    <t>15 Mar s/d 14 Jun'17</t>
  </si>
  <si>
    <t>Periode 15 Mar s/d 14 Jun'17</t>
  </si>
  <si>
    <t>Periode 10 Mar'17 s/d 9 Mar'18</t>
  </si>
  <si>
    <t>14/3</t>
  </si>
  <si>
    <t>E16-7</t>
  </si>
  <si>
    <t>Periode 10 Mar s/d 9 Sept'17</t>
  </si>
  <si>
    <t>PT. Ko One Indonesia</t>
  </si>
  <si>
    <t>030/HS/R/III/2017</t>
  </si>
  <si>
    <t>10 Mar s/d 9 Sept'17</t>
  </si>
  <si>
    <t>16 Mar'17</t>
  </si>
  <si>
    <t>031/HS/R/III/2017</t>
  </si>
  <si>
    <t>032/HS/R/III/2017</t>
  </si>
  <si>
    <t>17 Mar'17</t>
  </si>
  <si>
    <t>033/HS/R/III/2017</t>
  </si>
  <si>
    <t>(Byr Tgl 10 Mar'17)</t>
  </si>
  <si>
    <t>(Byr Tgl 13 Mar 2017)</t>
  </si>
  <si>
    <t>(Byr Tgl 15 Mar'17)</t>
  </si>
  <si>
    <t>(Byr Tgl 14 Mar'17)</t>
  </si>
  <si>
    <t>1 Feb'17</t>
  </si>
  <si>
    <t>034/HS/R/III/2017</t>
  </si>
  <si>
    <t>E15-2</t>
  </si>
  <si>
    <t>15 Mar s/d 14 Apr'17</t>
  </si>
  <si>
    <t>035/HS/R/III/2017</t>
  </si>
  <si>
    <t>E16-6</t>
  </si>
  <si>
    <t>17 Mar s/d 31 Mar'17</t>
  </si>
  <si>
    <t>Periode 15 Mar s/d 14 Apr'17</t>
  </si>
  <si>
    <t>Periode 17 Mar s/d 31 Mar'17</t>
  </si>
  <si>
    <t>23 Mar'17</t>
  </si>
  <si>
    <t>036/HS/R/III/2017</t>
  </si>
  <si>
    <t>E10-5</t>
  </si>
  <si>
    <t>23 Mar s/d 22 Sep'17</t>
  </si>
  <si>
    <t>Periode 23 Mar s/d 22 Sept'17</t>
  </si>
  <si>
    <t>(Byr Tgl 17 Mar'17)</t>
  </si>
  <si>
    <t>9 Feb'17</t>
  </si>
  <si>
    <t>( Byr Tgl. 20 Mar'17)</t>
  </si>
  <si>
    <t>6 Mar'17</t>
  </si>
  <si>
    <t>E14-4</t>
  </si>
  <si>
    <t>Periode 27 Mar s/d 26 Sep'17</t>
  </si>
  <si>
    <t>Periode 28 Mar s/d 27 Sept'17</t>
  </si>
  <si>
    <t>29 Mar'17</t>
  </si>
  <si>
    <t>037/HS/R/III/2017</t>
  </si>
  <si>
    <t>27 Mar s/d 26 Sept'17</t>
  </si>
  <si>
    <t>038/HS/R/III/2017</t>
  </si>
  <si>
    <t>28 Mar s/d 27 Sept'17</t>
  </si>
  <si>
    <t>039/HS/R/III/2017</t>
  </si>
  <si>
    <t>E12-4</t>
  </si>
  <si>
    <t>29 Mar s/d 28 Apr'17</t>
  </si>
  <si>
    <t>31 Mar'17</t>
  </si>
  <si>
    <t>040/HS/R/III/2017</t>
  </si>
  <si>
    <t>E5-4</t>
  </si>
  <si>
    <t>31 Mar'17 s/d 30 Mar'18</t>
  </si>
  <si>
    <t>041/HS/R/III/2017</t>
  </si>
  <si>
    <t>E11-9</t>
  </si>
  <si>
    <t>31 Mar s/d 30 Apr'17</t>
  </si>
  <si>
    <t>Periode 31 Mar s/d 30 Apr'17</t>
  </si>
  <si>
    <t>Periode 31 Mar'17 s/d 30 Mar'18</t>
  </si>
  <si>
    <t>Periode 29 Mar s/d 28 Apr'17</t>
  </si>
  <si>
    <t>TAHUN : 2017</t>
  </si>
  <si>
    <t>24/3</t>
  </si>
  <si>
    <t>(Byr Tgl 24 Mar'17)</t>
  </si>
  <si>
    <t>(Byr Tgl 23 Mar'17)</t>
  </si>
  <si>
    <t>(Byr Tgl. 27 Mar'17)</t>
  </si>
  <si>
    <t>(Byr Tgl 22 Mar'17)</t>
  </si>
  <si>
    <t>(Byr Tgl 31 Mar 2017)</t>
  </si>
  <si>
    <t>APRIL 2017</t>
  </si>
  <si>
    <t>3 Apr'17</t>
  </si>
  <si>
    <t>001/HS/R/IV/2017</t>
  </si>
  <si>
    <t>E12-10</t>
  </si>
  <si>
    <t>01 Apr s/d 30 Jun'17</t>
  </si>
  <si>
    <t>002/HS/R/IV/2017</t>
  </si>
  <si>
    <t>E11-15</t>
  </si>
  <si>
    <t>01 Apr s/d 30 Sept'17</t>
  </si>
  <si>
    <t>003/HS/R/IV/2017</t>
  </si>
  <si>
    <t>01 Apr s/d 30 Apr'17</t>
  </si>
  <si>
    <t>004/HS/R/IV/2017</t>
  </si>
  <si>
    <t>005/HS/R/IV/2017</t>
  </si>
  <si>
    <t>E9-2</t>
  </si>
  <si>
    <t>03 Apr s/d 02 Mei'17</t>
  </si>
  <si>
    <t>006/HS/R/IV/2017</t>
  </si>
  <si>
    <t>E12-5</t>
  </si>
  <si>
    <t>007/HS/R/IV/2017</t>
  </si>
  <si>
    <t>PT. Hitachi Metals Indonesia</t>
  </si>
  <si>
    <t>E6-3</t>
  </si>
  <si>
    <t>01 Apr'17 s/d 31 Mar'18</t>
  </si>
  <si>
    <t>4 Apr'17</t>
  </si>
  <si>
    <t>008/HS/R/IV/2017</t>
  </si>
  <si>
    <t>E6-5</t>
  </si>
  <si>
    <t>04 Apr s/d 03 Mei'17</t>
  </si>
  <si>
    <t>009/HS/R/IV/2017</t>
  </si>
  <si>
    <t>04 Apr s/d 18 Apr'17</t>
  </si>
  <si>
    <t>010/HS/R/IV/2017</t>
  </si>
  <si>
    <t>011/HS/R/IV/2017</t>
  </si>
  <si>
    <t>E9-1</t>
  </si>
  <si>
    <t>012/HS/R/IV/2017</t>
  </si>
  <si>
    <t>E9-3</t>
  </si>
  <si>
    <t>013/HS/R/IV/2017</t>
  </si>
  <si>
    <t>E9-5</t>
  </si>
  <si>
    <t>014/HS/R/IV/2017</t>
  </si>
  <si>
    <t>E9-10</t>
  </si>
  <si>
    <t>015/HS/R/IV/2017</t>
  </si>
  <si>
    <t>E9-12</t>
  </si>
  <si>
    <t>016/HS/R/IV/2017</t>
  </si>
  <si>
    <t>E9-12A</t>
  </si>
  <si>
    <t>APR 2017</t>
  </si>
  <si>
    <t>APR'17</t>
  </si>
  <si>
    <t>Periode 01 Apr s/d 30 Jun'17</t>
  </si>
  <si>
    <t>Periode 01 Apr s/d 30 Sept'17</t>
  </si>
  <si>
    <t>Periode 01 Apr s/d 30 Apr'17</t>
  </si>
  <si>
    <t>Periode 03 Apr s/d 02 Mei'17</t>
  </si>
  <si>
    <t>Periode 01 Apr'17 s/d 31 Mar'18</t>
  </si>
  <si>
    <t>Periode 04 Apr s/d 03 Mei'17</t>
  </si>
  <si>
    <t>Periode 04 Apr s/d 18 Apr'17</t>
  </si>
  <si>
    <t>Sub Total Apr 2017</t>
  </si>
  <si>
    <t>Sub Total April'17</t>
  </si>
  <si>
    <t xml:space="preserve">E6-12A </t>
  </si>
  <si>
    <t xml:space="preserve">PT. KRNG Indonesia </t>
  </si>
  <si>
    <t>017/HS/R/IV/2017</t>
  </si>
  <si>
    <t>E14-15</t>
  </si>
  <si>
    <t>018/HS/R/IV/2017</t>
  </si>
  <si>
    <t>01 Apr s/d 15 Apr'17</t>
  </si>
  <si>
    <t>5 Apr'17</t>
  </si>
  <si>
    <t>019/HS/R/IV/2017</t>
  </si>
  <si>
    <t>E8-2</t>
  </si>
  <si>
    <t>05 Apr s/d 04 Mei'17</t>
  </si>
  <si>
    <t>6 Apr'17</t>
  </si>
  <si>
    <t>020/HS/R/IV/2017</t>
  </si>
  <si>
    <t>06 Apr s/d 05 Mei'17</t>
  </si>
  <si>
    <t>021/HS/R/IV/2017</t>
  </si>
  <si>
    <t>022/HS/R/IV/2017</t>
  </si>
  <si>
    <t>E12-9</t>
  </si>
  <si>
    <t>023/HS/R/IV/2017</t>
  </si>
  <si>
    <t>E14-24</t>
  </si>
  <si>
    <t>31/3</t>
  </si>
  <si>
    <t xml:space="preserve"> Periode 06 Apr s/d 05 Mei'17</t>
  </si>
  <si>
    <t>Periode 05 Apr s/d 04 Mei'17</t>
  </si>
  <si>
    <t>Periode 01 Apr s/d 15 Apr'17</t>
  </si>
  <si>
    <t>(Byr Tgl 05 Apr'17)</t>
  </si>
  <si>
    <t>(Byr Tgl 31 Mar'17)</t>
  </si>
  <si>
    <t xml:space="preserve">(Byr Tgl. 31 Mar'17) </t>
  </si>
  <si>
    <t>(Byr Tgl. 29 Mar'17)</t>
  </si>
  <si>
    <t>10 Apr'17</t>
  </si>
  <si>
    <t>024/HS/R/IV/2017</t>
  </si>
  <si>
    <t>Donald R. Schlanker</t>
  </si>
  <si>
    <t>E9-31</t>
  </si>
  <si>
    <t>10 Apr s/d 09 Mei'17</t>
  </si>
  <si>
    <t>EP2C Energy Singapore PTE Ltd.</t>
  </si>
  <si>
    <t>E4-6</t>
  </si>
  <si>
    <t>Periode 10 Apr s/d 09 Mei'17</t>
  </si>
  <si>
    <t>Donald R Schlanker</t>
  </si>
  <si>
    <t xml:space="preserve"> Periode 10 Apr s/d 09 Mei'17</t>
  </si>
  <si>
    <t>11 Apr'17</t>
  </si>
  <si>
    <t>026/HS/R/IV/2017</t>
  </si>
  <si>
    <t>E2-14</t>
  </si>
  <si>
    <t>11 Apr s/d 10 Mei'17</t>
  </si>
  <si>
    <t>Periode 11 Apr s/d 10 Mei'17</t>
  </si>
  <si>
    <t>027/HS/R/IV/2017</t>
  </si>
  <si>
    <t>Na Seon Ha</t>
  </si>
  <si>
    <t>E14-22</t>
  </si>
  <si>
    <t>12 Apr'17</t>
  </si>
  <si>
    <t>028/HS/R/IV/2017</t>
  </si>
  <si>
    <t>E12-12</t>
  </si>
  <si>
    <t>12 Apr s/d 11 Sept'17</t>
  </si>
  <si>
    <t>Update : 13 April 2017</t>
  </si>
  <si>
    <t>Periode 12 Apr s/d 11 Sept'17</t>
  </si>
  <si>
    <t>11/4</t>
  </si>
  <si>
    <t>12/4</t>
  </si>
  <si>
    <t>10/4</t>
  </si>
  <si>
    <t>4/4</t>
  </si>
  <si>
    <t>(Byr Tgl. 11 Apr'17)</t>
  </si>
  <si>
    <t>(Byr Tgl 12 Apr'17)</t>
  </si>
  <si>
    <t>(Byr Tgl 11 Apr'17)</t>
  </si>
  <si>
    <t>(Byr Tgl 10 Apr'17)</t>
  </si>
  <si>
    <t>BUT Black &amp; Veatch</t>
  </si>
  <si>
    <t>TAHUN : 2015-2017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</si>
</sst>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8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4" fontId="8" fillId="0" borderId="12" xfId="1" applyNumberFormat="1" applyFont="1" applyBorder="1"/>
    <xf numFmtId="164" fontId="25" fillId="0" borderId="4" xfId="1" applyNumberFormat="1" applyFont="1" applyBorder="1"/>
    <xf numFmtId="164" fontId="7" fillId="0" borderId="14" xfId="1" applyNumberFormat="1" applyFont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42"/>
  <sheetViews>
    <sheetView topLeftCell="F67" workbookViewId="0">
      <selection activeCell="O10" sqref="O10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553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1" t="s">
        <v>9</v>
      </c>
      <c r="H5" s="102"/>
      <c r="I5" s="102"/>
      <c r="J5" s="102"/>
      <c r="K5" s="102"/>
      <c r="L5" s="103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4" t="s">
        <v>298</v>
      </c>
      <c r="C8" s="105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302</v>
      </c>
      <c r="C9" s="11" t="s">
        <v>303</v>
      </c>
      <c r="D9" s="46" t="s">
        <v>69</v>
      </c>
      <c r="E9" s="45" t="s">
        <v>304</v>
      </c>
      <c r="F9" s="45" t="s">
        <v>305</v>
      </c>
      <c r="G9" s="23">
        <v>74114700</v>
      </c>
      <c r="H9" s="31">
        <v>0</v>
      </c>
      <c r="I9" s="31">
        <v>0</v>
      </c>
      <c r="J9" s="31">
        <v>0</v>
      </c>
      <c r="K9" s="31">
        <f t="shared" ref="K9" si="0">+G9*10%</f>
        <v>7411470</v>
      </c>
      <c r="L9" s="31">
        <f t="shared" ref="L9" si="1">-G9*10%</f>
        <v>-7411470</v>
      </c>
      <c r="M9" s="23">
        <f t="shared" ref="M9" si="2">SUM(G9:L9)</f>
        <v>74114700</v>
      </c>
      <c r="N9" s="31">
        <f>74114700-7411470</f>
        <v>66703230</v>
      </c>
      <c r="O9" s="23">
        <f t="shared" ref="O9" si="3">+M9-N9</f>
        <v>7411470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 t="shared" ref="A10:A11" si="4">+A9+1</f>
        <v>2</v>
      </c>
      <c r="B10" s="11" t="s">
        <v>302</v>
      </c>
      <c r="C10" s="11" t="s">
        <v>306</v>
      </c>
      <c r="D10" s="46" t="s">
        <v>69</v>
      </c>
      <c r="E10" s="45" t="s">
        <v>307</v>
      </c>
      <c r="F10" s="45" t="s">
        <v>305</v>
      </c>
      <c r="G10" s="23">
        <v>66102300</v>
      </c>
      <c r="H10" s="31">
        <v>0</v>
      </c>
      <c r="I10" s="31">
        <v>0</v>
      </c>
      <c r="J10" s="31">
        <v>0</v>
      </c>
      <c r="K10" s="31">
        <f t="shared" ref="K10" si="5">+G10*10%</f>
        <v>6610230</v>
      </c>
      <c r="L10" s="31">
        <f t="shared" ref="L10" si="6">-G10*10%</f>
        <v>-6610230</v>
      </c>
      <c r="M10" s="23">
        <f t="shared" ref="M10" si="7">SUM(G10:L10)</f>
        <v>66102300</v>
      </c>
      <c r="N10" s="31">
        <f>66102300-6610230</f>
        <v>59492070</v>
      </c>
      <c r="O10" s="23">
        <f t="shared" ref="O10" si="8">+M10-N10</f>
        <v>6610230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 t="shared" si="4"/>
        <v>3</v>
      </c>
      <c r="B11" s="11" t="s">
        <v>302</v>
      </c>
      <c r="C11" s="11" t="s">
        <v>308</v>
      </c>
      <c r="D11" s="46" t="s">
        <v>69</v>
      </c>
      <c r="E11" s="45" t="s">
        <v>309</v>
      </c>
      <c r="F11" s="45" t="s">
        <v>305</v>
      </c>
      <c r="G11" s="23">
        <v>66102300</v>
      </c>
      <c r="H11" s="31">
        <v>0</v>
      </c>
      <c r="I11" s="31">
        <v>0</v>
      </c>
      <c r="J11" s="31">
        <v>0</v>
      </c>
      <c r="K11" s="31">
        <f t="shared" ref="K11" si="9">+G11*10%</f>
        <v>6610230</v>
      </c>
      <c r="L11" s="31">
        <f t="shared" ref="L11" si="10">-G11*10%</f>
        <v>-6610230</v>
      </c>
      <c r="M11" s="23">
        <f t="shared" ref="M11" si="11">SUM(G11:L11)</f>
        <v>66102300</v>
      </c>
      <c r="N11" s="31">
        <f>66102300-6610230</f>
        <v>59492070</v>
      </c>
      <c r="O11" s="23">
        <f t="shared" ref="O11" si="12">+M11-N11</f>
        <v>6610230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>+A11+1</f>
        <v>4</v>
      </c>
      <c r="B12" s="11" t="s">
        <v>360</v>
      </c>
      <c r="C12" s="11" t="s">
        <v>361</v>
      </c>
      <c r="D12" s="46" t="s">
        <v>69</v>
      </c>
      <c r="E12" s="45" t="s">
        <v>357</v>
      </c>
      <c r="F12" s="45" t="s">
        <v>362</v>
      </c>
      <c r="G12" s="23">
        <v>58068150</v>
      </c>
      <c r="H12" s="31">
        <v>0</v>
      </c>
      <c r="I12" s="31">
        <v>0</v>
      </c>
      <c r="J12" s="31">
        <v>0</v>
      </c>
      <c r="K12" s="31">
        <f t="shared" ref="K12:K21" si="13">+G12*10%</f>
        <v>5806815</v>
      </c>
      <c r="L12" s="31">
        <f t="shared" ref="L12:L21" si="14">-G12*10%</f>
        <v>-5806815</v>
      </c>
      <c r="M12" s="23">
        <f t="shared" ref="M12:M21" si="15">SUM(G12:L12)</f>
        <v>58068150</v>
      </c>
      <c r="N12" s="31">
        <v>52261335</v>
      </c>
      <c r="O12" s="23">
        <f t="shared" ref="O12:O21" si="16">+M12-N12</f>
        <v>5806815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5</v>
      </c>
      <c r="B13" s="11" t="s">
        <v>364</v>
      </c>
      <c r="C13" s="11" t="s">
        <v>365</v>
      </c>
      <c r="D13" s="46" t="s">
        <v>63</v>
      </c>
      <c r="E13" s="45" t="s">
        <v>366</v>
      </c>
      <c r="F13" s="45" t="s">
        <v>367</v>
      </c>
      <c r="G13" s="23">
        <v>37043475</v>
      </c>
      <c r="H13" s="31">
        <v>0</v>
      </c>
      <c r="I13" s="31">
        <v>0</v>
      </c>
      <c r="J13" s="31">
        <v>0</v>
      </c>
      <c r="K13" s="31">
        <f t="shared" si="13"/>
        <v>3704347.5</v>
      </c>
      <c r="L13" s="31">
        <f t="shared" si="14"/>
        <v>-3704347.5</v>
      </c>
      <c r="M13" s="23">
        <f t="shared" si="15"/>
        <v>37043475</v>
      </c>
      <c r="N13" s="16">
        <v>0</v>
      </c>
      <c r="O13" s="23">
        <f t="shared" si="16"/>
        <v>37043475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>+A13+1</f>
        <v>6</v>
      </c>
      <c r="B14" s="11" t="s">
        <v>371</v>
      </c>
      <c r="C14" s="11" t="s">
        <v>370</v>
      </c>
      <c r="D14" s="46" t="s">
        <v>69</v>
      </c>
      <c r="E14" s="45" t="s">
        <v>372</v>
      </c>
      <c r="F14" s="45" t="s">
        <v>373</v>
      </c>
      <c r="G14" s="23">
        <v>74086950</v>
      </c>
      <c r="H14" s="31">
        <v>0</v>
      </c>
      <c r="I14" s="31">
        <v>4000000</v>
      </c>
      <c r="J14" s="31">
        <v>0</v>
      </c>
      <c r="K14" s="31">
        <f t="shared" si="13"/>
        <v>7408695</v>
      </c>
      <c r="L14" s="31">
        <f t="shared" si="14"/>
        <v>-7408695</v>
      </c>
      <c r="M14" s="23">
        <f t="shared" si="15"/>
        <v>78086950</v>
      </c>
      <c r="N14" s="31">
        <f>78086950-7408695-4000000+4000000</f>
        <v>70678255</v>
      </c>
      <c r="O14" s="23">
        <f t="shared" si="16"/>
        <v>7408695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7</v>
      </c>
      <c r="B15" s="11" t="s">
        <v>371</v>
      </c>
      <c r="C15" s="11" t="s">
        <v>385</v>
      </c>
      <c r="D15" s="46" t="s">
        <v>386</v>
      </c>
      <c r="E15" s="45" t="s">
        <v>387</v>
      </c>
      <c r="F15" s="45" t="s">
        <v>388</v>
      </c>
      <c r="G15" s="23">
        <v>77974650</v>
      </c>
      <c r="H15" s="31">
        <v>0</v>
      </c>
      <c r="I15" s="31">
        <v>4000000</v>
      </c>
      <c r="J15" s="31">
        <v>0</v>
      </c>
      <c r="K15" s="31">
        <f t="shared" si="13"/>
        <v>7797465</v>
      </c>
      <c r="L15" s="31">
        <f t="shared" si="14"/>
        <v>-7797465</v>
      </c>
      <c r="M15" s="23">
        <f t="shared" si="15"/>
        <v>81974650</v>
      </c>
      <c r="N15" s="31">
        <v>77974650</v>
      </c>
      <c r="O15" s="23">
        <f t="shared" si="16"/>
        <v>4000000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>+A15+1</f>
        <v>8</v>
      </c>
      <c r="B16" s="11" t="s">
        <v>397</v>
      </c>
      <c r="C16" s="11" t="s">
        <v>398</v>
      </c>
      <c r="D16" s="46" t="s">
        <v>63</v>
      </c>
      <c r="E16" s="45" t="s">
        <v>399</v>
      </c>
      <c r="F16" s="45" t="s">
        <v>400</v>
      </c>
      <c r="G16" s="23">
        <v>36987975</v>
      </c>
      <c r="H16" s="31">
        <v>0</v>
      </c>
      <c r="I16" s="31">
        <v>0</v>
      </c>
      <c r="J16" s="31">
        <v>0</v>
      </c>
      <c r="K16" s="31">
        <f t="shared" si="13"/>
        <v>3698797.5</v>
      </c>
      <c r="L16" s="31">
        <f t="shared" si="14"/>
        <v>-3698797.5</v>
      </c>
      <c r="M16" s="23">
        <f t="shared" si="15"/>
        <v>36987975</v>
      </c>
      <c r="N16" s="16">
        <v>0</v>
      </c>
      <c r="O16" s="23">
        <f t="shared" si="16"/>
        <v>36987975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ref="A17:A21" si="17">+A16+1</f>
        <v>9</v>
      </c>
      <c r="B17" s="11" t="s">
        <v>397</v>
      </c>
      <c r="C17" s="11" t="s">
        <v>401</v>
      </c>
      <c r="D17" s="46" t="s">
        <v>63</v>
      </c>
      <c r="E17" s="45" t="s">
        <v>402</v>
      </c>
      <c r="F17" s="45" t="s">
        <v>400</v>
      </c>
      <c r="G17" s="23">
        <v>32989275</v>
      </c>
      <c r="H17" s="31">
        <v>0</v>
      </c>
      <c r="I17" s="31">
        <v>0</v>
      </c>
      <c r="J17" s="31">
        <v>0</v>
      </c>
      <c r="K17" s="31">
        <f t="shared" si="13"/>
        <v>3298927.5</v>
      </c>
      <c r="L17" s="31">
        <f t="shared" si="14"/>
        <v>-3298927.5</v>
      </c>
      <c r="M17" s="23">
        <f t="shared" si="15"/>
        <v>32989275</v>
      </c>
      <c r="N17" s="16">
        <v>0</v>
      </c>
      <c r="O17" s="23">
        <f t="shared" si="16"/>
        <v>32989275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17"/>
        <v>10</v>
      </c>
      <c r="B18" s="11" t="s">
        <v>397</v>
      </c>
      <c r="C18" s="11" t="s">
        <v>403</v>
      </c>
      <c r="D18" s="46" t="s">
        <v>63</v>
      </c>
      <c r="E18" s="45" t="s">
        <v>404</v>
      </c>
      <c r="F18" s="45" t="s">
        <v>400</v>
      </c>
      <c r="G18" s="23">
        <v>32989275</v>
      </c>
      <c r="H18" s="31">
        <v>0</v>
      </c>
      <c r="I18" s="31">
        <v>0</v>
      </c>
      <c r="J18" s="31">
        <v>0</v>
      </c>
      <c r="K18" s="31">
        <f t="shared" si="13"/>
        <v>3298927.5</v>
      </c>
      <c r="L18" s="31">
        <f t="shared" si="14"/>
        <v>-3298927.5</v>
      </c>
      <c r="M18" s="23">
        <f t="shared" si="15"/>
        <v>32989275</v>
      </c>
      <c r="N18" s="16">
        <v>0</v>
      </c>
      <c r="O18" s="23">
        <f t="shared" si="16"/>
        <v>32989275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11</v>
      </c>
      <c r="B19" s="11" t="s">
        <v>410</v>
      </c>
      <c r="C19" s="11" t="s">
        <v>412</v>
      </c>
      <c r="D19" s="46" t="s">
        <v>30</v>
      </c>
      <c r="E19" s="45" t="s">
        <v>413</v>
      </c>
      <c r="F19" s="45" t="s">
        <v>414</v>
      </c>
      <c r="G19" s="23">
        <v>27990900</v>
      </c>
      <c r="H19" s="31">
        <v>0</v>
      </c>
      <c r="I19" s="31">
        <v>0</v>
      </c>
      <c r="J19" s="31">
        <v>0</v>
      </c>
      <c r="K19" s="31">
        <f t="shared" si="13"/>
        <v>2799090</v>
      </c>
      <c r="L19" s="31">
        <f t="shared" si="14"/>
        <v>-2799090</v>
      </c>
      <c r="M19" s="23">
        <f t="shared" si="15"/>
        <v>27990900</v>
      </c>
      <c r="N19" s="16">
        <v>0</v>
      </c>
      <c r="O19" s="23">
        <f t="shared" si="16"/>
        <v>27990900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17"/>
        <v>12</v>
      </c>
      <c r="B20" s="11" t="s">
        <v>410</v>
      </c>
      <c r="C20" s="11" t="s">
        <v>415</v>
      </c>
      <c r="D20" s="46" t="s">
        <v>43</v>
      </c>
      <c r="E20" s="45" t="s">
        <v>416</v>
      </c>
      <c r="F20" s="45" t="s">
        <v>417</v>
      </c>
      <c r="G20" s="23">
        <v>139954500</v>
      </c>
      <c r="H20" s="31">
        <v>0</v>
      </c>
      <c r="I20" s="31">
        <v>0</v>
      </c>
      <c r="J20" s="31">
        <v>0</v>
      </c>
      <c r="K20" s="31">
        <f t="shared" si="13"/>
        <v>13995450</v>
      </c>
      <c r="L20" s="31">
        <f t="shared" si="14"/>
        <v>-13995450</v>
      </c>
      <c r="M20" s="23">
        <f t="shared" si="15"/>
        <v>139954500</v>
      </c>
      <c r="N20" s="16">
        <v>0</v>
      </c>
      <c r="O20" s="23">
        <f t="shared" si="16"/>
        <v>139954500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7.25" thickBot="1">
      <c r="A21" s="11">
        <f t="shared" si="17"/>
        <v>13</v>
      </c>
      <c r="B21" s="11" t="s">
        <v>410</v>
      </c>
      <c r="C21" s="11" t="s">
        <v>418</v>
      </c>
      <c r="D21" s="46" t="s">
        <v>43</v>
      </c>
      <c r="E21" s="45" t="s">
        <v>419</v>
      </c>
      <c r="F21" s="45" t="s">
        <v>417</v>
      </c>
      <c r="G21" s="23">
        <v>139954500</v>
      </c>
      <c r="H21" s="31">
        <v>0</v>
      </c>
      <c r="I21" s="31">
        <v>0</v>
      </c>
      <c r="J21" s="31">
        <v>0</v>
      </c>
      <c r="K21" s="31">
        <f t="shared" si="13"/>
        <v>13995450</v>
      </c>
      <c r="L21" s="31">
        <f t="shared" si="14"/>
        <v>-13995450</v>
      </c>
      <c r="M21" s="23">
        <f t="shared" si="15"/>
        <v>139954500</v>
      </c>
      <c r="N21" s="16">
        <v>0</v>
      </c>
      <c r="O21" s="23">
        <f t="shared" si="16"/>
        <v>139954500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8.75" thickTop="1" thickBot="1">
      <c r="A22" s="11"/>
      <c r="B22" s="11"/>
      <c r="C22" s="11"/>
      <c r="D22" s="46"/>
      <c r="E22" s="45"/>
      <c r="F22" s="17" t="s">
        <v>320</v>
      </c>
      <c r="G22" s="49">
        <f t="shared" ref="G22:O22" si="18">SUM(G9:G21)</f>
        <v>864358950</v>
      </c>
      <c r="H22" s="49">
        <f t="shared" si="18"/>
        <v>0</v>
      </c>
      <c r="I22" s="49">
        <f t="shared" si="18"/>
        <v>8000000</v>
      </c>
      <c r="J22" s="49">
        <f t="shared" si="18"/>
        <v>0</v>
      </c>
      <c r="K22" s="49">
        <f t="shared" si="18"/>
        <v>86435895</v>
      </c>
      <c r="L22" s="49">
        <f t="shared" si="18"/>
        <v>-86435895</v>
      </c>
      <c r="M22" s="49">
        <f t="shared" si="18"/>
        <v>872358950</v>
      </c>
      <c r="N22" s="49">
        <f t="shared" si="18"/>
        <v>386601610</v>
      </c>
      <c r="O22" s="49">
        <f t="shared" si="18"/>
        <v>485757340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8" thickTop="1">
      <c r="A23" s="11"/>
      <c r="B23" s="104" t="s">
        <v>425</v>
      </c>
      <c r="C23" s="105"/>
      <c r="D23" s="46"/>
      <c r="E23" s="45"/>
      <c r="F23" s="45"/>
      <c r="G23" s="23"/>
      <c r="H23" s="31"/>
      <c r="I23" s="31"/>
      <c r="J23" s="31"/>
      <c r="K23" s="31"/>
      <c r="L23" s="31"/>
      <c r="M23" s="23"/>
      <c r="N23" s="16"/>
      <c r="O23" s="23"/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v>1</v>
      </c>
      <c r="B24" s="11" t="s">
        <v>426</v>
      </c>
      <c r="C24" s="11" t="s">
        <v>430</v>
      </c>
      <c r="D24" s="46" t="s">
        <v>47</v>
      </c>
      <c r="E24" s="45" t="s">
        <v>431</v>
      </c>
      <c r="F24" s="45" t="s">
        <v>432</v>
      </c>
      <c r="G24" s="23">
        <v>18695600</v>
      </c>
      <c r="H24" s="31">
        <v>0</v>
      </c>
      <c r="I24" s="31">
        <v>0</v>
      </c>
      <c r="J24" s="31">
        <v>0</v>
      </c>
      <c r="K24" s="31">
        <f t="shared" ref="K24:K27" si="19">+G24*10%</f>
        <v>1869560</v>
      </c>
      <c r="L24" s="31">
        <f t="shared" ref="L24:L27" si="20">-G24*10%</f>
        <v>-1869560</v>
      </c>
      <c r="M24" s="23">
        <f t="shared" ref="M24:M27" si="21">SUM(G24:L24)</f>
        <v>18695600</v>
      </c>
      <c r="N24" s="16">
        <v>0</v>
      </c>
      <c r="O24" s="23">
        <f t="shared" ref="O24:O43" si="22">+M24-N24</f>
        <v>18695600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" si="23">+A24+1</f>
        <v>2</v>
      </c>
      <c r="B25" s="11" t="s">
        <v>426</v>
      </c>
      <c r="C25" s="11" t="s">
        <v>433</v>
      </c>
      <c r="D25" s="46" t="s">
        <v>69</v>
      </c>
      <c r="E25" s="45" t="s">
        <v>434</v>
      </c>
      <c r="F25" s="45" t="s">
        <v>435</v>
      </c>
      <c r="G25" s="23">
        <v>66077550</v>
      </c>
      <c r="H25" s="31">
        <v>0</v>
      </c>
      <c r="I25" s="31">
        <v>0</v>
      </c>
      <c r="J25" s="31">
        <v>0</v>
      </c>
      <c r="K25" s="31">
        <f t="shared" si="19"/>
        <v>6607755</v>
      </c>
      <c r="L25" s="31">
        <f t="shared" si="20"/>
        <v>-6607755</v>
      </c>
      <c r="M25" s="23">
        <f t="shared" si="21"/>
        <v>66077550</v>
      </c>
      <c r="N25" s="16">
        <v>0</v>
      </c>
      <c r="O25" s="23">
        <f t="shared" si="22"/>
        <v>66077550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3</v>
      </c>
      <c r="B26" s="11" t="s">
        <v>426</v>
      </c>
      <c r="C26" s="11" t="s">
        <v>438</v>
      </c>
      <c r="D26" s="46" t="s">
        <v>31</v>
      </c>
      <c r="E26" s="45" t="s">
        <v>314</v>
      </c>
      <c r="F26" s="45" t="s">
        <v>437</v>
      </c>
      <c r="G26" s="23">
        <v>10688800</v>
      </c>
      <c r="H26" s="31">
        <v>0</v>
      </c>
      <c r="I26" s="31">
        <v>0</v>
      </c>
      <c r="J26" s="31">
        <v>0</v>
      </c>
      <c r="K26" s="31">
        <f t="shared" si="19"/>
        <v>1068880</v>
      </c>
      <c r="L26" s="31">
        <f t="shared" si="20"/>
        <v>-1068880</v>
      </c>
      <c r="M26" s="23">
        <f t="shared" si="21"/>
        <v>10688800</v>
      </c>
      <c r="N26" s="16">
        <v>0</v>
      </c>
      <c r="O26" s="23">
        <f t="shared" si="22"/>
        <v>10688800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ref="A27:A31" si="24">+A26+1</f>
        <v>4</v>
      </c>
      <c r="B27" s="11" t="s">
        <v>453</v>
      </c>
      <c r="C27" s="11" t="s">
        <v>454</v>
      </c>
      <c r="D27" s="46" t="s">
        <v>63</v>
      </c>
      <c r="E27" s="45" t="s">
        <v>450</v>
      </c>
      <c r="F27" s="45" t="s">
        <v>455</v>
      </c>
      <c r="G27" s="23">
        <v>37076775</v>
      </c>
      <c r="H27" s="31">
        <v>0</v>
      </c>
      <c r="I27" s="31">
        <v>4000000</v>
      </c>
      <c r="J27" s="31">
        <v>0</v>
      </c>
      <c r="K27" s="31">
        <f t="shared" si="19"/>
        <v>3707677.5</v>
      </c>
      <c r="L27" s="31">
        <f t="shared" si="20"/>
        <v>-3707677.5</v>
      </c>
      <c r="M27" s="23">
        <f t="shared" si="21"/>
        <v>41076775</v>
      </c>
      <c r="N27" s="16">
        <v>0</v>
      </c>
      <c r="O27" s="23">
        <f t="shared" si="22"/>
        <v>41076775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4"/>
        <v>5</v>
      </c>
      <c r="B28" s="11" t="s">
        <v>458</v>
      </c>
      <c r="C28" s="11" t="s">
        <v>456</v>
      </c>
      <c r="D28" s="46" t="s">
        <v>63</v>
      </c>
      <c r="E28" s="45" t="s">
        <v>449</v>
      </c>
      <c r="F28" s="45" t="s">
        <v>457</v>
      </c>
      <c r="G28" s="23">
        <v>37076775</v>
      </c>
      <c r="H28" s="31">
        <v>0</v>
      </c>
      <c r="I28" s="31">
        <v>0</v>
      </c>
      <c r="J28" s="31">
        <v>0</v>
      </c>
      <c r="K28" s="31">
        <f t="shared" ref="K28:K43" si="25">+G28*10%</f>
        <v>3707677.5</v>
      </c>
      <c r="L28" s="31">
        <f t="shared" ref="L28:L43" si="26">-G28*10%</f>
        <v>-3707677.5</v>
      </c>
      <c r="M28" s="23">
        <f t="shared" ref="M28:M43" si="27">SUM(G28:L28)</f>
        <v>37076775</v>
      </c>
      <c r="N28" s="16">
        <v>0</v>
      </c>
      <c r="O28" s="23">
        <f t="shared" si="22"/>
        <v>37076775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6</v>
      </c>
      <c r="B29" s="11" t="s">
        <v>458</v>
      </c>
      <c r="C29" s="11" t="s">
        <v>460</v>
      </c>
      <c r="D29" s="46" t="s">
        <v>30</v>
      </c>
      <c r="E29" s="45" t="s">
        <v>451</v>
      </c>
      <c r="F29" s="45" t="s">
        <v>461</v>
      </c>
      <c r="G29" s="23">
        <v>40083000</v>
      </c>
      <c r="H29" s="31">
        <v>0</v>
      </c>
      <c r="I29" s="31">
        <v>0</v>
      </c>
      <c r="J29" s="31">
        <v>0</v>
      </c>
      <c r="K29" s="31">
        <f t="shared" si="25"/>
        <v>4008300</v>
      </c>
      <c r="L29" s="31">
        <f t="shared" si="26"/>
        <v>-4008300</v>
      </c>
      <c r="M29" s="23">
        <f t="shared" si="27"/>
        <v>40083000</v>
      </c>
      <c r="N29" s="16">
        <v>0</v>
      </c>
      <c r="O29" s="23">
        <f t="shared" si="22"/>
        <v>40083000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>+A29+1</f>
        <v>7</v>
      </c>
      <c r="B30" s="11" t="s">
        <v>458</v>
      </c>
      <c r="C30" s="11" t="s">
        <v>464</v>
      </c>
      <c r="D30" s="46" t="s">
        <v>25</v>
      </c>
      <c r="E30" s="45" t="s">
        <v>32</v>
      </c>
      <c r="F30" s="45" t="s">
        <v>465</v>
      </c>
      <c r="G30" s="23">
        <v>12358925</v>
      </c>
      <c r="H30" s="31">
        <v>0</v>
      </c>
      <c r="I30" s="31">
        <v>0</v>
      </c>
      <c r="J30" s="31">
        <v>0</v>
      </c>
      <c r="K30" s="31">
        <f t="shared" si="25"/>
        <v>1235892.5</v>
      </c>
      <c r="L30" s="31">
        <f t="shared" si="26"/>
        <v>-1235892.5</v>
      </c>
      <c r="M30" s="23">
        <f t="shared" si="27"/>
        <v>12358925</v>
      </c>
      <c r="N30" s="16">
        <v>0</v>
      </c>
      <c r="O30" s="23">
        <f t="shared" si="22"/>
        <v>12358925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24"/>
        <v>8</v>
      </c>
      <c r="B31" s="11" t="s">
        <v>458</v>
      </c>
      <c r="C31" s="11" t="s">
        <v>466</v>
      </c>
      <c r="D31" s="46" t="s">
        <v>25</v>
      </c>
      <c r="E31" s="45" t="s">
        <v>33</v>
      </c>
      <c r="F31" s="45" t="s">
        <v>465</v>
      </c>
      <c r="G31" s="23">
        <v>12358925</v>
      </c>
      <c r="H31" s="31">
        <v>0</v>
      </c>
      <c r="I31" s="31">
        <v>0</v>
      </c>
      <c r="J31" s="31">
        <v>0</v>
      </c>
      <c r="K31" s="31">
        <f t="shared" si="25"/>
        <v>1235892.5</v>
      </c>
      <c r="L31" s="31">
        <f t="shared" si="26"/>
        <v>-1235892.5</v>
      </c>
      <c r="M31" s="23">
        <f t="shared" si="27"/>
        <v>12358925</v>
      </c>
      <c r="N31" s="16">
        <v>0</v>
      </c>
      <c r="O31" s="23">
        <f t="shared" si="22"/>
        <v>12358925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>+A31+1</f>
        <v>9</v>
      </c>
      <c r="B32" s="11" t="s">
        <v>468</v>
      </c>
      <c r="C32" s="11" t="s">
        <v>477</v>
      </c>
      <c r="D32" s="46" t="s">
        <v>63</v>
      </c>
      <c r="E32" s="45" t="s">
        <v>478</v>
      </c>
      <c r="F32" s="45" t="s">
        <v>479</v>
      </c>
      <c r="G32" s="23">
        <v>37076775</v>
      </c>
      <c r="H32" s="31">
        <v>0</v>
      </c>
      <c r="I32" s="31">
        <v>4000000</v>
      </c>
      <c r="J32" s="31">
        <v>0</v>
      </c>
      <c r="K32" s="31">
        <f t="shared" si="25"/>
        <v>3707677.5</v>
      </c>
      <c r="L32" s="31">
        <f t="shared" si="26"/>
        <v>-3707677.5</v>
      </c>
      <c r="M32" s="23">
        <f t="shared" si="27"/>
        <v>41076775</v>
      </c>
      <c r="N32" s="16">
        <v>0</v>
      </c>
      <c r="O32" s="23">
        <f t="shared" si="22"/>
        <v>41076775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>+A32+1</f>
        <v>10</v>
      </c>
      <c r="B33" s="11" t="s">
        <v>485</v>
      </c>
      <c r="C33" s="11" t="s">
        <v>490</v>
      </c>
      <c r="D33" s="46" t="s">
        <v>43</v>
      </c>
      <c r="E33" s="45" t="s">
        <v>491</v>
      </c>
      <c r="F33" s="45" t="s">
        <v>492</v>
      </c>
      <c r="G33" s="23">
        <v>112232400</v>
      </c>
      <c r="H33" s="31">
        <v>0</v>
      </c>
      <c r="I33" s="31">
        <v>0</v>
      </c>
      <c r="J33" s="31">
        <v>0</v>
      </c>
      <c r="K33" s="31">
        <f t="shared" si="25"/>
        <v>11223240</v>
      </c>
      <c r="L33" s="31">
        <f t="shared" si="26"/>
        <v>-11223240</v>
      </c>
      <c r="M33" s="23">
        <f t="shared" si="27"/>
        <v>112232400</v>
      </c>
      <c r="N33" s="16">
        <v>0</v>
      </c>
      <c r="O33" s="23">
        <f t="shared" si="22"/>
        <v>112232400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ref="A34:A35" si="28">+A33+1</f>
        <v>11</v>
      </c>
      <c r="B34" s="11" t="s">
        <v>493</v>
      </c>
      <c r="C34" s="11" t="s">
        <v>494</v>
      </c>
      <c r="D34" s="46" t="s">
        <v>47</v>
      </c>
      <c r="E34" s="45" t="s">
        <v>495</v>
      </c>
      <c r="F34" s="45" t="s">
        <v>496</v>
      </c>
      <c r="G34" s="23">
        <v>28043400</v>
      </c>
      <c r="H34" s="31">
        <v>0</v>
      </c>
      <c r="I34" s="31">
        <v>0</v>
      </c>
      <c r="J34" s="31">
        <v>0</v>
      </c>
      <c r="K34" s="31">
        <f t="shared" si="25"/>
        <v>2804340</v>
      </c>
      <c r="L34" s="31">
        <f t="shared" si="26"/>
        <v>-2804340</v>
      </c>
      <c r="M34" s="23">
        <f t="shared" si="27"/>
        <v>28043400</v>
      </c>
      <c r="N34" s="16">
        <v>0</v>
      </c>
      <c r="O34" s="23">
        <f t="shared" si="22"/>
        <v>28043400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28"/>
        <v>12</v>
      </c>
      <c r="B35" s="11" t="s">
        <v>493</v>
      </c>
      <c r="C35" s="11" t="s">
        <v>503</v>
      </c>
      <c r="D35" s="46" t="s">
        <v>386</v>
      </c>
      <c r="E35" s="45" t="s">
        <v>500</v>
      </c>
      <c r="F35" s="45" t="s">
        <v>504</v>
      </c>
      <c r="G35" s="23">
        <v>80566830</v>
      </c>
      <c r="H35" s="31">
        <v>0</v>
      </c>
      <c r="I35" s="31">
        <v>4000000</v>
      </c>
      <c r="J35" s="31">
        <v>0</v>
      </c>
      <c r="K35" s="31">
        <f t="shared" si="25"/>
        <v>8056683</v>
      </c>
      <c r="L35" s="31">
        <f t="shared" si="26"/>
        <v>-8056683</v>
      </c>
      <c r="M35" s="23">
        <f t="shared" si="27"/>
        <v>84566830</v>
      </c>
      <c r="N35" s="16">
        <v>0</v>
      </c>
      <c r="O35" s="23">
        <f t="shared" si="22"/>
        <v>84566830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>+A35+1</f>
        <v>13</v>
      </c>
      <c r="B36" s="11" t="s">
        <v>508</v>
      </c>
      <c r="C36" s="11" t="s">
        <v>515</v>
      </c>
      <c r="D36" s="46" t="s">
        <v>63</v>
      </c>
      <c r="E36" s="45" t="s">
        <v>516</v>
      </c>
      <c r="F36" s="45" t="s">
        <v>517</v>
      </c>
      <c r="G36" s="23">
        <v>11002200</v>
      </c>
      <c r="H36" s="31">
        <v>0</v>
      </c>
      <c r="I36" s="31">
        <v>0</v>
      </c>
      <c r="J36" s="31">
        <v>0</v>
      </c>
      <c r="K36" s="31">
        <f t="shared" si="25"/>
        <v>1100220</v>
      </c>
      <c r="L36" s="31">
        <f t="shared" si="26"/>
        <v>-1100220</v>
      </c>
      <c r="M36" s="23">
        <f t="shared" si="27"/>
        <v>11002200</v>
      </c>
      <c r="N36" s="16">
        <v>0</v>
      </c>
      <c r="O36" s="23">
        <f t="shared" si="22"/>
        <v>11002200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ref="A37:A43" si="29">+A36+1</f>
        <v>14</v>
      </c>
      <c r="B37" s="11" t="s">
        <v>508</v>
      </c>
      <c r="C37" s="11" t="s">
        <v>518</v>
      </c>
      <c r="D37" s="46" t="s">
        <v>148</v>
      </c>
      <c r="E37" s="45" t="s">
        <v>519</v>
      </c>
      <c r="F37" s="45" t="s">
        <v>520</v>
      </c>
      <c r="G37" s="23">
        <v>4667600</v>
      </c>
      <c r="H37" s="31">
        <v>0</v>
      </c>
      <c r="I37" s="31">
        <v>0</v>
      </c>
      <c r="J37" s="31">
        <v>0</v>
      </c>
      <c r="K37" s="31">
        <f t="shared" si="25"/>
        <v>466760</v>
      </c>
      <c r="L37" s="31">
        <f t="shared" si="26"/>
        <v>-466760</v>
      </c>
      <c r="M37" s="23">
        <f t="shared" si="27"/>
        <v>4667600</v>
      </c>
      <c r="N37" s="16">
        <v>0</v>
      </c>
      <c r="O37" s="23">
        <f t="shared" si="22"/>
        <v>4667600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29"/>
        <v>15</v>
      </c>
      <c r="B38" s="11" t="s">
        <v>523</v>
      </c>
      <c r="C38" s="11" t="s">
        <v>524</v>
      </c>
      <c r="D38" s="46" t="s">
        <v>69</v>
      </c>
      <c r="E38" s="45" t="s">
        <v>525</v>
      </c>
      <c r="F38" s="45" t="s">
        <v>526</v>
      </c>
      <c r="G38" s="23">
        <v>74014800</v>
      </c>
      <c r="H38" s="31">
        <v>0</v>
      </c>
      <c r="I38" s="31">
        <v>4000000</v>
      </c>
      <c r="J38" s="31">
        <v>0</v>
      </c>
      <c r="K38" s="31">
        <f t="shared" si="25"/>
        <v>7401480</v>
      </c>
      <c r="L38" s="31">
        <f t="shared" si="26"/>
        <v>-7401480</v>
      </c>
      <c r="M38" s="23">
        <f t="shared" si="27"/>
        <v>78014800</v>
      </c>
      <c r="N38" s="16">
        <v>0</v>
      </c>
      <c r="O38" s="23">
        <f t="shared" si="22"/>
        <v>78014800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29"/>
        <v>16</v>
      </c>
      <c r="B39" s="11" t="s">
        <v>535</v>
      </c>
      <c r="C39" s="11" t="s">
        <v>536</v>
      </c>
      <c r="D39" s="46" t="s">
        <v>69</v>
      </c>
      <c r="E39" s="45" t="s">
        <v>532</v>
      </c>
      <c r="F39" s="45" t="s">
        <v>537</v>
      </c>
      <c r="G39" s="23">
        <v>58011600</v>
      </c>
      <c r="H39" s="31">
        <v>0</v>
      </c>
      <c r="I39" s="31">
        <v>0</v>
      </c>
      <c r="J39" s="31">
        <v>0</v>
      </c>
      <c r="K39" s="31">
        <f t="shared" si="25"/>
        <v>5801160</v>
      </c>
      <c r="L39" s="31">
        <f t="shared" si="26"/>
        <v>-5801160</v>
      </c>
      <c r="M39" s="23">
        <f t="shared" si="27"/>
        <v>58011600</v>
      </c>
      <c r="N39" s="16">
        <v>0</v>
      </c>
      <c r="O39" s="23">
        <f t="shared" si="22"/>
        <v>58011600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29"/>
        <v>17</v>
      </c>
      <c r="B40" s="11" t="s">
        <v>535</v>
      </c>
      <c r="C40" s="11" t="s">
        <v>538</v>
      </c>
      <c r="D40" s="46" t="s">
        <v>69</v>
      </c>
      <c r="E40" s="45" t="s">
        <v>229</v>
      </c>
      <c r="F40" s="45" t="s">
        <v>539</v>
      </c>
      <c r="G40" s="23">
        <v>74014800</v>
      </c>
      <c r="H40" s="31">
        <v>0</v>
      </c>
      <c r="I40" s="31">
        <v>0</v>
      </c>
      <c r="J40" s="31">
        <v>0</v>
      </c>
      <c r="K40" s="31">
        <f t="shared" si="25"/>
        <v>7401480</v>
      </c>
      <c r="L40" s="31">
        <f t="shared" si="26"/>
        <v>-7401480</v>
      </c>
      <c r="M40" s="23">
        <f t="shared" si="27"/>
        <v>74014800</v>
      </c>
      <c r="N40" s="16">
        <v>0</v>
      </c>
      <c r="O40" s="23">
        <f t="shared" si="22"/>
        <v>74014800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29"/>
        <v>18</v>
      </c>
      <c r="B41" s="11" t="s">
        <v>535</v>
      </c>
      <c r="C41" s="11" t="s">
        <v>540</v>
      </c>
      <c r="D41" s="46" t="s">
        <v>63</v>
      </c>
      <c r="E41" s="45" t="s">
        <v>541</v>
      </c>
      <c r="F41" s="45" t="s">
        <v>542</v>
      </c>
      <c r="G41" s="23">
        <v>12335800</v>
      </c>
      <c r="H41" s="31">
        <v>0</v>
      </c>
      <c r="I41" s="31">
        <v>4000000</v>
      </c>
      <c r="J41" s="31">
        <v>0</v>
      </c>
      <c r="K41" s="31">
        <f t="shared" si="25"/>
        <v>1233580</v>
      </c>
      <c r="L41" s="31">
        <f t="shared" si="26"/>
        <v>-1233580</v>
      </c>
      <c r="M41" s="23">
        <f t="shared" si="27"/>
        <v>16335800</v>
      </c>
      <c r="N41" s="16">
        <v>0</v>
      </c>
      <c r="O41" s="23">
        <f t="shared" si="22"/>
        <v>16335800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29"/>
        <v>19</v>
      </c>
      <c r="B42" s="11" t="s">
        <v>543</v>
      </c>
      <c r="C42" s="11" t="s">
        <v>544</v>
      </c>
      <c r="D42" s="46" t="s">
        <v>43</v>
      </c>
      <c r="E42" s="45" t="s">
        <v>545</v>
      </c>
      <c r="F42" s="45" t="s">
        <v>546</v>
      </c>
      <c r="G42" s="23">
        <v>140028000</v>
      </c>
      <c r="H42" s="31">
        <v>0</v>
      </c>
      <c r="I42" s="31">
        <v>0</v>
      </c>
      <c r="J42" s="31">
        <v>0</v>
      </c>
      <c r="K42" s="31">
        <f t="shared" si="25"/>
        <v>14002800</v>
      </c>
      <c r="L42" s="31">
        <f t="shared" si="26"/>
        <v>-14002800</v>
      </c>
      <c r="M42" s="23">
        <f t="shared" si="27"/>
        <v>140028000</v>
      </c>
      <c r="N42" s="16">
        <v>0</v>
      </c>
      <c r="O42" s="23">
        <f t="shared" si="22"/>
        <v>140028000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7.25" thickBot="1">
      <c r="A43" s="11">
        <f t="shared" si="29"/>
        <v>20</v>
      </c>
      <c r="B43" s="11" t="s">
        <v>543</v>
      </c>
      <c r="C43" s="11" t="s">
        <v>547</v>
      </c>
      <c r="D43" s="46" t="s">
        <v>43</v>
      </c>
      <c r="E43" s="45" t="s">
        <v>548</v>
      </c>
      <c r="F43" s="45" t="s">
        <v>549</v>
      </c>
      <c r="G43" s="62">
        <v>11669000</v>
      </c>
      <c r="H43" s="63">
        <v>0</v>
      </c>
      <c r="I43" s="63">
        <v>0</v>
      </c>
      <c r="J43" s="63">
        <v>0</v>
      </c>
      <c r="K43" s="63">
        <f t="shared" si="25"/>
        <v>1166900</v>
      </c>
      <c r="L43" s="63">
        <f t="shared" si="26"/>
        <v>-1166900</v>
      </c>
      <c r="M43" s="62">
        <f t="shared" si="27"/>
        <v>11669000</v>
      </c>
      <c r="N43" s="64">
        <v>0</v>
      </c>
      <c r="O43" s="62">
        <f t="shared" si="22"/>
        <v>11669000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8.75" thickTop="1" thickBot="1">
      <c r="A44" s="11"/>
      <c r="B44" s="11"/>
      <c r="C44" s="11"/>
      <c r="D44" s="46"/>
      <c r="E44" s="45"/>
      <c r="F44" s="17" t="s">
        <v>439</v>
      </c>
      <c r="G44" s="49">
        <f>SUM(G24:G43)</f>
        <v>878079555</v>
      </c>
      <c r="H44" s="49">
        <f t="shared" ref="H44:O44" si="30">SUM(H24:H43)</f>
        <v>0</v>
      </c>
      <c r="I44" s="49">
        <f t="shared" si="30"/>
        <v>20000000</v>
      </c>
      <c r="J44" s="49">
        <f t="shared" si="30"/>
        <v>0</v>
      </c>
      <c r="K44" s="49">
        <f t="shared" si="30"/>
        <v>87807955.5</v>
      </c>
      <c r="L44" s="49">
        <f t="shared" si="30"/>
        <v>-87807955.5</v>
      </c>
      <c r="M44" s="49">
        <f t="shared" si="30"/>
        <v>898079555</v>
      </c>
      <c r="N44" s="49">
        <f t="shared" si="30"/>
        <v>0</v>
      </c>
      <c r="O44" s="49">
        <f t="shared" si="30"/>
        <v>898079555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8" thickTop="1">
      <c r="A45" s="11"/>
      <c r="B45" s="104" t="s">
        <v>560</v>
      </c>
      <c r="C45" s="105"/>
      <c r="D45" s="46"/>
      <c r="E45" s="45"/>
      <c r="F45" s="45"/>
      <c r="G45" s="23"/>
      <c r="H45" s="31"/>
      <c r="I45" s="31"/>
      <c r="J45" s="31"/>
      <c r="K45" s="31"/>
      <c r="L45" s="31"/>
      <c r="M45" s="23"/>
      <c r="N45" s="16"/>
      <c r="O45" s="23"/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v>1</v>
      </c>
      <c r="B46" s="11" t="s">
        <v>561</v>
      </c>
      <c r="C46" s="11" t="s">
        <v>562</v>
      </c>
      <c r="D46" s="46" t="s">
        <v>47</v>
      </c>
      <c r="E46" s="45" t="s">
        <v>563</v>
      </c>
      <c r="F46" s="45" t="s">
        <v>564</v>
      </c>
      <c r="G46" s="23">
        <v>28043400</v>
      </c>
      <c r="H46" s="31">
        <v>0</v>
      </c>
      <c r="I46" s="31">
        <v>0</v>
      </c>
      <c r="J46" s="31">
        <v>0</v>
      </c>
      <c r="K46" s="31">
        <f t="shared" ref="K46" si="31">+G46*10%</f>
        <v>2804340</v>
      </c>
      <c r="L46" s="31">
        <f t="shared" ref="L46" si="32">-G46*10%</f>
        <v>-2804340</v>
      </c>
      <c r="M46" s="23">
        <f t="shared" ref="M46" si="33">SUM(G46:L46)</f>
        <v>28043400</v>
      </c>
      <c r="N46" s="16">
        <v>0</v>
      </c>
      <c r="O46" s="23">
        <f t="shared" ref="O46" si="34">+M46-N46</f>
        <v>28043400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ref="A47:A61" si="35">+A46+1</f>
        <v>2</v>
      </c>
      <c r="B47" s="11" t="s">
        <v>561</v>
      </c>
      <c r="C47" s="11" t="s">
        <v>565</v>
      </c>
      <c r="D47" s="46" t="s">
        <v>69</v>
      </c>
      <c r="E47" s="45" t="s">
        <v>566</v>
      </c>
      <c r="F47" s="45" t="s">
        <v>567</v>
      </c>
      <c r="G47" s="23">
        <v>73948200</v>
      </c>
      <c r="H47" s="31">
        <v>0</v>
      </c>
      <c r="I47" s="31">
        <v>4000000</v>
      </c>
      <c r="J47" s="31">
        <v>0</v>
      </c>
      <c r="K47" s="31">
        <f t="shared" ref="K47" si="36">+G47*10%</f>
        <v>7394820</v>
      </c>
      <c r="L47" s="31">
        <f t="shared" ref="L47" si="37">-G47*10%</f>
        <v>-7394820</v>
      </c>
      <c r="M47" s="23">
        <f t="shared" ref="M47" si="38">SUM(G47:L47)</f>
        <v>77948200</v>
      </c>
      <c r="N47" s="16">
        <v>0</v>
      </c>
      <c r="O47" s="23">
        <f t="shared" ref="O47" si="39">+M47-N47</f>
        <v>77948200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35"/>
        <v>3</v>
      </c>
      <c r="B48" s="11" t="s">
        <v>561</v>
      </c>
      <c r="C48" s="11" t="s">
        <v>568</v>
      </c>
      <c r="D48" s="46" t="s">
        <v>31</v>
      </c>
      <c r="E48" s="45" t="s">
        <v>314</v>
      </c>
      <c r="F48" s="45" t="s">
        <v>569</v>
      </c>
      <c r="G48" s="23">
        <v>10659200</v>
      </c>
      <c r="H48" s="31">
        <v>0</v>
      </c>
      <c r="I48" s="31">
        <v>0</v>
      </c>
      <c r="J48" s="31">
        <v>0</v>
      </c>
      <c r="K48" s="31">
        <f t="shared" ref="K48" si="40">+G48*10%</f>
        <v>1065920</v>
      </c>
      <c r="L48" s="31">
        <f t="shared" ref="L48" si="41">-G48*10%</f>
        <v>-1065920</v>
      </c>
      <c r="M48" s="23">
        <f t="shared" ref="M48" si="42">SUM(G48:L48)</f>
        <v>10659200</v>
      </c>
      <c r="N48" s="16">
        <v>0</v>
      </c>
      <c r="O48" s="23">
        <f t="shared" ref="O48" si="43">+M48-N48</f>
        <v>10659200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35"/>
        <v>4</v>
      </c>
      <c r="B49" s="11" t="s">
        <v>561</v>
      </c>
      <c r="C49" s="11" t="s">
        <v>570</v>
      </c>
      <c r="D49" s="46" t="s">
        <v>36</v>
      </c>
      <c r="E49" s="45" t="s">
        <v>158</v>
      </c>
      <c r="F49" s="45" t="s">
        <v>569</v>
      </c>
      <c r="G49" s="23">
        <v>12990900</v>
      </c>
      <c r="H49" s="31">
        <v>0</v>
      </c>
      <c r="I49" s="31">
        <v>0</v>
      </c>
      <c r="J49" s="31">
        <v>0</v>
      </c>
      <c r="K49" s="31">
        <f t="shared" ref="K49:K57" si="44">+G49*10%</f>
        <v>1299090</v>
      </c>
      <c r="L49" s="31">
        <f t="shared" ref="L49:L57" si="45">-G49*10%</f>
        <v>-1299090</v>
      </c>
      <c r="M49" s="23">
        <f t="shared" ref="M49:M57" si="46">SUM(G49:L49)</f>
        <v>12990900</v>
      </c>
      <c r="N49" s="16">
        <v>0</v>
      </c>
      <c r="O49" s="23">
        <f t="shared" ref="O49:O58" si="47">+M49-N49</f>
        <v>12990900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35"/>
        <v>5</v>
      </c>
      <c r="B50" s="11" t="s">
        <v>561</v>
      </c>
      <c r="C50" s="11" t="s">
        <v>571</v>
      </c>
      <c r="D50" s="46" t="s">
        <v>63</v>
      </c>
      <c r="E50" s="45" t="s">
        <v>572</v>
      </c>
      <c r="F50" s="45" t="s">
        <v>573</v>
      </c>
      <c r="G50" s="23">
        <v>12324700</v>
      </c>
      <c r="H50" s="31">
        <v>0</v>
      </c>
      <c r="I50" s="31">
        <v>4000000</v>
      </c>
      <c r="J50" s="31">
        <v>0</v>
      </c>
      <c r="K50" s="31">
        <f t="shared" si="44"/>
        <v>1232470</v>
      </c>
      <c r="L50" s="31">
        <f t="shared" si="45"/>
        <v>-1232470</v>
      </c>
      <c r="M50" s="23">
        <f t="shared" si="46"/>
        <v>16324700</v>
      </c>
      <c r="N50" s="16">
        <v>0</v>
      </c>
      <c r="O50" s="23">
        <f t="shared" si="47"/>
        <v>16324700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35"/>
        <v>6</v>
      </c>
      <c r="B51" s="11" t="s">
        <v>561</v>
      </c>
      <c r="C51" s="11" t="s">
        <v>574</v>
      </c>
      <c r="D51" s="46" t="s">
        <v>63</v>
      </c>
      <c r="E51" s="45" t="s">
        <v>575</v>
      </c>
      <c r="F51" s="45" t="s">
        <v>573</v>
      </c>
      <c r="G51" s="23">
        <v>12324700</v>
      </c>
      <c r="H51" s="31">
        <v>0</v>
      </c>
      <c r="I51" s="31">
        <v>4000000</v>
      </c>
      <c r="J51" s="31">
        <v>0</v>
      </c>
      <c r="K51" s="31">
        <f t="shared" si="44"/>
        <v>1232470</v>
      </c>
      <c r="L51" s="31">
        <f t="shared" si="45"/>
        <v>-1232470</v>
      </c>
      <c r="M51" s="23">
        <f t="shared" si="46"/>
        <v>16324700</v>
      </c>
      <c r="N51" s="16">
        <v>0</v>
      </c>
      <c r="O51" s="23">
        <f t="shared" si="47"/>
        <v>16324700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35"/>
        <v>7</v>
      </c>
      <c r="B52" s="11" t="s">
        <v>561</v>
      </c>
      <c r="C52" s="11" t="s">
        <v>576</v>
      </c>
      <c r="D52" s="46" t="s">
        <v>577</v>
      </c>
      <c r="E52" s="45" t="s">
        <v>578</v>
      </c>
      <c r="F52" s="45" t="s">
        <v>579</v>
      </c>
      <c r="G52" s="23">
        <v>127910400</v>
      </c>
      <c r="H52" s="31">
        <v>0</v>
      </c>
      <c r="I52" s="31">
        <v>0</v>
      </c>
      <c r="J52" s="31">
        <v>0</v>
      </c>
      <c r="K52" s="31">
        <f t="shared" si="44"/>
        <v>12791040</v>
      </c>
      <c r="L52" s="31">
        <f t="shared" si="45"/>
        <v>-12791040</v>
      </c>
      <c r="M52" s="23">
        <f t="shared" si="46"/>
        <v>127910400</v>
      </c>
      <c r="N52" s="16">
        <v>0</v>
      </c>
      <c r="O52" s="23">
        <f t="shared" si="47"/>
        <v>127910400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35"/>
        <v>8</v>
      </c>
      <c r="B53" s="11" t="s">
        <v>580</v>
      </c>
      <c r="C53" s="11" t="s">
        <v>581</v>
      </c>
      <c r="D53" s="46" t="s">
        <v>62</v>
      </c>
      <c r="E53" s="45" t="s">
        <v>582</v>
      </c>
      <c r="F53" s="45" t="s">
        <v>583</v>
      </c>
      <c r="G53" s="23">
        <v>12990900</v>
      </c>
      <c r="H53" s="31">
        <v>0</v>
      </c>
      <c r="I53" s="31">
        <v>0</v>
      </c>
      <c r="J53" s="31">
        <v>0</v>
      </c>
      <c r="K53" s="31">
        <f t="shared" si="44"/>
        <v>1299090</v>
      </c>
      <c r="L53" s="31">
        <f t="shared" si="45"/>
        <v>-1299090</v>
      </c>
      <c r="M53" s="23">
        <f t="shared" si="46"/>
        <v>12990900</v>
      </c>
      <c r="N53" s="16">
        <v>0</v>
      </c>
      <c r="O53" s="23">
        <f t="shared" si="47"/>
        <v>12990900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35"/>
        <v>9</v>
      </c>
      <c r="B54" s="11" t="s">
        <v>580</v>
      </c>
      <c r="C54" s="11" t="s">
        <v>584</v>
      </c>
      <c r="D54" s="46" t="s">
        <v>282</v>
      </c>
      <c r="E54" s="45" t="s">
        <v>329</v>
      </c>
      <c r="F54" s="45" t="s">
        <v>585</v>
      </c>
      <c r="G54" s="23">
        <v>6162350</v>
      </c>
      <c r="H54" s="31">
        <v>0</v>
      </c>
      <c r="I54" s="31">
        <v>0</v>
      </c>
      <c r="J54" s="31">
        <v>0</v>
      </c>
      <c r="K54" s="31">
        <f t="shared" si="44"/>
        <v>616235</v>
      </c>
      <c r="L54" s="31">
        <f t="shared" si="45"/>
        <v>-616235</v>
      </c>
      <c r="M54" s="23">
        <f t="shared" si="46"/>
        <v>6162350</v>
      </c>
      <c r="N54" s="16">
        <v>0</v>
      </c>
      <c r="O54" s="23">
        <f t="shared" si="47"/>
        <v>6162350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35"/>
        <v>10</v>
      </c>
      <c r="B55" s="11" t="s">
        <v>580</v>
      </c>
      <c r="C55" s="11" t="s">
        <v>586</v>
      </c>
      <c r="D55" s="46" t="s">
        <v>282</v>
      </c>
      <c r="E55" s="45" t="s">
        <v>332</v>
      </c>
      <c r="F55" s="45" t="s">
        <v>583</v>
      </c>
      <c r="G55" s="23">
        <v>12990900</v>
      </c>
      <c r="H55" s="31">
        <v>0</v>
      </c>
      <c r="I55" s="31">
        <v>0</v>
      </c>
      <c r="J55" s="31">
        <v>0</v>
      </c>
      <c r="K55" s="31">
        <f t="shared" si="44"/>
        <v>1299090</v>
      </c>
      <c r="L55" s="31">
        <f t="shared" si="45"/>
        <v>-1299090</v>
      </c>
      <c r="M55" s="23">
        <f t="shared" si="46"/>
        <v>12990900</v>
      </c>
      <c r="N55" s="16">
        <v>0</v>
      </c>
      <c r="O55" s="23">
        <f t="shared" si="47"/>
        <v>12990900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35"/>
        <v>11</v>
      </c>
      <c r="B56" s="11" t="s">
        <v>580</v>
      </c>
      <c r="C56" s="11" t="s">
        <v>587</v>
      </c>
      <c r="D56" s="46" t="s">
        <v>63</v>
      </c>
      <c r="E56" s="45" t="s">
        <v>588</v>
      </c>
      <c r="F56" s="45" t="s">
        <v>583</v>
      </c>
      <c r="G56" s="23">
        <v>12324700</v>
      </c>
      <c r="H56" s="31">
        <v>0</v>
      </c>
      <c r="I56" s="31">
        <v>0</v>
      </c>
      <c r="J56" s="31">
        <v>0</v>
      </c>
      <c r="K56" s="31">
        <f t="shared" si="44"/>
        <v>1232470</v>
      </c>
      <c r="L56" s="31">
        <f t="shared" si="45"/>
        <v>-1232470</v>
      </c>
      <c r="M56" s="23">
        <f t="shared" si="46"/>
        <v>12324700</v>
      </c>
      <c r="N56" s="16">
        <v>0</v>
      </c>
      <c r="O56" s="23">
        <f t="shared" si="47"/>
        <v>12324700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35"/>
        <v>12</v>
      </c>
      <c r="B57" s="11" t="s">
        <v>580</v>
      </c>
      <c r="C57" s="11" t="s">
        <v>589</v>
      </c>
      <c r="D57" s="46" t="s">
        <v>63</v>
      </c>
      <c r="E57" s="45" t="s">
        <v>590</v>
      </c>
      <c r="F57" s="45" t="s">
        <v>583</v>
      </c>
      <c r="G57" s="23">
        <v>12324700</v>
      </c>
      <c r="H57" s="31">
        <v>0</v>
      </c>
      <c r="I57" s="31">
        <v>0</v>
      </c>
      <c r="J57" s="31">
        <v>0</v>
      </c>
      <c r="K57" s="31">
        <f t="shared" si="44"/>
        <v>1232470</v>
      </c>
      <c r="L57" s="31">
        <f t="shared" si="45"/>
        <v>-1232470</v>
      </c>
      <c r="M57" s="23">
        <f t="shared" si="46"/>
        <v>12324700</v>
      </c>
      <c r="N57" s="16">
        <v>0</v>
      </c>
      <c r="O57" s="23">
        <f t="shared" si="47"/>
        <v>12324700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35"/>
        <v>13</v>
      </c>
      <c r="B58" s="11" t="s">
        <v>580</v>
      </c>
      <c r="C58" s="11" t="s">
        <v>591</v>
      </c>
      <c r="D58" s="46" t="s">
        <v>63</v>
      </c>
      <c r="E58" s="45" t="s">
        <v>592</v>
      </c>
      <c r="F58" s="45" t="s">
        <v>583</v>
      </c>
      <c r="G58" s="23">
        <v>12324700</v>
      </c>
      <c r="H58" s="31">
        <v>0</v>
      </c>
      <c r="I58" s="31">
        <v>0</v>
      </c>
      <c r="J58" s="31">
        <v>0</v>
      </c>
      <c r="K58" s="31">
        <f t="shared" ref="K58" si="48">+G58*10%</f>
        <v>1232470</v>
      </c>
      <c r="L58" s="31">
        <f t="shared" ref="L58" si="49">-G58*10%</f>
        <v>-1232470</v>
      </c>
      <c r="M58" s="23">
        <f t="shared" ref="M58" si="50">SUM(G58:L58)</f>
        <v>12324700</v>
      </c>
      <c r="N58" s="16">
        <v>0</v>
      </c>
      <c r="O58" s="23">
        <f t="shared" si="47"/>
        <v>12324700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35"/>
        <v>14</v>
      </c>
      <c r="B59" s="11" t="s">
        <v>580</v>
      </c>
      <c r="C59" s="11" t="s">
        <v>593</v>
      </c>
      <c r="D59" s="46" t="s">
        <v>63</v>
      </c>
      <c r="E59" s="45" t="s">
        <v>594</v>
      </c>
      <c r="F59" s="45" t="s">
        <v>583</v>
      </c>
      <c r="G59" s="23">
        <v>12324700</v>
      </c>
      <c r="H59" s="31">
        <v>0</v>
      </c>
      <c r="I59" s="31">
        <v>0</v>
      </c>
      <c r="J59" s="31">
        <v>0</v>
      </c>
      <c r="K59" s="31">
        <f t="shared" ref="K59" si="51">+G59*10%</f>
        <v>1232470</v>
      </c>
      <c r="L59" s="31">
        <f t="shared" ref="L59" si="52">-G59*10%</f>
        <v>-1232470</v>
      </c>
      <c r="M59" s="23">
        <f t="shared" ref="M59" si="53">SUM(G59:L59)</f>
        <v>12324700</v>
      </c>
      <c r="N59" s="16">
        <v>0</v>
      </c>
      <c r="O59" s="23">
        <f t="shared" ref="O59" si="54">+M59-N59</f>
        <v>12324700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35"/>
        <v>15</v>
      </c>
      <c r="B60" s="11" t="s">
        <v>580</v>
      </c>
      <c r="C60" s="11" t="s">
        <v>595</v>
      </c>
      <c r="D60" s="46" t="s">
        <v>63</v>
      </c>
      <c r="E60" s="45" t="s">
        <v>596</v>
      </c>
      <c r="F60" s="45" t="s">
        <v>583</v>
      </c>
      <c r="G60" s="23">
        <v>12324700</v>
      </c>
      <c r="H60" s="31">
        <v>0</v>
      </c>
      <c r="I60" s="31">
        <v>0</v>
      </c>
      <c r="J60" s="31">
        <v>0</v>
      </c>
      <c r="K60" s="31">
        <f t="shared" ref="K60" si="55">+G60*10%</f>
        <v>1232470</v>
      </c>
      <c r="L60" s="31">
        <f t="shared" ref="L60" si="56">-G60*10%</f>
        <v>-1232470</v>
      </c>
      <c r="M60" s="23">
        <f t="shared" ref="M60" si="57">SUM(G60:L60)</f>
        <v>12324700</v>
      </c>
      <c r="N60" s="16">
        <v>0</v>
      </c>
      <c r="O60" s="23">
        <f t="shared" ref="O60" si="58">+M60-N60</f>
        <v>12324700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35"/>
        <v>16</v>
      </c>
      <c r="B61" s="11" t="s">
        <v>580</v>
      </c>
      <c r="C61" s="11" t="s">
        <v>597</v>
      </c>
      <c r="D61" s="46" t="s">
        <v>63</v>
      </c>
      <c r="E61" s="45" t="s">
        <v>598</v>
      </c>
      <c r="F61" s="45" t="s">
        <v>583</v>
      </c>
      <c r="G61" s="23">
        <v>12324700</v>
      </c>
      <c r="H61" s="31">
        <v>0</v>
      </c>
      <c r="I61" s="31">
        <v>0</v>
      </c>
      <c r="J61" s="31">
        <v>0</v>
      </c>
      <c r="K61" s="31">
        <f t="shared" ref="K61:K72" si="59">+G61*10%</f>
        <v>1232470</v>
      </c>
      <c r="L61" s="31">
        <f t="shared" ref="L61:L72" si="60">-G61*10%</f>
        <v>-1232470</v>
      </c>
      <c r="M61" s="23">
        <f t="shared" ref="M61:M72" si="61">SUM(G61:L61)</f>
        <v>12324700</v>
      </c>
      <c r="N61" s="16">
        <v>0</v>
      </c>
      <c r="O61" s="23">
        <f t="shared" ref="O61:O72" si="62">+M61-N61</f>
        <v>12324700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ref="A62:A68" si="63">+A61+1</f>
        <v>17</v>
      </c>
      <c r="B62" s="11" t="s">
        <v>580</v>
      </c>
      <c r="C62" s="11" t="s">
        <v>612</v>
      </c>
      <c r="D62" s="46" t="s">
        <v>148</v>
      </c>
      <c r="E62" s="45" t="s">
        <v>613</v>
      </c>
      <c r="F62" s="45" t="s">
        <v>583</v>
      </c>
      <c r="G62" s="23">
        <v>9326800</v>
      </c>
      <c r="H62" s="31">
        <v>0</v>
      </c>
      <c r="I62" s="31">
        <v>0</v>
      </c>
      <c r="J62" s="31">
        <v>0</v>
      </c>
      <c r="K62" s="31">
        <f t="shared" si="59"/>
        <v>932680</v>
      </c>
      <c r="L62" s="31">
        <f t="shared" si="60"/>
        <v>-932680</v>
      </c>
      <c r="M62" s="23">
        <f t="shared" si="61"/>
        <v>9326800</v>
      </c>
      <c r="N62" s="16">
        <v>0</v>
      </c>
      <c r="O62" s="23">
        <f t="shared" si="62"/>
        <v>9326800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63"/>
        <v>18</v>
      </c>
      <c r="B63" s="11" t="s">
        <v>580</v>
      </c>
      <c r="C63" s="11" t="s">
        <v>614</v>
      </c>
      <c r="D63" s="46" t="s">
        <v>148</v>
      </c>
      <c r="E63" s="45" t="s">
        <v>519</v>
      </c>
      <c r="F63" s="45" t="s">
        <v>615</v>
      </c>
      <c r="G63" s="23">
        <v>4663400</v>
      </c>
      <c r="H63" s="31">
        <v>0</v>
      </c>
      <c r="I63" s="31">
        <v>0</v>
      </c>
      <c r="J63" s="31">
        <v>0</v>
      </c>
      <c r="K63" s="31">
        <f t="shared" si="59"/>
        <v>466340</v>
      </c>
      <c r="L63" s="31">
        <f t="shared" si="60"/>
        <v>-466340</v>
      </c>
      <c r="M63" s="23">
        <f t="shared" si="61"/>
        <v>4663400</v>
      </c>
      <c r="N63" s="16">
        <v>0</v>
      </c>
      <c r="O63" s="23">
        <f t="shared" si="62"/>
        <v>4663400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63"/>
        <v>19</v>
      </c>
      <c r="B64" s="11" t="s">
        <v>616</v>
      </c>
      <c r="C64" s="11" t="s">
        <v>617</v>
      </c>
      <c r="D64" s="46" t="s">
        <v>463</v>
      </c>
      <c r="E64" s="45" t="s">
        <v>618</v>
      </c>
      <c r="F64" s="45" t="s">
        <v>619</v>
      </c>
      <c r="G64" s="23">
        <v>12324700</v>
      </c>
      <c r="H64" s="31">
        <v>0</v>
      </c>
      <c r="I64" s="31">
        <v>0</v>
      </c>
      <c r="J64" s="31">
        <v>0</v>
      </c>
      <c r="K64" s="31">
        <f t="shared" si="59"/>
        <v>1232470</v>
      </c>
      <c r="L64" s="31">
        <f t="shared" si="60"/>
        <v>-1232470</v>
      </c>
      <c r="M64" s="23">
        <f t="shared" si="61"/>
        <v>12324700</v>
      </c>
      <c r="N64" s="16">
        <v>0</v>
      </c>
      <c r="O64" s="23">
        <f t="shared" si="62"/>
        <v>12324700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63"/>
        <v>20</v>
      </c>
      <c r="B65" s="11" t="s">
        <v>620</v>
      </c>
      <c r="C65" s="11" t="s">
        <v>621</v>
      </c>
      <c r="D65" s="46" t="s">
        <v>25</v>
      </c>
      <c r="E65" s="45" t="s">
        <v>32</v>
      </c>
      <c r="F65" s="45" t="s">
        <v>622</v>
      </c>
      <c r="G65" s="23">
        <v>12324700</v>
      </c>
      <c r="H65" s="31">
        <v>0</v>
      </c>
      <c r="I65" s="31">
        <v>0</v>
      </c>
      <c r="J65" s="31">
        <v>0</v>
      </c>
      <c r="K65" s="31">
        <f t="shared" si="59"/>
        <v>1232470</v>
      </c>
      <c r="L65" s="31">
        <f t="shared" si="60"/>
        <v>-1232470</v>
      </c>
      <c r="M65" s="23">
        <f t="shared" si="61"/>
        <v>12324700</v>
      </c>
      <c r="N65" s="16">
        <v>0</v>
      </c>
      <c r="O65" s="23">
        <f t="shared" si="62"/>
        <v>12324700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63"/>
        <v>21</v>
      </c>
      <c r="B66" s="11" t="s">
        <v>620</v>
      </c>
      <c r="C66" s="11" t="s">
        <v>623</v>
      </c>
      <c r="D66" s="46" t="s">
        <v>25</v>
      </c>
      <c r="E66" s="45" t="s">
        <v>33</v>
      </c>
      <c r="F66" s="45" t="s">
        <v>622</v>
      </c>
      <c r="G66" s="23">
        <v>12324700</v>
      </c>
      <c r="H66" s="31">
        <v>0</v>
      </c>
      <c r="I66" s="31">
        <v>0</v>
      </c>
      <c r="J66" s="31">
        <v>0</v>
      </c>
      <c r="K66" s="31">
        <f t="shared" si="59"/>
        <v>1232470</v>
      </c>
      <c r="L66" s="31">
        <f t="shared" si="60"/>
        <v>-1232470</v>
      </c>
      <c r="M66" s="23">
        <f t="shared" si="61"/>
        <v>12324700</v>
      </c>
      <c r="N66" s="16">
        <v>0</v>
      </c>
      <c r="O66" s="23">
        <f t="shared" si="62"/>
        <v>12324700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63"/>
        <v>22</v>
      </c>
      <c r="B67" s="11" t="s">
        <v>620</v>
      </c>
      <c r="C67" s="11" t="s">
        <v>624</v>
      </c>
      <c r="D67" s="46" t="s">
        <v>47</v>
      </c>
      <c r="E67" s="45" t="s">
        <v>625</v>
      </c>
      <c r="F67" s="45" t="s">
        <v>564</v>
      </c>
      <c r="G67" s="23">
        <v>28005600</v>
      </c>
      <c r="H67" s="31">
        <v>0</v>
      </c>
      <c r="I67" s="31">
        <v>0</v>
      </c>
      <c r="J67" s="31">
        <v>0</v>
      </c>
      <c r="K67" s="31">
        <f t="shared" si="59"/>
        <v>2800560</v>
      </c>
      <c r="L67" s="31">
        <f t="shared" si="60"/>
        <v>-2800560</v>
      </c>
      <c r="M67" s="23">
        <f t="shared" si="61"/>
        <v>28005600</v>
      </c>
      <c r="N67" s="16">
        <v>0</v>
      </c>
      <c r="O67" s="23">
        <f t="shared" si="62"/>
        <v>28005600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si="63"/>
        <v>23</v>
      </c>
      <c r="B68" s="11" t="s">
        <v>620</v>
      </c>
      <c r="C68" s="11" t="s">
        <v>626</v>
      </c>
      <c r="D68" s="46" t="s">
        <v>47</v>
      </c>
      <c r="E68" s="45" t="s">
        <v>627</v>
      </c>
      <c r="F68" s="45" t="s">
        <v>564</v>
      </c>
      <c r="G68" s="23">
        <v>28005600</v>
      </c>
      <c r="H68" s="31">
        <v>0</v>
      </c>
      <c r="I68" s="31">
        <v>0</v>
      </c>
      <c r="J68" s="31">
        <v>0</v>
      </c>
      <c r="K68" s="31">
        <f t="shared" si="59"/>
        <v>2800560</v>
      </c>
      <c r="L68" s="31">
        <f t="shared" si="60"/>
        <v>-2800560</v>
      </c>
      <c r="M68" s="23">
        <f t="shared" si="61"/>
        <v>28005600</v>
      </c>
      <c r="N68" s="16">
        <v>0</v>
      </c>
      <c r="O68" s="23">
        <f t="shared" si="62"/>
        <v>28005600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>+A68+1</f>
        <v>24</v>
      </c>
      <c r="B69" s="11" t="s">
        <v>636</v>
      </c>
      <c r="C69" s="11" t="s">
        <v>637</v>
      </c>
      <c r="D69" s="46" t="s">
        <v>638</v>
      </c>
      <c r="E69" s="45" t="s">
        <v>639</v>
      </c>
      <c r="F69" s="45" t="s">
        <v>640</v>
      </c>
      <c r="G69" s="23">
        <v>10901455</v>
      </c>
      <c r="H69" s="31">
        <v>0</v>
      </c>
      <c r="I69" s="31">
        <v>0</v>
      </c>
      <c r="J69" s="31">
        <v>0</v>
      </c>
      <c r="K69" s="31">
        <f t="shared" si="59"/>
        <v>1090145.5</v>
      </c>
      <c r="L69" s="31">
        <f t="shared" si="60"/>
        <v>-1090145.5</v>
      </c>
      <c r="M69" s="23">
        <f t="shared" si="61"/>
        <v>10901455</v>
      </c>
      <c r="N69" s="16">
        <v>0</v>
      </c>
      <c r="O69" s="23">
        <f t="shared" si="62"/>
        <v>10901455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>
        <f>+A69+1</f>
        <v>25</v>
      </c>
      <c r="B70" s="11" t="s">
        <v>646</v>
      </c>
      <c r="C70" s="11" t="s">
        <v>647</v>
      </c>
      <c r="D70" s="46" t="s">
        <v>36</v>
      </c>
      <c r="E70" s="45" t="s">
        <v>648</v>
      </c>
      <c r="F70" s="45" t="s">
        <v>649</v>
      </c>
      <c r="G70" s="23">
        <v>13990200</v>
      </c>
      <c r="H70" s="31">
        <v>0</v>
      </c>
      <c r="I70" s="31">
        <v>0</v>
      </c>
      <c r="J70" s="31">
        <v>0</v>
      </c>
      <c r="K70" s="31">
        <f t="shared" si="59"/>
        <v>1399020</v>
      </c>
      <c r="L70" s="31">
        <f t="shared" si="60"/>
        <v>-1399020</v>
      </c>
      <c r="M70" s="23">
        <f t="shared" si="61"/>
        <v>13990200</v>
      </c>
      <c r="N70" s="16">
        <v>0</v>
      </c>
      <c r="O70" s="23">
        <f t="shared" si="62"/>
        <v>13990200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>
        <f>+A70+1</f>
        <v>26</v>
      </c>
      <c r="B71" s="11" t="s">
        <v>646</v>
      </c>
      <c r="C71" s="11" t="s">
        <v>651</v>
      </c>
      <c r="D71" s="46" t="s">
        <v>652</v>
      </c>
      <c r="E71" s="45" t="s">
        <v>653</v>
      </c>
      <c r="F71" s="45" t="s">
        <v>649</v>
      </c>
      <c r="G71" s="23">
        <v>9659900</v>
      </c>
      <c r="H71" s="31">
        <v>0</v>
      </c>
      <c r="I71" s="31">
        <v>0</v>
      </c>
      <c r="J71" s="31">
        <v>0</v>
      </c>
      <c r="K71" s="31">
        <f t="shared" si="59"/>
        <v>965990</v>
      </c>
      <c r="L71" s="31">
        <f t="shared" si="60"/>
        <v>-965990</v>
      </c>
      <c r="M71" s="23">
        <f t="shared" si="61"/>
        <v>9659900</v>
      </c>
      <c r="N71" s="16">
        <v>0</v>
      </c>
      <c r="O71" s="23">
        <f t="shared" si="62"/>
        <v>9659900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>
        <f>+A71+1</f>
        <v>27</v>
      </c>
      <c r="B72" s="11" t="s">
        <v>654</v>
      </c>
      <c r="C72" s="11" t="s">
        <v>655</v>
      </c>
      <c r="D72" s="46" t="s">
        <v>69</v>
      </c>
      <c r="E72" s="45" t="s">
        <v>656</v>
      </c>
      <c r="F72" s="45" t="s">
        <v>657</v>
      </c>
      <c r="G72" s="23">
        <v>48299500</v>
      </c>
      <c r="H72" s="31">
        <v>0</v>
      </c>
      <c r="I72" s="31">
        <v>0</v>
      </c>
      <c r="J72" s="31">
        <v>0</v>
      </c>
      <c r="K72" s="31">
        <f t="shared" si="59"/>
        <v>4829950</v>
      </c>
      <c r="L72" s="31">
        <f t="shared" si="60"/>
        <v>-4829950</v>
      </c>
      <c r="M72" s="23">
        <f t="shared" si="61"/>
        <v>48299500</v>
      </c>
      <c r="N72" s="16">
        <v>0</v>
      </c>
      <c r="O72" s="23">
        <f t="shared" si="62"/>
        <v>48299500</v>
      </c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/>
      <c r="B73" s="11"/>
      <c r="C73" s="11"/>
      <c r="D73" s="46"/>
      <c r="E73" s="45"/>
      <c r="F73" s="45"/>
      <c r="G73" s="23"/>
      <c r="H73" s="31"/>
      <c r="I73" s="31"/>
      <c r="J73" s="31"/>
      <c r="K73" s="31"/>
      <c r="L73" s="31"/>
      <c r="M73" s="23"/>
      <c r="N73" s="16"/>
      <c r="O73" s="23"/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1"/>
      <c r="B74" s="11"/>
      <c r="C74" s="11"/>
      <c r="D74" s="46"/>
      <c r="E74" s="45"/>
      <c r="F74" s="45"/>
      <c r="G74" s="23"/>
      <c r="H74" s="31"/>
      <c r="I74" s="31"/>
      <c r="J74" s="31"/>
      <c r="K74" s="31"/>
      <c r="L74" s="31"/>
      <c r="M74" s="23"/>
      <c r="N74" s="16"/>
      <c r="O74" s="23"/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7.25" thickBot="1">
      <c r="A75" s="11"/>
      <c r="B75" s="11"/>
      <c r="C75" s="11"/>
      <c r="D75" s="46"/>
      <c r="E75" s="45"/>
      <c r="F75" s="45"/>
      <c r="G75" s="62"/>
      <c r="H75" s="63"/>
      <c r="I75" s="63"/>
      <c r="J75" s="63"/>
      <c r="K75" s="63"/>
      <c r="L75" s="63"/>
      <c r="M75" s="62"/>
      <c r="N75" s="64"/>
      <c r="O75" s="62"/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8.75" thickTop="1" thickBot="1">
      <c r="A76" s="11"/>
      <c r="B76" s="11"/>
      <c r="C76" s="11"/>
      <c r="D76" s="46"/>
      <c r="E76" s="45"/>
      <c r="F76" s="17" t="s">
        <v>609</v>
      </c>
      <c r="G76" s="49">
        <f>SUM(G46:G75)</f>
        <v>574120405</v>
      </c>
      <c r="H76" s="49">
        <f t="shared" ref="H76:O76" si="64">SUM(H46:H75)</f>
        <v>0</v>
      </c>
      <c r="I76" s="49">
        <f t="shared" si="64"/>
        <v>12000000</v>
      </c>
      <c r="J76" s="49">
        <f t="shared" si="64"/>
        <v>0</v>
      </c>
      <c r="K76" s="49">
        <f t="shared" si="64"/>
        <v>57412040.5</v>
      </c>
      <c r="L76" s="49">
        <f t="shared" si="64"/>
        <v>-57412040.5</v>
      </c>
      <c r="M76" s="49">
        <f t="shared" si="64"/>
        <v>586120405</v>
      </c>
      <c r="N76" s="49">
        <f t="shared" si="64"/>
        <v>0</v>
      </c>
      <c r="O76" s="49">
        <f t="shared" si="64"/>
        <v>586120405</v>
      </c>
      <c r="P76" s="54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7.25" thickTop="1">
      <c r="A77" s="11"/>
      <c r="B77" s="11"/>
      <c r="C77" s="11"/>
      <c r="D77" s="46"/>
      <c r="E77" s="45"/>
      <c r="F77" s="45"/>
      <c r="G77" s="23"/>
      <c r="H77" s="31"/>
      <c r="I77" s="31"/>
      <c r="J77" s="31"/>
      <c r="K77" s="31"/>
      <c r="L77" s="31"/>
      <c r="M77" s="23"/>
      <c r="N77" s="16"/>
      <c r="O77" s="23"/>
      <c r="P77" s="54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1"/>
      <c r="B78" s="11"/>
      <c r="C78" s="11"/>
      <c r="D78" s="46"/>
      <c r="E78" s="45"/>
      <c r="F78" s="45"/>
      <c r="G78" s="23"/>
      <c r="H78" s="31"/>
      <c r="I78" s="31"/>
      <c r="J78" s="31"/>
      <c r="K78" s="31"/>
      <c r="L78" s="31"/>
      <c r="M78" s="23"/>
      <c r="N78" s="31"/>
      <c r="O78" s="23"/>
      <c r="P78" s="54"/>
      <c r="Q78" s="1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7.25">
      <c r="A79" s="11"/>
      <c r="B79" s="12"/>
      <c r="C79" s="11"/>
      <c r="D79" s="12"/>
      <c r="E79" s="11"/>
      <c r="F79" s="17" t="s">
        <v>34</v>
      </c>
      <c r="G79" s="25">
        <f>+G76+G44+G22</f>
        <v>2316558910</v>
      </c>
      <c r="H79" s="25">
        <f>+H76+H44+H22</f>
        <v>0</v>
      </c>
      <c r="I79" s="25">
        <f>+I76+I44+I22</f>
        <v>40000000</v>
      </c>
      <c r="J79" s="25">
        <f>+J76+J44+J22</f>
        <v>0</v>
      </c>
      <c r="K79" s="25">
        <f>+K76+K44+K22</f>
        <v>231655891</v>
      </c>
      <c r="L79" s="25">
        <f>+L76+L44+L22</f>
        <v>-231655891</v>
      </c>
      <c r="M79" s="25">
        <f>+M76+M44+M22</f>
        <v>2356558910</v>
      </c>
      <c r="N79" s="25">
        <f>+N76+N44+N22</f>
        <v>386601610</v>
      </c>
      <c r="O79" s="25">
        <f>+O76+O44+O22</f>
        <v>1969957300</v>
      </c>
      <c r="P79" s="21"/>
      <c r="Q79" s="13"/>
      <c r="R79" s="1" t="s">
        <v>29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7.25" thickBot="1">
      <c r="A80" s="18"/>
      <c r="B80" s="19"/>
      <c r="C80" s="18"/>
      <c r="D80" s="19"/>
      <c r="E80" s="18"/>
      <c r="F80" s="18"/>
      <c r="G80" s="20"/>
      <c r="H80" s="20"/>
      <c r="I80" s="20"/>
      <c r="J80" s="20"/>
      <c r="K80" s="20"/>
      <c r="L80" s="20"/>
      <c r="M80" s="20"/>
      <c r="N80" s="20"/>
      <c r="O80" s="20"/>
      <c r="P80" s="19"/>
      <c r="Q80" s="1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50"/>
      <c r="B81" s="51"/>
      <c r="C81" s="50"/>
      <c r="D81" s="51"/>
      <c r="E81" s="50"/>
      <c r="F81" s="50"/>
      <c r="G81" s="52"/>
      <c r="H81" s="52"/>
      <c r="I81" s="52"/>
      <c r="J81" s="52"/>
      <c r="K81" s="52"/>
      <c r="L81" s="52"/>
      <c r="M81" s="52"/>
      <c r="N81" s="52"/>
      <c r="O81" s="52"/>
      <c r="P81" s="51"/>
      <c r="Q81" s="1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>
        <v>1</v>
      </c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 t="s">
        <v>29</v>
      </c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4"/>
      <c r="H188" s="14"/>
      <c r="I188" s="14"/>
      <c r="J188" s="14"/>
      <c r="K188" s="14"/>
      <c r="L188" s="14"/>
      <c r="M188" s="14"/>
      <c r="N188" s="14"/>
      <c r="O188" s="1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4"/>
      <c r="H189" s="14"/>
      <c r="I189" s="14"/>
      <c r="J189" s="14"/>
      <c r="K189" s="14"/>
      <c r="L189" s="14"/>
      <c r="M189" s="14"/>
      <c r="N189" s="14"/>
      <c r="O189" s="1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4"/>
      <c r="H190" s="14"/>
      <c r="I190" s="14"/>
      <c r="J190" s="14"/>
      <c r="K190" s="14"/>
      <c r="L190" s="14"/>
      <c r="M190" s="14"/>
      <c r="N190" s="14"/>
      <c r="O190" s="1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  <row r="1240" spans="1:31" ht="16.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</row>
    <row r="1241" spans="1:31" ht="16.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</row>
    <row r="1242" spans="1:31" ht="16.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</row>
  </sheetData>
  <mergeCells count="4">
    <mergeCell ref="G5:L5"/>
    <mergeCell ref="B8:C8"/>
    <mergeCell ref="B23:C23"/>
    <mergeCell ref="B45:C45"/>
  </mergeCells>
  <pageMargins left="0.11811023622047245" right="0.11811023622047245" top="0.11811023622047245" bottom="0.15748031496062992" header="0.11811023622047245" footer="0.15748031496062992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57"/>
  <sheetViews>
    <sheetView topLeftCell="A248" workbookViewId="0">
      <selection activeCell="A220" sqref="A220:D257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669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1" t="s">
        <v>4</v>
      </c>
      <c r="D6" s="103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40</v>
      </c>
      <c r="C9" s="11"/>
      <c r="D9" s="11"/>
    </row>
    <row r="10" spans="1:4" ht="18" customHeight="1">
      <c r="A10" s="11"/>
      <c r="B10" s="48" t="s">
        <v>254</v>
      </c>
      <c r="C10" s="11" t="s">
        <v>146</v>
      </c>
      <c r="D10" s="11" t="s">
        <v>255</v>
      </c>
    </row>
    <row r="11" spans="1:4" ht="18" customHeight="1">
      <c r="A11" s="11"/>
      <c r="B11" s="48"/>
      <c r="C11" s="11" t="s">
        <v>258</v>
      </c>
      <c r="D11" s="11" t="s">
        <v>259</v>
      </c>
    </row>
    <row r="12" spans="1:4" ht="18" customHeight="1">
      <c r="A12" s="11"/>
      <c r="B12" s="48"/>
      <c r="C12" s="11"/>
      <c r="D12" s="11"/>
    </row>
    <row r="13" spans="1:4" ht="18" customHeight="1">
      <c r="A13" s="11"/>
      <c r="B13" s="48" t="s">
        <v>323</v>
      </c>
      <c r="C13" s="11" t="s">
        <v>280</v>
      </c>
      <c r="D13" s="11" t="s">
        <v>284</v>
      </c>
    </row>
    <row r="14" spans="1:4" ht="18" customHeight="1">
      <c r="A14" s="11"/>
      <c r="B14" s="48"/>
      <c r="C14" s="11"/>
      <c r="D14" s="11"/>
    </row>
    <row r="15" spans="1:4" ht="18" customHeight="1">
      <c r="A15" s="11"/>
      <c r="B15" s="48" t="s">
        <v>448</v>
      </c>
      <c r="C15" s="11" t="s">
        <v>327</v>
      </c>
      <c r="D15" s="11" t="s">
        <v>328</v>
      </c>
    </row>
    <row r="16" spans="1:4" ht="18" customHeight="1">
      <c r="A16" s="11"/>
      <c r="B16" s="48"/>
      <c r="C16" s="11" t="s">
        <v>327</v>
      </c>
      <c r="D16" s="11" t="s">
        <v>330</v>
      </c>
    </row>
    <row r="17" spans="1:4" ht="18" customHeight="1">
      <c r="A17" s="11"/>
      <c r="B17" s="48"/>
      <c r="C17" s="11" t="s">
        <v>327</v>
      </c>
      <c r="D17" s="11" t="s">
        <v>331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634</v>
      </c>
      <c r="C19" s="11" t="s">
        <v>458</v>
      </c>
      <c r="D19" s="11" t="s">
        <v>464</v>
      </c>
    </row>
    <row r="20" spans="1:4" ht="18" customHeight="1">
      <c r="A20" s="11"/>
      <c r="B20" s="48"/>
      <c r="C20" s="11" t="s">
        <v>458</v>
      </c>
      <c r="D20" s="11" t="s">
        <v>466</v>
      </c>
    </row>
    <row r="21" spans="1:4" ht="18" customHeight="1">
      <c r="A21" s="11"/>
      <c r="B21" s="48"/>
      <c r="C21" s="11" t="s">
        <v>468</v>
      </c>
      <c r="D21" s="11" t="s">
        <v>469</v>
      </c>
    </row>
    <row r="22" spans="1:4" ht="18" customHeight="1">
      <c r="A22" s="11"/>
      <c r="B22" s="48"/>
      <c r="C22" s="11"/>
      <c r="D22" s="11"/>
    </row>
    <row r="23" spans="1:4" ht="18" customHeight="1">
      <c r="A23" s="11">
        <f>+A9+1</f>
        <v>2</v>
      </c>
      <c r="B23" s="12" t="s">
        <v>36</v>
      </c>
      <c r="C23" s="11"/>
      <c r="D23" s="11"/>
    </row>
    <row r="24" spans="1:4" ht="18" customHeight="1">
      <c r="A24" s="11"/>
      <c r="B24" s="48" t="s">
        <v>293</v>
      </c>
      <c r="C24" s="11" t="s">
        <v>230</v>
      </c>
      <c r="D24" s="11" t="s">
        <v>231</v>
      </c>
    </row>
    <row r="25" spans="1:4" ht="18" customHeight="1">
      <c r="A25" s="11"/>
      <c r="B25" s="48"/>
      <c r="C25" s="11" t="s">
        <v>250</v>
      </c>
      <c r="D25" s="11" t="s">
        <v>251</v>
      </c>
    </row>
    <row r="26" spans="1:4" ht="18" customHeight="1">
      <c r="A26" s="11"/>
      <c r="B26" s="48"/>
      <c r="C26" s="11" t="s">
        <v>250</v>
      </c>
      <c r="D26" s="11" t="s">
        <v>252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447</v>
      </c>
      <c r="C28" s="11" t="s">
        <v>302</v>
      </c>
      <c r="D28" s="11" t="s">
        <v>315</v>
      </c>
    </row>
    <row r="29" spans="1:4" ht="18" customHeight="1">
      <c r="A29" s="11"/>
      <c r="B29" s="48"/>
      <c r="C29" s="11" t="s">
        <v>353</v>
      </c>
      <c r="D29" s="11" t="s">
        <v>354</v>
      </c>
    </row>
    <row r="30" spans="1:4" ht="18" customHeight="1">
      <c r="A30" s="11"/>
      <c r="B30" s="48"/>
      <c r="C30" s="11" t="s">
        <v>353</v>
      </c>
      <c r="D30" s="11" t="s">
        <v>355</v>
      </c>
    </row>
    <row r="31" spans="1:4" ht="18" customHeight="1">
      <c r="A31" s="11"/>
      <c r="B31" s="48"/>
      <c r="C31" s="11"/>
      <c r="D31" s="11"/>
    </row>
    <row r="32" spans="1:4" ht="18" customHeight="1">
      <c r="A32" s="11"/>
      <c r="B32" s="48" t="s">
        <v>558</v>
      </c>
      <c r="C32" s="11" t="s">
        <v>485</v>
      </c>
      <c r="D32" s="11" t="s">
        <v>488</v>
      </c>
    </row>
    <row r="33" spans="1:4" ht="18" customHeight="1">
      <c r="A33" s="11"/>
      <c r="B33" s="48"/>
      <c r="C33" s="11" t="s">
        <v>485</v>
      </c>
      <c r="D33" s="11" t="s">
        <v>489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667</v>
      </c>
      <c r="C35" s="11" t="s">
        <v>426</v>
      </c>
      <c r="D35" s="11" t="s">
        <v>436</v>
      </c>
    </row>
    <row r="36" spans="1:4" ht="18" customHeight="1">
      <c r="A36" s="11"/>
      <c r="B36" s="48"/>
      <c r="C36" s="11"/>
      <c r="D36" s="11"/>
    </row>
    <row r="37" spans="1:4" ht="18" customHeight="1">
      <c r="A37" s="11">
        <f>+A23+1</f>
        <v>3</v>
      </c>
      <c r="B37" s="12" t="s">
        <v>39</v>
      </c>
      <c r="C37" s="11"/>
      <c r="D37" s="11"/>
    </row>
    <row r="38" spans="1:4" ht="18" customHeight="1">
      <c r="A38" s="11"/>
      <c r="B38" s="48" t="s">
        <v>49</v>
      </c>
      <c r="C38" s="11" t="s">
        <v>37</v>
      </c>
      <c r="D38" s="11" t="s">
        <v>38</v>
      </c>
    </row>
    <row r="39" spans="1:4" ht="18" customHeight="1">
      <c r="A39" s="11"/>
      <c r="B39" s="48"/>
      <c r="C39" s="11" t="s">
        <v>44</v>
      </c>
      <c r="D39" s="11" t="s">
        <v>45</v>
      </c>
    </row>
    <row r="40" spans="1:4" ht="18" customHeight="1">
      <c r="A40" s="11"/>
      <c r="B40" s="48"/>
      <c r="C40" s="11"/>
      <c r="D40" s="11"/>
    </row>
    <row r="41" spans="1:4" ht="18" customHeight="1">
      <c r="A41" s="11"/>
      <c r="B41" s="48" t="s">
        <v>59</v>
      </c>
      <c r="C41" s="11" t="s">
        <v>53</v>
      </c>
      <c r="D41" s="11" t="s">
        <v>60</v>
      </c>
    </row>
    <row r="42" spans="1:4" ht="18" customHeight="1">
      <c r="A42" s="11"/>
      <c r="B42" s="48"/>
      <c r="C42" s="11"/>
      <c r="D42" s="11"/>
    </row>
    <row r="43" spans="1:4" ht="18" customHeight="1">
      <c r="A43" s="11"/>
      <c r="B43" s="48" t="s">
        <v>70</v>
      </c>
      <c r="C43" s="11" t="s">
        <v>64</v>
      </c>
      <c r="D43" s="11" t="s">
        <v>65</v>
      </c>
    </row>
    <row r="44" spans="1:4" ht="18" customHeight="1">
      <c r="A44" s="11"/>
      <c r="B44" s="48"/>
      <c r="C44" s="11"/>
      <c r="D44" s="11"/>
    </row>
    <row r="45" spans="1:4" ht="18" customHeight="1">
      <c r="A45" s="11"/>
      <c r="B45" s="48" t="s">
        <v>256</v>
      </c>
      <c r="C45" s="11" t="s">
        <v>146</v>
      </c>
      <c r="D45" s="11" t="s">
        <v>257</v>
      </c>
    </row>
    <row r="46" spans="1:4" ht="18" customHeight="1">
      <c r="A46" s="11"/>
      <c r="B46" s="48"/>
      <c r="C46" s="11"/>
      <c r="D46" s="11"/>
    </row>
    <row r="47" spans="1:4" ht="18" customHeight="1">
      <c r="A47" s="11"/>
      <c r="B47" s="48" t="s">
        <v>666</v>
      </c>
      <c r="C47" s="11" t="s">
        <v>407</v>
      </c>
      <c r="D47" s="11" t="s">
        <v>408</v>
      </c>
    </row>
    <row r="48" spans="1:4" ht="18" customHeight="1">
      <c r="A48" s="11"/>
      <c r="B48" s="48"/>
      <c r="C48" s="11"/>
      <c r="D48" s="11"/>
    </row>
    <row r="49" spans="1:4" ht="18" customHeight="1">
      <c r="A49" s="11">
        <f>+A37+1</f>
        <v>4</v>
      </c>
      <c r="B49" s="12" t="s">
        <v>46</v>
      </c>
      <c r="C49" s="11"/>
      <c r="D49" s="11"/>
    </row>
    <row r="50" spans="1:4" ht="18" customHeight="1">
      <c r="A50" s="11"/>
      <c r="B50" s="48" t="s">
        <v>54</v>
      </c>
      <c r="C50" s="11" t="s">
        <v>55</v>
      </c>
      <c r="D50" s="11" t="s">
        <v>56</v>
      </c>
    </row>
    <row r="51" spans="1:4" ht="18" customHeight="1">
      <c r="A51" s="11"/>
      <c r="B51" s="48"/>
      <c r="C51" s="11" t="s">
        <v>48</v>
      </c>
      <c r="D51" s="11" t="s">
        <v>57</v>
      </c>
    </row>
    <row r="52" spans="1:4" ht="18" customHeight="1">
      <c r="A52" s="11"/>
      <c r="B52" s="48"/>
      <c r="C52" s="11"/>
      <c r="D52" s="11"/>
    </row>
    <row r="53" spans="1:4" ht="18" customHeight="1">
      <c r="A53" s="11"/>
      <c r="B53" s="48" t="s">
        <v>61</v>
      </c>
      <c r="C53" s="11" t="s">
        <v>50</v>
      </c>
      <c r="D53" s="11" t="s">
        <v>51</v>
      </c>
    </row>
    <row r="54" spans="1:4" ht="18" customHeight="1">
      <c r="A54" s="11"/>
      <c r="B54" s="48"/>
      <c r="C54" s="11" t="s">
        <v>50</v>
      </c>
      <c r="D54" s="11" t="s">
        <v>52</v>
      </c>
    </row>
    <row r="55" spans="1:4" ht="18" customHeight="1">
      <c r="A55" s="11"/>
      <c r="B55" s="48"/>
      <c r="C55" s="11"/>
      <c r="D55" s="11"/>
    </row>
    <row r="56" spans="1:4" ht="18" customHeight="1">
      <c r="A56" s="11"/>
      <c r="B56" s="48" t="s">
        <v>100</v>
      </c>
      <c r="C56" s="11" t="s">
        <v>77</v>
      </c>
      <c r="D56" s="11" t="s">
        <v>79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139</v>
      </c>
      <c r="C58" s="11" t="s">
        <v>88</v>
      </c>
      <c r="D58" s="11" t="s">
        <v>90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212</v>
      </c>
      <c r="C60" s="11" t="s">
        <v>88</v>
      </c>
      <c r="D60" s="11" t="s">
        <v>89</v>
      </c>
    </row>
    <row r="61" spans="1:4" ht="18" customHeight="1">
      <c r="A61" s="11"/>
      <c r="B61" s="48"/>
      <c r="C61" s="11" t="s">
        <v>92</v>
      </c>
      <c r="D61" s="11" t="s">
        <v>93</v>
      </c>
    </row>
    <row r="62" spans="1:4" ht="18" customHeight="1">
      <c r="A62" s="11"/>
      <c r="B62" s="48"/>
      <c r="C62" s="11" t="s">
        <v>115</v>
      </c>
      <c r="D62" s="11" t="s">
        <v>116</v>
      </c>
    </row>
    <row r="63" spans="1:4" ht="18" customHeight="1">
      <c r="A63" s="11"/>
      <c r="B63" s="48"/>
      <c r="C63" s="11"/>
      <c r="D63" s="11"/>
    </row>
    <row r="64" spans="1:4" ht="18" customHeight="1">
      <c r="A64" s="11"/>
      <c r="B64" s="48" t="s">
        <v>268</v>
      </c>
      <c r="C64" s="11" t="s">
        <v>134</v>
      </c>
      <c r="D64" s="11" t="s">
        <v>135</v>
      </c>
    </row>
    <row r="65" spans="1:4" ht="18" customHeight="1">
      <c r="A65" s="11"/>
      <c r="B65" s="48"/>
      <c r="C65" s="11" t="s">
        <v>168</v>
      </c>
      <c r="D65" s="11" t="s">
        <v>170</v>
      </c>
    </row>
    <row r="66" spans="1:4" ht="18" customHeight="1">
      <c r="A66" s="11"/>
      <c r="B66" s="48"/>
      <c r="C66" s="11" t="s">
        <v>168</v>
      </c>
      <c r="D66" s="11" t="s">
        <v>171</v>
      </c>
    </row>
    <row r="67" spans="1:4" ht="18" customHeight="1">
      <c r="A67" s="11"/>
      <c r="B67" s="48"/>
      <c r="C67" s="11" t="s">
        <v>168</v>
      </c>
      <c r="D67" s="11" t="s">
        <v>172</v>
      </c>
    </row>
    <row r="68" spans="1:4" ht="18" customHeight="1">
      <c r="A68" s="11"/>
      <c r="B68" s="48"/>
      <c r="C68" s="11"/>
      <c r="D68" s="11"/>
    </row>
    <row r="69" spans="1:4" ht="18" customHeight="1">
      <c r="A69" s="11"/>
      <c r="B69" s="48" t="s">
        <v>292</v>
      </c>
      <c r="C69" s="11" t="s">
        <v>197</v>
      </c>
      <c r="D69" s="11" t="s">
        <v>204</v>
      </c>
    </row>
    <row r="70" spans="1:4" ht="18" customHeight="1">
      <c r="A70" s="11"/>
      <c r="B70" s="48"/>
      <c r="C70" s="11"/>
      <c r="D70" s="11"/>
    </row>
    <row r="71" spans="1:4" ht="18" customHeight="1">
      <c r="A71" s="11"/>
      <c r="B71" s="48" t="s">
        <v>396</v>
      </c>
      <c r="C71" s="11" t="s">
        <v>280</v>
      </c>
      <c r="D71" s="11" t="s">
        <v>283</v>
      </c>
    </row>
    <row r="72" spans="1:4" ht="18" customHeight="1">
      <c r="A72" s="11"/>
      <c r="B72" s="48"/>
      <c r="C72" s="11"/>
      <c r="D72" s="11"/>
    </row>
    <row r="73" spans="1:4" ht="18" customHeight="1">
      <c r="A73" s="11"/>
      <c r="B73" s="48" t="s">
        <v>446</v>
      </c>
      <c r="C73" s="11" t="s">
        <v>296</v>
      </c>
      <c r="D73" s="11" t="s">
        <v>299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510</v>
      </c>
      <c r="C75" s="11" t="s">
        <v>227</v>
      </c>
      <c r="D75" s="11" t="s">
        <v>228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513</v>
      </c>
      <c r="C77" s="11" t="s">
        <v>300</v>
      </c>
      <c r="D77" s="11" t="s">
        <v>301</v>
      </c>
    </row>
    <row r="78" spans="1:4" ht="18" customHeight="1">
      <c r="A78" s="11"/>
      <c r="B78" s="48"/>
      <c r="C78" s="11" t="s">
        <v>514</v>
      </c>
      <c r="D78" s="11" t="s">
        <v>303</v>
      </c>
    </row>
    <row r="79" spans="1:4" ht="18" customHeight="1">
      <c r="A79" s="11"/>
      <c r="B79" s="48"/>
      <c r="C79" s="11" t="s">
        <v>514</v>
      </c>
      <c r="D79" s="11" t="s">
        <v>306</v>
      </c>
    </row>
    <row r="80" spans="1:4" ht="18" customHeight="1">
      <c r="A80" s="11"/>
      <c r="B80" s="48"/>
      <c r="C80" s="11" t="s">
        <v>514</v>
      </c>
      <c r="D80" s="11" t="s">
        <v>308</v>
      </c>
    </row>
    <row r="81" spans="1:4" ht="18" customHeight="1">
      <c r="A81" s="11"/>
      <c r="B81" s="48"/>
      <c r="C81" s="11" t="s">
        <v>371</v>
      </c>
      <c r="D81" s="11" t="s">
        <v>370</v>
      </c>
    </row>
    <row r="82" spans="1:4" ht="18" customHeight="1">
      <c r="A82" s="11"/>
      <c r="B82" s="48"/>
      <c r="C82" s="11"/>
      <c r="D82" s="11"/>
    </row>
    <row r="83" spans="1:4" ht="18" customHeight="1">
      <c r="A83" s="11"/>
      <c r="B83" s="48" t="s">
        <v>555</v>
      </c>
      <c r="C83" s="11" t="s">
        <v>360</v>
      </c>
      <c r="D83" s="11" t="s">
        <v>361</v>
      </c>
    </row>
    <row r="84" spans="1:4" ht="18" customHeight="1">
      <c r="A84" s="11"/>
      <c r="B84" s="48"/>
      <c r="C84" s="11"/>
      <c r="D84" s="11"/>
    </row>
    <row r="85" spans="1:4" ht="18" customHeight="1">
      <c r="A85" s="11"/>
      <c r="B85" s="48" t="s">
        <v>633</v>
      </c>
      <c r="C85" s="11" t="s">
        <v>371</v>
      </c>
      <c r="D85" s="11" t="s">
        <v>370</v>
      </c>
    </row>
    <row r="86" spans="1:4" ht="18" customHeight="1">
      <c r="A86" s="11"/>
      <c r="B86" s="48"/>
      <c r="C86" s="11"/>
      <c r="D86" s="11"/>
    </row>
    <row r="87" spans="1:4" ht="18" customHeight="1">
      <c r="A87" s="11">
        <f>+A49+1</f>
        <v>5</v>
      </c>
      <c r="B87" s="12" t="s">
        <v>47</v>
      </c>
      <c r="C87" s="11"/>
      <c r="D87" s="11"/>
    </row>
    <row r="88" spans="1:4" ht="18" customHeight="1">
      <c r="A88" s="11"/>
      <c r="B88" s="48" t="s">
        <v>396</v>
      </c>
      <c r="C88" s="11" t="s">
        <v>296</v>
      </c>
      <c r="D88" s="11" t="s">
        <v>297</v>
      </c>
    </row>
    <row r="89" spans="1:4" ht="18" customHeight="1">
      <c r="A89" s="11"/>
      <c r="B89" s="48"/>
      <c r="C89" s="11" t="s">
        <v>302</v>
      </c>
      <c r="D89" s="11" t="s">
        <v>310</v>
      </c>
    </row>
    <row r="90" spans="1:4" ht="18" customHeight="1">
      <c r="A90" s="11"/>
      <c r="B90" s="48"/>
      <c r="C90" s="11" t="s">
        <v>302</v>
      </c>
      <c r="D90" s="11" t="s">
        <v>311</v>
      </c>
    </row>
    <row r="91" spans="1:4" ht="18" customHeight="1">
      <c r="A91" s="11"/>
      <c r="B91" s="48"/>
      <c r="C91" s="11" t="s">
        <v>302</v>
      </c>
      <c r="D91" s="11" t="s">
        <v>312</v>
      </c>
    </row>
    <row r="92" spans="1:4" ht="18" customHeight="1">
      <c r="A92" s="11"/>
      <c r="B92" s="48"/>
      <c r="C92" s="11"/>
      <c r="D92" s="11"/>
    </row>
    <row r="93" spans="1:4" ht="18" customHeight="1">
      <c r="A93" s="11"/>
      <c r="B93" s="48" t="s">
        <v>446</v>
      </c>
      <c r="C93" s="11" t="s">
        <v>336</v>
      </c>
      <c r="D93" s="11" t="s">
        <v>337</v>
      </c>
    </row>
    <row r="94" spans="1:4" ht="18" customHeight="1">
      <c r="A94" s="11"/>
      <c r="B94" s="48"/>
      <c r="C94" s="11" t="s">
        <v>338</v>
      </c>
      <c r="D94" s="11" t="s">
        <v>339</v>
      </c>
    </row>
    <row r="95" spans="1:4" ht="18" customHeight="1">
      <c r="A95" s="11"/>
      <c r="B95" s="48"/>
      <c r="C95" s="11" t="s">
        <v>371</v>
      </c>
      <c r="D95" s="11" t="s">
        <v>374</v>
      </c>
    </row>
    <row r="96" spans="1:4" ht="18" customHeight="1">
      <c r="A96" s="11"/>
      <c r="B96" s="48"/>
      <c r="C96" s="11"/>
      <c r="D96" s="11"/>
    </row>
    <row r="97" spans="1:4" ht="18" customHeight="1">
      <c r="A97" s="11"/>
      <c r="B97" s="48" t="s">
        <v>528</v>
      </c>
      <c r="C97" s="11" t="s">
        <v>389</v>
      </c>
      <c r="D97" s="11" t="s">
        <v>390</v>
      </c>
    </row>
    <row r="98" spans="1:4" ht="18" customHeight="1">
      <c r="A98" s="11"/>
      <c r="B98" s="48"/>
      <c r="C98" s="11"/>
      <c r="D98" s="11"/>
    </row>
    <row r="99" spans="1:4" ht="18" customHeight="1">
      <c r="A99" s="11"/>
      <c r="B99" s="48" t="s">
        <v>556</v>
      </c>
      <c r="C99" s="11" t="s">
        <v>389</v>
      </c>
      <c r="D99" s="11" t="s">
        <v>391</v>
      </c>
    </row>
    <row r="100" spans="1:4" ht="18" customHeight="1">
      <c r="A100" s="11"/>
      <c r="B100" s="48"/>
      <c r="C100" s="11" t="s">
        <v>410</v>
      </c>
      <c r="D100" s="11" t="s">
        <v>411</v>
      </c>
    </row>
    <row r="101" spans="1:4" ht="18" customHeight="1">
      <c r="A101" s="11"/>
      <c r="B101" s="48"/>
      <c r="C101" s="11" t="s">
        <v>410</v>
      </c>
      <c r="D101" s="11" t="s">
        <v>420</v>
      </c>
    </row>
    <row r="102" spans="1:4" ht="18" customHeight="1">
      <c r="A102" s="11"/>
      <c r="B102" s="48"/>
      <c r="C102" s="11" t="s">
        <v>410</v>
      </c>
      <c r="D102" s="11" t="s">
        <v>421</v>
      </c>
    </row>
    <row r="103" spans="1:4" ht="18" customHeight="1">
      <c r="A103" s="11"/>
      <c r="B103" s="48"/>
      <c r="C103" s="11" t="s">
        <v>426</v>
      </c>
      <c r="D103" s="11" t="s">
        <v>427</v>
      </c>
    </row>
    <row r="104" spans="1:4" ht="18" customHeight="1">
      <c r="A104" s="11"/>
      <c r="B104" s="48"/>
      <c r="C104" s="11" t="s">
        <v>426</v>
      </c>
      <c r="D104" s="11" t="s">
        <v>428</v>
      </c>
    </row>
    <row r="105" spans="1:4" ht="18" customHeight="1">
      <c r="A105" s="11"/>
      <c r="B105" s="48"/>
      <c r="C105" s="11" t="s">
        <v>426</v>
      </c>
      <c r="D105" s="11" t="s">
        <v>429</v>
      </c>
    </row>
    <row r="106" spans="1:4" ht="18" customHeight="1">
      <c r="A106" s="11"/>
      <c r="B106" s="48"/>
      <c r="C106" s="11" t="s">
        <v>458</v>
      </c>
      <c r="D106" s="11" t="s">
        <v>467</v>
      </c>
    </row>
    <row r="107" spans="1:4" ht="18" customHeight="1">
      <c r="A107" s="11"/>
      <c r="B107" s="48"/>
      <c r="C107" s="11"/>
      <c r="D107" s="11"/>
    </row>
    <row r="108" spans="1:4" ht="18" customHeight="1">
      <c r="A108" s="11">
        <f>+A87+1</f>
        <v>6</v>
      </c>
      <c r="B108" s="12" t="s">
        <v>63</v>
      </c>
      <c r="C108" s="11"/>
      <c r="D108" s="11"/>
    </row>
    <row r="109" spans="1:4" ht="18" customHeight="1">
      <c r="A109" s="11"/>
      <c r="B109" s="48" t="s">
        <v>126</v>
      </c>
      <c r="C109" s="11" t="s">
        <v>77</v>
      </c>
      <c r="D109" s="11" t="s">
        <v>78</v>
      </c>
    </row>
    <row r="110" spans="1:4" ht="18" customHeight="1">
      <c r="A110" s="11"/>
      <c r="B110" s="48"/>
      <c r="C110" s="11" t="s">
        <v>82</v>
      </c>
      <c r="D110" s="11" t="s">
        <v>83</v>
      </c>
    </row>
    <row r="111" spans="1:4" ht="18" customHeight="1">
      <c r="A111" s="11"/>
      <c r="B111" s="48"/>
      <c r="C111" s="11" t="s">
        <v>84</v>
      </c>
      <c r="D111" s="11" t="s">
        <v>85</v>
      </c>
    </row>
    <row r="112" spans="1:4" ht="18" customHeight="1">
      <c r="A112" s="11"/>
      <c r="B112" s="48"/>
      <c r="C112" s="11" t="s">
        <v>84</v>
      </c>
      <c r="D112" s="11" t="s">
        <v>86</v>
      </c>
    </row>
    <row r="113" spans="1:4" ht="18" customHeight="1">
      <c r="A113" s="11"/>
      <c r="B113" s="48"/>
      <c r="C113" s="11" t="s">
        <v>84</v>
      </c>
      <c r="D113" s="11" t="s">
        <v>87</v>
      </c>
    </row>
    <row r="114" spans="1:4" ht="18" customHeight="1">
      <c r="A114" s="11"/>
      <c r="B114" s="48"/>
      <c r="C114" s="11" t="s">
        <v>92</v>
      </c>
      <c r="D114" s="11" t="s">
        <v>97</v>
      </c>
    </row>
    <row r="115" spans="1:4" ht="18" customHeight="1">
      <c r="A115" s="11"/>
      <c r="B115" s="48"/>
      <c r="C115" s="11"/>
      <c r="D115" s="11"/>
    </row>
    <row r="116" spans="1:4" ht="18" customHeight="1">
      <c r="A116" s="11"/>
      <c r="B116" s="48" t="s">
        <v>194</v>
      </c>
      <c r="C116" s="11" t="s">
        <v>105</v>
      </c>
      <c r="D116" s="11" t="s">
        <v>106</v>
      </c>
    </row>
    <row r="117" spans="1:4" ht="18" customHeight="1">
      <c r="A117" s="11"/>
      <c r="B117" s="48"/>
      <c r="C117" s="11" t="s">
        <v>105</v>
      </c>
      <c r="D117" s="11" t="s">
        <v>107</v>
      </c>
    </row>
    <row r="118" spans="1:4" ht="18" customHeight="1">
      <c r="A118" s="11"/>
      <c r="B118" s="48"/>
      <c r="C118" s="11" t="s">
        <v>105</v>
      </c>
      <c r="D118" s="11" t="s">
        <v>108</v>
      </c>
    </row>
    <row r="119" spans="1:4" ht="18" customHeight="1">
      <c r="A119" s="11"/>
      <c r="B119" s="48"/>
      <c r="C119" s="11"/>
      <c r="D119" s="11"/>
    </row>
    <row r="120" spans="1:4" ht="18" customHeight="1">
      <c r="A120" s="11"/>
      <c r="B120" s="48" t="s">
        <v>253</v>
      </c>
      <c r="C120" s="11" t="s">
        <v>134</v>
      </c>
      <c r="D120" s="11" t="s">
        <v>251</v>
      </c>
    </row>
    <row r="121" spans="1:4" ht="18" customHeight="1">
      <c r="A121" s="11"/>
      <c r="B121" s="48"/>
      <c r="C121" s="11"/>
      <c r="D121" s="11"/>
    </row>
    <row r="122" spans="1:4" ht="18" customHeight="1">
      <c r="A122" s="11"/>
      <c r="B122" s="48" t="s">
        <v>290</v>
      </c>
      <c r="C122" s="11" t="s">
        <v>142</v>
      </c>
      <c r="D122" s="11" t="s">
        <v>143</v>
      </c>
    </row>
    <row r="123" spans="1:4" ht="18" customHeight="1">
      <c r="A123" s="11"/>
      <c r="B123" s="48"/>
      <c r="C123" s="11"/>
      <c r="D123" s="11"/>
    </row>
    <row r="124" spans="1:4" ht="18" customHeight="1">
      <c r="A124" s="11"/>
      <c r="B124" s="48" t="s">
        <v>344</v>
      </c>
      <c r="C124" s="11" t="s">
        <v>345</v>
      </c>
      <c r="D124" s="11" t="s">
        <v>346</v>
      </c>
    </row>
    <row r="125" spans="1:4" ht="18" customHeight="1">
      <c r="A125" s="11"/>
      <c r="B125" s="48"/>
      <c r="C125" s="11" t="s">
        <v>345</v>
      </c>
      <c r="D125" s="11" t="s">
        <v>347</v>
      </c>
    </row>
    <row r="126" spans="1:4" ht="18" customHeight="1">
      <c r="A126" s="11"/>
      <c r="B126" s="48"/>
      <c r="C126" s="11" t="s">
        <v>345</v>
      </c>
      <c r="D126" s="11" t="s">
        <v>348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/>
      <c r="B128" s="48" t="s">
        <v>394</v>
      </c>
      <c r="C128" s="11" t="s">
        <v>395</v>
      </c>
      <c r="D128" s="11" t="s">
        <v>242</v>
      </c>
    </row>
    <row r="129" spans="1:4" ht="18" customHeight="1">
      <c r="A129" s="11"/>
      <c r="B129" s="48"/>
      <c r="C129" s="11"/>
      <c r="D129" s="11"/>
    </row>
    <row r="130" spans="1:4" ht="18" customHeight="1">
      <c r="A130" s="11"/>
      <c r="B130" s="48" t="s">
        <v>481</v>
      </c>
      <c r="C130" s="11" t="s">
        <v>395</v>
      </c>
      <c r="D130" s="11" t="s">
        <v>243</v>
      </c>
    </row>
    <row r="131" spans="1:4" ht="18" customHeight="1">
      <c r="A131" s="11"/>
      <c r="B131" s="48"/>
      <c r="C131" s="11"/>
      <c r="D131" s="11"/>
    </row>
    <row r="132" spans="1:4" ht="18" customHeight="1">
      <c r="A132" s="11"/>
      <c r="B132" s="48" t="s">
        <v>528</v>
      </c>
      <c r="C132" s="11" t="s">
        <v>395</v>
      </c>
      <c r="D132" s="11" t="s">
        <v>244</v>
      </c>
    </row>
    <row r="133" spans="1:4" ht="18" customHeight="1">
      <c r="A133" s="11"/>
      <c r="B133" s="48"/>
      <c r="C133" s="11" t="s">
        <v>395</v>
      </c>
      <c r="D133" s="11" t="s">
        <v>245</v>
      </c>
    </row>
    <row r="134" spans="1:4" ht="18" customHeight="1">
      <c r="A134" s="11"/>
      <c r="B134" s="48"/>
      <c r="C134" s="11" t="s">
        <v>395</v>
      </c>
      <c r="D134" s="11" t="s">
        <v>246</v>
      </c>
    </row>
    <row r="135" spans="1:4" ht="18" customHeight="1">
      <c r="A135" s="11"/>
      <c r="B135" s="48"/>
      <c r="C135" s="11" t="s">
        <v>395</v>
      </c>
      <c r="D135" s="11" t="s">
        <v>247</v>
      </c>
    </row>
    <row r="136" spans="1:4" ht="18" customHeight="1">
      <c r="A136" s="11"/>
      <c r="B136" s="48"/>
      <c r="C136" s="11"/>
      <c r="D136" s="11"/>
    </row>
    <row r="137" spans="1:4" ht="18" customHeight="1">
      <c r="A137" s="11"/>
      <c r="B137" s="48" t="s">
        <v>632</v>
      </c>
      <c r="C137" s="11" t="s">
        <v>287</v>
      </c>
      <c r="D137" s="11" t="s">
        <v>294</v>
      </c>
    </row>
    <row r="138" spans="1:4" ht="18" customHeight="1">
      <c r="A138" s="11"/>
      <c r="B138" s="48"/>
      <c r="C138" s="11" t="s">
        <v>287</v>
      </c>
      <c r="D138" s="11" t="s">
        <v>295</v>
      </c>
    </row>
    <row r="139" spans="1:4" ht="18" customHeight="1">
      <c r="A139" s="11"/>
      <c r="B139" s="48"/>
      <c r="C139" s="11" t="s">
        <v>302</v>
      </c>
      <c r="D139" s="11" t="s">
        <v>324</v>
      </c>
    </row>
    <row r="140" spans="1:4" ht="18" customHeight="1">
      <c r="A140" s="11"/>
      <c r="B140" s="48"/>
      <c r="C140" s="11" t="s">
        <v>325</v>
      </c>
      <c r="D140" s="11" t="s">
        <v>326</v>
      </c>
    </row>
    <row r="141" spans="1:4" ht="18" customHeight="1">
      <c r="A141" s="11"/>
      <c r="B141" s="48"/>
      <c r="C141" s="11"/>
      <c r="D141" s="11"/>
    </row>
    <row r="142" spans="1:4" ht="18" customHeight="1">
      <c r="A142" s="11"/>
      <c r="B142" s="48" t="s">
        <v>665</v>
      </c>
      <c r="C142" s="11" t="s">
        <v>338</v>
      </c>
      <c r="D142" s="11" t="s">
        <v>341</v>
      </c>
    </row>
    <row r="143" spans="1:4" ht="18" customHeight="1">
      <c r="A143" s="11"/>
      <c r="B143" s="48"/>
      <c r="C143" s="11" t="s">
        <v>364</v>
      </c>
      <c r="D143" s="11" t="s">
        <v>368</v>
      </c>
    </row>
    <row r="144" spans="1:4" ht="18" customHeight="1">
      <c r="A144" s="11"/>
      <c r="B144" s="48"/>
      <c r="C144" s="11" t="s">
        <v>371</v>
      </c>
      <c r="D144" s="11" t="s">
        <v>384</v>
      </c>
    </row>
    <row r="145" spans="1:4" ht="18" customHeight="1">
      <c r="A145" s="11"/>
      <c r="B145" s="48"/>
      <c r="C145" s="11"/>
      <c r="D145" s="11"/>
    </row>
    <row r="146" spans="1:4" ht="18" customHeight="1">
      <c r="A146" s="11">
        <f>+A108+1</f>
        <v>7</v>
      </c>
      <c r="B146" s="12" t="s">
        <v>42</v>
      </c>
      <c r="C146" s="11" t="s">
        <v>71</v>
      </c>
      <c r="D146" s="11" t="s">
        <v>72</v>
      </c>
    </row>
    <row r="147" spans="1:4" ht="18" customHeight="1">
      <c r="A147" s="11"/>
      <c r="B147" s="12"/>
      <c r="C147" s="11"/>
      <c r="D147" s="11"/>
    </row>
    <row r="148" spans="1:4" ht="18" customHeight="1">
      <c r="A148" s="11"/>
      <c r="B148" s="48" t="s">
        <v>559</v>
      </c>
      <c r="C148" s="11" t="s">
        <v>508</v>
      </c>
      <c r="D148" s="11" t="s">
        <v>509</v>
      </c>
    </row>
    <row r="149" spans="1:4" ht="18" customHeight="1">
      <c r="A149" s="11"/>
      <c r="B149" s="12"/>
      <c r="C149" s="11"/>
      <c r="D149" s="11"/>
    </row>
    <row r="150" spans="1:4" ht="18" customHeight="1">
      <c r="A150" s="11">
        <f>+A146+1</f>
        <v>8</v>
      </c>
      <c r="B150" s="12" t="s">
        <v>67</v>
      </c>
      <c r="C150" s="11"/>
      <c r="D150" s="11"/>
    </row>
    <row r="151" spans="1:4" ht="18" customHeight="1">
      <c r="A151" s="11"/>
      <c r="B151" s="48" t="s">
        <v>73</v>
      </c>
      <c r="C151" s="11" t="s">
        <v>74</v>
      </c>
      <c r="D151" s="11" t="s">
        <v>66</v>
      </c>
    </row>
    <row r="152" spans="1:4" ht="18" customHeight="1">
      <c r="A152" s="11"/>
      <c r="B152" s="12"/>
      <c r="C152" s="11" t="s">
        <v>74</v>
      </c>
      <c r="D152" s="11" t="s">
        <v>68</v>
      </c>
    </row>
    <row r="153" spans="1:4" ht="18" customHeight="1">
      <c r="A153" s="11"/>
      <c r="B153" s="12"/>
      <c r="C153" s="11"/>
      <c r="D153" s="11"/>
    </row>
    <row r="154" spans="1:4" ht="18" customHeight="1">
      <c r="A154" s="11"/>
      <c r="B154" s="48" t="s">
        <v>140</v>
      </c>
      <c r="C154" s="11" t="s">
        <v>112</v>
      </c>
      <c r="D154" s="11" t="s">
        <v>113</v>
      </c>
    </row>
    <row r="155" spans="1:4" ht="18" customHeight="1">
      <c r="A155" s="11"/>
      <c r="B155" s="12"/>
      <c r="C155" s="11" t="s">
        <v>112</v>
      </c>
      <c r="D155" s="11" t="s">
        <v>114</v>
      </c>
    </row>
    <row r="156" spans="1:4" ht="18" customHeight="1">
      <c r="A156" s="11"/>
      <c r="B156" s="12"/>
      <c r="C156" s="11"/>
      <c r="D156" s="11"/>
    </row>
    <row r="157" spans="1:4" ht="18" customHeight="1">
      <c r="A157" s="11"/>
      <c r="B157" s="48" t="s">
        <v>356</v>
      </c>
      <c r="C157" s="11" t="s">
        <v>287</v>
      </c>
      <c r="D157" s="11" t="s">
        <v>288</v>
      </c>
    </row>
    <row r="158" spans="1:4" ht="18" customHeight="1">
      <c r="A158" s="11"/>
      <c r="B158" s="12"/>
      <c r="C158" s="11" t="s">
        <v>287</v>
      </c>
      <c r="D158" s="11" t="s">
        <v>289</v>
      </c>
    </row>
    <row r="159" spans="1:4" ht="18" customHeight="1">
      <c r="A159" s="11"/>
      <c r="B159" s="12"/>
      <c r="C159" s="11"/>
      <c r="D159" s="11"/>
    </row>
    <row r="160" spans="1:4" ht="18" customHeight="1">
      <c r="A160" s="11">
        <f>+A150+1</f>
        <v>9</v>
      </c>
      <c r="B160" s="12" t="s">
        <v>43</v>
      </c>
      <c r="C160" s="11"/>
      <c r="D160" s="11"/>
    </row>
    <row r="161" spans="1:4" ht="18" customHeight="1">
      <c r="A161" s="11"/>
      <c r="B161" s="48" t="s">
        <v>511</v>
      </c>
      <c r="C161" s="11" t="s">
        <v>248</v>
      </c>
      <c r="D161" s="11" t="s">
        <v>249</v>
      </c>
    </row>
    <row r="162" spans="1:4" ht="18" customHeight="1">
      <c r="A162" s="11"/>
      <c r="B162" s="48"/>
      <c r="C162" s="11" t="s">
        <v>269</v>
      </c>
      <c r="D162" s="11" t="s">
        <v>270</v>
      </c>
    </row>
    <row r="163" spans="1:4" ht="18" customHeight="1">
      <c r="A163" s="11"/>
      <c r="B163" s="48"/>
      <c r="C163" s="11" t="s">
        <v>280</v>
      </c>
      <c r="D163" s="11" t="s">
        <v>281</v>
      </c>
    </row>
    <row r="164" spans="1:4" ht="18" customHeight="1">
      <c r="A164" s="11"/>
      <c r="B164" s="48"/>
      <c r="C164" s="11"/>
      <c r="D164" s="11"/>
    </row>
    <row r="165" spans="1:4" ht="18" customHeight="1">
      <c r="A165" s="11">
        <f>+A160+1</f>
        <v>10</v>
      </c>
      <c r="B165" s="12" t="s">
        <v>30</v>
      </c>
      <c r="C165" s="11"/>
      <c r="D165" s="11"/>
    </row>
    <row r="166" spans="1:4" ht="18" customHeight="1">
      <c r="A166" s="11"/>
      <c r="B166" s="48" t="s">
        <v>137</v>
      </c>
      <c r="C166" s="11" t="s">
        <v>75</v>
      </c>
      <c r="D166" s="11" t="s">
        <v>76</v>
      </c>
    </row>
    <row r="167" spans="1:4" ht="18" customHeight="1">
      <c r="A167" s="11"/>
      <c r="B167" s="12"/>
      <c r="C167" s="11"/>
      <c r="D167" s="11"/>
    </row>
    <row r="168" spans="1:4" ht="18" customHeight="1">
      <c r="A168" s="11"/>
      <c r="B168" s="48" t="s">
        <v>138</v>
      </c>
      <c r="C168" s="11" t="s">
        <v>80</v>
      </c>
      <c r="D168" s="11" t="s">
        <v>81</v>
      </c>
    </row>
    <row r="169" spans="1:4" ht="18" customHeight="1">
      <c r="A169" s="11"/>
      <c r="B169" s="48"/>
      <c r="C169" s="11"/>
      <c r="D169" s="11"/>
    </row>
    <row r="170" spans="1:4" ht="18" customHeight="1">
      <c r="A170" s="11"/>
      <c r="B170" s="48" t="s">
        <v>278</v>
      </c>
      <c r="C170" s="11" t="s">
        <v>152</v>
      </c>
      <c r="D170" s="11" t="s">
        <v>153</v>
      </c>
    </row>
    <row r="171" spans="1:4" ht="18" customHeight="1">
      <c r="A171" s="11"/>
      <c r="B171" s="48"/>
      <c r="C171" s="11"/>
      <c r="D171" s="11"/>
    </row>
    <row r="172" spans="1:4" ht="18" customHeight="1">
      <c r="A172" s="11"/>
      <c r="B172" s="48" t="s">
        <v>291</v>
      </c>
      <c r="C172" s="11" t="s">
        <v>168</v>
      </c>
      <c r="D172" s="11" t="s">
        <v>181</v>
      </c>
    </row>
    <row r="173" spans="1:4" ht="18" customHeight="1">
      <c r="A173" s="11"/>
      <c r="B173" s="48"/>
      <c r="C173" s="11"/>
      <c r="D173" s="11"/>
    </row>
    <row r="174" spans="1:4" ht="18" customHeight="1">
      <c r="A174" s="11">
        <f>+A165+1</f>
        <v>11</v>
      </c>
      <c r="B174" s="12" t="s">
        <v>111</v>
      </c>
      <c r="C174" s="11"/>
      <c r="D174" s="11"/>
    </row>
    <row r="175" spans="1:4" ht="18" customHeight="1">
      <c r="A175" s="11"/>
      <c r="B175" s="48" t="s">
        <v>141</v>
      </c>
      <c r="C175" s="11" t="s">
        <v>109</v>
      </c>
      <c r="D175" s="11" t="s">
        <v>110</v>
      </c>
    </row>
    <row r="176" spans="1:4" ht="18" customHeight="1">
      <c r="A176" s="11"/>
      <c r="B176" s="48"/>
      <c r="C176" s="11"/>
      <c r="D176" s="11"/>
    </row>
    <row r="177" spans="1:4" ht="18" customHeight="1">
      <c r="A177" s="11"/>
      <c r="B177" s="48" t="s">
        <v>194</v>
      </c>
      <c r="C177" s="11" t="s">
        <v>142</v>
      </c>
      <c r="D177" s="11" t="s">
        <v>144</v>
      </c>
    </row>
    <row r="178" spans="1:4" ht="18" customHeight="1">
      <c r="A178" s="11"/>
      <c r="B178" s="48"/>
      <c r="C178" s="11"/>
      <c r="D178" s="11"/>
    </row>
    <row r="179" spans="1:4" ht="18" customHeight="1">
      <c r="A179" s="11"/>
      <c r="B179" s="48" t="s">
        <v>482</v>
      </c>
      <c r="C179" s="11" t="s">
        <v>371</v>
      </c>
      <c r="D179" s="11" t="s">
        <v>375</v>
      </c>
    </row>
    <row r="180" spans="1:4" ht="18" customHeight="1">
      <c r="A180" s="11"/>
      <c r="B180" s="48"/>
      <c r="C180" s="11"/>
      <c r="D180" s="11"/>
    </row>
    <row r="181" spans="1:4" ht="18" customHeight="1">
      <c r="A181" s="11"/>
      <c r="B181" s="48" t="s">
        <v>512</v>
      </c>
      <c r="C181" s="11" t="s">
        <v>285</v>
      </c>
      <c r="D181" s="11" t="s">
        <v>286</v>
      </c>
    </row>
    <row r="182" spans="1:4" ht="18" customHeight="1">
      <c r="A182" s="11"/>
      <c r="B182" s="48"/>
      <c r="C182" s="11"/>
      <c r="D182" s="11"/>
    </row>
    <row r="183" spans="1:4" ht="18" customHeight="1">
      <c r="A183" s="11">
        <f>+A174+1</f>
        <v>12</v>
      </c>
      <c r="B183" s="12" t="s">
        <v>25</v>
      </c>
      <c r="C183" s="11"/>
      <c r="D183" s="11"/>
    </row>
    <row r="184" spans="1:4" ht="18" customHeight="1">
      <c r="A184" s="11"/>
      <c r="B184" s="48" t="s">
        <v>157</v>
      </c>
      <c r="C184" s="11" t="s">
        <v>98</v>
      </c>
      <c r="D184" s="11" t="s">
        <v>99</v>
      </c>
    </row>
    <row r="185" spans="1:4" ht="18" customHeight="1">
      <c r="A185" s="11"/>
      <c r="B185" s="48"/>
      <c r="C185" s="11"/>
      <c r="D185" s="11"/>
    </row>
    <row r="186" spans="1:4" ht="18" customHeight="1">
      <c r="A186" s="11"/>
      <c r="B186" s="48" t="s">
        <v>664</v>
      </c>
      <c r="C186" s="11" t="s">
        <v>327</v>
      </c>
      <c r="D186" s="11" t="s">
        <v>334</v>
      </c>
    </row>
    <row r="187" spans="1:4" ht="18" customHeight="1">
      <c r="A187" s="11"/>
      <c r="B187" s="48"/>
      <c r="C187" s="11" t="s">
        <v>327</v>
      </c>
      <c r="D187" s="11" t="s">
        <v>335</v>
      </c>
    </row>
    <row r="188" spans="1:4" ht="18" customHeight="1">
      <c r="A188" s="11"/>
      <c r="B188" s="48"/>
      <c r="C188" s="11"/>
      <c r="D188" s="11"/>
    </row>
    <row r="189" spans="1:4" ht="18" customHeight="1">
      <c r="A189" s="11">
        <f>+A183+1</f>
        <v>13</v>
      </c>
      <c r="B189" s="12" t="s">
        <v>148</v>
      </c>
      <c r="C189" s="11"/>
      <c r="D189" s="11"/>
    </row>
    <row r="190" spans="1:4" ht="18" customHeight="1">
      <c r="A190" s="11"/>
      <c r="B190" s="12" t="s">
        <v>195</v>
      </c>
      <c r="C190" s="11" t="s">
        <v>146</v>
      </c>
      <c r="D190" s="11" t="s">
        <v>147</v>
      </c>
    </row>
    <row r="191" spans="1:4" ht="18" customHeight="1">
      <c r="A191" s="11"/>
      <c r="B191" s="12"/>
      <c r="C191" s="11"/>
      <c r="D191" s="11"/>
    </row>
    <row r="192" spans="1:4" ht="18" customHeight="1">
      <c r="A192" s="11"/>
      <c r="B192" s="12" t="s">
        <v>215</v>
      </c>
      <c r="C192" s="11" t="s">
        <v>168</v>
      </c>
      <c r="D192" s="11" t="s">
        <v>169</v>
      </c>
    </row>
    <row r="193" spans="1:4" ht="18" customHeight="1">
      <c r="A193" s="11"/>
      <c r="B193" s="12"/>
      <c r="C193" s="11"/>
      <c r="D193" s="11"/>
    </row>
    <row r="194" spans="1:4" ht="18" customHeight="1">
      <c r="A194" s="11"/>
      <c r="B194" s="12" t="s">
        <v>263</v>
      </c>
      <c r="C194" s="11" t="s">
        <v>216</v>
      </c>
      <c r="D194" s="11" t="s">
        <v>264</v>
      </c>
    </row>
    <row r="195" spans="1:4" ht="18" customHeight="1">
      <c r="A195" s="11"/>
      <c r="B195" s="12"/>
      <c r="C195" s="11" t="s">
        <v>216</v>
      </c>
      <c r="D195" s="11" t="s">
        <v>265</v>
      </c>
    </row>
    <row r="196" spans="1:4" ht="18" customHeight="1">
      <c r="A196" s="11"/>
      <c r="B196" s="12"/>
      <c r="C196" s="11" t="s">
        <v>216</v>
      </c>
      <c r="D196" s="11" t="s">
        <v>266</v>
      </c>
    </row>
    <row r="197" spans="1:4" ht="18" customHeight="1">
      <c r="A197" s="11"/>
      <c r="B197" s="12"/>
      <c r="C197" s="11" t="s">
        <v>216</v>
      </c>
      <c r="D197" s="11" t="s">
        <v>267</v>
      </c>
    </row>
    <row r="198" spans="1:4" ht="18" customHeight="1">
      <c r="A198" s="11"/>
      <c r="B198" s="12"/>
      <c r="C198" s="11"/>
      <c r="D198" s="11"/>
    </row>
    <row r="199" spans="1:4" ht="18" customHeight="1">
      <c r="A199" s="11"/>
      <c r="B199" s="12" t="s">
        <v>290</v>
      </c>
      <c r="C199" s="11" t="s">
        <v>230</v>
      </c>
      <c r="D199" s="11" t="s">
        <v>233</v>
      </c>
    </row>
    <row r="200" spans="1:4" ht="18" customHeight="1">
      <c r="A200" s="11"/>
      <c r="B200" s="12"/>
      <c r="C200" s="11"/>
      <c r="D200" s="11"/>
    </row>
    <row r="201" spans="1:4" ht="18" customHeight="1">
      <c r="A201" s="11"/>
      <c r="B201" s="12" t="s">
        <v>322</v>
      </c>
      <c r="C201" s="11" t="s">
        <v>271</v>
      </c>
      <c r="D201" s="11" t="s">
        <v>272</v>
      </c>
    </row>
    <row r="202" spans="1:4" ht="18" customHeight="1">
      <c r="A202" s="11"/>
      <c r="B202" s="12"/>
      <c r="C202" s="11" t="s">
        <v>271</v>
      </c>
      <c r="D202" s="11" t="s">
        <v>273</v>
      </c>
    </row>
    <row r="203" spans="1:4" ht="18" customHeight="1">
      <c r="A203" s="11"/>
      <c r="B203" s="12"/>
      <c r="C203" s="11" t="s">
        <v>271</v>
      </c>
      <c r="D203" s="11" t="s">
        <v>274</v>
      </c>
    </row>
    <row r="204" spans="1:4" ht="18" customHeight="1">
      <c r="A204" s="11"/>
      <c r="B204" s="12"/>
      <c r="C204" s="11" t="s">
        <v>271</v>
      </c>
      <c r="D204" s="11" t="s">
        <v>275</v>
      </c>
    </row>
    <row r="205" spans="1:4" ht="18" customHeight="1">
      <c r="A205" s="11"/>
      <c r="B205" s="12"/>
      <c r="C205" s="11"/>
      <c r="D205" s="11"/>
    </row>
    <row r="206" spans="1:4" ht="18" customHeight="1">
      <c r="A206" s="11"/>
      <c r="B206" s="12" t="s">
        <v>483</v>
      </c>
      <c r="C206" s="11" t="s">
        <v>371</v>
      </c>
      <c r="D206" s="11" t="s">
        <v>381</v>
      </c>
    </row>
    <row r="207" spans="1:4" ht="18" customHeight="1">
      <c r="A207" s="11"/>
      <c r="B207" s="12"/>
      <c r="C207" s="11" t="s">
        <v>371</v>
      </c>
      <c r="D207" s="11" t="s">
        <v>382</v>
      </c>
    </row>
    <row r="208" spans="1:4" ht="18" customHeight="1">
      <c r="A208" s="11"/>
      <c r="B208" s="12"/>
      <c r="C208" s="11" t="s">
        <v>371</v>
      </c>
      <c r="D208" s="11" t="s">
        <v>383</v>
      </c>
    </row>
    <row r="209" spans="1:4" ht="18" customHeight="1">
      <c r="A209" s="11"/>
      <c r="B209" s="12"/>
      <c r="C209" s="11"/>
      <c r="D209" s="11"/>
    </row>
    <row r="210" spans="1:4" ht="18" customHeight="1">
      <c r="A210" s="11"/>
      <c r="B210" s="12" t="s">
        <v>555</v>
      </c>
      <c r="C210" s="11" t="s">
        <v>468</v>
      </c>
      <c r="D210" s="11" t="s">
        <v>476</v>
      </c>
    </row>
    <row r="211" spans="1:4" ht="18" customHeight="1">
      <c r="A211" s="11"/>
      <c r="B211" s="12"/>
      <c r="C211" s="11"/>
      <c r="D211" s="11"/>
    </row>
    <row r="212" spans="1:4" ht="18" customHeight="1">
      <c r="A212" s="11">
        <f>+A189+1</f>
        <v>14</v>
      </c>
      <c r="B212" s="12" t="s">
        <v>103</v>
      </c>
      <c r="C212" s="11"/>
      <c r="D212" s="11"/>
    </row>
    <row r="213" spans="1:4" ht="18" customHeight="1">
      <c r="A213" s="11"/>
      <c r="B213" s="48" t="s">
        <v>213</v>
      </c>
      <c r="C213" s="11" t="s">
        <v>101</v>
      </c>
      <c r="D213" s="11" t="s">
        <v>102</v>
      </c>
    </row>
    <row r="214" spans="1:4" ht="18" customHeight="1">
      <c r="A214" s="11"/>
      <c r="B214" s="12"/>
      <c r="C214" s="11" t="s">
        <v>101</v>
      </c>
      <c r="D214" s="11" t="s">
        <v>104</v>
      </c>
    </row>
    <row r="215" spans="1:4" ht="18" customHeight="1">
      <c r="A215" s="11"/>
      <c r="B215" s="12"/>
      <c r="C215" s="11" t="s">
        <v>122</v>
      </c>
      <c r="D215" s="11" t="s">
        <v>124</v>
      </c>
    </row>
    <row r="216" spans="1:4" ht="18" customHeight="1">
      <c r="A216" s="11"/>
      <c r="B216" s="12"/>
      <c r="C216" s="11" t="s">
        <v>127</v>
      </c>
      <c r="D216" s="11" t="s">
        <v>129</v>
      </c>
    </row>
    <row r="217" spans="1:4" ht="18" customHeight="1">
      <c r="A217" s="11"/>
      <c r="B217" s="12"/>
      <c r="C217" s="11"/>
      <c r="D217" s="11"/>
    </row>
    <row r="218" spans="1:4" ht="18" customHeight="1">
      <c r="A218" s="11"/>
      <c r="B218" s="48" t="s">
        <v>633</v>
      </c>
      <c r="C218" s="11" t="s">
        <v>338</v>
      </c>
      <c r="D218" s="11" t="s">
        <v>340</v>
      </c>
    </row>
    <row r="219" spans="1:4" ht="18" customHeight="1">
      <c r="A219" s="11"/>
      <c r="B219" s="12"/>
      <c r="C219" s="11"/>
      <c r="D219" s="11"/>
    </row>
    <row r="220" spans="1:4" ht="18" customHeight="1">
      <c r="A220" s="11">
        <f>+A212+1</f>
        <v>15</v>
      </c>
      <c r="B220" s="12" t="s">
        <v>31</v>
      </c>
      <c r="C220" s="11"/>
      <c r="D220" s="11"/>
    </row>
    <row r="221" spans="1:4" ht="18" customHeight="1">
      <c r="A221" s="11"/>
      <c r="B221" s="48" t="s">
        <v>214</v>
      </c>
      <c r="C221" s="11" t="s">
        <v>122</v>
      </c>
      <c r="D221" s="11" t="s">
        <v>123</v>
      </c>
    </row>
    <row r="222" spans="1:4" ht="18" customHeight="1">
      <c r="A222" s="11"/>
      <c r="B222" s="48"/>
      <c r="C222" s="11"/>
      <c r="D222" s="11"/>
    </row>
    <row r="223" spans="1:4" ht="18" customHeight="1">
      <c r="A223" s="11"/>
      <c r="B223" s="48" t="s">
        <v>261</v>
      </c>
      <c r="C223" s="11" t="s">
        <v>260</v>
      </c>
      <c r="D223" s="11" t="s">
        <v>262</v>
      </c>
    </row>
    <row r="224" spans="1:4" ht="18" customHeight="1">
      <c r="A224" s="11"/>
      <c r="B224" s="48"/>
      <c r="C224" s="11"/>
      <c r="D224" s="11"/>
    </row>
    <row r="225" spans="1:4" ht="18" customHeight="1">
      <c r="A225" s="11"/>
      <c r="B225" s="48" t="s">
        <v>290</v>
      </c>
      <c r="C225" s="11" t="s">
        <v>230</v>
      </c>
      <c r="D225" s="11" t="s">
        <v>232</v>
      </c>
    </row>
    <row r="226" spans="1:4" ht="18" customHeight="1">
      <c r="A226" s="11"/>
      <c r="B226" s="48"/>
      <c r="C226" s="11"/>
      <c r="D226" s="11"/>
    </row>
    <row r="227" spans="1:4" ht="18" customHeight="1">
      <c r="A227" s="11"/>
      <c r="B227" s="48" t="s">
        <v>446</v>
      </c>
      <c r="C227" s="11" t="s">
        <v>302</v>
      </c>
      <c r="D227" s="11" t="s">
        <v>313</v>
      </c>
    </row>
    <row r="228" spans="1:4" ht="18" customHeight="1">
      <c r="A228" s="11"/>
      <c r="B228" s="48"/>
      <c r="C228" s="11"/>
      <c r="D228" s="11"/>
    </row>
    <row r="229" spans="1:4" ht="18" customHeight="1">
      <c r="A229" s="11">
        <f>+A220+1</f>
        <v>16</v>
      </c>
      <c r="B229" s="12" t="s">
        <v>279</v>
      </c>
      <c r="C229" s="11"/>
      <c r="D229" s="11"/>
    </row>
    <row r="230" spans="1:4" ht="18" customHeight="1">
      <c r="A230" s="11"/>
      <c r="B230" s="48" t="s">
        <v>349</v>
      </c>
      <c r="C230" s="11" t="s">
        <v>280</v>
      </c>
      <c r="D230" s="11" t="s">
        <v>350</v>
      </c>
    </row>
    <row r="231" spans="1:4" ht="18" customHeight="1">
      <c r="A231" s="11"/>
      <c r="B231" s="48"/>
      <c r="C231" s="11"/>
      <c r="D231" s="11"/>
    </row>
    <row r="232" spans="1:4" ht="18" customHeight="1">
      <c r="A232" s="11">
        <f>+A229+1</f>
        <v>17</v>
      </c>
      <c r="B232" s="12" t="s">
        <v>406</v>
      </c>
      <c r="C232" s="11"/>
      <c r="D232" s="11"/>
    </row>
    <row r="233" spans="1:4" ht="18" customHeight="1">
      <c r="A233" s="11"/>
      <c r="B233" s="48" t="s">
        <v>484</v>
      </c>
      <c r="C233" s="11" t="s">
        <v>397</v>
      </c>
      <c r="D233" s="11" t="s">
        <v>405</v>
      </c>
    </row>
    <row r="234" spans="1:4" ht="18" customHeight="1">
      <c r="A234" s="11"/>
      <c r="B234" s="48"/>
      <c r="C234" s="11"/>
      <c r="D234" s="11"/>
    </row>
    <row r="235" spans="1:4" ht="18" customHeight="1">
      <c r="A235" s="11">
        <f>+A232+1</f>
        <v>18</v>
      </c>
      <c r="B235" s="12" t="s">
        <v>62</v>
      </c>
      <c r="C235" s="11"/>
      <c r="D235" s="11"/>
    </row>
    <row r="236" spans="1:4" ht="18" customHeight="1">
      <c r="A236" s="11"/>
      <c r="B236" s="48" t="s">
        <v>530</v>
      </c>
      <c r="C236" s="11" t="s">
        <v>531</v>
      </c>
      <c r="D236" s="11" t="s">
        <v>459</v>
      </c>
    </row>
    <row r="237" spans="1:4" ht="18" customHeight="1">
      <c r="A237" s="11"/>
      <c r="B237" s="48"/>
      <c r="C237" s="11"/>
      <c r="D237" s="11"/>
    </row>
    <row r="238" spans="1:4" ht="18" customHeight="1">
      <c r="A238" s="11">
        <f>+A235+1</f>
        <v>19</v>
      </c>
      <c r="B238" s="12" t="s">
        <v>352</v>
      </c>
      <c r="C238" s="11"/>
      <c r="D238" s="11"/>
    </row>
    <row r="239" spans="1:4" ht="18" customHeight="1">
      <c r="A239" s="11"/>
      <c r="B239" s="48" t="s">
        <v>528</v>
      </c>
      <c r="C239" s="11" t="s">
        <v>529</v>
      </c>
      <c r="D239" s="11" t="s">
        <v>351</v>
      </c>
    </row>
    <row r="240" spans="1:4" ht="18" customHeight="1">
      <c r="A240" s="11"/>
      <c r="B240" s="48"/>
      <c r="C240" s="11"/>
      <c r="D240" s="11"/>
    </row>
    <row r="241" spans="1:4" ht="18" customHeight="1">
      <c r="A241" s="11">
        <f>+A238+1</f>
        <v>20</v>
      </c>
      <c r="B241" s="12" t="s">
        <v>487</v>
      </c>
      <c r="C241" s="11"/>
      <c r="D241" s="11"/>
    </row>
    <row r="242" spans="1:4" ht="18" customHeight="1">
      <c r="A242" s="11"/>
      <c r="B242" s="48" t="s">
        <v>557</v>
      </c>
      <c r="C242" s="11" t="s">
        <v>485</v>
      </c>
      <c r="D242" s="11" t="s">
        <v>486</v>
      </c>
    </row>
    <row r="243" spans="1:4" ht="18" customHeight="1">
      <c r="A243" s="11"/>
      <c r="B243" s="48"/>
      <c r="C243" s="11"/>
      <c r="D243" s="11"/>
    </row>
    <row r="244" spans="1:4" ht="18" customHeight="1">
      <c r="A244" s="11">
        <f>+A241+1</f>
        <v>21</v>
      </c>
      <c r="B244" s="12" t="s">
        <v>502</v>
      </c>
      <c r="C244" s="11"/>
      <c r="D244" s="11"/>
    </row>
    <row r="245" spans="1:4" ht="18" customHeight="1">
      <c r="A245" s="11"/>
      <c r="B245" s="48" t="s">
        <v>635</v>
      </c>
      <c r="C245" s="11" t="s">
        <v>505</v>
      </c>
      <c r="D245" s="11" t="s">
        <v>506</v>
      </c>
    </row>
    <row r="246" spans="1:4" ht="18" customHeight="1">
      <c r="A246" s="11"/>
      <c r="B246" s="48"/>
      <c r="C246" s="11" t="s">
        <v>485</v>
      </c>
      <c r="D246" s="11" t="s">
        <v>507</v>
      </c>
    </row>
    <row r="247" spans="1:4" ht="18" customHeight="1">
      <c r="A247" s="11"/>
      <c r="B247" s="48"/>
      <c r="C247" s="11"/>
      <c r="D247" s="11"/>
    </row>
    <row r="248" spans="1:4" ht="18" customHeight="1">
      <c r="A248" s="11">
        <f>+A244+1</f>
        <v>22</v>
      </c>
      <c r="B248" s="12" t="s">
        <v>58</v>
      </c>
      <c r="C248" s="11"/>
      <c r="D248" s="11"/>
    </row>
    <row r="249" spans="1:4" ht="18" customHeight="1">
      <c r="A249" s="11"/>
      <c r="B249" s="12" t="s">
        <v>666</v>
      </c>
      <c r="C249" s="11" t="s">
        <v>360</v>
      </c>
      <c r="D249" s="11" t="s">
        <v>363</v>
      </c>
    </row>
    <row r="250" spans="1:4" ht="18" customHeight="1">
      <c r="A250" s="11"/>
      <c r="B250" s="48"/>
      <c r="C250" s="11"/>
      <c r="D250" s="11"/>
    </row>
    <row r="251" spans="1:4" ht="18" customHeight="1">
      <c r="A251" s="11">
        <f>+A248+1</f>
        <v>23</v>
      </c>
      <c r="B251" s="12" t="s">
        <v>386</v>
      </c>
      <c r="C251" s="11"/>
      <c r="D251" s="11"/>
    </row>
    <row r="252" spans="1:4" ht="18" customHeight="1">
      <c r="A252" s="11"/>
      <c r="B252" s="48" t="s">
        <v>666</v>
      </c>
      <c r="C252" s="11" t="s">
        <v>371</v>
      </c>
      <c r="D252" s="11" t="s">
        <v>385</v>
      </c>
    </row>
    <row r="253" spans="1:4" ht="18" customHeight="1">
      <c r="A253" s="11"/>
      <c r="B253" s="48"/>
      <c r="C253" s="11"/>
      <c r="D253" s="11"/>
    </row>
    <row r="254" spans="1:4" ht="18" customHeight="1">
      <c r="A254" s="11">
        <f>+A251+1</f>
        <v>24</v>
      </c>
      <c r="B254" s="12" t="s">
        <v>668</v>
      </c>
      <c r="C254" s="11"/>
      <c r="D254" s="11"/>
    </row>
    <row r="255" spans="1:4" ht="18" customHeight="1">
      <c r="A255" s="11"/>
      <c r="B255" s="48" t="s">
        <v>667</v>
      </c>
      <c r="C255" s="11" t="s">
        <v>458</v>
      </c>
      <c r="D255" s="11" t="s">
        <v>462</v>
      </c>
    </row>
    <row r="256" spans="1:4" ht="18" customHeight="1">
      <c r="A256" s="11"/>
      <c r="B256" s="48"/>
      <c r="C256" s="11"/>
      <c r="D256" s="11"/>
    </row>
    <row r="257" spans="1:4" ht="18" customHeight="1">
      <c r="A257" s="67"/>
      <c r="B257" s="70"/>
      <c r="C257" s="67"/>
      <c r="D257" s="67"/>
    </row>
    <row r="258" spans="1:4" ht="18" customHeight="1">
      <c r="A258" s="13"/>
      <c r="B258" s="13"/>
      <c r="C258" s="13"/>
      <c r="D258" s="13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</row>
    <row r="366" spans="1:4" ht="18" customHeight="1">
      <c r="A366" s="1"/>
      <c r="B366" s="1"/>
      <c r="C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9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98"/>
  <sheetViews>
    <sheetView tabSelected="1" workbookViewId="0">
      <pane xSplit="2" ySplit="5" topLeftCell="H6" activePane="bottomRight" state="frozen"/>
      <selection pane="topRight" activeCell="C1" sqref="C1"/>
      <selection pane="bottomLeft" activeCell="A6" sqref="A6"/>
      <selection pane="bottomRight" activeCell="L16" sqref="L16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9" width="17.85546875" customWidth="1"/>
    <col min="10" max="10" width="17.5703125" customWidth="1"/>
    <col min="11" max="11" width="17.7109375" customWidth="1"/>
  </cols>
  <sheetData>
    <row r="1" spans="1:18" ht="20.100000000000001" customHeight="1">
      <c r="A1" s="71" t="s">
        <v>658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4" t="s">
        <v>240</v>
      </c>
      <c r="B3" s="74" t="s">
        <v>237</v>
      </c>
      <c r="C3" s="74" t="s">
        <v>27</v>
      </c>
      <c r="D3" s="74" t="s">
        <v>13</v>
      </c>
      <c r="E3" s="111" t="s">
        <v>238</v>
      </c>
      <c r="F3" s="106"/>
      <c r="G3" s="107"/>
      <c r="H3" s="106"/>
      <c r="I3" s="106"/>
      <c r="J3" s="107"/>
      <c r="K3" s="74" t="s">
        <v>239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5"/>
      <c r="B4" s="85"/>
      <c r="C4" s="85"/>
      <c r="D4" s="85"/>
      <c r="E4" s="78" t="s">
        <v>241</v>
      </c>
      <c r="F4" s="111" t="s">
        <v>9</v>
      </c>
      <c r="G4" s="107"/>
      <c r="H4" s="87" t="s">
        <v>317</v>
      </c>
      <c r="I4" s="87" t="s">
        <v>441</v>
      </c>
      <c r="J4" s="87" t="s">
        <v>599</v>
      </c>
      <c r="K4" s="86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8"/>
      <c r="B5" s="70"/>
      <c r="C5" s="70"/>
      <c r="D5" s="70"/>
      <c r="E5" s="78"/>
      <c r="F5" s="78" t="s">
        <v>276</v>
      </c>
      <c r="G5" s="78" t="s">
        <v>277</v>
      </c>
      <c r="H5" s="75"/>
      <c r="I5" s="75"/>
      <c r="J5" s="75"/>
      <c r="K5" s="70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6"/>
      <c r="I6" s="76"/>
      <c r="J6" s="76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7" t="s">
        <v>316</v>
      </c>
      <c r="B7" s="83"/>
      <c r="C7" s="11"/>
      <c r="D7" s="11"/>
      <c r="E7" s="80"/>
      <c r="F7" s="88"/>
      <c r="G7" s="88"/>
      <c r="H7" s="89"/>
      <c r="I7" s="89"/>
      <c r="J7" s="89"/>
      <c r="K7" s="88"/>
      <c r="L7" s="13"/>
      <c r="M7" s="13"/>
      <c r="N7" s="13"/>
      <c r="O7" s="13"/>
      <c r="P7" s="13"/>
      <c r="Q7" s="13"/>
      <c r="R7" s="13"/>
    </row>
    <row r="8" spans="1:18" ht="20.100000000000001" customHeight="1">
      <c r="A8" s="46">
        <v>1</v>
      </c>
      <c r="B8" s="46" t="s">
        <v>69</v>
      </c>
      <c r="C8" s="45" t="s">
        <v>309</v>
      </c>
      <c r="D8" s="45" t="s">
        <v>318</v>
      </c>
      <c r="E8" s="94" t="s">
        <v>499</v>
      </c>
      <c r="F8" s="54"/>
      <c r="G8" s="54">
        <f>-66102300+6610230</f>
        <v>-59492070</v>
      </c>
      <c r="H8" s="91">
        <v>66102300</v>
      </c>
      <c r="I8" s="91"/>
      <c r="J8" s="91"/>
      <c r="K8" s="69">
        <f>SUM(G8:J8)</f>
        <v>6610230</v>
      </c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>
        <f t="shared" ref="A9:A27" si="0">+A8+1</f>
        <v>2</v>
      </c>
      <c r="B9" s="46" t="s">
        <v>69</v>
      </c>
      <c r="C9" s="45" t="s">
        <v>307</v>
      </c>
      <c r="D9" s="45" t="s">
        <v>318</v>
      </c>
      <c r="E9" s="94" t="s">
        <v>499</v>
      </c>
      <c r="F9" s="54"/>
      <c r="G9" s="54">
        <f>-66102300+6610230</f>
        <v>-59492070</v>
      </c>
      <c r="H9" s="91">
        <v>66102300</v>
      </c>
      <c r="I9" s="91"/>
      <c r="J9" s="91"/>
      <c r="K9" s="69">
        <f>SUM(G9:J9)</f>
        <v>6610230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46">
        <f t="shared" si="0"/>
        <v>3</v>
      </c>
      <c r="B10" s="46" t="s">
        <v>69</v>
      </c>
      <c r="C10" s="45" t="s">
        <v>304</v>
      </c>
      <c r="D10" s="45" t="s">
        <v>318</v>
      </c>
      <c r="E10" s="94" t="s">
        <v>499</v>
      </c>
      <c r="F10" s="54"/>
      <c r="G10" s="54">
        <f>-74114700+7411470</f>
        <v>-66703230</v>
      </c>
      <c r="H10" s="91">
        <v>74114700</v>
      </c>
      <c r="I10" s="91"/>
      <c r="J10" s="91"/>
      <c r="K10" s="69">
        <f>SUM(G10:J10)</f>
        <v>7411470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46">
        <f t="shared" si="0"/>
        <v>4</v>
      </c>
      <c r="B11" s="46" t="s">
        <v>69</v>
      </c>
      <c r="C11" s="45" t="s">
        <v>357</v>
      </c>
      <c r="D11" s="45" t="s">
        <v>358</v>
      </c>
      <c r="E11" s="94" t="s">
        <v>554</v>
      </c>
      <c r="F11" s="54"/>
      <c r="G11" s="54">
        <v>-52261335</v>
      </c>
      <c r="H11" s="91">
        <v>58068150</v>
      </c>
      <c r="I11" s="91"/>
      <c r="J11" s="91"/>
      <c r="K11" s="69">
        <f>SUM(G11:J11)</f>
        <v>5806815</v>
      </c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46">
        <f t="shared" si="0"/>
        <v>5</v>
      </c>
      <c r="B12" s="46" t="s">
        <v>69</v>
      </c>
      <c r="C12" s="45" t="s">
        <v>372</v>
      </c>
      <c r="D12" s="45" t="s">
        <v>377</v>
      </c>
      <c r="E12" s="94" t="s">
        <v>628</v>
      </c>
      <c r="F12" s="54"/>
      <c r="G12" s="54">
        <f>-78086950+7408695+4000000-4000000</f>
        <v>-70678255</v>
      </c>
      <c r="H12" s="91">
        <f>74086950+4000000</f>
        <v>78086950</v>
      </c>
      <c r="I12" s="91"/>
      <c r="J12" s="91"/>
      <c r="K12" s="69">
        <f>SUM(G12:J12)</f>
        <v>7408695</v>
      </c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46">
        <f>+A12+1</f>
        <v>6</v>
      </c>
      <c r="B13" s="46" t="s">
        <v>63</v>
      </c>
      <c r="C13" s="45" t="s">
        <v>342</v>
      </c>
      <c r="D13" s="45" t="s">
        <v>343</v>
      </c>
      <c r="E13" s="94" t="s">
        <v>661</v>
      </c>
      <c r="F13" s="54"/>
      <c r="G13" s="54">
        <v>-41043475</v>
      </c>
      <c r="H13" s="91">
        <f>37043475+4000000</f>
        <v>41043475</v>
      </c>
      <c r="I13" s="91"/>
      <c r="J13" s="91"/>
      <c r="K13" s="69">
        <f>SUM(G13:J13)</f>
        <v>0</v>
      </c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46">
        <f t="shared" si="0"/>
        <v>7</v>
      </c>
      <c r="B14" s="46" t="s">
        <v>63</v>
      </c>
      <c r="C14" s="45" t="s">
        <v>369</v>
      </c>
      <c r="D14" s="45" t="s">
        <v>378</v>
      </c>
      <c r="E14" s="94" t="s">
        <v>661</v>
      </c>
      <c r="F14" s="54"/>
      <c r="G14" s="54">
        <v>-37043475</v>
      </c>
      <c r="H14" s="91">
        <v>37043475</v>
      </c>
      <c r="I14" s="91"/>
      <c r="J14" s="91"/>
      <c r="K14" s="69">
        <f>SUM(G14:J14)</f>
        <v>0</v>
      </c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46">
        <f t="shared" si="0"/>
        <v>8</v>
      </c>
      <c r="B15" s="46" t="s">
        <v>63</v>
      </c>
      <c r="C15" s="45" t="s">
        <v>366</v>
      </c>
      <c r="D15" s="45" t="s">
        <v>379</v>
      </c>
      <c r="E15" s="90"/>
      <c r="F15" s="54"/>
      <c r="G15" s="54"/>
      <c r="H15" s="91">
        <v>37043475</v>
      </c>
      <c r="I15" s="91"/>
      <c r="J15" s="91"/>
      <c r="K15" s="69">
        <f>SUM(G15:J15)</f>
        <v>37043475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46">
        <f t="shared" si="0"/>
        <v>9</v>
      </c>
      <c r="B16" s="46" t="s">
        <v>63</v>
      </c>
      <c r="C16" s="45" t="s">
        <v>380</v>
      </c>
      <c r="D16" s="45" t="s">
        <v>376</v>
      </c>
      <c r="E16" s="94" t="s">
        <v>661</v>
      </c>
      <c r="F16" s="54"/>
      <c r="G16" s="54">
        <v>-36987975</v>
      </c>
      <c r="H16" s="91">
        <v>36987975</v>
      </c>
      <c r="I16" s="91"/>
      <c r="J16" s="91"/>
      <c r="K16" s="69">
        <f>SUM(G16:J16)</f>
        <v>0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46">
        <f t="shared" si="0"/>
        <v>10</v>
      </c>
      <c r="B17" s="46" t="s">
        <v>63</v>
      </c>
      <c r="C17" s="45" t="s">
        <v>399</v>
      </c>
      <c r="D17" s="45" t="s">
        <v>422</v>
      </c>
      <c r="E17" s="90"/>
      <c r="F17" s="54"/>
      <c r="G17" s="54"/>
      <c r="H17" s="91">
        <v>36987975</v>
      </c>
      <c r="I17" s="91"/>
      <c r="J17" s="91"/>
      <c r="K17" s="69">
        <f>SUM(G17:J17)</f>
        <v>36987975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>
        <f t="shared" si="0"/>
        <v>11</v>
      </c>
      <c r="B18" s="46" t="s">
        <v>63</v>
      </c>
      <c r="C18" s="45" t="s">
        <v>402</v>
      </c>
      <c r="D18" s="45" t="s">
        <v>422</v>
      </c>
      <c r="E18" s="90"/>
      <c r="F18" s="54"/>
      <c r="G18" s="54"/>
      <c r="H18" s="91">
        <v>32989275</v>
      </c>
      <c r="I18" s="91"/>
      <c r="J18" s="91"/>
      <c r="K18" s="69">
        <f>SUM(G18:J18)</f>
        <v>32989275</v>
      </c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46">
        <f t="shared" si="0"/>
        <v>12</v>
      </c>
      <c r="B19" s="46" t="s">
        <v>63</v>
      </c>
      <c r="C19" s="45" t="s">
        <v>404</v>
      </c>
      <c r="D19" s="45" t="s">
        <v>422</v>
      </c>
      <c r="E19" s="90"/>
      <c r="F19" s="54"/>
      <c r="G19" s="54"/>
      <c r="H19" s="91">
        <v>32989275</v>
      </c>
      <c r="I19" s="91"/>
      <c r="J19" s="91"/>
      <c r="K19" s="69">
        <f>SUM(G19:J19)</f>
        <v>32989275</v>
      </c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46">
        <f>+A19+1</f>
        <v>13</v>
      </c>
      <c r="B20" s="46" t="s">
        <v>25</v>
      </c>
      <c r="C20" s="45" t="s">
        <v>32</v>
      </c>
      <c r="D20" s="45" t="s">
        <v>333</v>
      </c>
      <c r="E20" s="94" t="s">
        <v>660</v>
      </c>
      <c r="F20" s="54"/>
      <c r="G20" s="54">
        <v>-12347825</v>
      </c>
      <c r="H20" s="91">
        <v>12347825</v>
      </c>
      <c r="I20" s="91"/>
      <c r="J20" s="91"/>
      <c r="K20" s="69">
        <f>SUM(G20:J20)</f>
        <v>0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>
        <f t="shared" si="0"/>
        <v>14</v>
      </c>
      <c r="B21" s="46" t="s">
        <v>25</v>
      </c>
      <c r="C21" s="45" t="s">
        <v>33</v>
      </c>
      <c r="D21" s="45" t="s">
        <v>333</v>
      </c>
      <c r="E21" s="94" t="s">
        <v>660</v>
      </c>
      <c r="F21" s="54"/>
      <c r="G21" s="54">
        <v>-12347825</v>
      </c>
      <c r="H21" s="91">
        <v>12347825</v>
      </c>
      <c r="I21" s="91"/>
      <c r="J21" s="91"/>
      <c r="K21" s="69">
        <f>SUM(G21:J21)</f>
        <v>0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>
        <f>+A21+1</f>
        <v>15</v>
      </c>
      <c r="B22" s="46" t="s">
        <v>58</v>
      </c>
      <c r="C22" s="45" t="s">
        <v>198</v>
      </c>
      <c r="D22" s="45" t="s">
        <v>359</v>
      </c>
      <c r="E22" s="94" t="s">
        <v>660</v>
      </c>
      <c r="F22" s="54"/>
      <c r="G22" s="54">
        <v>-26030550</v>
      </c>
      <c r="H22" s="91">
        <v>26030550</v>
      </c>
      <c r="I22" s="91"/>
      <c r="J22" s="91"/>
      <c r="K22" s="69">
        <f>SUM(G22:J22)</f>
        <v>0</v>
      </c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46">
        <f t="shared" si="0"/>
        <v>16</v>
      </c>
      <c r="B23" s="46" t="s">
        <v>386</v>
      </c>
      <c r="C23" s="45" t="s">
        <v>387</v>
      </c>
      <c r="D23" s="45" t="s">
        <v>392</v>
      </c>
      <c r="E23" s="94" t="s">
        <v>660</v>
      </c>
      <c r="F23" s="54"/>
      <c r="G23" s="54">
        <v>-77974650</v>
      </c>
      <c r="H23" s="91">
        <f>77974650+4000000</f>
        <v>81974650</v>
      </c>
      <c r="I23" s="91"/>
      <c r="J23" s="91"/>
      <c r="K23" s="69">
        <f>SUM(G23:J23)</f>
        <v>4000000</v>
      </c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f t="shared" si="0"/>
        <v>17</v>
      </c>
      <c r="B24" s="46" t="s">
        <v>39</v>
      </c>
      <c r="C24" s="45" t="s">
        <v>409</v>
      </c>
      <c r="D24" s="45" t="s">
        <v>393</v>
      </c>
      <c r="E24" s="94" t="s">
        <v>660</v>
      </c>
      <c r="F24" s="54"/>
      <c r="G24" s="54">
        <v>-28990575</v>
      </c>
      <c r="H24" s="91">
        <v>28990575</v>
      </c>
      <c r="I24" s="91"/>
      <c r="J24" s="91"/>
      <c r="K24" s="69">
        <f>SUM(G24:J24)</f>
        <v>0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 t="shared" si="0"/>
        <v>18</v>
      </c>
      <c r="B25" s="46" t="s">
        <v>30</v>
      </c>
      <c r="C25" s="45" t="s">
        <v>413</v>
      </c>
      <c r="D25" s="45" t="s">
        <v>423</v>
      </c>
      <c r="E25" s="90"/>
      <c r="F25" s="54"/>
      <c r="G25" s="54"/>
      <c r="H25" s="91">
        <v>27990900</v>
      </c>
      <c r="I25" s="91"/>
      <c r="J25" s="91"/>
      <c r="K25" s="69">
        <f>SUM(G25:J25)</f>
        <v>27990900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 t="shared" si="0"/>
        <v>19</v>
      </c>
      <c r="B26" s="46" t="s">
        <v>43</v>
      </c>
      <c r="C26" s="45" t="s">
        <v>416</v>
      </c>
      <c r="D26" s="45" t="s">
        <v>424</v>
      </c>
      <c r="E26" s="90"/>
      <c r="F26" s="54"/>
      <c r="G26" s="54"/>
      <c r="H26" s="91">
        <v>139954500</v>
      </c>
      <c r="I26" s="91"/>
      <c r="J26" s="91"/>
      <c r="K26" s="69">
        <f>SUM(G26:J26)</f>
        <v>139954500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>
        <f t="shared" si="0"/>
        <v>20</v>
      </c>
      <c r="B27" s="46" t="s">
        <v>43</v>
      </c>
      <c r="C27" s="45" t="s">
        <v>419</v>
      </c>
      <c r="D27" s="45" t="s">
        <v>424</v>
      </c>
      <c r="E27" s="90"/>
      <c r="F27" s="54"/>
      <c r="G27" s="54"/>
      <c r="H27" s="91">
        <v>139954500</v>
      </c>
      <c r="I27" s="91"/>
      <c r="J27" s="91"/>
      <c r="K27" s="69">
        <f>SUM(G27:J27)</f>
        <v>139954500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/>
      <c r="B28" s="83" t="s">
        <v>319</v>
      </c>
      <c r="C28" s="45"/>
      <c r="D28" s="45"/>
      <c r="E28" s="90"/>
      <c r="F28" s="84">
        <f t="shared" ref="F28:K28" si="1">SUM(F8:F27)</f>
        <v>0</v>
      </c>
      <c r="G28" s="84">
        <f t="shared" si="1"/>
        <v>-581393310</v>
      </c>
      <c r="H28" s="84">
        <f t="shared" si="1"/>
        <v>1067150650</v>
      </c>
      <c r="I28" s="84">
        <f t="shared" si="1"/>
        <v>0</v>
      </c>
      <c r="J28" s="84">
        <f t="shared" si="1"/>
        <v>0</v>
      </c>
      <c r="K28" s="84">
        <f t="shared" si="1"/>
        <v>485757340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46"/>
      <c r="B29" s="83"/>
      <c r="C29" s="45"/>
      <c r="D29" s="45"/>
      <c r="E29" s="90"/>
      <c r="F29" s="88"/>
      <c r="G29" s="88"/>
      <c r="H29" s="89"/>
      <c r="I29" s="89"/>
      <c r="J29" s="89"/>
      <c r="K29" s="88"/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77" t="s">
        <v>440</v>
      </c>
      <c r="B30" s="83"/>
      <c r="C30" s="45"/>
      <c r="D30" s="45"/>
      <c r="E30" s="90"/>
      <c r="F30" s="88"/>
      <c r="G30" s="88"/>
      <c r="H30" s="89"/>
      <c r="I30" s="89"/>
      <c r="J30" s="89"/>
      <c r="K30" s="88"/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>
        <v>1</v>
      </c>
      <c r="B31" s="46" t="s">
        <v>47</v>
      </c>
      <c r="C31" s="45" t="s">
        <v>431</v>
      </c>
      <c r="D31" s="45" t="s">
        <v>442</v>
      </c>
      <c r="E31" s="90"/>
      <c r="F31" s="54"/>
      <c r="G31" s="54"/>
      <c r="H31" s="91"/>
      <c r="I31" s="91">
        <v>18695600</v>
      </c>
      <c r="J31" s="91"/>
      <c r="K31" s="69">
        <f t="shared" ref="K31:K37" si="2">SUM(G31:J31)</f>
        <v>18695600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>
        <f>+A31+1</f>
        <v>2</v>
      </c>
      <c r="B32" s="46" t="s">
        <v>47</v>
      </c>
      <c r="C32" s="45" t="s">
        <v>495</v>
      </c>
      <c r="D32" s="45" t="s">
        <v>497</v>
      </c>
      <c r="E32" s="90"/>
      <c r="F32" s="54"/>
      <c r="G32" s="54"/>
      <c r="H32" s="91"/>
      <c r="I32" s="91">
        <v>28043400</v>
      </c>
      <c r="J32" s="91"/>
      <c r="K32" s="69">
        <f t="shared" si="2"/>
        <v>28043400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46">
        <f>+A32+1</f>
        <v>3</v>
      </c>
      <c r="B33" s="46" t="s">
        <v>69</v>
      </c>
      <c r="C33" s="45" t="s">
        <v>434</v>
      </c>
      <c r="D33" s="45" t="s">
        <v>443</v>
      </c>
      <c r="E33" s="90"/>
      <c r="F33" s="54"/>
      <c r="G33" s="54"/>
      <c r="H33" s="91"/>
      <c r="I33" s="91">
        <v>66077550</v>
      </c>
      <c r="J33" s="91"/>
      <c r="K33" s="54">
        <f t="shared" si="2"/>
        <v>66077550</v>
      </c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46">
        <f t="shared" ref="A34:A52" si="3">+A33+1</f>
        <v>4</v>
      </c>
      <c r="B34" s="46" t="s">
        <v>69</v>
      </c>
      <c r="C34" s="45" t="s">
        <v>525</v>
      </c>
      <c r="D34" s="45" t="s">
        <v>527</v>
      </c>
      <c r="E34" s="90"/>
      <c r="F34" s="54"/>
      <c r="G34" s="54"/>
      <c r="H34" s="91"/>
      <c r="I34" s="91">
        <f>74014800+4000000</f>
        <v>78014800</v>
      </c>
      <c r="J34" s="91"/>
      <c r="K34" s="54">
        <f t="shared" si="2"/>
        <v>78014800</v>
      </c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>
        <f t="shared" si="3"/>
        <v>5</v>
      </c>
      <c r="B35" s="46" t="s">
        <v>69</v>
      </c>
      <c r="C35" s="45" t="s">
        <v>532</v>
      </c>
      <c r="D35" s="45" t="s">
        <v>533</v>
      </c>
      <c r="E35" s="90"/>
      <c r="F35" s="54"/>
      <c r="G35" s="54"/>
      <c r="H35" s="91"/>
      <c r="I35" s="91">
        <v>58011600</v>
      </c>
      <c r="J35" s="91"/>
      <c r="K35" s="54">
        <f t="shared" si="2"/>
        <v>58011600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46">
        <f t="shared" si="3"/>
        <v>6</v>
      </c>
      <c r="B36" s="46" t="s">
        <v>69</v>
      </c>
      <c r="C36" s="45" t="s">
        <v>229</v>
      </c>
      <c r="D36" s="45" t="s">
        <v>534</v>
      </c>
      <c r="E36" s="90"/>
      <c r="F36" s="54"/>
      <c r="G36" s="54"/>
      <c r="H36" s="91"/>
      <c r="I36" s="91">
        <v>74014800</v>
      </c>
      <c r="J36" s="91"/>
      <c r="K36" s="54">
        <f t="shared" si="2"/>
        <v>74014800</v>
      </c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46">
        <f t="shared" si="3"/>
        <v>7</v>
      </c>
      <c r="B37" s="46" t="s">
        <v>36</v>
      </c>
      <c r="C37" s="45" t="s">
        <v>158</v>
      </c>
      <c r="D37" s="45" t="s">
        <v>444</v>
      </c>
      <c r="E37" s="94" t="s">
        <v>662</v>
      </c>
      <c r="F37" s="54"/>
      <c r="G37" s="54">
        <v>-13026975</v>
      </c>
      <c r="H37" s="91"/>
      <c r="I37" s="91">
        <v>13026975</v>
      </c>
      <c r="J37" s="91"/>
      <c r="K37" s="54">
        <f t="shared" si="2"/>
        <v>0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>
        <f t="shared" si="3"/>
        <v>8</v>
      </c>
      <c r="B38" s="46" t="s">
        <v>31</v>
      </c>
      <c r="C38" s="45" t="s">
        <v>314</v>
      </c>
      <c r="D38" s="45" t="s">
        <v>444</v>
      </c>
      <c r="E38" s="90"/>
      <c r="F38" s="54"/>
      <c r="G38" s="54"/>
      <c r="H38" s="91"/>
      <c r="I38" s="91">
        <v>10688800</v>
      </c>
      <c r="J38" s="91"/>
      <c r="K38" s="54">
        <f>SUM(G38:J38)</f>
        <v>10688800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>
        <f t="shared" si="3"/>
        <v>9</v>
      </c>
      <c r="B39" s="46" t="s">
        <v>63</v>
      </c>
      <c r="C39" s="45" t="s">
        <v>450</v>
      </c>
      <c r="D39" s="45" t="s">
        <v>470</v>
      </c>
      <c r="E39" s="90"/>
      <c r="F39" s="54"/>
      <c r="G39" s="54"/>
      <c r="H39" s="91"/>
      <c r="I39" s="91">
        <f>37076775+4000000</f>
        <v>41076775</v>
      </c>
      <c r="J39" s="91"/>
      <c r="K39" s="54">
        <f>SUM(G39:J39)</f>
        <v>41076775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46">
        <f t="shared" si="3"/>
        <v>10</v>
      </c>
      <c r="B40" s="46" t="s">
        <v>63</v>
      </c>
      <c r="C40" s="45" t="s">
        <v>449</v>
      </c>
      <c r="D40" s="45" t="s">
        <v>471</v>
      </c>
      <c r="E40" s="90"/>
      <c r="F40" s="54"/>
      <c r="G40" s="54"/>
      <c r="H40" s="91"/>
      <c r="I40" s="91">
        <v>37076775</v>
      </c>
      <c r="J40" s="91"/>
      <c r="K40" s="54">
        <f>SUM(G40:J40)</f>
        <v>37076775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f t="shared" si="3"/>
        <v>11</v>
      </c>
      <c r="B41" s="46" t="s">
        <v>63</v>
      </c>
      <c r="C41" s="45" t="s">
        <v>478</v>
      </c>
      <c r="D41" s="45" t="s">
        <v>480</v>
      </c>
      <c r="E41" s="90"/>
      <c r="F41" s="54"/>
      <c r="G41" s="54"/>
      <c r="H41" s="91"/>
      <c r="I41" s="91">
        <f>37076775+4000000</f>
        <v>41076775</v>
      </c>
      <c r="J41" s="91"/>
      <c r="K41" s="54">
        <f>SUM(G41:J41)</f>
        <v>41076775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si="3"/>
        <v>12</v>
      </c>
      <c r="B42" s="46" t="s">
        <v>63</v>
      </c>
      <c r="C42" s="45" t="s">
        <v>516</v>
      </c>
      <c r="D42" s="45" t="s">
        <v>521</v>
      </c>
      <c r="E42" s="90"/>
      <c r="F42" s="54"/>
      <c r="G42" s="54"/>
      <c r="H42" s="91"/>
      <c r="I42" s="91">
        <v>11002200</v>
      </c>
      <c r="J42" s="91"/>
      <c r="K42" s="54">
        <f>SUM(G42:J42)</f>
        <v>11002200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si="3"/>
        <v>13</v>
      </c>
      <c r="B43" s="46" t="s">
        <v>63</v>
      </c>
      <c r="C43" s="45" t="s">
        <v>541</v>
      </c>
      <c r="D43" s="45" t="s">
        <v>552</v>
      </c>
      <c r="E43" s="90"/>
      <c r="F43" s="54"/>
      <c r="G43" s="54"/>
      <c r="H43" s="91"/>
      <c r="I43" s="91">
        <f>12335800+4000000</f>
        <v>16335800</v>
      </c>
      <c r="J43" s="91"/>
      <c r="K43" s="54">
        <f>SUM(G43:J43)</f>
        <v>16335800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>
        <f t="shared" si="3"/>
        <v>14</v>
      </c>
      <c r="B44" s="46" t="s">
        <v>30</v>
      </c>
      <c r="C44" s="45" t="s">
        <v>451</v>
      </c>
      <c r="D44" s="45" t="s">
        <v>472</v>
      </c>
      <c r="E44" s="90"/>
      <c r="F44" s="54"/>
      <c r="G44" s="54"/>
      <c r="H44" s="91"/>
      <c r="I44" s="91">
        <v>40083000</v>
      </c>
      <c r="J44" s="91"/>
      <c r="K44" s="54">
        <f>SUM(G44:J44)</f>
        <v>40083000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>
        <f>+A44+1</f>
        <v>15</v>
      </c>
      <c r="B45" s="46" t="s">
        <v>25</v>
      </c>
      <c r="C45" s="45" t="s">
        <v>32</v>
      </c>
      <c r="D45" s="45" t="s">
        <v>473</v>
      </c>
      <c r="E45" s="90"/>
      <c r="F45" s="54"/>
      <c r="G45" s="54"/>
      <c r="H45" s="91"/>
      <c r="I45" s="91">
        <v>12358925</v>
      </c>
      <c r="J45" s="91"/>
      <c r="K45" s="54">
        <f>SUM(G45:J45)</f>
        <v>12358925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46">
        <f t="shared" si="3"/>
        <v>16</v>
      </c>
      <c r="B46" s="46" t="s">
        <v>25</v>
      </c>
      <c r="C46" s="45" t="s">
        <v>33</v>
      </c>
      <c r="D46" s="45" t="s">
        <v>473</v>
      </c>
      <c r="E46" s="90"/>
      <c r="F46" s="54"/>
      <c r="G46" s="54"/>
      <c r="H46" s="91"/>
      <c r="I46" s="91">
        <v>12358925</v>
      </c>
      <c r="J46" s="91"/>
      <c r="K46" s="54">
        <f>SUM(G46:J46)</f>
        <v>12358925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f t="shared" si="3"/>
        <v>17</v>
      </c>
      <c r="B47" s="46" t="s">
        <v>474</v>
      </c>
      <c r="C47" s="45" t="s">
        <v>452</v>
      </c>
      <c r="D47" s="45" t="s">
        <v>475</v>
      </c>
      <c r="E47" s="94" t="s">
        <v>662</v>
      </c>
      <c r="F47" s="54"/>
      <c r="G47" s="54">
        <v>-12358925</v>
      </c>
      <c r="H47" s="91"/>
      <c r="I47" s="91">
        <v>12358925</v>
      </c>
      <c r="J47" s="91"/>
      <c r="K47" s="54">
        <f>SUM(G47:J47)</f>
        <v>0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 t="shared" si="3"/>
        <v>18</v>
      </c>
      <c r="B48" s="46" t="s">
        <v>148</v>
      </c>
      <c r="C48" s="45" t="s">
        <v>519</v>
      </c>
      <c r="D48" s="45" t="s">
        <v>522</v>
      </c>
      <c r="E48" s="90"/>
      <c r="F48" s="54"/>
      <c r="G48" s="54"/>
      <c r="H48" s="91"/>
      <c r="I48" s="91">
        <v>4667600</v>
      </c>
      <c r="J48" s="91"/>
      <c r="K48" s="54">
        <f>SUM(G48:J48)</f>
        <v>4667600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>
        <f t="shared" si="3"/>
        <v>19</v>
      </c>
      <c r="B49" s="46" t="s">
        <v>43</v>
      </c>
      <c r="C49" s="45" t="s">
        <v>491</v>
      </c>
      <c r="D49" s="45" t="s">
        <v>498</v>
      </c>
      <c r="E49" s="90"/>
      <c r="F49" s="54"/>
      <c r="G49" s="54"/>
      <c r="H49" s="91"/>
      <c r="I49" s="91">
        <v>112232400</v>
      </c>
      <c r="J49" s="91"/>
      <c r="K49" s="54">
        <f>SUM(G49:J49)</f>
        <v>112232400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>
        <f t="shared" si="3"/>
        <v>20</v>
      </c>
      <c r="B50" s="46" t="s">
        <v>43</v>
      </c>
      <c r="C50" s="45" t="s">
        <v>548</v>
      </c>
      <c r="D50" s="45" t="s">
        <v>550</v>
      </c>
      <c r="E50" s="90"/>
      <c r="F50" s="54"/>
      <c r="G50" s="54"/>
      <c r="H50" s="91"/>
      <c r="I50" s="91">
        <v>11669000</v>
      </c>
      <c r="J50" s="91"/>
      <c r="K50" s="54">
        <f>SUM(G50:J50)</f>
        <v>11669000</v>
      </c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46">
        <f t="shared" si="3"/>
        <v>21</v>
      </c>
      <c r="B51" s="46" t="s">
        <v>43</v>
      </c>
      <c r="C51" s="45" t="s">
        <v>545</v>
      </c>
      <c r="D51" s="45" t="s">
        <v>551</v>
      </c>
      <c r="E51" s="90"/>
      <c r="F51" s="54"/>
      <c r="G51" s="54"/>
      <c r="H51" s="91"/>
      <c r="I51" s="91">
        <v>140028000</v>
      </c>
      <c r="J51" s="91"/>
      <c r="K51" s="54">
        <f>SUM(G51:J51)</f>
        <v>140028000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f t="shared" si="3"/>
        <v>22</v>
      </c>
      <c r="B52" s="46" t="s">
        <v>386</v>
      </c>
      <c r="C52" s="45" t="s">
        <v>500</v>
      </c>
      <c r="D52" s="45" t="s">
        <v>501</v>
      </c>
      <c r="E52" s="90"/>
      <c r="F52" s="54"/>
      <c r="G52" s="54"/>
      <c r="H52" s="91"/>
      <c r="I52" s="91">
        <f>80566830+4000000</f>
        <v>84566830</v>
      </c>
      <c r="J52" s="91"/>
      <c r="K52" s="54">
        <f>SUM(G52:J52)</f>
        <v>84566830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/>
      <c r="B53" s="83" t="s">
        <v>445</v>
      </c>
      <c r="C53" s="45"/>
      <c r="D53" s="45"/>
      <c r="E53" s="94"/>
      <c r="F53" s="100">
        <f>SUM(F31:F52)</f>
        <v>0</v>
      </c>
      <c r="G53" s="100">
        <f>SUM(G31:G52)</f>
        <v>-25385900</v>
      </c>
      <c r="H53" s="100">
        <f>SUM(H31:H52)</f>
        <v>0</v>
      </c>
      <c r="I53" s="100">
        <f>SUM(I31:I52)</f>
        <v>923465455</v>
      </c>
      <c r="J53" s="100">
        <f>SUM(J31:J52)</f>
        <v>0</v>
      </c>
      <c r="K53" s="100">
        <f>SUM(K31:K52)</f>
        <v>898079555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/>
      <c r="B54" s="46"/>
      <c r="C54" s="45"/>
      <c r="D54" s="45"/>
      <c r="E54" s="94"/>
      <c r="F54" s="54"/>
      <c r="G54" s="54"/>
      <c r="H54" s="91"/>
      <c r="I54" s="91"/>
      <c r="J54" s="91"/>
      <c r="K54" s="54"/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77" t="s">
        <v>600</v>
      </c>
      <c r="B55" s="46"/>
      <c r="C55" s="45"/>
      <c r="D55" s="45"/>
      <c r="E55" s="94"/>
      <c r="F55" s="54"/>
      <c r="G55" s="54"/>
      <c r="H55" s="91"/>
      <c r="I55" s="91"/>
      <c r="J55" s="91"/>
      <c r="K55" s="54"/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>
        <v>1</v>
      </c>
      <c r="B56" s="46" t="s">
        <v>47</v>
      </c>
      <c r="C56" s="45" t="s">
        <v>563</v>
      </c>
      <c r="D56" s="45" t="s">
        <v>601</v>
      </c>
      <c r="E56" s="94"/>
      <c r="F56" s="54"/>
      <c r="G56" s="54"/>
      <c r="H56" s="91"/>
      <c r="I56" s="91"/>
      <c r="J56" s="91">
        <v>28043400</v>
      </c>
      <c r="K56" s="54">
        <f t="shared" ref="K56:K65" si="4">SUM(G56:J56)</f>
        <v>28043400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>
        <f>+A56+1</f>
        <v>2</v>
      </c>
      <c r="B57" s="46" t="s">
        <v>47</v>
      </c>
      <c r="C57" s="45" t="s">
        <v>627</v>
      </c>
      <c r="D57" s="45" t="s">
        <v>601</v>
      </c>
      <c r="E57" s="94"/>
      <c r="F57" s="54"/>
      <c r="G57" s="54"/>
      <c r="H57" s="91"/>
      <c r="I57" s="91"/>
      <c r="J57" s="91">
        <v>28005600</v>
      </c>
      <c r="K57" s="54">
        <f t="shared" si="4"/>
        <v>28005600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46">
        <f t="shared" ref="A58:A82" si="5">+A57+1</f>
        <v>3</v>
      </c>
      <c r="B58" s="46" t="s">
        <v>47</v>
      </c>
      <c r="C58" s="45" t="s">
        <v>625</v>
      </c>
      <c r="D58" s="45" t="s">
        <v>601</v>
      </c>
      <c r="E58" s="94"/>
      <c r="F58" s="54"/>
      <c r="G58" s="54"/>
      <c r="H58" s="91"/>
      <c r="I58" s="91"/>
      <c r="J58" s="91">
        <v>28005600</v>
      </c>
      <c r="K58" s="54">
        <f t="shared" si="4"/>
        <v>28005600</v>
      </c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46">
        <f t="shared" si="5"/>
        <v>4</v>
      </c>
      <c r="B59" s="46" t="s">
        <v>69</v>
      </c>
      <c r="C59" s="45" t="s">
        <v>566</v>
      </c>
      <c r="D59" s="45" t="s">
        <v>602</v>
      </c>
      <c r="E59" s="94"/>
      <c r="F59" s="54"/>
      <c r="G59" s="54"/>
      <c r="H59" s="91"/>
      <c r="I59" s="91"/>
      <c r="J59" s="91">
        <f>73948200+4000000</f>
        <v>77948200</v>
      </c>
      <c r="K59" s="54">
        <f t="shared" si="4"/>
        <v>77948200</v>
      </c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46">
        <f>+A59+1</f>
        <v>5</v>
      </c>
      <c r="B60" s="46" t="s">
        <v>69</v>
      </c>
      <c r="C60" s="45" t="s">
        <v>656</v>
      </c>
      <c r="D60" s="45" t="s">
        <v>659</v>
      </c>
      <c r="E60" s="94"/>
      <c r="F60" s="54"/>
      <c r="G60" s="54"/>
      <c r="H60" s="91"/>
      <c r="I60" s="91"/>
      <c r="J60" s="91">
        <v>48299500</v>
      </c>
      <c r="K60" s="54">
        <f t="shared" si="4"/>
        <v>48299500</v>
      </c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46">
        <f>+A60+1</f>
        <v>6</v>
      </c>
      <c r="B61" s="46" t="s">
        <v>31</v>
      </c>
      <c r="C61" s="45" t="s">
        <v>314</v>
      </c>
      <c r="D61" s="45" t="s">
        <v>603</v>
      </c>
      <c r="E61" s="94"/>
      <c r="F61" s="54"/>
      <c r="G61" s="54"/>
      <c r="H61" s="91"/>
      <c r="I61" s="91"/>
      <c r="J61" s="91">
        <v>10659200</v>
      </c>
      <c r="K61" s="54">
        <f t="shared" si="4"/>
        <v>10659200</v>
      </c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46">
        <f t="shared" si="5"/>
        <v>7</v>
      </c>
      <c r="B62" s="46" t="s">
        <v>36</v>
      </c>
      <c r="C62" s="45" t="s">
        <v>158</v>
      </c>
      <c r="D62" s="45" t="s">
        <v>603</v>
      </c>
      <c r="E62" s="94"/>
      <c r="F62" s="54"/>
      <c r="G62" s="54"/>
      <c r="H62" s="91"/>
      <c r="I62" s="91"/>
      <c r="J62" s="91">
        <v>12990900</v>
      </c>
      <c r="K62" s="54">
        <f t="shared" si="4"/>
        <v>12990900</v>
      </c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46">
        <f t="shared" si="5"/>
        <v>8</v>
      </c>
      <c r="B63" s="46" t="s">
        <v>36</v>
      </c>
      <c r="C63" s="45" t="s">
        <v>648</v>
      </c>
      <c r="D63" s="45" t="s">
        <v>650</v>
      </c>
      <c r="E63" s="94"/>
      <c r="F63" s="54"/>
      <c r="G63" s="54"/>
      <c r="H63" s="91"/>
      <c r="I63" s="91"/>
      <c r="J63" s="91">
        <v>13990200</v>
      </c>
      <c r="K63" s="54">
        <f t="shared" si="4"/>
        <v>13990200</v>
      </c>
      <c r="L63" s="13"/>
      <c r="M63" s="13"/>
      <c r="N63" s="13"/>
      <c r="O63" s="13"/>
      <c r="P63" s="13"/>
      <c r="Q63" s="13"/>
      <c r="R63" s="13"/>
    </row>
    <row r="64" spans="1:18" ht="20.100000000000001" customHeight="1">
      <c r="A64" s="46">
        <f t="shared" si="5"/>
        <v>9</v>
      </c>
      <c r="B64" s="46" t="s">
        <v>63</v>
      </c>
      <c r="C64" s="45" t="s">
        <v>572</v>
      </c>
      <c r="D64" s="45" t="s">
        <v>604</v>
      </c>
      <c r="E64" s="94"/>
      <c r="F64" s="54"/>
      <c r="G64" s="54"/>
      <c r="H64" s="91"/>
      <c r="I64" s="91"/>
      <c r="J64" s="91">
        <f>12324700+4000000</f>
        <v>16324700</v>
      </c>
      <c r="K64" s="54">
        <f t="shared" si="4"/>
        <v>16324700</v>
      </c>
      <c r="L64" s="13"/>
      <c r="M64" s="13"/>
      <c r="N64" s="13"/>
      <c r="O64" s="13"/>
      <c r="P64" s="13"/>
      <c r="Q64" s="13"/>
      <c r="R64" s="13"/>
    </row>
    <row r="65" spans="1:18" ht="20.100000000000001" customHeight="1">
      <c r="A65" s="46">
        <f t="shared" si="5"/>
        <v>10</v>
      </c>
      <c r="B65" s="46" t="s">
        <v>63</v>
      </c>
      <c r="C65" s="45" t="s">
        <v>575</v>
      </c>
      <c r="D65" s="45" t="s">
        <v>604</v>
      </c>
      <c r="E65" s="94"/>
      <c r="F65" s="54"/>
      <c r="G65" s="54"/>
      <c r="H65" s="91"/>
      <c r="I65" s="91"/>
      <c r="J65" s="91">
        <f>12324700+4000000</f>
        <v>16324700</v>
      </c>
      <c r="K65" s="54">
        <f t="shared" si="4"/>
        <v>16324700</v>
      </c>
      <c r="L65" s="13"/>
      <c r="M65" s="13"/>
      <c r="N65" s="13"/>
      <c r="O65" s="13"/>
      <c r="P65" s="13"/>
      <c r="Q65" s="13"/>
      <c r="R65" s="13"/>
    </row>
    <row r="66" spans="1:18" ht="20.100000000000001" customHeight="1">
      <c r="A66" s="46">
        <f t="shared" si="5"/>
        <v>11</v>
      </c>
      <c r="B66" s="46" t="s">
        <v>63</v>
      </c>
      <c r="C66" s="45" t="s">
        <v>588</v>
      </c>
      <c r="D66" s="45" t="s">
        <v>606</v>
      </c>
      <c r="E66" s="94"/>
      <c r="F66" s="54"/>
      <c r="G66" s="54"/>
      <c r="H66" s="91"/>
      <c r="I66" s="91"/>
      <c r="J66" s="91">
        <v>12324700</v>
      </c>
      <c r="K66" s="54">
        <f t="shared" ref="K66:K71" si="6">SUM(G66:J66)</f>
        <v>12324700</v>
      </c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46">
        <f t="shared" si="5"/>
        <v>12</v>
      </c>
      <c r="B67" s="46" t="s">
        <v>63</v>
      </c>
      <c r="C67" s="45" t="s">
        <v>590</v>
      </c>
      <c r="D67" s="45" t="s">
        <v>606</v>
      </c>
      <c r="E67" s="94"/>
      <c r="F67" s="54"/>
      <c r="G67" s="54"/>
      <c r="H67" s="91"/>
      <c r="I67" s="91"/>
      <c r="J67" s="91">
        <v>12324700</v>
      </c>
      <c r="K67" s="54">
        <f t="shared" si="6"/>
        <v>12324700</v>
      </c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46">
        <f t="shared" si="5"/>
        <v>13</v>
      </c>
      <c r="B68" s="46" t="s">
        <v>63</v>
      </c>
      <c r="C68" s="45" t="s">
        <v>592</v>
      </c>
      <c r="D68" s="45" t="s">
        <v>606</v>
      </c>
      <c r="E68" s="94"/>
      <c r="F68" s="54"/>
      <c r="G68" s="54"/>
      <c r="H68" s="91"/>
      <c r="I68" s="91"/>
      <c r="J68" s="91">
        <v>12324700</v>
      </c>
      <c r="K68" s="54">
        <f t="shared" si="6"/>
        <v>12324700</v>
      </c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46">
        <f t="shared" si="5"/>
        <v>14</v>
      </c>
      <c r="B69" s="46" t="s">
        <v>63</v>
      </c>
      <c r="C69" s="45" t="s">
        <v>594</v>
      </c>
      <c r="D69" s="45" t="s">
        <v>606</v>
      </c>
      <c r="E69" s="94"/>
      <c r="F69" s="54"/>
      <c r="G69" s="54"/>
      <c r="H69" s="91"/>
      <c r="I69" s="91"/>
      <c r="J69" s="91">
        <v>12324700</v>
      </c>
      <c r="K69" s="54">
        <f t="shared" si="6"/>
        <v>12324700</v>
      </c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46">
        <f t="shared" si="5"/>
        <v>15</v>
      </c>
      <c r="B70" s="46" t="s">
        <v>63</v>
      </c>
      <c r="C70" s="45" t="s">
        <v>596</v>
      </c>
      <c r="D70" s="45" t="s">
        <v>606</v>
      </c>
      <c r="E70" s="94"/>
      <c r="F70" s="54"/>
      <c r="G70" s="54"/>
      <c r="H70" s="91"/>
      <c r="I70" s="91"/>
      <c r="J70" s="91">
        <v>12324700</v>
      </c>
      <c r="K70" s="54">
        <f t="shared" si="6"/>
        <v>12324700</v>
      </c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46">
        <f t="shared" si="5"/>
        <v>16</v>
      </c>
      <c r="B71" s="46" t="s">
        <v>63</v>
      </c>
      <c r="C71" s="45" t="s">
        <v>598</v>
      </c>
      <c r="D71" s="45" t="s">
        <v>606</v>
      </c>
      <c r="E71" s="94"/>
      <c r="F71" s="54"/>
      <c r="G71" s="54"/>
      <c r="H71" s="91"/>
      <c r="I71" s="91"/>
      <c r="J71" s="91">
        <v>12324700</v>
      </c>
      <c r="K71" s="54">
        <f t="shared" si="6"/>
        <v>12324700</v>
      </c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46">
        <f t="shared" si="5"/>
        <v>17</v>
      </c>
      <c r="B72" s="46" t="s">
        <v>577</v>
      </c>
      <c r="C72" s="45" t="s">
        <v>578</v>
      </c>
      <c r="D72" s="45" t="s">
        <v>605</v>
      </c>
      <c r="E72" s="94"/>
      <c r="F72" s="54"/>
      <c r="G72" s="54"/>
      <c r="H72" s="91"/>
      <c r="I72" s="91"/>
      <c r="J72" s="91">
        <v>127910400</v>
      </c>
      <c r="K72" s="54">
        <f t="shared" ref="K72:K83" si="7">SUM(G72:J72)</f>
        <v>127910400</v>
      </c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46">
        <f t="shared" si="5"/>
        <v>18</v>
      </c>
      <c r="B73" s="46" t="s">
        <v>62</v>
      </c>
      <c r="C73" s="45" t="s">
        <v>582</v>
      </c>
      <c r="D73" s="45" t="s">
        <v>606</v>
      </c>
      <c r="E73" s="94"/>
      <c r="F73" s="54"/>
      <c r="G73" s="54"/>
      <c r="H73" s="91"/>
      <c r="I73" s="91"/>
      <c r="J73" s="91">
        <v>12990900</v>
      </c>
      <c r="K73" s="54">
        <f t="shared" si="7"/>
        <v>12990900</v>
      </c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46">
        <f t="shared" si="5"/>
        <v>19</v>
      </c>
      <c r="B74" s="46" t="s">
        <v>282</v>
      </c>
      <c r="C74" s="45" t="s">
        <v>329</v>
      </c>
      <c r="D74" s="45" t="s">
        <v>607</v>
      </c>
      <c r="E74" s="94"/>
      <c r="F74" s="54"/>
      <c r="G74" s="54"/>
      <c r="H74" s="91"/>
      <c r="I74" s="91"/>
      <c r="J74" s="91">
        <v>6162350</v>
      </c>
      <c r="K74" s="54">
        <f t="shared" si="7"/>
        <v>6162350</v>
      </c>
      <c r="L74" s="13"/>
      <c r="M74" s="13"/>
      <c r="N74" s="13"/>
      <c r="O74" s="13"/>
      <c r="P74" s="13"/>
      <c r="Q74" s="13"/>
      <c r="R74" s="13"/>
    </row>
    <row r="75" spans="1:18" ht="20.100000000000001" customHeight="1">
      <c r="A75" s="46">
        <f t="shared" si="5"/>
        <v>20</v>
      </c>
      <c r="B75" s="46" t="s">
        <v>282</v>
      </c>
      <c r="C75" s="45" t="s">
        <v>332</v>
      </c>
      <c r="D75" s="45" t="s">
        <v>606</v>
      </c>
      <c r="E75" s="94"/>
      <c r="F75" s="54"/>
      <c r="G75" s="54"/>
      <c r="H75" s="91"/>
      <c r="I75" s="91"/>
      <c r="J75" s="91">
        <v>12990900</v>
      </c>
      <c r="K75" s="54">
        <f t="shared" si="7"/>
        <v>12990900</v>
      </c>
      <c r="L75" s="13"/>
      <c r="M75" s="13"/>
      <c r="N75" s="13"/>
      <c r="O75" s="13"/>
      <c r="P75" s="13"/>
      <c r="Q75" s="13"/>
      <c r="R75" s="13"/>
    </row>
    <row r="76" spans="1:18" ht="20.100000000000001" customHeight="1">
      <c r="A76" s="46">
        <f t="shared" si="5"/>
        <v>21</v>
      </c>
      <c r="B76" s="46" t="s">
        <v>25</v>
      </c>
      <c r="C76" s="45" t="s">
        <v>33</v>
      </c>
      <c r="D76" s="45" t="s">
        <v>629</v>
      </c>
      <c r="E76" s="94"/>
      <c r="F76" s="54"/>
      <c r="G76" s="54"/>
      <c r="H76" s="91"/>
      <c r="I76" s="91"/>
      <c r="J76" s="91">
        <v>12324700</v>
      </c>
      <c r="K76" s="54">
        <f t="shared" si="7"/>
        <v>12324700</v>
      </c>
      <c r="L76" s="13"/>
      <c r="M76" s="13"/>
      <c r="N76" s="13"/>
      <c r="O76" s="13"/>
      <c r="P76" s="13"/>
      <c r="Q76" s="13"/>
      <c r="R76" s="13"/>
    </row>
    <row r="77" spans="1:18" ht="20.100000000000001" customHeight="1">
      <c r="A77" s="46">
        <f t="shared" si="5"/>
        <v>22</v>
      </c>
      <c r="B77" s="46" t="s">
        <v>25</v>
      </c>
      <c r="C77" s="45" t="s">
        <v>32</v>
      </c>
      <c r="D77" s="45" t="s">
        <v>629</v>
      </c>
      <c r="E77" s="94"/>
      <c r="F77" s="54"/>
      <c r="G77" s="54"/>
      <c r="H77" s="91"/>
      <c r="I77" s="91"/>
      <c r="J77" s="91">
        <v>12324700</v>
      </c>
      <c r="K77" s="54">
        <f t="shared" si="7"/>
        <v>12324700</v>
      </c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46">
        <f t="shared" si="5"/>
        <v>23</v>
      </c>
      <c r="B78" s="46" t="s">
        <v>463</v>
      </c>
      <c r="C78" s="45" t="s">
        <v>618</v>
      </c>
      <c r="D78" s="45" t="s">
        <v>630</v>
      </c>
      <c r="E78" s="94"/>
      <c r="F78" s="54"/>
      <c r="G78" s="54"/>
      <c r="H78" s="91"/>
      <c r="I78" s="91"/>
      <c r="J78" s="91">
        <v>12324700</v>
      </c>
      <c r="K78" s="54">
        <f t="shared" si="7"/>
        <v>12324700</v>
      </c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46">
        <f t="shared" si="5"/>
        <v>24</v>
      </c>
      <c r="B79" s="46" t="s">
        <v>148</v>
      </c>
      <c r="C79" s="45" t="s">
        <v>519</v>
      </c>
      <c r="D79" s="45" t="s">
        <v>631</v>
      </c>
      <c r="E79" s="94"/>
      <c r="F79" s="54"/>
      <c r="G79" s="54"/>
      <c r="H79" s="91"/>
      <c r="I79" s="91"/>
      <c r="J79" s="91">
        <v>4663400</v>
      </c>
      <c r="K79" s="54">
        <f t="shared" si="7"/>
        <v>4663400</v>
      </c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46">
        <f t="shared" si="5"/>
        <v>25</v>
      </c>
      <c r="B80" s="46" t="s">
        <v>148</v>
      </c>
      <c r="C80" s="45" t="s">
        <v>613</v>
      </c>
      <c r="D80" s="45" t="s">
        <v>606</v>
      </c>
      <c r="E80" s="94"/>
      <c r="F80" s="54"/>
      <c r="G80" s="54"/>
      <c r="H80" s="91"/>
      <c r="I80" s="91"/>
      <c r="J80" s="91">
        <v>9326800</v>
      </c>
      <c r="K80" s="54">
        <f t="shared" si="7"/>
        <v>9326800</v>
      </c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46">
        <f t="shared" si="5"/>
        <v>26</v>
      </c>
      <c r="B81" s="46" t="s">
        <v>641</v>
      </c>
      <c r="C81" s="45" t="s">
        <v>642</v>
      </c>
      <c r="D81" s="45" t="s">
        <v>643</v>
      </c>
      <c r="E81" s="94" t="s">
        <v>663</v>
      </c>
      <c r="F81" s="115">
        <v>-1302.5</v>
      </c>
      <c r="G81" s="54"/>
      <c r="H81" s="91"/>
      <c r="I81" s="91"/>
      <c r="J81" s="91">
        <f>4000000+12335800</f>
        <v>16335800</v>
      </c>
      <c r="K81" s="54">
        <v>0</v>
      </c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46">
        <f t="shared" si="5"/>
        <v>27</v>
      </c>
      <c r="B82" s="46" t="s">
        <v>644</v>
      </c>
      <c r="C82" s="45" t="s">
        <v>639</v>
      </c>
      <c r="D82" s="45" t="s">
        <v>645</v>
      </c>
      <c r="E82" s="94"/>
      <c r="F82" s="54"/>
      <c r="G82" s="54"/>
      <c r="H82" s="91"/>
      <c r="I82" s="91"/>
      <c r="J82" s="91">
        <v>10901455</v>
      </c>
      <c r="K82" s="54">
        <f t="shared" si="7"/>
        <v>10901455</v>
      </c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46">
        <f>+A82+1</f>
        <v>28</v>
      </c>
      <c r="B83" s="46" t="s">
        <v>652</v>
      </c>
      <c r="C83" s="45" t="s">
        <v>653</v>
      </c>
      <c r="D83" s="45" t="s">
        <v>650</v>
      </c>
      <c r="E83" s="94"/>
      <c r="F83" s="54"/>
      <c r="G83" s="54"/>
      <c r="H83" s="91"/>
      <c r="I83" s="91"/>
      <c r="J83" s="91">
        <v>9659900</v>
      </c>
      <c r="K83" s="54">
        <f t="shared" si="7"/>
        <v>9659900</v>
      </c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46"/>
      <c r="B84" s="46"/>
      <c r="C84" s="45"/>
      <c r="D84" s="45"/>
      <c r="E84" s="94"/>
      <c r="F84" s="54"/>
      <c r="G84" s="54"/>
      <c r="H84" s="91"/>
      <c r="I84" s="91"/>
      <c r="J84" s="91"/>
      <c r="K84" s="54"/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46"/>
      <c r="B85" s="46"/>
      <c r="C85" s="45"/>
      <c r="D85" s="45"/>
      <c r="E85" s="90"/>
      <c r="F85" s="54"/>
      <c r="G85" s="54"/>
      <c r="H85" s="91"/>
      <c r="I85" s="91"/>
      <c r="J85" s="91"/>
      <c r="K85" s="54"/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46"/>
      <c r="B86" s="46"/>
      <c r="C86" s="45"/>
      <c r="D86" s="45"/>
      <c r="E86" s="90"/>
      <c r="F86" s="92"/>
      <c r="G86" s="92"/>
      <c r="H86" s="93"/>
      <c r="I86" s="93"/>
      <c r="J86" s="93"/>
      <c r="K86" s="92"/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46"/>
      <c r="B87" s="83" t="s">
        <v>608</v>
      </c>
      <c r="C87" s="45"/>
      <c r="D87" s="45"/>
      <c r="E87" s="90"/>
      <c r="F87" s="116">
        <f>SUM(F56:F86)</f>
        <v>-1302.5</v>
      </c>
      <c r="G87" s="84">
        <f>SUM(G56:G86)</f>
        <v>0</v>
      </c>
      <c r="H87" s="84">
        <f>SUM(H56:H86)</f>
        <v>0</v>
      </c>
      <c r="I87" s="84">
        <f>SUM(I56:I86)</f>
        <v>0</v>
      </c>
      <c r="J87" s="84">
        <f>SUM(J56:J86)</f>
        <v>602456205</v>
      </c>
      <c r="K87" s="84">
        <f>SUM(K56:K86)</f>
        <v>586120405</v>
      </c>
      <c r="L87" s="13"/>
      <c r="M87" s="13"/>
      <c r="N87" s="13"/>
      <c r="O87" s="13"/>
      <c r="P87" s="13"/>
      <c r="Q87" s="13"/>
      <c r="R87" s="13"/>
    </row>
    <row r="88" spans="1:18" ht="20.100000000000001" customHeight="1" thickBot="1">
      <c r="A88" s="95"/>
      <c r="B88" s="95"/>
      <c r="C88" s="96"/>
      <c r="D88" s="96"/>
      <c r="E88" s="97"/>
      <c r="F88" s="97"/>
      <c r="G88" s="98"/>
      <c r="H88" s="99"/>
      <c r="I88" s="99"/>
      <c r="J88" s="99"/>
      <c r="K88" s="98"/>
      <c r="L88" s="13"/>
      <c r="M88" s="13"/>
      <c r="N88" s="13"/>
      <c r="O88" s="13"/>
      <c r="P88" s="13"/>
      <c r="Q88" s="13"/>
      <c r="R88" s="13"/>
    </row>
    <row r="89" spans="1:18" ht="24.95" customHeight="1" thickTop="1" thickBot="1">
      <c r="A89" s="108" t="s">
        <v>28</v>
      </c>
      <c r="B89" s="109"/>
      <c r="C89" s="109"/>
      <c r="D89" s="110"/>
      <c r="E89" s="81"/>
      <c r="F89" s="117">
        <f>+F28+F53+F87</f>
        <v>-1302.5</v>
      </c>
      <c r="G89" s="79">
        <f t="shared" ref="G89:K89" si="8">+G28+G53+G87</f>
        <v>-606779210</v>
      </c>
      <c r="H89" s="79">
        <f t="shared" si="8"/>
        <v>1067150650</v>
      </c>
      <c r="I89" s="79">
        <f t="shared" si="8"/>
        <v>923465455</v>
      </c>
      <c r="J89" s="79">
        <f t="shared" si="8"/>
        <v>602456205</v>
      </c>
      <c r="K89" s="79">
        <f t="shared" si="8"/>
        <v>1969957300</v>
      </c>
      <c r="L89" s="13"/>
      <c r="M89" s="13"/>
      <c r="N89" s="13"/>
      <c r="O89" s="13"/>
      <c r="P89" s="13"/>
      <c r="Q89" s="13"/>
      <c r="R89" s="13"/>
    </row>
    <row r="90" spans="1:18" ht="20.100000000000001" customHeight="1" thickTop="1">
      <c r="A90" s="13"/>
      <c r="B90" s="13"/>
      <c r="C90" s="13"/>
      <c r="D90" s="13"/>
      <c r="E90" s="82"/>
      <c r="F90" s="82"/>
      <c r="G90" s="82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13"/>
      <c r="B91" s="13"/>
      <c r="C91" s="13"/>
      <c r="D91" s="13"/>
      <c r="E91" s="82"/>
      <c r="F91" s="82"/>
      <c r="G91" s="82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13"/>
      <c r="B92" s="13"/>
      <c r="C92" s="13"/>
      <c r="D92" s="13"/>
      <c r="E92" s="82"/>
      <c r="F92" s="82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13"/>
      <c r="B93" s="13"/>
      <c r="C93" s="13"/>
      <c r="D93" s="13"/>
      <c r="E93" s="82"/>
      <c r="F93" s="82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13"/>
      <c r="B94" s="13"/>
      <c r="C94" s="13"/>
      <c r="D94" s="13"/>
      <c r="E94" s="82"/>
      <c r="F94" s="82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13"/>
      <c r="B95" s="13"/>
      <c r="C95" s="13"/>
      <c r="D95" s="13"/>
      <c r="E95" s="82"/>
      <c r="F95" s="82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13"/>
      <c r="B96" s="13"/>
      <c r="C96" s="13"/>
      <c r="D96" s="13"/>
      <c r="E96" s="82"/>
      <c r="F96" s="82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13"/>
      <c r="B97" s="13"/>
      <c r="C97" s="13"/>
      <c r="D97" s="13"/>
      <c r="E97" s="82"/>
      <c r="F97" s="82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13"/>
      <c r="B98" s="13"/>
      <c r="C98" s="13"/>
      <c r="D98" s="13"/>
      <c r="E98" s="82"/>
      <c r="F98" s="82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13"/>
      <c r="B99" s="13"/>
      <c r="C99" s="13"/>
      <c r="D99" s="13"/>
      <c r="E99" s="82"/>
      <c r="F99" s="82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13"/>
      <c r="B100" s="13"/>
      <c r="C100" s="13"/>
      <c r="D100" s="13"/>
      <c r="E100" s="82"/>
      <c r="F100" s="82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13"/>
      <c r="B101" s="13"/>
      <c r="C101" s="13"/>
      <c r="D101" s="13"/>
      <c r="E101" s="82"/>
      <c r="F101" s="82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20.100000000000001" customHeight="1">
      <c r="A102" s="13"/>
      <c r="B102" s="13"/>
      <c r="C102" s="13"/>
      <c r="D102" s="13"/>
      <c r="E102" s="82"/>
      <c r="F102" s="82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20.100000000000001" customHeight="1">
      <c r="A103" s="13"/>
      <c r="B103" s="13"/>
      <c r="C103" s="13"/>
      <c r="D103" s="13"/>
      <c r="E103" s="82"/>
      <c r="F103" s="82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82"/>
      <c r="F104" s="82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82"/>
      <c r="F105" s="82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82"/>
      <c r="F106" s="82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82"/>
      <c r="F107" s="82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82"/>
      <c r="F108" s="82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82"/>
      <c r="F109" s="82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82"/>
      <c r="F110" s="82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82"/>
      <c r="F111" s="82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82"/>
      <c r="F112" s="82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82"/>
      <c r="F113" s="82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82"/>
      <c r="F114" s="82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82"/>
      <c r="F115" s="82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</row>
    <row r="269" spans="1:18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</row>
    <row r="270" spans="1:18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</row>
    <row r="271" spans="1:18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</row>
    <row r="272" spans="1:18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</row>
    <row r="273" spans="1:18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</row>
    <row r="274" spans="1:18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1:18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</row>
    <row r="276" spans="1:18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</row>
    <row r="277" spans="1:18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</row>
    <row r="278" spans="1:18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</row>
    <row r="279" spans="1:18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</row>
    <row r="280" spans="1:18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</row>
    <row r="281" spans="1:18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</row>
    <row r="282" spans="1:18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</row>
    <row r="283" spans="1:18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</row>
    <row r="284" spans="1:18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</row>
    <row r="285" spans="1:18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</row>
    <row r="286" spans="1:18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</row>
    <row r="287" spans="1:18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</row>
    <row r="288" spans="1:18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</row>
    <row r="289" spans="1:18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</row>
    <row r="290" spans="1:18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</row>
    <row r="291" spans="1:18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</row>
    <row r="292" spans="1:18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</row>
    <row r="293" spans="1:18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</row>
    <row r="294" spans="1:18" ht="20.100000000000001" customHeight="1"/>
    <row r="295" spans="1:18" ht="20.100000000000001" customHeight="1"/>
    <row r="296" spans="1:18" ht="20.100000000000001" customHeight="1"/>
    <row r="297" spans="1:18" ht="20.100000000000001" customHeight="1"/>
    <row r="298" spans="1:18" ht="20.100000000000001" customHeight="1"/>
    <row r="299" spans="1:18" ht="20.100000000000001" customHeight="1"/>
    <row r="300" spans="1:18" ht="20.100000000000001" customHeight="1"/>
    <row r="301" spans="1:18" ht="20.100000000000001" customHeight="1"/>
    <row r="302" spans="1:18" ht="20.100000000000001" customHeight="1"/>
    <row r="303" spans="1:18" ht="20.100000000000001" customHeight="1"/>
    <row r="304" spans="1:18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</sheetData>
  <mergeCells count="4">
    <mergeCell ref="H3:J3"/>
    <mergeCell ref="A89:D89"/>
    <mergeCell ref="E3:G3"/>
    <mergeCell ref="F4:G4"/>
  </mergeCells>
  <pageMargins left="0.21" right="0.15748031496062992" top="0.11811023622047245" bottom="0.11811023622047245" header="0.11811023622047245" footer="0.11811023622047245"/>
  <pageSetup paperSize="9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208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41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136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209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125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120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210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177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211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91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94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95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117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118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96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119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128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132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145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178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179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180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155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154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130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131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133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149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150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151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156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121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159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160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196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207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173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205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161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188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162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183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184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187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174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175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176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206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235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200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190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178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218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185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191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192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193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236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163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164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165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182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166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199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217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220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221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222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219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226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223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189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201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234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202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224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203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186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167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225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9"/>
  <sheetViews>
    <sheetView topLeftCell="A25" workbookViewId="0">
      <selection activeCell="D42" sqref="D42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611</v>
      </c>
      <c r="C6" s="59" t="s">
        <v>610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31</v>
      </c>
      <c r="C7" s="45" t="s">
        <v>314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321</v>
      </c>
      <c r="C8" s="45" t="s">
        <v>563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63</v>
      </c>
      <c r="C9" s="59" t="s">
        <v>541</v>
      </c>
      <c r="D9" s="59">
        <v>7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36</v>
      </c>
      <c r="C10" s="59" t="s">
        <v>648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46" t="s">
        <v>641</v>
      </c>
      <c r="C11" s="45" t="s">
        <v>642</v>
      </c>
      <c r="D11" s="59">
        <v>7</v>
      </c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46" t="s">
        <v>638</v>
      </c>
      <c r="C12" s="45" t="s">
        <v>639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46" t="s">
        <v>47</v>
      </c>
      <c r="C13" s="45" t="s">
        <v>625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46" t="s">
        <v>47</v>
      </c>
      <c r="C14" s="45" t="s">
        <v>627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46" t="s">
        <v>25</v>
      </c>
      <c r="C15" s="45" t="s">
        <v>32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46" t="s">
        <v>25</v>
      </c>
      <c r="C16" s="45" t="s">
        <v>33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46" t="s">
        <v>463</v>
      </c>
      <c r="C17" s="45" t="s">
        <v>618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46" t="s">
        <v>148</v>
      </c>
      <c r="C18" s="45" t="s">
        <v>519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46" t="s">
        <v>148</v>
      </c>
      <c r="C19" s="45" t="s">
        <v>613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652</v>
      </c>
      <c r="C20" s="59" t="s">
        <v>653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ref="A21:A24" si="2">+A20+1</f>
        <v>16</v>
      </c>
      <c r="B21" s="58" t="s">
        <v>69</v>
      </c>
      <c r="C21" s="59" t="s">
        <v>656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577</v>
      </c>
      <c r="C22" s="59" t="s">
        <v>578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63</v>
      </c>
      <c r="C23" s="59" t="s">
        <v>575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63</v>
      </c>
      <c r="C24" s="59" t="s">
        <v>572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>+A24+1</f>
        <v>20</v>
      </c>
      <c r="B25" s="58" t="s">
        <v>69</v>
      </c>
      <c r="C25" s="59" t="s">
        <v>566</v>
      </c>
      <c r="D25" s="59"/>
      <c r="E25" s="1"/>
      <c r="F25" s="1"/>
      <c r="G25" s="1"/>
      <c r="H25" s="1"/>
      <c r="I25" s="1"/>
    </row>
    <row r="26" spans="1:9" ht="20.100000000000001" customHeight="1">
      <c r="A26" s="60"/>
      <c r="B26" s="6"/>
      <c r="C26" s="60"/>
      <c r="D26" s="60"/>
      <c r="E26" s="1"/>
      <c r="F26" s="1"/>
      <c r="G26" s="1"/>
      <c r="H26" s="1"/>
      <c r="I26" s="1"/>
    </row>
    <row r="27" spans="1:9" ht="20.100000000000001" customHeight="1" thickBot="1">
      <c r="A27" s="112" t="s">
        <v>28</v>
      </c>
      <c r="B27" s="113"/>
      <c r="C27" s="114"/>
      <c r="D27" s="61">
        <f>SUM(D6:D26)</f>
        <v>28</v>
      </c>
      <c r="E27" s="1"/>
      <c r="F27" s="1"/>
      <c r="G27" s="1"/>
      <c r="H27" s="1"/>
      <c r="I27" s="1"/>
    </row>
    <row r="28" spans="1:9" ht="20.100000000000001" customHeight="1" thickTop="1">
      <c r="A28" s="57"/>
      <c r="B28" s="1"/>
      <c r="C28" s="57"/>
      <c r="D28" s="57"/>
      <c r="E28" s="1"/>
      <c r="F28" s="1"/>
      <c r="G28" s="1"/>
      <c r="H28" s="1"/>
      <c r="I28" s="1"/>
    </row>
    <row r="29" spans="1:9" ht="20.100000000000001" customHeight="1">
      <c r="A29" s="1"/>
      <c r="B29" s="1"/>
      <c r="C29" s="57"/>
      <c r="D29" s="57">
        <f>50-D27</f>
        <v>22</v>
      </c>
      <c r="E29" s="1"/>
      <c r="F29" s="1"/>
      <c r="G29" s="1"/>
      <c r="H29" s="1"/>
      <c r="I29" s="1"/>
    </row>
    <row r="30" spans="1:9" ht="20.100000000000001" customHeight="1">
      <c r="A30" s="1"/>
      <c r="B30" s="1"/>
      <c r="C30" s="57"/>
      <c r="D30" s="57"/>
      <c r="E30" s="1"/>
      <c r="F30" s="1"/>
      <c r="G30" s="1"/>
      <c r="H30" s="1"/>
      <c r="I30" s="1"/>
    </row>
    <row r="31" spans="1:9" ht="20.100000000000001" customHeight="1">
      <c r="A31" s="1"/>
      <c r="B31" s="1"/>
      <c r="C31" s="57"/>
      <c r="D31" s="57"/>
      <c r="E31" s="1"/>
      <c r="F31" s="1"/>
      <c r="G31" s="1"/>
      <c r="H31" s="1"/>
      <c r="I31" s="1"/>
    </row>
    <row r="32" spans="1:9" ht="20.100000000000001" customHeight="1">
      <c r="A32" s="1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 t="s">
        <v>29</v>
      </c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>
        <v>0</v>
      </c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</sheetData>
  <mergeCells count="1">
    <mergeCell ref="A27:C27"/>
  </mergeCells>
  <pageMargins left="0.98425196850393704" right="0.70866141732283472" top="0.15748031496062992" bottom="0.15748031496062992" header="0.15748031496062992" footer="0.15748031496062992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2017-04-13T03:35:12Z</cp:lastPrinted>
  <dcterms:created xsi:type="dcterms:W3CDTF">2011-08-09T03:18:05Z</dcterms:created>
  <dcterms:modified xsi:type="dcterms:W3CDTF">2017-04-13T03:44:51Z</dcterms:modified>
</cp:coreProperties>
</file>