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1" sheetId="6" r:id="rId3"/>
    <sheet name="Meterai" sheetId="7" r:id="rId4"/>
  </sheets>
  <definedNames>
    <definedName name="_xlnm.Print_Area" localSheetId="0">'List Piutang'!$A$7:$P$76</definedName>
    <definedName name="_xlnm.Print_Area" localSheetId="1">'List PPh '!$A$146:$D$189</definedName>
    <definedName name="_xlnm.Print_Area" localSheetId="3">Meterai!$A$1:$D$31</definedName>
    <definedName name="_xlnm.Print_Area" localSheetId="2">Rincian1!$A$1:$C$85</definedName>
    <definedName name="_xlnm.Print_Titles" localSheetId="0">'List Piutang'!$1:$6</definedName>
    <definedName name="_xlnm.Print_Titles" localSheetId="1">'List PPh '!$1:$7</definedName>
  </definedNames>
  <calcPr calcId="124519"/>
</workbook>
</file>

<file path=xl/calcChain.xml><?xml version="1.0" encoding="utf-8"?>
<calcChain xmlns="http://schemas.openxmlformats.org/spreadsheetml/2006/main">
  <c r="A186" i="3"/>
  <c r="C55" i="6"/>
  <c r="C29"/>
  <c r="C17"/>
  <c r="C25"/>
  <c r="C9"/>
  <c r="C24"/>
  <c r="C8"/>
  <c r="C20"/>
  <c r="C7"/>
  <c r="A34" i="2"/>
  <c r="C70" i="6" l="1"/>
  <c r="K67" i="2"/>
  <c r="L67"/>
  <c r="M67" s="1"/>
  <c r="O67" s="1"/>
  <c r="K66"/>
  <c r="L66"/>
  <c r="M66" s="1"/>
  <c r="O66" s="1"/>
  <c r="L65"/>
  <c r="K65"/>
  <c r="L64"/>
  <c r="K64"/>
  <c r="M64" s="1"/>
  <c r="O64" s="1"/>
  <c r="K63"/>
  <c r="L63"/>
  <c r="K62"/>
  <c r="L62"/>
  <c r="L61"/>
  <c r="K61"/>
  <c r="M61" s="1"/>
  <c r="O61" s="1"/>
  <c r="K60"/>
  <c r="L60"/>
  <c r="K59"/>
  <c r="L59"/>
  <c r="K58"/>
  <c r="L58"/>
  <c r="K57"/>
  <c r="L57"/>
  <c r="K56"/>
  <c r="L56"/>
  <c r="C69" i="6"/>
  <c r="C68"/>
  <c r="C67"/>
  <c r="C66"/>
  <c r="C82" s="1"/>
  <c r="K55" i="2"/>
  <c r="L55"/>
  <c r="L54"/>
  <c r="K54"/>
  <c r="K53"/>
  <c r="L53"/>
  <c r="K52"/>
  <c r="L52"/>
  <c r="M52" s="1"/>
  <c r="K51"/>
  <c r="L51"/>
  <c r="M51" s="1"/>
  <c r="O51" s="1"/>
  <c r="N71"/>
  <c r="J71"/>
  <c r="I71"/>
  <c r="H71"/>
  <c r="G71"/>
  <c r="K50"/>
  <c r="L50"/>
  <c r="K49"/>
  <c r="L49"/>
  <c r="K48"/>
  <c r="L48"/>
  <c r="L47"/>
  <c r="K47"/>
  <c r="L46"/>
  <c r="K46"/>
  <c r="L45"/>
  <c r="K45"/>
  <c r="A45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L44"/>
  <c r="K44"/>
  <c r="K71" s="1"/>
  <c r="N42"/>
  <c r="J42"/>
  <c r="I42"/>
  <c r="H42"/>
  <c r="G42"/>
  <c r="A13"/>
  <c r="A28" i="7"/>
  <c r="A27"/>
  <c r="A26"/>
  <c r="K41" i="2"/>
  <c r="L41"/>
  <c r="K40"/>
  <c r="L40"/>
  <c r="K39"/>
  <c r="L39"/>
  <c r="C21" i="6"/>
  <c r="A20" i="2"/>
  <c r="K38"/>
  <c r="L38"/>
  <c r="C15" i="6"/>
  <c r="L37" i="2"/>
  <c r="K37"/>
  <c r="K36"/>
  <c r="L36"/>
  <c r="K35"/>
  <c r="L35"/>
  <c r="K34"/>
  <c r="L34"/>
  <c r="K33"/>
  <c r="L33"/>
  <c r="C37" i="6"/>
  <c r="C16"/>
  <c r="L32" i="2"/>
  <c r="K32"/>
  <c r="L31"/>
  <c r="K31"/>
  <c r="K30"/>
  <c r="L30"/>
  <c r="K29"/>
  <c r="L29"/>
  <c r="A14" i="3"/>
  <c r="K28" i="2"/>
  <c r="L28"/>
  <c r="C36" i="6"/>
  <c r="C49"/>
  <c r="K27" i="2"/>
  <c r="L27"/>
  <c r="K26"/>
  <c r="L26"/>
  <c r="C33" i="6"/>
  <c r="L25" i="2"/>
  <c r="K25"/>
  <c r="K24"/>
  <c r="L24"/>
  <c r="K23"/>
  <c r="L23"/>
  <c r="K22"/>
  <c r="L22"/>
  <c r="C32" i="6"/>
  <c r="K21" i="2"/>
  <c r="L21"/>
  <c r="K20"/>
  <c r="L20"/>
  <c r="A21"/>
  <c r="L19"/>
  <c r="L42" s="1"/>
  <c r="K19"/>
  <c r="K42" s="1"/>
  <c r="N17"/>
  <c r="J17"/>
  <c r="I17"/>
  <c r="H17"/>
  <c r="G17"/>
  <c r="C28" i="6"/>
  <c r="K16" i="2"/>
  <c r="L16"/>
  <c r="K15"/>
  <c r="L15"/>
  <c r="C27" i="6"/>
  <c r="C26"/>
  <c r="K14" i="2"/>
  <c r="L14"/>
  <c r="K13"/>
  <c r="L13"/>
  <c r="L12"/>
  <c r="K12"/>
  <c r="N10"/>
  <c r="J10"/>
  <c r="I10"/>
  <c r="H10"/>
  <c r="G10"/>
  <c r="K9"/>
  <c r="L9"/>
  <c r="D31" i="7"/>
  <c r="M55" i="2" l="1"/>
  <c r="O55" s="1"/>
  <c r="M63"/>
  <c r="O63" s="1"/>
  <c r="M39"/>
  <c r="O39" s="1"/>
  <c r="M56"/>
  <c r="O56" s="1"/>
  <c r="M57"/>
  <c r="O57" s="1"/>
  <c r="M58"/>
  <c r="O58" s="1"/>
  <c r="M59"/>
  <c r="O59" s="1"/>
  <c r="M60"/>
  <c r="O60" s="1"/>
  <c r="M62"/>
  <c r="O62" s="1"/>
  <c r="M65"/>
  <c r="O65" s="1"/>
  <c r="M53"/>
  <c r="O53" s="1"/>
  <c r="M54"/>
  <c r="O54" s="1"/>
  <c r="M40"/>
  <c r="O40" s="1"/>
  <c r="M48"/>
  <c r="O48" s="1"/>
  <c r="M49"/>
  <c r="O49" s="1"/>
  <c r="M50"/>
  <c r="O50" s="1"/>
  <c r="M45"/>
  <c r="O45" s="1"/>
  <c r="M47"/>
  <c r="O47" s="1"/>
  <c r="G74"/>
  <c r="I74"/>
  <c r="H74"/>
  <c r="J74"/>
  <c r="N74"/>
  <c r="L71"/>
  <c r="O52"/>
  <c r="M44"/>
  <c r="O44" s="1"/>
  <c r="M46"/>
  <c r="O46" s="1"/>
  <c r="A22"/>
  <c r="A23" s="1"/>
  <c r="M38"/>
  <c r="O38" s="1"/>
  <c r="M41"/>
  <c r="O41" s="1"/>
  <c r="M30"/>
  <c r="O30" s="1"/>
  <c r="M33"/>
  <c r="O33" s="1"/>
  <c r="M34"/>
  <c r="O34" s="1"/>
  <c r="M36"/>
  <c r="O36" s="1"/>
  <c r="M35"/>
  <c r="O35" s="1"/>
  <c r="M37"/>
  <c r="O37" s="1"/>
  <c r="M32"/>
  <c r="O32" s="1"/>
  <c r="M29"/>
  <c r="O29" s="1"/>
  <c r="M31"/>
  <c r="O31" s="1"/>
  <c r="M26"/>
  <c r="O26" s="1"/>
  <c r="M27"/>
  <c r="O27" s="1"/>
  <c r="M28"/>
  <c r="O28" s="1"/>
  <c r="M23"/>
  <c r="O23" s="1"/>
  <c r="M24"/>
  <c r="O24" s="1"/>
  <c r="M25"/>
  <c r="O25" s="1"/>
  <c r="M22"/>
  <c r="O22" s="1"/>
  <c r="A14"/>
  <c r="A15" s="1"/>
  <c r="M15"/>
  <c r="O15" s="1"/>
  <c r="M16"/>
  <c r="O16" s="1"/>
  <c r="M20"/>
  <c r="O20" s="1"/>
  <c r="L10"/>
  <c r="K10"/>
  <c r="K17"/>
  <c r="M21"/>
  <c r="O21" s="1"/>
  <c r="L17"/>
  <c r="M14"/>
  <c r="O14" s="1"/>
  <c r="M19"/>
  <c r="M13"/>
  <c r="O13" s="1"/>
  <c r="M12"/>
  <c r="M9"/>
  <c r="O9" s="1"/>
  <c r="C85" i="6" l="1"/>
  <c r="K74" i="2"/>
  <c r="O71"/>
  <c r="L74"/>
  <c r="M71"/>
  <c r="O19"/>
  <c r="O42" s="1"/>
  <c r="M42"/>
  <c r="A24"/>
  <c r="A25" s="1"/>
  <c r="A26" s="1"/>
  <c r="A27" s="1"/>
  <c r="A28" s="1"/>
  <c r="A16"/>
  <c r="O12"/>
  <c r="O17" s="1"/>
  <c r="M17"/>
  <c r="O10"/>
  <c r="M10"/>
  <c r="A29" l="1"/>
  <c r="A30" s="1"/>
  <c r="A31" s="1"/>
  <c r="M74"/>
  <c r="O74"/>
  <c r="A7" i="7"/>
  <c r="A8" s="1"/>
  <c r="A9" s="1"/>
  <c r="A10" s="1"/>
  <c r="A11" s="1"/>
  <c r="A12" s="1"/>
  <c r="A13" s="1"/>
  <c r="A35" i="2" l="1"/>
  <c r="A36" s="1"/>
  <c r="A37" s="1"/>
  <c r="A38" s="1"/>
  <c r="A39" s="1"/>
  <c r="A40" s="1"/>
  <c r="A41" s="1"/>
  <c r="A32"/>
  <c r="A33" s="1"/>
  <c r="A14" i="7"/>
  <c r="A15" s="1"/>
  <c r="A16" s="1"/>
  <c r="A17" s="1"/>
  <c r="A18" s="1"/>
  <c r="A19" s="1"/>
  <c r="A20" s="1"/>
  <c r="A21" s="1"/>
  <c r="A22" s="1"/>
  <c r="A23" s="1"/>
  <c r="A24" s="1"/>
  <c r="A25" s="1"/>
  <c r="D33"/>
  <c r="A33" i="3" l="1"/>
  <c r="A38" s="1"/>
  <c r="A46" s="1"/>
  <c r="A54" s="1"/>
  <c r="A74" l="1"/>
  <c r="A81" s="1"/>
  <c r="A92" s="1"/>
  <c r="A95" s="1"/>
  <c r="A132" l="1"/>
  <c r="A136" s="1"/>
  <c r="A141" s="1"/>
  <c r="A146" s="1"/>
  <c r="A153" l="1"/>
  <c r="A156" s="1"/>
  <c r="A159" s="1"/>
  <c r="A164" s="1"/>
  <c r="A169" s="1"/>
  <c r="A174" s="1"/>
  <c r="A179" s="1"/>
  <c r="A183" s="1"/>
</calcChain>
</file>

<file path=xl/sharedStrings.xml><?xml version="1.0" encoding="utf-8"?>
<sst xmlns="http://schemas.openxmlformats.org/spreadsheetml/2006/main" count="726" uniqueCount="486">
  <si>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</si>
  <si>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</si>
  <si>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</si>
  <si>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</si>
  <si>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</si>
  <si>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</si>
  <si>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</si>
  <si>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</si>
  <si>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</si>
  <si>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</si>
  <si>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</si>
  <si>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</si>
  <si>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</si>
  <si>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</si>
  <si>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</si>
  <si>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</si>
  <si>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</si>
  <si>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</si>
  <si>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</si>
  <si>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</si>
  <si>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</si>
  <si>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</si>
  <si>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</si>
  <si>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</si>
  <si>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</si>
  <si>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</si>
  <si>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</si>
  <si>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</si>
  <si>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</si>
  <si>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</si>
  <si>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</si>
  <si>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</si>
  <si>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PT. Bina Viktori Indonesia</t>
  </si>
  <si>
    <t>E9-17</t>
  </si>
  <si>
    <t>E9-20</t>
  </si>
  <si>
    <t>Total (Rp)</t>
  </si>
  <si>
    <t>Totally Piutang sebesar Rp</t>
  </si>
  <si>
    <t>PT. KRNG Indonesia</t>
  </si>
  <si>
    <t>02 Nov'15</t>
  </si>
  <si>
    <t>005/HS/R/XI/2015</t>
  </si>
  <si>
    <t>PT. Linde Indonesia</t>
  </si>
  <si>
    <t xml:space="preserve">PT. Sankyu Indonesia International </t>
  </si>
  <si>
    <t>Penerimaan Piutang minggu ini :</t>
  </si>
  <si>
    <t>PT. Jaya Hanchang E &amp; C</t>
  </si>
  <si>
    <t>PT. Cilegon Fabricators</t>
  </si>
  <si>
    <t>04 Jan'16</t>
  </si>
  <si>
    <t>001/HS/R/I/2016</t>
  </si>
  <si>
    <t>PT. Inti Karya Persada Teknik</t>
  </si>
  <si>
    <t>PT. Nippon Shokubai Indonesia</t>
  </si>
  <si>
    <t>15 Feb'16</t>
  </si>
  <si>
    <t>TAHUN : 2016</t>
  </si>
  <si>
    <t>(Byr Tgl 23 Feb'16)</t>
  </si>
  <si>
    <t>11 Mar'16</t>
  </si>
  <si>
    <t>018/HS/R/III/2016</t>
  </si>
  <si>
    <t>31 Mar'16</t>
  </si>
  <si>
    <t>034/HS/R/III/2016</t>
  </si>
  <si>
    <t>035/HS/R/III/2016</t>
  </si>
  <si>
    <t>01 Apr'16</t>
  </si>
  <si>
    <t>(Byr Tgl 30 Mar'16)</t>
  </si>
  <si>
    <t>21 Apr'16</t>
  </si>
  <si>
    <t>015/HS/R/IV/2016</t>
  </si>
  <si>
    <t>25 Apr'16</t>
  </si>
  <si>
    <t>017/HS/R/IV/2016</t>
  </si>
  <si>
    <t>018/HS/R/IV/2016</t>
  </si>
  <si>
    <t>019/HS/R/IV/2016</t>
  </si>
  <si>
    <t>28 Apr'16</t>
  </si>
  <si>
    <t>023/HS/R/IV/2016</t>
  </si>
  <si>
    <t>10 Mei'16</t>
  </si>
  <si>
    <t>017/HS/R/V/2016</t>
  </si>
  <si>
    <t>PT. Harbison Walker International</t>
  </si>
  <si>
    <t>(Byr Tgl 9 Mei'16)</t>
  </si>
  <si>
    <t>02 Feb'16</t>
  </si>
  <si>
    <t>005/HS/R/II/2016</t>
  </si>
  <si>
    <t>022/HS/R/II/2016</t>
  </si>
  <si>
    <t>PT. Air Liquide Indonesia</t>
  </si>
  <si>
    <t>(Byr Tgl 2 Mei'16)</t>
  </si>
  <si>
    <t>033/HS/R/III/2016</t>
  </si>
  <si>
    <t>(Byr Tgl 3 Mei'16)</t>
  </si>
  <si>
    <t>003/HS/R/IV/2016</t>
  </si>
  <si>
    <t>24 Mei'16</t>
  </si>
  <si>
    <t>026/HS/R/V/2016</t>
  </si>
  <si>
    <t>027/HS/R/V/2016</t>
  </si>
  <si>
    <t>028/HS/R/V/2016</t>
  </si>
  <si>
    <t>(Byr Tgl 24 Mei'16)</t>
  </si>
  <si>
    <t>01 Jun'16</t>
  </si>
  <si>
    <t>008/HS/R/VI/2016</t>
  </si>
  <si>
    <t>E12-18</t>
  </si>
  <si>
    <t>(Byr Tgl 30 Mei'16)</t>
  </si>
  <si>
    <t>PT. Berlian Amal Perkasa</t>
  </si>
  <si>
    <t>PT. Ko One Indonesia</t>
  </si>
  <si>
    <t>PT. Wasa Mitra Engineering</t>
  </si>
  <si>
    <t>(Byr Tgl 13 Juni'16)</t>
  </si>
  <si>
    <t>24 Jun'16</t>
  </si>
  <si>
    <t>028/HS/R/VI/2016</t>
  </si>
  <si>
    <t>029/HS/R/VI/2016</t>
  </si>
  <si>
    <t>030/HS/R/VI/2016</t>
  </si>
  <si>
    <t>01 Jul'16</t>
  </si>
  <si>
    <t>003/HS/R/VII/2016</t>
  </si>
  <si>
    <t>(Byr Tgl 24 Juni'16)</t>
  </si>
  <si>
    <t>10 Juni'16</t>
  </si>
  <si>
    <t>E9-19</t>
  </si>
  <si>
    <t>006/HS/R/VII/2016</t>
  </si>
  <si>
    <t>008/HS/R/VII/2016</t>
  </si>
  <si>
    <t>25 Jul'16</t>
  </si>
  <si>
    <t>025/HS/R/VII/2016</t>
  </si>
  <si>
    <t>026/HS/R/VII/2016</t>
  </si>
  <si>
    <t>027/HS/R/VII/2016</t>
  </si>
  <si>
    <t>028/HS/R/VII/2016</t>
  </si>
  <si>
    <t>Penta-Legno Joint Operation</t>
  </si>
  <si>
    <t>029/HS/R/VII/2016</t>
  </si>
  <si>
    <t>(Byr Tgl. 22 Juli'16)</t>
  </si>
  <si>
    <t>01 Agt'16</t>
  </si>
  <si>
    <t>001/HS/R/VIII/2016</t>
  </si>
  <si>
    <t>004/HS/R/VIII/2016</t>
  </si>
  <si>
    <t>PT. Inti Karya Persada Tehnik</t>
  </si>
  <si>
    <t>005/HS/R/VIII/2016</t>
  </si>
  <si>
    <t>12 Agt'16</t>
  </si>
  <si>
    <t>017/HS/R/VIII/2016</t>
  </si>
  <si>
    <t>(Byr Tgl 5 Agt'16)</t>
  </si>
  <si>
    <t>(Byr Tgl 9 Agt'16)</t>
  </si>
  <si>
    <t>15 Agt'16</t>
  </si>
  <si>
    <t>018/HS/R/VIII/2016</t>
  </si>
  <si>
    <t xml:space="preserve"> Juni'16</t>
  </si>
  <si>
    <t>026/HS/R/VI/2016</t>
  </si>
  <si>
    <t>(Byr Tgl 10 Agt 2016)</t>
  </si>
  <si>
    <t>27 Juli'16</t>
  </si>
  <si>
    <t>18 Agt'16</t>
  </si>
  <si>
    <t>019/HS/R/VIII/2016</t>
  </si>
  <si>
    <t>22 Agt'16</t>
  </si>
  <si>
    <t>024/HS/R/VIII/2016</t>
  </si>
  <si>
    <t>PT. Jin Sung KS Indonesia</t>
  </si>
  <si>
    <t>29 Agt'16</t>
  </si>
  <si>
    <t>027/HS/R/VIII/2016</t>
  </si>
  <si>
    <t>028/HS/R/VIII/2016</t>
  </si>
  <si>
    <t>029/HS/R/VIII/2016</t>
  </si>
  <si>
    <t>030/HS/R/VIII/2016</t>
  </si>
  <si>
    <t>031/HS/R/VIII/2016</t>
  </si>
  <si>
    <t>032/HS/R/VIII/2016</t>
  </si>
  <si>
    <t>30 Agt'16</t>
  </si>
  <si>
    <t>033/HS/R/VIII/2016</t>
  </si>
  <si>
    <t>SEPTEMBER 2016</t>
  </si>
  <si>
    <t>01 Sept'16</t>
  </si>
  <si>
    <t>Sub Total September'16</t>
  </si>
  <si>
    <t>Rincian Piutang Bulan September 2016 :</t>
  </si>
  <si>
    <t>Jumlah Rincian Piutang Bulan September 2016</t>
  </si>
  <si>
    <t>E6-3</t>
  </si>
  <si>
    <t>005/HS/R/IX/2016</t>
  </si>
  <si>
    <t>006/HS/R/IX/2016</t>
  </si>
  <si>
    <t>007/HS/R/IX/2016</t>
  </si>
  <si>
    <t>008/HS/R/IX/2016</t>
  </si>
  <si>
    <t>009/HS/R/IX/2016</t>
  </si>
  <si>
    <t>06 Sept'16</t>
  </si>
  <si>
    <t>012/HS/R/IX/2016</t>
  </si>
  <si>
    <t>09 Sept'16</t>
  </si>
  <si>
    <t>015/HS/R/IX/2016</t>
  </si>
  <si>
    <t>016/HS/R/IX/2016</t>
  </si>
  <si>
    <t>CNOOC</t>
  </si>
  <si>
    <t>(Byr Tgl 30 Agt'16)</t>
  </si>
  <si>
    <t>020/HS/R/VI/2016</t>
  </si>
  <si>
    <t>(Byr Tgl 31 Agt'16)</t>
  </si>
  <si>
    <t>(Byr Tgl 6 Sept'16)</t>
  </si>
  <si>
    <t>(Byr Tgl 01 Sept'16)</t>
  </si>
  <si>
    <t>13 Sept'16</t>
  </si>
  <si>
    <t>019/HS/R/IX/2016</t>
  </si>
  <si>
    <t>16 Sept'16</t>
  </si>
  <si>
    <t>023/HS/R/IX/2016</t>
  </si>
  <si>
    <t>024/HS/R/IX/2016</t>
  </si>
  <si>
    <t>23 Sept'16</t>
  </si>
  <si>
    <t>028/HS/R/IX/2016</t>
  </si>
  <si>
    <t>029/HS/R/IX/2016</t>
  </si>
  <si>
    <t>030/HS/R/IX/2016</t>
  </si>
  <si>
    <t>27 Sept'16</t>
  </si>
  <si>
    <t>031/HS/R/IX/2016</t>
  </si>
  <si>
    <t>E14-4</t>
  </si>
  <si>
    <t>27 Sept'16 s/d 26 Mar'17</t>
  </si>
  <si>
    <t>032/HS/R/IX/2016</t>
  </si>
  <si>
    <t>28 Sept'16</t>
  </si>
  <si>
    <t>033/HS/R/IX/2016</t>
  </si>
  <si>
    <t>* PT. Inti Karya Persada Teknik (Blok E14-4) Periode 27 Sept s/d 26 Mar'17</t>
  </si>
  <si>
    <t>(Byr Tgl 19 Sept'16)</t>
  </si>
  <si>
    <t>(Byr Tgl 3 Okt 2016)</t>
  </si>
  <si>
    <t>(Byr Tgl 20 Sept'16)</t>
  </si>
  <si>
    <t>(Byr Tgl 28 Sept'16)</t>
  </si>
  <si>
    <t>(Byr Tgl. 23 Sept'16)</t>
  </si>
  <si>
    <t>OKTOBER 2016</t>
  </si>
  <si>
    <t>03 Okt'16</t>
  </si>
  <si>
    <t>001/HS/R/X/2016</t>
  </si>
  <si>
    <t>E12-8</t>
  </si>
  <si>
    <t>01 Okt'16 s/d 31 Jan'17</t>
  </si>
  <si>
    <t>002/HS/R/X/2016</t>
  </si>
  <si>
    <t>003/HS/R/X/2016</t>
  </si>
  <si>
    <t>Sub Total Oktober'16</t>
  </si>
  <si>
    <t>Rincian Piutang Bulan Oktober 2016 :</t>
  </si>
  <si>
    <t>* PT. Inti Karya Persada Tehnik (Blok E12-8) Periode 01 Okt'16 s/d 31 Jan'17</t>
  </si>
  <si>
    <t>Jumlah Rincian Piutang Bulan Oktober 2016</t>
  </si>
  <si>
    <t>004/HS/R/X/2016</t>
  </si>
  <si>
    <t>005/HS/R/X/2016</t>
  </si>
  <si>
    <t>006/HS/R/X/2016</t>
  </si>
  <si>
    <t>04 Okt'16</t>
  </si>
  <si>
    <t>007/HS/R/X/2016</t>
  </si>
  <si>
    <t>05 Okt'16</t>
  </si>
  <si>
    <t>008/HS/R/X/2016</t>
  </si>
  <si>
    <t>009/HS/R/X/2016</t>
  </si>
  <si>
    <t>06 Okt'16</t>
  </si>
  <si>
    <t>010/HS/R/X/2016</t>
  </si>
  <si>
    <t>011/HS/R/X/2016</t>
  </si>
  <si>
    <t>(Byr Tgl 05 Okt'16)</t>
  </si>
  <si>
    <t>10 Okt'16</t>
  </si>
  <si>
    <t>013/HS/R/X/2016</t>
  </si>
  <si>
    <t>11 Okt'16</t>
  </si>
  <si>
    <t>015/HS/R/X/2016</t>
  </si>
  <si>
    <t>18 Okt'16</t>
  </si>
  <si>
    <t>020/HS/R/X/2016</t>
  </si>
  <si>
    <t>20 Okt'16</t>
  </si>
  <si>
    <t>021/HS/R/X/2016</t>
  </si>
  <si>
    <t>PT. Synthetic Rubber Indonesia</t>
  </si>
  <si>
    <t>E16A-10</t>
  </si>
  <si>
    <t>15 Okt'16 s/d 14 Apr'19</t>
  </si>
  <si>
    <t>022/HS/R/X/2016</t>
  </si>
  <si>
    <t>20 Okt'16 s/d 19 Apr'19</t>
  </si>
  <si>
    <t>* PT. Synthetic Rubber Ind. (Blok E16A-10) Periode 15 Okt'16 s/d 14 Apr'19</t>
  </si>
  <si>
    <t>24 Okt'16</t>
  </si>
  <si>
    <t>023/HS/R/X/2016</t>
  </si>
  <si>
    <t>024/HS/R/X/2016</t>
  </si>
  <si>
    <t>025/HS/R/X/2016</t>
  </si>
  <si>
    <t>026/HS/R/X/2016</t>
  </si>
  <si>
    <t>027/HS/R/X/2016</t>
  </si>
  <si>
    <t>028/HS/R/X/2016</t>
  </si>
  <si>
    <t>E11-6</t>
  </si>
  <si>
    <t>24 Okt'16 s/d 23 Okt'17</t>
  </si>
  <si>
    <t>25 Okt'16</t>
  </si>
  <si>
    <t>029/HS/R/X/2016</t>
  </si>
  <si>
    <t>PT. Daekyung Indah Heavy Industry</t>
  </si>
  <si>
    <t>27 Okt'16</t>
  </si>
  <si>
    <t>030/HS/R/X/2016</t>
  </si>
  <si>
    <t>031/HS/R/X/2016</t>
  </si>
  <si>
    <t>28 Okt'16</t>
  </si>
  <si>
    <t>032/HS/R/X/2016</t>
  </si>
  <si>
    <t>31 Okt'16</t>
  </si>
  <si>
    <t>033/HS/R/X/2016</t>
  </si>
  <si>
    <t>E8-3</t>
  </si>
  <si>
    <t>31 Okt'16 s/d 30 Jan'17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</si>
  <si>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</si>
  <si>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</si>
  <si>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</si>
  <si>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</si>
  <si>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</si>
  <si>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NOVEMBER 2016</t>
  </si>
  <si>
    <t>01 Nov'16</t>
  </si>
  <si>
    <t>001/HS/R/XI/2016</t>
  </si>
  <si>
    <t>01 Nov s/d 30 Nov'16</t>
  </si>
  <si>
    <t>002/HS/R/XI/2016</t>
  </si>
  <si>
    <t>Sub Total November'16</t>
  </si>
  <si>
    <t>003/HS/R/XI/2016</t>
  </si>
  <si>
    <t>01 Nov'16 s/d 31 Jan'17</t>
  </si>
  <si>
    <t>004/HS/R/XI/2016</t>
  </si>
  <si>
    <t>005/HS/R/XI/2016</t>
  </si>
  <si>
    <t>006/HS/R/XI/2016</t>
  </si>
  <si>
    <t>007/HS/R/XI/2016</t>
  </si>
  <si>
    <t>E16A-2</t>
  </si>
  <si>
    <t>01 Nov'16 s/d 30 Apr'19</t>
  </si>
  <si>
    <t>* PT. Synthetic Rubber Indonesia (Blok E16A-2) Periode 01 Nov'16 s/d 30 Apr'19</t>
  </si>
  <si>
    <t>* PT. Wasa Mitra Engineering (Blok E12-18) Periode 01 Nov'16 s/d 31 Jan'17</t>
  </si>
  <si>
    <t>(Byr Tgl 19 Okt'16)</t>
  </si>
  <si>
    <t>(Byr Tgl 14 Okt'16)</t>
  </si>
  <si>
    <t>(Byr Tgl 17 Okt 2016)</t>
  </si>
  <si>
    <t>(Byr Tgl 13 Okt'16)</t>
  </si>
  <si>
    <t>07 Nov'16</t>
  </si>
  <si>
    <t>008/HS/R/XI/2016</t>
  </si>
  <si>
    <t>009/HS/R/XI/2016</t>
  </si>
  <si>
    <t>11 Nov'16</t>
  </si>
  <si>
    <t>010/HS/R/XI/2016</t>
  </si>
  <si>
    <t>011/HS/R/XI/2016</t>
  </si>
  <si>
    <t>12 Nov'16 s/d 11 Feb'17</t>
  </si>
  <si>
    <t>* PT. Wasa Mitra Engineering (Blok E9-19) Periode 12 Nov'16 s/d 11 Feb'17</t>
  </si>
  <si>
    <t>(Byr Tgl 8 Nov 2016)</t>
  </si>
  <si>
    <t>But Black &amp; Veatch</t>
  </si>
  <si>
    <t>(Byr Tgl 04 Nov 2016)</t>
  </si>
  <si>
    <t>(Byr Tgl. 4 Nov'16)</t>
  </si>
  <si>
    <t>012/HS/R/XI/2016</t>
  </si>
  <si>
    <t>PT. Krakatau Poschem Dongsuh Chemical</t>
  </si>
  <si>
    <t>013/HS/R/XI/2016</t>
  </si>
  <si>
    <t>E6-5</t>
  </si>
  <si>
    <t>014/HS/R/XI/2016</t>
  </si>
  <si>
    <t>E16A-6</t>
  </si>
  <si>
    <t>04 Nov'16 s/d 03 Mei'19</t>
  </si>
  <si>
    <t>015/HS/R/XI/2016</t>
  </si>
  <si>
    <t>016/HS/R/XI/2016</t>
  </si>
  <si>
    <t>06 Nov s/d 05 Des'16</t>
  </si>
  <si>
    <t>017/HS/R/XI/2016</t>
  </si>
  <si>
    <t>* PT. Sulfindo Adiusaha (Blok E9-20) Periode 06 Nov s/d 05 Des'16</t>
  </si>
  <si>
    <t>* PT. Sulfindo Adiusaha (Blok E9-17) Periode 06 Nov s/d 05 Des'16</t>
  </si>
  <si>
    <t>* PT. Krakatau Poschem Dongsuh Chemical (Blok E12-7) Periode 04 Nov'16 s/d 03 Nov'17</t>
  </si>
  <si>
    <t>* PT. Berlian Amal Perkasa (Blok E6-5) Periode 04 Nov s/d 03 Des'16</t>
  </si>
  <si>
    <t>* PT. Synthetic Rubber Indonesia (Blok E16A-6) Periode 01 Nov'16 s/d 03 Mei'19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</si>
  <si>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</si>
  <si>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</si>
  <si>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</si>
  <si>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</si>
  <si>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E10-2</t>
  </si>
  <si>
    <t>10 Nov'16 s/d 09 Mei'17</t>
  </si>
  <si>
    <t>020/HS/R/XI/2016</t>
  </si>
  <si>
    <t>E9-18</t>
  </si>
  <si>
    <t>13 Nov'16 s/d 12 Feb'17</t>
  </si>
  <si>
    <t>Lee In Cheol</t>
  </si>
  <si>
    <t>E4-5</t>
  </si>
  <si>
    <t>021/HS/R/XI/2016</t>
  </si>
  <si>
    <t>10 Nov s/d 9 Des'16</t>
  </si>
  <si>
    <t>* Donald R Schlanker (Blok E9-31) Periode 10 Nov s/d 9 Des'16</t>
  </si>
  <si>
    <t>* Lee In Cheol (Blok E4-5) Periode 10 Nov s/d 9 Des'16</t>
  </si>
  <si>
    <t>(Byr Tgl 10 Okt'16)</t>
  </si>
  <si>
    <t>(Byr Tgl 25 Okt'16)</t>
  </si>
  <si>
    <t>(Byr Tgl 27 Okt'16)</t>
  </si>
  <si>
    <t>(Byr Tgl 10 Nov 2016)</t>
  </si>
  <si>
    <t>(Byr Tgl 16 Nov'16)</t>
  </si>
  <si>
    <t>(Byr Tgl 09 Nov'16)</t>
  </si>
  <si>
    <t>E16A-4</t>
  </si>
  <si>
    <t>* PT. Synthetic Rubber Ind. (Blok E16A-4) Periode 20 Okt'16 s/d 19 Apr'19</t>
  </si>
  <si>
    <t>17 Nov'16</t>
  </si>
  <si>
    <t>025/HS/R/XI/2016</t>
  </si>
  <si>
    <t>* PT. Jaya Hanchang E &amp; C (Blok E10-7) Periode 17 Nov s/d 16 Des'16</t>
  </si>
  <si>
    <t>21 Nov'16</t>
  </si>
  <si>
    <t>027/HS/R/XI/2016</t>
  </si>
  <si>
    <t>E12-9</t>
  </si>
  <si>
    <t>20 Nov'16 s/d 19 Feb'17</t>
  </si>
  <si>
    <t>028/HS/R/XI/2016</t>
  </si>
  <si>
    <t>E9-22</t>
  </si>
  <si>
    <t>22 Nov'16 s/d 21 Feb'17</t>
  </si>
  <si>
    <t>029/HS/R/XI/2016</t>
  </si>
  <si>
    <t>E14-12A</t>
  </si>
  <si>
    <t>* PT. Nippon Shokubai Indonesia (Blok E14-12A) Periode 22 Nov'16 s/d 21 Feb'17</t>
  </si>
  <si>
    <t>* PT. Nippon Shokubai Indonesia (Blok E9-22) Periode 22 Nov'16 s/d 21 Feb'17</t>
  </si>
  <si>
    <t>* PT. Nippon Shokubai Indonesia (Blok E12-9) Periode 20 Nov'16 s/d 19 Feb'17</t>
  </si>
  <si>
    <t>* PT. Daekyung Indah Heavy Industry (Blok E16A-5) Periode 20 Nov'16 s/d 19 Feb'17</t>
  </si>
  <si>
    <t>031/HS/R/XI/2016</t>
  </si>
  <si>
    <t>E9-16</t>
  </si>
  <si>
    <t>032/HS/R/XI/2016</t>
  </si>
  <si>
    <t>* PT. Wasa Mitra Engineering (Blok E9-16) Periode 20 Nov'16 s/d 19 Feb'17</t>
  </si>
  <si>
    <t>NSI</t>
  </si>
  <si>
    <t>22 Nov'16</t>
  </si>
  <si>
    <t>033/HS/R/XI/2016</t>
  </si>
  <si>
    <t>PT. Sankyu Indonesia International</t>
  </si>
  <si>
    <t>E2-14</t>
  </si>
  <si>
    <t>22 Nov'16 s/d 21 Jan'17</t>
  </si>
  <si>
    <t>034/HS/R/XI/2016</t>
  </si>
  <si>
    <t>PT. Indorama Petrochemicals</t>
  </si>
  <si>
    <t>035/HS/R/XI/2016</t>
  </si>
  <si>
    <t>E14-26</t>
  </si>
  <si>
    <t>24 Nov'16</t>
  </si>
  <si>
    <t>036/HS/R/XI/2016</t>
  </si>
  <si>
    <t>24 Nov'16 s/d 23 Feb'17</t>
  </si>
  <si>
    <t>037/HS/R/XI/2016</t>
  </si>
  <si>
    <t>038/HS/R/XI/2016</t>
  </si>
  <si>
    <t>* PT. Linde Indonesia (Blok E14-26) Periode 22 Nov'16 s/d 21 Feb'17</t>
  </si>
  <si>
    <t>* PT. Sankyu Indonesia International (Blok E2-14) Periode 22 Nov'16 s/d 21 Jan'17</t>
  </si>
  <si>
    <t>* PT. Indorama Petrochemicals (Blok E10-10) Periode 22 Nov s/d 21 Des'16</t>
  </si>
  <si>
    <t>(Byr Tgl. 9 Nov'16) - Rp. 1,370,670</t>
  </si>
  <si>
    <t>Rp. 1,370,670</t>
  </si>
  <si>
    <t>25 Nov'16</t>
  </si>
  <si>
    <t>039/HS/R/XI/2016</t>
  </si>
  <si>
    <t>E2-10</t>
  </si>
  <si>
    <t>25 Nov'16 s/d 24 Mei'17</t>
  </si>
  <si>
    <t>* PT. Sankyu Indonesia International (Blok E2-10) Periode 25 Nov'16 s/d 24 Mei'17</t>
  </si>
  <si>
    <t>(Byr Tgl 18 Nov'16)</t>
  </si>
  <si>
    <t>28 Nov'16</t>
  </si>
  <si>
    <t>040/HS/R/XI/2016</t>
  </si>
  <si>
    <t>E4-7</t>
  </si>
  <si>
    <t>26 Nov'16 s/d 25 Feb'17</t>
  </si>
  <si>
    <t>041/HS/R/XI/2016</t>
  </si>
  <si>
    <t>E6-16</t>
  </si>
  <si>
    <t>28 Nov'16 s/d 27 Feb'17</t>
  </si>
  <si>
    <t>042/HS/R/XI/2016</t>
  </si>
  <si>
    <t>E3-3</t>
  </si>
  <si>
    <t>28 Nov s/d 27 Des'16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</si>
  <si>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</si>
  <si>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</si>
  <si>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</si>
  <si>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(Byr Tgl. 8 Des'16)</t>
  </si>
  <si>
    <t>(Byr Tgl 29 Nov'16)</t>
  </si>
  <si>
    <t>(Byr Tgl. 30 Nov'16)</t>
  </si>
  <si>
    <t>DESEMBER 2016</t>
  </si>
  <si>
    <t>01 Des'16</t>
  </si>
  <si>
    <t>001/HS/R/XII/2016</t>
  </si>
  <si>
    <t>E3-5</t>
  </si>
  <si>
    <t>01 Des'16 s/d 28 Feb'17</t>
  </si>
  <si>
    <t>002/HS/R/XII/2016</t>
  </si>
  <si>
    <t>E5-7</t>
  </si>
  <si>
    <t>003/HS/R/XII/2016</t>
  </si>
  <si>
    <t>E10-4</t>
  </si>
  <si>
    <t>004/HS/R/XII/2016</t>
  </si>
  <si>
    <t>E15-1</t>
  </si>
  <si>
    <t>005/HS/R/XII/2016</t>
  </si>
  <si>
    <t>E2-16</t>
  </si>
  <si>
    <t>01 Des s/d 31 Des'16</t>
  </si>
  <si>
    <t>006/HS/R/XII/2016</t>
  </si>
  <si>
    <t>007/HS/R/XII/2016</t>
  </si>
  <si>
    <t>E6-12A</t>
  </si>
  <si>
    <t>Sub Total Desember'16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</si>
  <si>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</si>
  <si>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</si>
  <si>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</si>
  <si>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</si>
  <si>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</si>
  <si>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</si>
  <si>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</si>
  <si>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</si>
  <si>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</si>
  <si>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</si>
  <si>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008/HS/R/XII/2016</t>
  </si>
  <si>
    <t>E6-9</t>
  </si>
  <si>
    <t>03 Des'16 s/d 02 Jan'17</t>
  </si>
  <si>
    <t>009/HS/R/XII/2016</t>
  </si>
  <si>
    <t>E4-3</t>
  </si>
  <si>
    <t>03 Des'16 s/d 02 Jun'17</t>
  </si>
  <si>
    <t>010/HS/R/XII/2016</t>
  </si>
  <si>
    <t>E4-4</t>
  </si>
  <si>
    <t>011/HS/R/XII/2016</t>
  </si>
  <si>
    <t>E4-10</t>
  </si>
  <si>
    <t>012/HS/R/XII/2016</t>
  </si>
  <si>
    <t>E14-8</t>
  </si>
  <si>
    <t>03 Des s/d 15 Des'16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</si>
  <si>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</si>
  <si>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</si>
  <si>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</si>
  <si>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</si>
  <si>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</si>
  <si>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PT. Intikarya Persada Tehnik</t>
  </si>
  <si>
    <t>E9-14</t>
  </si>
  <si>
    <t>E9-24</t>
  </si>
  <si>
    <t>E9-25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</si>
  <si>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</si>
  <si>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</si>
  <si>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</si>
  <si>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013/HS/R/XII/2016</t>
  </si>
  <si>
    <t>04 Des'16 s/d 03 Jan'17</t>
  </si>
  <si>
    <t>014/HS/R/XII/2016</t>
  </si>
  <si>
    <t>E9-33</t>
  </si>
  <si>
    <t>05 Des'16 s/d 04 Mar'17</t>
  </si>
  <si>
    <t>015/HS/R/XII/2016</t>
  </si>
  <si>
    <t>Lee Dong Ryeol</t>
  </si>
  <si>
    <t>E16-8</t>
  </si>
  <si>
    <t>05 Des'16 s/d 04 Des'17</t>
  </si>
  <si>
    <t>06 Des'16</t>
  </si>
  <si>
    <t>016/HS/R/XII/2016</t>
  </si>
  <si>
    <t>E10-3</t>
  </si>
  <si>
    <t>06 Des'16 s/d 05 Des'17</t>
  </si>
  <si>
    <t>017/HS/R/XII/2016</t>
  </si>
  <si>
    <t>06 Des'16 s/d 05 Jan'17</t>
  </si>
  <si>
    <t>018/HS/R/XII/2016</t>
  </si>
  <si>
    <t>019/HS/R/XII/2016</t>
  </si>
  <si>
    <t>E2-9</t>
  </si>
  <si>
    <t>06 Des'16 s/d 05 Mar'17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</si>
  <si>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</si>
  <si>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</si>
  <si>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</si>
  <si>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</si>
  <si>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</si>
  <si>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</si>
  <si>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</si>
  <si>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020/HS/R/XII/2016</t>
  </si>
  <si>
    <t>E11-7</t>
  </si>
  <si>
    <t>021/HS/R/XII/2016</t>
  </si>
  <si>
    <t>E14-1</t>
  </si>
  <si>
    <t>022/HS/R/XII/2016</t>
  </si>
  <si>
    <t>E14-2</t>
  </si>
  <si>
    <t>023/HS/R/XII/2016</t>
  </si>
  <si>
    <t>E9-15</t>
  </si>
  <si>
    <t>07 Des'16</t>
  </si>
  <si>
    <t>024/HS/R/XII/2016</t>
  </si>
  <si>
    <t>Hulman R Simanjuntak</t>
  </si>
  <si>
    <t>E2-11</t>
  </si>
  <si>
    <t>07 Des'16 s/d 06 Des'17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</si>
  <si>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</si>
  <si>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</si>
  <si>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</si>
  <si>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</si>
  <si>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</si>
  <si>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Update : Tgl. 09 Desember 2016</t>
  </si>
  <si>
    <t>* PT. Wasa Mitra Engineering (Blok E14-12, E14-10 dan E14-9)</t>
  </si>
  <si>
    <t>* Lee Yong Kyu (Blok E8-1) Periode 19 Nov'16 s/d 18 Feb'17 - Lbh Byr 4,141,893</t>
  </si>
  <si>
    <t>(Byr Des'16)</t>
  </si>
  <si>
    <t>(Byr Tgl 30 Nov'16)</t>
  </si>
  <si>
    <t>PT. Krakatau Pos-Chem Dong-Suh Chemical</t>
  </si>
  <si>
    <t>(Byr Tgl 1 Des 2016)</t>
  </si>
  <si>
    <t>(Byr Tgl 05 Des'16)</t>
  </si>
  <si>
    <t>(Byr Tgl 6 Des'16)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</si>
</sst>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3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0" fontId="5" fillId="0" borderId="6" xfId="0" quotePrefix="1" applyFont="1" applyBorder="1"/>
    <xf numFmtId="41" fontId="10" fillId="0" borderId="0" xfId="1" applyNumberFormat="1" applyFont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41" fontId="5" fillId="0" borderId="12" xfId="1" applyFont="1" applyBorder="1"/>
    <xf numFmtId="41" fontId="5" fillId="0" borderId="20" xfId="1" applyFont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37"/>
  <sheetViews>
    <sheetView topLeftCell="E60" workbookViewId="0">
      <selection activeCell="P83" sqref="P83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26.42578125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8" bestFit="1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50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70" t="s">
        <v>9</v>
      </c>
      <c r="H5" s="71"/>
      <c r="I5" s="71"/>
      <c r="J5" s="71"/>
      <c r="K5" s="71"/>
      <c r="L5" s="72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73" t="s">
        <v>140</v>
      </c>
      <c r="C8" s="74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7.25" thickBot="1">
      <c r="A9" s="11">
        <v>1</v>
      </c>
      <c r="B9" s="11" t="s">
        <v>171</v>
      </c>
      <c r="C9" s="11" t="s">
        <v>172</v>
      </c>
      <c r="D9" s="46" t="s">
        <v>114</v>
      </c>
      <c r="E9" s="45" t="s">
        <v>173</v>
      </c>
      <c r="F9" s="45" t="s">
        <v>174</v>
      </c>
      <c r="G9" s="23">
        <v>57720150</v>
      </c>
      <c r="H9" s="31">
        <v>0</v>
      </c>
      <c r="I9" s="31">
        <v>0</v>
      </c>
      <c r="J9" s="31">
        <v>0</v>
      </c>
      <c r="K9" s="31">
        <f>+G9*10%</f>
        <v>5772015</v>
      </c>
      <c r="L9" s="31">
        <f>-G9*10%</f>
        <v>-5772015</v>
      </c>
      <c r="M9" s="23">
        <f>SUM(G9:L9)</f>
        <v>57720150</v>
      </c>
      <c r="N9" s="78">
        <v>51948135</v>
      </c>
      <c r="O9" s="23">
        <f>+M9-N9</f>
        <v>5772015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8.75" thickTop="1" thickBot="1">
      <c r="A10" s="11"/>
      <c r="B10" s="11"/>
      <c r="C10" s="11"/>
      <c r="D10" s="46"/>
      <c r="E10" s="45"/>
      <c r="F10" s="17" t="s">
        <v>142</v>
      </c>
      <c r="G10" s="49">
        <f t="shared" ref="G10:O10" si="0">SUM(G9:G9)</f>
        <v>57720150</v>
      </c>
      <c r="H10" s="49">
        <f t="shared" si="0"/>
        <v>0</v>
      </c>
      <c r="I10" s="49">
        <f t="shared" si="0"/>
        <v>0</v>
      </c>
      <c r="J10" s="49">
        <f t="shared" si="0"/>
        <v>0</v>
      </c>
      <c r="K10" s="49">
        <f t="shared" si="0"/>
        <v>5772015</v>
      </c>
      <c r="L10" s="49">
        <f t="shared" si="0"/>
        <v>-5772015</v>
      </c>
      <c r="M10" s="49">
        <f t="shared" si="0"/>
        <v>57720150</v>
      </c>
      <c r="N10" s="49">
        <f t="shared" si="0"/>
        <v>51948135</v>
      </c>
      <c r="O10" s="49">
        <f t="shared" si="0"/>
        <v>5772015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" thickTop="1">
      <c r="A11" s="11"/>
      <c r="B11" s="73" t="s">
        <v>184</v>
      </c>
      <c r="C11" s="74"/>
      <c r="D11" s="46"/>
      <c r="E11" s="45"/>
      <c r="F11" s="45"/>
      <c r="G11" s="23"/>
      <c r="H11" s="31"/>
      <c r="I11" s="31"/>
      <c r="J11" s="31"/>
      <c r="K11" s="31"/>
      <c r="L11" s="31"/>
      <c r="M11" s="23"/>
      <c r="N11" s="16"/>
      <c r="O11" s="23"/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v>1</v>
      </c>
      <c r="B12" s="11" t="s">
        <v>185</v>
      </c>
      <c r="C12" s="11" t="s">
        <v>186</v>
      </c>
      <c r="D12" s="46" t="s">
        <v>114</v>
      </c>
      <c r="E12" s="45" t="s">
        <v>187</v>
      </c>
      <c r="F12" s="45" t="s">
        <v>188</v>
      </c>
      <c r="G12" s="23">
        <v>43787700</v>
      </c>
      <c r="H12" s="31">
        <v>0</v>
      </c>
      <c r="I12" s="31">
        <v>0</v>
      </c>
      <c r="J12" s="31">
        <v>0</v>
      </c>
      <c r="K12" s="31">
        <f>+G12*10%</f>
        <v>4378770</v>
      </c>
      <c r="L12" s="31">
        <f>-G12*10%</f>
        <v>-4378770</v>
      </c>
      <c r="M12" s="23">
        <f>SUM(G12:L12)</f>
        <v>43787700</v>
      </c>
      <c r="N12" s="78">
        <v>39408930</v>
      </c>
      <c r="O12" s="23">
        <f>+M12-N12</f>
        <v>4378770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>+A12+1</f>
        <v>2</v>
      </c>
      <c r="B13" s="11" t="s">
        <v>213</v>
      </c>
      <c r="C13" s="11" t="s">
        <v>214</v>
      </c>
      <c r="D13" s="46" t="s">
        <v>215</v>
      </c>
      <c r="E13" s="45" t="s">
        <v>216</v>
      </c>
      <c r="F13" s="45" t="s">
        <v>217</v>
      </c>
      <c r="G13" s="23">
        <v>304434000</v>
      </c>
      <c r="H13" s="31">
        <v>0</v>
      </c>
      <c r="I13" s="31">
        <v>4000000</v>
      </c>
      <c r="J13" s="31">
        <v>0</v>
      </c>
      <c r="K13" s="31">
        <f t="shared" ref="K13:K14" si="1">+G13*10%</f>
        <v>30443400</v>
      </c>
      <c r="L13" s="31">
        <f t="shared" ref="L13:L14" si="2">-G13*10%</f>
        <v>-30443400</v>
      </c>
      <c r="M13" s="23">
        <f t="shared" ref="M13:M14" si="3">SUM(G13:L13)</f>
        <v>308434000</v>
      </c>
      <c r="N13" s="16">
        <v>0</v>
      </c>
      <c r="O13" s="23">
        <f t="shared" ref="O13:O16" si="4">+M13-N13</f>
        <v>308434000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ref="A14" si="5">+A13+1</f>
        <v>3</v>
      </c>
      <c r="B14" s="11" t="s">
        <v>213</v>
      </c>
      <c r="C14" s="11" t="s">
        <v>218</v>
      </c>
      <c r="D14" s="46" t="s">
        <v>215</v>
      </c>
      <c r="E14" s="45" t="s">
        <v>316</v>
      </c>
      <c r="F14" s="45" t="s">
        <v>219</v>
      </c>
      <c r="G14" s="23">
        <v>288822000</v>
      </c>
      <c r="H14" s="31">
        <v>0</v>
      </c>
      <c r="I14" s="31">
        <v>4000000</v>
      </c>
      <c r="J14" s="31">
        <v>0</v>
      </c>
      <c r="K14" s="31">
        <f t="shared" si="1"/>
        <v>28882200</v>
      </c>
      <c r="L14" s="31">
        <f t="shared" si="2"/>
        <v>-28882200</v>
      </c>
      <c r="M14" s="23">
        <f t="shared" si="3"/>
        <v>292822000</v>
      </c>
      <c r="N14" s="16">
        <v>0</v>
      </c>
      <c r="O14" s="23">
        <f t="shared" si="4"/>
        <v>292822000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>+A14+1</f>
        <v>4</v>
      </c>
      <c r="B15" s="11" t="s">
        <v>221</v>
      </c>
      <c r="C15" s="11" t="s">
        <v>227</v>
      </c>
      <c r="D15" s="46" t="s">
        <v>44</v>
      </c>
      <c r="E15" s="45" t="s">
        <v>228</v>
      </c>
      <c r="F15" s="45" t="s">
        <v>229</v>
      </c>
      <c r="G15" s="23">
        <v>137067000</v>
      </c>
      <c r="H15" s="31">
        <v>0</v>
      </c>
      <c r="I15" s="31">
        <v>4000000</v>
      </c>
      <c r="J15" s="31">
        <v>0</v>
      </c>
      <c r="K15" s="31">
        <f t="shared" ref="K15:K16" si="6">+G15*10%</f>
        <v>13706700</v>
      </c>
      <c r="L15" s="31">
        <f t="shared" ref="L15:L16" si="7">-G15*10%</f>
        <v>-13706700</v>
      </c>
      <c r="M15" s="23">
        <f t="shared" ref="M15:M16" si="8">SUM(G15:L15)</f>
        <v>141067000</v>
      </c>
      <c r="N15" s="16">
        <v>0</v>
      </c>
      <c r="O15" s="23">
        <f t="shared" si="4"/>
        <v>141067000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7.25" thickBot="1">
      <c r="A16" s="11">
        <f>+A15+1</f>
        <v>5</v>
      </c>
      <c r="B16" s="11" t="s">
        <v>238</v>
      </c>
      <c r="C16" s="11" t="s">
        <v>239</v>
      </c>
      <c r="D16" s="46" t="s">
        <v>114</v>
      </c>
      <c r="E16" s="45" t="s">
        <v>240</v>
      </c>
      <c r="F16" s="45" t="s">
        <v>241</v>
      </c>
      <c r="G16" s="62">
        <v>36224850</v>
      </c>
      <c r="H16" s="63">
        <v>0</v>
      </c>
      <c r="I16" s="63">
        <v>4000000</v>
      </c>
      <c r="J16" s="63">
        <v>0</v>
      </c>
      <c r="K16" s="63">
        <f t="shared" si="6"/>
        <v>3622485</v>
      </c>
      <c r="L16" s="63">
        <f t="shared" si="7"/>
        <v>-3622485</v>
      </c>
      <c r="M16" s="62">
        <f t="shared" si="8"/>
        <v>40224850</v>
      </c>
      <c r="N16" s="79">
        <v>36602365</v>
      </c>
      <c r="O16" s="62">
        <f t="shared" si="4"/>
        <v>3622485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8.75" thickTop="1" thickBot="1">
      <c r="A17" s="11"/>
      <c r="B17" s="11"/>
      <c r="C17" s="11"/>
      <c r="D17" s="46"/>
      <c r="E17" s="45"/>
      <c r="F17" s="17" t="s">
        <v>191</v>
      </c>
      <c r="G17" s="49">
        <f t="shared" ref="G17:O17" si="9">SUM(G12:G16)</f>
        <v>810335550</v>
      </c>
      <c r="H17" s="49">
        <f t="shared" si="9"/>
        <v>0</v>
      </c>
      <c r="I17" s="49">
        <f t="shared" si="9"/>
        <v>16000000</v>
      </c>
      <c r="J17" s="49">
        <f t="shared" si="9"/>
        <v>0</v>
      </c>
      <c r="K17" s="49">
        <f t="shared" si="9"/>
        <v>81033555</v>
      </c>
      <c r="L17" s="49">
        <f t="shared" si="9"/>
        <v>-81033555</v>
      </c>
      <c r="M17" s="49">
        <f t="shared" si="9"/>
        <v>826335550</v>
      </c>
      <c r="N17" s="49">
        <f t="shared" si="9"/>
        <v>76011295</v>
      </c>
      <c r="O17" s="49">
        <f t="shared" si="9"/>
        <v>750324255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8" thickTop="1">
      <c r="A18" s="11"/>
      <c r="B18" s="73" t="s">
        <v>247</v>
      </c>
      <c r="C18" s="74"/>
      <c r="D18" s="46"/>
      <c r="E18" s="45"/>
      <c r="F18" s="45"/>
      <c r="G18" s="23"/>
      <c r="H18" s="31"/>
      <c r="I18" s="31"/>
      <c r="J18" s="31"/>
      <c r="K18" s="31"/>
      <c r="L18" s="31"/>
      <c r="M18" s="23"/>
      <c r="N18" s="16"/>
      <c r="O18" s="23"/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v>1</v>
      </c>
      <c r="B19" s="11" t="s">
        <v>248</v>
      </c>
      <c r="C19" s="11" t="s">
        <v>249</v>
      </c>
      <c r="D19" s="46" t="s">
        <v>31</v>
      </c>
      <c r="E19" s="45" t="s">
        <v>145</v>
      </c>
      <c r="F19" s="45" t="s">
        <v>250</v>
      </c>
      <c r="G19" s="23">
        <v>10428800</v>
      </c>
      <c r="H19" s="31">
        <v>0</v>
      </c>
      <c r="I19" s="31">
        <v>0</v>
      </c>
      <c r="J19" s="31">
        <v>0</v>
      </c>
      <c r="K19" s="31">
        <f>+G19*10%</f>
        <v>1042880</v>
      </c>
      <c r="L19" s="31">
        <f>-G19*10%</f>
        <v>-1042880</v>
      </c>
      <c r="M19" s="23">
        <f>SUM(G19:L19)</f>
        <v>10428800</v>
      </c>
      <c r="N19" s="16">
        <v>0</v>
      </c>
      <c r="O19" s="23">
        <f>+M19-N19</f>
        <v>10428800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>+A19+1</f>
        <v>2</v>
      </c>
      <c r="B20" s="11" t="s">
        <v>248</v>
      </c>
      <c r="C20" s="11" t="s">
        <v>257</v>
      </c>
      <c r="D20" s="46" t="s">
        <v>90</v>
      </c>
      <c r="E20" s="45" t="s">
        <v>86</v>
      </c>
      <c r="F20" s="45" t="s">
        <v>254</v>
      </c>
      <c r="G20" s="23">
        <v>36174900</v>
      </c>
      <c r="H20" s="31">
        <v>0</v>
      </c>
      <c r="I20" s="31">
        <v>0</v>
      </c>
      <c r="J20" s="31">
        <v>0</v>
      </c>
      <c r="K20" s="31">
        <f t="shared" ref="K20:K24" si="10">+G20*10%</f>
        <v>3617490</v>
      </c>
      <c r="L20" s="31">
        <f t="shared" ref="L20:L24" si="11">-G20*10%</f>
        <v>-3617490</v>
      </c>
      <c r="M20" s="23">
        <f t="shared" ref="M20:M24" si="12">SUM(G20:L20)</f>
        <v>36174900</v>
      </c>
      <c r="N20" s="16">
        <v>0</v>
      </c>
      <c r="O20" s="23">
        <f t="shared" ref="O20:O24" si="13">+M20-N20</f>
        <v>36174900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 t="shared" ref="A21" si="14">+A20+1</f>
        <v>3</v>
      </c>
      <c r="B21" s="11" t="s">
        <v>248</v>
      </c>
      <c r="C21" s="11" t="s">
        <v>258</v>
      </c>
      <c r="D21" s="46" t="s">
        <v>215</v>
      </c>
      <c r="E21" s="45" t="s">
        <v>259</v>
      </c>
      <c r="F21" s="45" t="s">
        <v>260</v>
      </c>
      <c r="G21" s="23">
        <v>288822000</v>
      </c>
      <c r="H21" s="31">
        <v>0</v>
      </c>
      <c r="I21" s="31">
        <v>4000000</v>
      </c>
      <c r="J21" s="31">
        <v>0</v>
      </c>
      <c r="K21" s="31">
        <f t="shared" si="10"/>
        <v>28882200</v>
      </c>
      <c r="L21" s="31">
        <f t="shared" si="11"/>
        <v>-28882200</v>
      </c>
      <c r="M21" s="23">
        <f t="shared" si="12"/>
        <v>292822000</v>
      </c>
      <c r="N21" s="16">
        <v>0</v>
      </c>
      <c r="O21" s="23">
        <f t="shared" si="13"/>
        <v>292822000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>+A21+1</f>
        <v>4</v>
      </c>
      <c r="B22" s="11" t="s">
        <v>270</v>
      </c>
      <c r="C22" s="11" t="s">
        <v>272</v>
      </c>
      <c r="D22" s="46" t="s">
        <v>90</v>
      </c>
      <c r="E22" s="45" t="s">
        <v>100</v>
      </c>
      <c r="F22" s="45" t="s">
        <v>273</v>
      </c>
      <c r="G22" s="23">
        <v>36174900</v>
      </c>
      <c r="H22" s="31">
        <v>0</v>
      </c>
      <c r="I22" s="31">
        <v>0</v>
      </c>
      <c r="J22" s="31">
        <v>0</v>
      </c>
      <c r="K22" s="31">
        <f t="shared" si="10"/>
        <v>3617490</v>
      </c>
      <c r="L22" s="31">
        <f t="shared" si="11"/>
        <v>-3617490</v>
      </c>
      <c r="M22" s="23">
        <f t="shared" si="12"/>
        <v>36174900</v>
      </c>
      <c r="N22" s="16">
        <v>0</v>
      </c>
      <c r="O22" s="23">
        <f t="shared" si="13"/>
        <v>36174900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>+A22+1</f>
        <v>5</v>
      </c>
      <c r="B23" s="11" t="s">
        <v>270</v>
      </c>
      <c r="C23" s="11" t="s">
        <v>283</v>
      </c>
      <c r="D23" s="46" t="s">
        <v>215</v>
      </c>
      <c r="E23" s="45" t="s">
        <v>284</v>
      </c>
      <c r="F23" s="45" t="s">
        <v>285</v>
      </c>
      <c r="G23" s="23">
        <v>304434000</v>
      </c>
      <c r="H23" s="31">
        <v>0</v>
      </c>
      <c r="I23" s="31">
        <v>4000000</v>
      </c>
      <c r="J23" s="31">
        <v>0</v>
      </c>
      <c r="K23" s="31">
        <f t="shared" si="10"/>
        <v>30443400</v>
      </c>
      <c r="L23" s="31">
        <f t="shared" si="11"/>
        <v>-30443400</v>
      </c>
      <c r="M23" s="23">
        <f t="shared" si="12"/>
        <v>308434000</v>
      </c>
      <c r="N23" s="16">
        <v>0</v>
      </c>
      <c r="O23" s="23">
        <f t="shared" si="13"/>
        <v>308434000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>+A23+1</f>
        <v>6</v>
      </c>
      <c r="B24" s="11" t="s">
        <v>270</v>
      </c>
      <c r="C24" s="11" t="s">
        <v>287</v>
      </c>
      <c r="D24" s="46" t="s">
        <v>25</v>
      </c>
      <c r="E24" s="45" t="s">
        <v>33</v>
      </c>
      <c r="F24" s="45" t="s">
        <v>288</v>
      </c>
      <c r="G24" s="23">
        <v>12058300</v>
      </c>
      <c r="H24" s="31">
        <v>0</v>
      </c>
      <c r="I24" s="31">
        <v>0</v>
      </c>
      <c r="J24" s="31">
        <v>0</v>
      </c>
      <c r="K24" s="31">
        <f t="shared" si="10"/>
        <v>1205830</v>
      </c>
      <c r="L24" s="31">
        <f t="shared" si="11"/>
        <v>-1205830</v>
      </c>
      <c r="M24" s="23">
        <f t="shared" si="12"/>
        <v>12058300</v>
      </c>
      <c r="N24" s="16">
        <v>0</v>
      </c>
      <c r="O24" s="23">
        <f t="shared" si="13"/>
        <v>12058300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ref="A25" si="15">+A24+1</f>
        <v>7</v>
      </c>
      <c r="B25" s="11" t="s">
        <v>270</v>
      </c>
      <c r="C25" s="11" t="s">
        <v>289</v>
      </c>
      <c r="D25" s="46" t="s">
        <v>25</v>
      </c>
      <c r="E25" s="45" t="s">
        <v>34</v>
      </c>
      <c r="F25" s="45" t="s">
        <v>288</v>
      </c>
      <c r="G25" s="23">
        <v>12058300</v>
      </c>
      <c r="H25" s="31">
        <v>0</v>
      </c>
      <c r="I25" s="31">
        <v>0</v>
      </c>
      <c r="J25" s="31">
        <v>0</v>
      </c>
      <c r="K25" s="31">
        <f t="shared" ref="K25:K30" si="16">+G25*10%</f>
        <v>1205830</v>
      </c>
      <c r="L25" s="31">
        <f t="shared" ref="L25:L30" si="17">-G25*10%</f>
        <v>-1205830</v>
      </c>
      <c r="M25" s="23">
        <f t="shared" ref="M25:M30" si="18">SUM(G25:L25)</f>
        <v>12058300</v>
      </c>
      <c r="N25" s="16">
        <v>0</v>
      </c>
      <c r="O25" s="23">
        <f t="shared" ref="O25:O30" si="19">+M25-N25</f>
        <v>12058300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ref="A26:A28" si="20">+A25+1</f>
        <v>8</v>
      </c>
      <c r="B26" s="11" t="s">
        <v>297</v>
      </c>
      <c r="C26" s="11" t="s">
        <v>298</v>
      </c>
      <c r="D26" s="46" t="s">
        <v>114</v>
      </c>
      <c r="E26" s="45" t="s">
        <v>299</v>
      </c>
      <c r="F26" s="45" t="s">
        <v>300</v>
      </c>
      <c r="G26" s="23">
        <v>72349800</v>
      </c>
      <c r="H26" s="31">
        <v>0</v>
      </c>
      <c r="I26" s="31">
        <v>4000000</v>
      </c>
      <c r="J26" s="31">
        <v>0</v>
      </c>
      <c r="K26" s="31">
        <f t="shared" si="16"/>
        <v>7234980</v>
      </c>
      <c r="L26" s="31">
        <f t="shared" si="17"/>
        <v>-7234980</v>
      </c>
      <c r="M26" s="23">
        <f t="shared" si="18"/>
        <v>76349800</v>
      </c>
      <c r="N26" s="16">
        <v>0</v>
      </c>
      <c r="O26" s="23">
        <f t="shared" si="19"/>
        <v>76349800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20"/>
        <v>9</v>
      </c>
      <c r="B27" s="11" t="s">
        <v>297</v>
      </c>
      <c r="C27" s="11" t="s">
        <v>301</v>
      </c>
      <c r="D27" s="46" t="s">
        <v>90</v>
      </c>
      <c r="E27" s="45" t="s">
        <v>302</v>
      </c>
      <c r="F27" s="45" t="s">
        <v>303</v>
      </c>
      <c r="G27" s="23">
        <v>36174900</v>
      </c>
      <c r="H27" s="31">
        <v>0</v>
      </c>
      <c r="I27" s="31">
        <v>4000000</v>
      </c>
      <c r="J27" s="31">
        <v>0</v>
      </c>
      <c r="K27" s="31">
        <f t="shared" si="16"/>
        <v>3617490</v>
      </c>
      <c r="L27" s="31">
        <f t="shared" si="17"/>
        <v>-3617490</v>
      </c>
      <c r="M27" s="23">
        <f t="shared" si="18"/>
        <v>40174900</v>
      </c>
      <c r="N27" s="16">
        <v>0</v>
      </c>
      <c r="O27" s="23">
        <f t="shared" si="19"/>
        <v>40174900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20"/>
        <v>10</v>
      </c>
      <c r="B28" s="11" t="s">
        <v>297</v>
      </c>
      <c r="C28" s="11" t="s">
        <v>306</v>
      </c>
      <c r="D28" s="46" t="s">
        <v>304</v>
      </c>
      <c r="E28" s="45" t="s">
        <v>305</v>
      </c>
      <c r="F28" s="45" t="s">
        <v>307</v>
      </c>
      <c r="G28" s="23">
        <v>12058300</v>
      </c>
      <c r="H28" s="31">
        <v>0</v>
      </c>
      <c r="I28" s="31">
        <v>0</v>
      </c>
      <c r="J28" s="31">
        <v>0</v>
      </c>
      <c r="K28" s="31">
        <f t="shared" si="16"/>
        <v>1205830</v>
      </c>
      <c r="L28" s="31">
        <f t="shared" si="17"/>
        <v>-1205830</v>
      </c>
      <c r="M28" s="23">
        <f t="shared" si="18"/>
        <v>12058300</v>
      </c>
      <c r="N28" s="16">
        <v>0</v>
      </c>
      <c r="O28" s="23">
        <f t="shared" si="19"/>
        <v>12058300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>+A28+1</f>
        <v>11</v>
      </c>
      <c r="B29" s="11" t="s">
        <v>321</v>
      </c>
      <c r="C29" s="11" t="s">
        <v>322</v>
      </c>
      <c r="D29" s="46" t="s">
        <v>48</v>
      </c>
      <c r="E29" s="45" t="s">
        <v>323</v>
      </c>
      <c r="F29" s="45" t="s">
        <v>324</v>
      </c>
      <c r="G29" s="23">
        <v>27375600</v>
      </c>
      <c r="H29" s="31">
        <v>0</v>
      </c>
      <c r="I29" s="31">
        <v>0</v>
      </c>
      <c r="J29" s="31">
        <v>0</v>
      </c>
      <c r="K29" s="31">
        <f t="shared" si="16"/>
        <v>2737560</v>
      </c>
      <c r="L29" s="31">
        <f t="shared" si="17"/>
        <v>-2737560</v>
      </c>
      <c r="M29" s="23">
        <f t="shared" si="18"/>
        <v>27375600</v>
      </c>
      <c r="N29" s="16">
        <v>0</v>
      </c>
      <c r="O29" s="23">
        <f t="shared" si="19"/>
        <v>27375600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ref="A30:A31" si="21">+A29+1</f>
        <v>12</v>
      </c>
      <c r="B30" s="11" t="s">
        <v>321</v>
      </c>
      <c r="C30" s="11" t="s">
        <v>325</v>
      </c>
      <c r="D30" s="46" t="s">
        <v>48</v>
      </c>
      <c r="E30" s="45" t="s">
        <v>326</v>
      </c>
      <c r="F30" s="45" t="s">
        <v>327</v>
      </c>
      <c r="G30" s="23">
        <v>27375600</v>
      </c>
      <c r="H30" s="31">
        <v>0</v>
      </c>
      <c r="I30" s="31">
        <v>0</v>
      </c>
      <c r="J30" s="31">
        <v>0</v>
      </c>
      <c r="K30" s="31">
        <f t="shared" si="16"/>
        <v>2737560</v>
      </c>
      <c r="L30" s="31">
        <f t="shared" si="17"/>
        <v>-2737560</v>
      </c>
      <c r="M30" s="23">
        <f t="shared" si="18"/>
        <v>27375600</v>
      </c>
      <c r="N30" s="16">
        <v>0</v>
      </c>
      <c r="O30" s="23">
        <f t="shared" si="19"/>
        <v>27375600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 t="shared" si="21"/>
        <v>13</v>
      </c>
      <c r="B31" s="11" t="s">
        <v>321</v>
      </c>
      <c r="C31" s="11" t="s">
        <v>328</v>
      </c>
      <c r="D31" s="46" t="s">
        <v>48</v>
      </c>
      <c r="E31" s="45" t="s">
        <v>329</v>
      </c>
      <c r="F31" s="45" t="s">
        <v>327</v>
      </c>
      <c r="G31" s="23">
        <v>27375600</v>
      </c>
      <c r="H31" s="31">
        <v>0</v>
      </c>
      <c r="I31" s="31">
        <v>0</v>
      </c>
      <c r="J31" s="31">
        <v>0</v>
      </c>
      <c r="K31" s="31">
        <f t="shared" ref="K31" si="22">+G31*10%</f>
        <v>2737560</v>
      </c>
      <c r="L31" s="31">
        <f t="shared" ref="L31" si="23">-G31*10%</f>
        <v>-2737560</v>
      </c>
      <c r="M31" s="23">
        <f t="shared" ref="M31" si="24">SUM(G31:L31)</f>
        <v>27375600</v>
      </c>
      <c r="N31" s="16">
        <v>0</v>
      </c>
      <c r="O31" s="23">
        <f t="shared" ref="O31" si="25">+M31-N31</f>
        <v>27375600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>+A31+1</f>
        <v>14</v>
      </c>
      <c r="B32" s="11" t="s">
        <v>321</v>
      </c>
      <c r="C32" s="11" t="s">
        <v>334</v>
      </c>
      <c r="D32" s="46" t="s">
        <v>90</v>
      </c>
      <c r="E32" s="45" t="s">
        <v>335</v>
      </c>
      <c r="F32" s="45" t="s">
        <v>324</v>
      </c>
      <c r="G32" s="23">
        <v>36174900</v>
      </c>
      <c r="H32" s="31">
        <v>0</v>
      </c>
      <c r="I32" s="31">
        <v>4000000</v>
      </c>
      <c r="J32" s="31">
        <v>0</v>
      </c>
      <c r="K32" s="31">
        <f t="shared" ref="K32:K36" si="26">+G32*10%</f>
        <v>3617490</v>
      </c>
      <c r="L32" s="31">
        <f t="shared" ref="L32:L36" si="27">-G32*10%</f>
        <v>-3617490</v>
      </c>
      <c r="M32" s="23">
        <f t="shared" ref="M32:M36" si="28">SUM(G32:L32)</f>
        <v>40174900</v>
      </c>
      <c r="N32" s="16">
        <v>0</v>
      </c>
      <c r="O32" s="23">
        <f t="shared" ref="O32:O36" si="29">+M32-N32</f>
        <v>40174900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>+A32+1</f>
        <v>15</v>
      </c>
      <c r="B33" s="11" t="s">
        <v>339</v>
      </c>
      <c r="C33" s="11" t="s">
        <v>340</v>
      </c>
      <c r="D33" s="46" t="s">
        <v>341</v>
      </c>
      <c r="E33" s="45" t="s">
        <v>342</v>
      </c>
      <c r="F33" s="45" t="s">
        <v>343</v>
      </c>
      <c r="G33" s="23">
        <v>28028700</v>
      </c>
      <c r="H33" s="31">
        <v>0</v>
      </c>
      <c r="I33" s="31">
        <v>0</v>
      </c>
      <c r="J33" s="31">
        <v>0</v>
      </c>
      <c r="K33" s="31">
        <f t="shared" si="26"/>
        <v>2802870</v>
      </c>
      <c r="L33" s="31">
        <f t="shared" si="27"/>
        <v>-2802870</v>
      </c>
      <c r="M33" s="23">
        <f t="shared" si="28"/>
        <v>28028700</v>
      </c>
      <c r="N33" s="16">
        <v>0</v>
      </c>
      <c r="O33" s="23">
        <f t="shared" si="29"/>
        <v>28028700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>+A33+1</f>
        <v>16</v>
      </c>
      <c r="B34" s="11" t="s">
        <v>339</v>
      </c>
      <c r="C34" s="11" t="s">
        <v>346</v>
      </c>
      <c r="D34" s="46" t="s">
        <v>40</v>
      </c>
      <c r="E34" s="45" t="s">
        <v>347</v>
      </c>
      <c r="F34" s="45" t="s">
        <v>327</v>
      </c>
      <c r="G34" s="23">
        <v>29029725</v>
      </c>
      <c r="H34" s="31">
        <v>0</v>
      </c>
      <c r="I34" s="31">
        <v>0</v>
      </c>
      <c r="J34" s="31">
        <v>0</v>
      </c>
      <c r="K34" s="31">
        <f t="shared" si="26"/>
        <v>2902972.5</v>
      </c>
      <c r="L34" s="31">
        <f t="shared" si="27"/>
        <v>-2902972.5</v>
      </c>
      <c r="M34" s="23">
        <f t="shared" si="28"/>
        <v>29029725</v>
      </c>
      <c r="N34" s="16">
        <v>0</v>
      </c>
      <c r="O34" s="23">
        <f t="shared" si="29"/>
        <v>29029725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ref="A35:A37" si="30">+A34+1</f>
        <v>17</v>
      </c>
      <c r="B35" s="11" t="s">
        <v>348</v>
      </c>
      <c r="C35" s="11" t="s">
        <v>349</v>
      </c>
      <c r="D35" s="46" t="s">
        <v>90</v>
      </c>
      <c r="E35" s="45" t="s">
        <v>427</v>
      </c>
      <c r="F35" s="45" t="s">
        <v>350</v>
      </c>
      <c r="G35" s="23">
        <v>32264100</v>
      </c>
      <c r="H35" s="31">
        <v>0</v>
      </c>
      <c r="I35" s="31">
        <v>0</v>
      </c>
      <c r="J35" s="31">
        <v>0</v>
      </c>
      <c r="K35" s="31">
        <f t="shared" si="26"/>
        <v>3226410</v>
      </c>
      <c r="L35" s="31">
        <f t="shared" si="27"/>
        <v>-3226410</v>
      </c>
      <c r="M35" s="23">
        <f t="shared" si="28"/>
        <v>32264100</v>
      </c>
      <c r="N35" s="16">
        <v>0</v>
      </c>
      <c r="O35" s="23">
        <f t="shared" si="29"/>
        <v>32264100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30"/>
        <v>18</v>
      </c>
      <c r="B36" s="11" t="s">
        <v>348</v>
      </c>
      <c r="C36" s="11" t="s">
        <v>351</v>
      </c>
      <c r="D36" s="46" t="s">
        <v>90</v>
      </c>
      <c r="E36" s="45" t="s">
        <v>428</v>
      </c>
      <c r="F36" s="45" t="s">
        <v>350</v>
      </c>
      <c r="G36" s="23">
        <v>32264100</v>
      </c>
      <c r="H36" s="31">
        <v>0</v>
      </c>
      <c r="I36" s="31">
        <v>0</v>
      </c>
      <c r="J36" s="31">
        <v>0</v>
      </c>
      <c r="K36" s="31">
        <f t="shared" si="26"/>
        <v>3226410</v>
      </c>
      <c r="L36" s="31">
        <f t="shared" si="27"/>
        <v>-3226410</v>
      </c>
      <c r="M36" s="23">
        <f t="shared" si="28"/>
        <v>32264100</v>
      </c>
      <c r="N36" s="16">
        <v>0</v>
      </c>
      <c r="O36" s="23">
        <f t="shared" si="29"/>
        <v>32264100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30"/>
        <v>19</v>
      </c>
      <c r="B37" s="11" t="s">
        <v>348</v>
      </c>
      <c r="C37" s="11" t="s">
        <v>352</v>
      </c>
      <c r="D37" s="46" t="s">
        <v>90</v>
      </c>
      <c r="E37" s="45" t="s">
        <v>429</v>
      </c>
      <c r="F37" s="45" t="s">
        <v>350</v>
      </c>
      <c r="G37" s="23">
        <v>32264100</v>
      </c>
      <c r="H37" s="31">
        <v>0</v>
      </c>
      <c r="I37" s="31">
        <v>0</v>
      </c>
      <c r="J37" s="31">
        <v>0</v>
      </c>
      <c r="K37" s="31">
        <f t="shared" ref="K37:K41" si="31">+G37*10%</f>
        <v>3226410</v>
      </c>
      <c r="L37" s="31">
        <f t="shared" ref="L37:L41" si="32">-G37*10%</f>
        <v>-3226410</v>
      </c>
      <c r="M37" s="23">
        <f t="shared" ref="M37:M41" si="33">SUM(G37:L37)</f>
        <v>32264100</v>
      </c>
      <c r="N37" s="16">
        <v>0</v>
      </c>
      <c r="O37" s="23">
        <f t="shared" ref="O37:O41" si="34">+M37-N37</f>
        <v>32264100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>+A37+1</f>
        <v>20</v>
      </c>
      <c r="B38" s="11" t="s">
        <v>358</v>
      </c>
      <c r="C38" s="11" t="s">
        <v>359</v>
      </c>
      <c r="D38" s="46" t="s">
        <v>341</v>
      </c>
      <c r="E38" s="45" t="s">
        <v>360</v>
      </c>
      <c r="F38" s="45" t="s">
        <v>361</v>
      </c>
      <c r="G38" s="23">
        <v>74075850</v>
      </c>
      <c r="H38" s="31">
        <v>0</v>
      </c>
      <c r="I38" s="31">
        <v>0</v>
      </c>
      <c r="J38" s="31">
        <v>0</v>
      </c>
      <c r="K38" s="31">
        <f t="shared" si="31"/>
        <v>7407585</v>
      </c>
      <c r="L38" s="31">
        <f t="shared" si="32"/>
        <v>-7407585</v>
      </c>
      <c r="M38" s="23">
        <f t="shared" si="33"/>
        <v>74075850</v>
      </c>
      <c r="N38" s="16">
        <v>0</v>
      </c>
      <c r="O38" s="23">
        <f t="shared" si="34"/>
        <v>74075850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>+A38+1</f>
        <v>21</v>
      </c>
      <c r="B39" s="11" t="s">
        <v>364</v>
      </c>
      <c r="C39" s="11" t="s">
        <v>365</v>
      </c>
      <c r="D39" s="46" t="s">
        <v>30</v>
      </c>
      <c r="E39" s="45" t="s">
        <v>366</v>
      </c>
      <c r="F39" s="45" t="s">
        <v>367</v>
      </c>
      <c r="G39" s="23">
        <v>28028700</v>
      </c>
      <c r="H39" s="31">
        <v>0</v>
      </c>
      <c r="I39" s="31">
        <v>0</v>
      </c>
      <c r="J39" s="31">
        <v>0</v>
      </c>
      <c r="K39" s="31">
        <f t="shared" si="31"/>
        <v>2802870</v>
      </c>
      <c r="L39" s="31">
        <f t="shared" si="32"/>
        <v>-2802870</v>
      </c>
      <c r="M39" s="23">
        <f t="shared" si="33"/>
        <v>28028700</v>
      </c>
      <c r="N39" s="16">
        <v>0</v>
      </c>
      <c r="O39" s="23">
        <f t="shared" si="34"/>
        <v>28028700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>+A39+1</f>
        <v>22</v>
      </c>
      <c r="B40" s="11" t="s">
        <v>364</v>
      </c>
      <c r="C40" s="11" t="s">
        <v>368</v>
      </c>
      <c r="D40" s="46" t="s">
        <v>48</v>
      </c>
      <c r="E40" s="45" t="s">
        <v>369</v>
      </c>
      <c r="F40" s="45" t="s">
        <v>370</v>
      </c>
      <c r="G40" s="23">
        <v>31286400</v>
      </c>
      <c r="H40" s="31">
        <v>0</v>
      </c>
      <c r="I40" s="31">
        <v>0</v>
      </c>
      <c r="J40" s="31">
        <v>0</v>
      </c>
      <c r="K40" s="31">
        <f t="shared" si="31"/>
        <v>3128640</v>
      </c>
      <c r="L40" s="31">
        <f t="shared" si="32"/>
        <v>-3128640</v>
      </c>
      <c r="M40" s="23">
        <f t="shared" si="33"/>
        <v>31286400</v>
      </c>
      <c r="N40" s="16">
        <v>0</v>
      </c>
      <c r="O40" s="23">
        <f t="shared" si="34"/>
        <v>31286400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7.25" thickBot="1">
      <c r="A41" s="11">
        <f>+A40+1</f>
        <v>23</v>
      </c>
      <c r="B41" s="11" t="s">
        <v>364</v>
      </c>
      <c r="C41" s="11" t="s">
        <v>371</v>
      </c>
      <c r="D41" s="46" t="s">
        <v>37</v>
      </c>
      <c r="E41" s="45" t="s">
        <v>372</v>
      </c>
      <c r="F41" s="45" t="s">
        <v>373</v>
      </c>
      <c r="G41" s="62">
        <v>12058300</v>
      </c>
      <c r="H41" s="63">
        <v>0</v>
      </c>
      <c r="I41" s="63">
        <v>0</v>
      </c>
      <c r="J41" s="63">
        <v>0</v>
      </c>
      <c r="K41" s="63">
        <f t="shared" si="31"/>
        <v>1205830</v>
      </c>
      <c r="L41" s="63">
        <f t="shared" si="32"/>
        <v>-1205830</v>
      </c>
      <c r="M41" s="62">
        <f t="shared" si="33"/>
        <v>12058300</v>
      </c>
      <c r="N41" s="64">
        <v>0</v>
      </c>
      <c r="O41" s="62">
        <f t="shared" si="34"/>
        <v>12058300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8.75" thickTop="1" thickBot="1">
      <c r="A42" s="11"/>
      <c r="B42" s="11"/>
      <c r="C42" s="11"/>
      <c r="D42" s="46"/>
      <c r="E42" s="45"/>
      <c r="F42" s="17" t="s">
        <v>252</v>
      </c>
      <c r="G42" s="49">
        <f>SUM(G19:G41)</f>
        <v>1238335875</v>
      </c>
      <c r="H42" s="49">
        <f t="shared" ref="H42:O42" si="35">SUM(H19:H41)</f>
        <v>0</v>
      </c>
      <c r="I42" s="49">
        <f t="shared" si="35"/>
        <v>20000000</v>
      </c>
      <c r="J42" s="49">
        <f t="shared" si="35"/>
        <v>0</v>
      </c>
      <c r="K42" s="49">
        <f t="shared" si="35"/>
        <v>123833587.5</v>
      </c>
      <c r="L42" s="49">
        <f t="shared" si="35"/>
        <v>-123833587.5</v>
      </c>
      <c r="M42" s="49">
        <f t="shared" si="35"/>
        <v>1258335875</v>
      </c>
      <c r="N42" s="49">
        <f t="shared" si="35"/>
        <v>0</v>
      </c>
      <c r="O42" s="49">
        <f t="shared" si="35"/>
        <v>1258335875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8" thickTop="1">
      <c r="A43" s="11"/>
      <c r="B43" s="73" t="s">
        <v>380</v>
      </c>
      <c r="C43" s="74"/>
      <c r="D43" s="46"/>
      <c r="E43" s="45"/>
      <c r="F43" s="45"/>
      <c r="G43" s="23"/>
      <c r="H43" s="31"/>
      <c r="I43" s="31"/>
      <c r="J43" s="31"/>
      <c r="K43" s="31"/>
      <c r="L43" s="31"/>
      <c r="M43" s="23"/>
      <c r="N43" s="16"/>
      <c r="O43" s="23"/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v>1</v>
      </c>
      <c r="B44" s="11" t="s">
        <v>381</v>
      </c>
      <c r="C44" s="11" t="s">
        <v>382</v>
      </c>
      <c r="D44" s="46" t="s">
        <v>48</v>
      </c>
      <c r="E44" s="45" t="s">
        <v>383</v>
      </c>
      <c r="F44" s="45" t="s">
        <v>384</v>
      </c>
      <c r="G44" s="23">
        <v>27375600</v>
      </c>
      <c r="H44" s="31">
        <v>0</v>
      </c>
      <c r="I44" s="31">
        <v>0</v>
      </c>
      <c r="J44" s="31">
        <v>0</v>
      </c>
      <c r="K44" s="31">
        <f t="shared" ref="K44" si="36">+G44*10%</f>
        <v>2737560</v>
      </c>
      <c r="L44" s="31">
        <f t="shared" ref="L44" si="37">-G44*10%</f>
        <v>-2737560</v>
      </c>
      <c r="M44" s="23">
        <f t="shared" ref="M44" si="38">SUM(G44:L44)</f>
        <v>27375600</v>
      </c>
      <c r="N44" s="16">
        <v>0</v>
      </c>
      <c r="O44" s="23">
        <f t="shared" ref="O44" si="39">+M44-N44</f>
        <v>27375600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ref="A45:A50" si="40">+A44+1</f>
        <v>2</v>
      </c>
      <c r="B45" s="11" t="s">
        <v>381</v>
      </c>
      <c r="C45" s="11" t="s">
        <v>385</v>
      </c>
      <c r="D45" s="46" t="s">
        <v>48</v>
      </c>
      <c r="E45" s="45" t="s">
        <v>386</v>
      </c>
      <c r="F45" s="45" t="s">
        <v>384</v>
      </c>
      <c r="G45" s="23">
        <v>27375600</v>
      </c>
      <c r="H45" s="31">
        <v>0</v>
      </c>
      <c r="I45" s="31">
        <v>0</v>
      </c>
      <c r="J45" s="31">
        <v>0</v>
      </c>
      <c r="K45" s="31">
        <f t="shared" ref="K45" si="41">+G45*10%</f>
        <v>2737560</v>
      </c>
      <c r="L45" s="31">
        <f t="shared" ref="L45" si="42">-G45*10%</f>
        <v>-2737560</v>
      </c>
      <c r="M45" s="23">
        <f t="shared" ref="M45" si="43">SUM(G45:L45)</f>
        <v>27375600</v>
      </c>
      <c r="N45" s="16">
        <v>0</v>
      </c>
      <c r="O45" s="23">
        <f t="shared" ref="O45" si="44">+M45-N45</f>
        <v>27375600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40"/>
        <v>3</v>
      </c>
      <c r="B46" s="11" t="s">
        <v>381</v>
      </c>
      <c r="C46" s="11" t="s">
        <v>387</v>
      </c>
      <c r="D46" s="46" t="s">
        <v>48</v>
      </c>
      <c r="E46" s="45" t="s">
        <v>388</v>
      </c>
      <c r="F46" s="45" t="s">
        <v>384</v>
      </c>
      <c r="G46" s="23">
        <v>27375600</v>
      </c>
      <c r="H46" s="31">
        <v>0</v>
      </c>
      <c r="I46" s="31">
        <v>0</v>
      </c>
      <c r="J46" s="31">
        <v>0</v>
      </c>
      <c r="K46" s="31">
        <f t="shared" ref="K46" si="45">+G46*10%</f>
        <v>2737560</v>
      </c>
      <c r="L46" s="31">
        <f t="shared" ref="L46" si="46">-G46*10%</f>
        <v>-2737560</v>
      </c>
      <c r="M46" s="23">
        <f t="shared" ref="M46" si="47">SUM(G46:L46)</f>
        <v>27375600</v>
      </c>
      <c r="N46" s="16">
        <v>0</v>
      </c>
      <c r="O46" s="23">
        <f t="shared" ref="O46" si="48">+M46-N46</f>
        <v>27375600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40"/>
        <v>4</v>
      </c>
      <c r="B47" s="11" t="s">
        <v>381</v>
      </c>
      <c r="C47" s="11" t="s">
        <v>389</v>
      </c>
      <c r="D47" s="46" t="s">
        <v>48</v>
      </c>
      <c r="E47" s="45" t="s">
        <v>390</v>
      </c>
      <c r="F47" s="45" t="s">
        <v>384</v>
      </c>
      <c r="G47" s="23">
        <v>27375600</v>
      </c>
      <c r="H47" s="31">
        <v>0</v>
      </c>
      <c r="I47" s="31">
        <v>0</v>
      </c>
      <c r="J47" s="31">
        <v>0</v>
      </c>
      <c r="K47" s="31">
        <f t="shared" ref="K47:K53" si="49">+G47*10%</f>
        <v>2737560</v>
      </c>
      <c r="L47" s="31">
        <f t="shared" ref="L47:L53" si="50">-G47*10%</f>
        <v>-2737560</v>
      </c>
      <c r="M47" s="23">
        <f t="shared" ref="M47:M53" si="51">SUM(G47:L47)</f>
        <v>27375600</v>
      </c>
      <c r="N47" s="16">
        <v>0</v>
      </c>
      <c r="O47" s="23">
        <f t="shared" ref="O47:O53" si="52">+M47-N47</f>
        <v>27375600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40"/>
        <v>5</v>
      </c>
      <c r="B48" s="11" t="s">
        <v>381</v>
      </c>
      <c r="C48" s="11" t="s">
        <v>391</v>
      </c>
      <c r="D48" s="46" t="s">
        <v>341</v>
      </c>
      <c r="E48" s="45" t="s">
        <v>392</v>
      </c>
      <c r="F48" s="45" t="s">
        <v>393</v>
      </c>
      <c r="G48" s="23">
        <v>14014350</v>
      </c>
      <c r="H48" s="31">
        <v>0</v>
      </c>
      <c r="I48" s="31">
        <v>0</v>
      </c>
      <c r="J48" s="31">
        <v>0</v>
      </c>
      <c r="K48" s="31">
        <f t="shared" si="49"/>
        <v>1401435</v>
      </c>
      <c r="L48" s="31">
        <f t="shared" si="50"/>
        <v>-1401435</v>
      </c>
      <c r="M48" s="23">
        <f t="shared" si="51"/>
        <v>14014350</v>
      </c>
      <c r="N48" s="16">
        <v>0</v>
      </c>
      <c r="O48" s="23">
        <f t="shared" si="52"/>
        <v>14014350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40"/>
        <v>6</v>
      </c>
      <c r="B49" s="11" t="s">
        <v>381</v>
      </c>
      <c r="C49" s="11" t="s">
        <v>394</v>
      </c>
      <c r="D49" s="46" t="s">
        <v>31</v>
      </c>
      <c r="E49" s="45" t="s">
        <v>145</v>
      </c>
      <c r="F49" s="45" t="s">
        <v>393</v>
      </c>
      <c r="G49" s="23">
        <v>10865600</v>
      </c>
      <c r="H49" s="31">
        <v>0</v>
      </c>
      <c r="I49" s="31">
        <v>0</v>
      </c>
      <c r="J49" s="31">
        <v>0</v>
      </c>
      <c r="K49" s="31">
        <f t="shared" si="49"/>
        <v>1086560</v>
      </c>
      <c r="L49" s="31">
        <f t="shared" si="50"/>
        <v>-1086560</v>
      </c>
      <c r="M49" s="23">
        <f t="shared" si="51"/>
        <v>10865600</v>
      </c>
      <c r="N49" s="16">
        <v>0</v>
      </c>
      <c r="O49" s="23">
        <f t="shared" si="52"/>
        <v>10865600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40"/>
        <v>7</v>
      </c>
      <c r="B50" s="11" t="s">
        <v>381</v>
      </c>
      <c r="C50" s="11" t="s">
        <v>395</v>
      </c>
      <c r="D50" s="46" t="s">
        <v>37</v>
      </c>
      <c r="E50" s="45" t="s">
        <v>396</v>
      </c>
      <c r="F50" s="45" t="s">
        <v>393</v>
      </c>
      <c r="G50" s="23">
        <v>13242450</v>
      </c>
      <c r="H50" s="31">
        <v>0</v>
      </c>
      <c r="I50" s="31">
        <v>0</v>
      </c>
      <c r="J50" s="31">
        <v>0</v>
      </c>
      <c r="K50" s="31">
        <f t="shared" si="49"/>
        <v>1324245</v>
      </c>
      <c r="L50" s="31">
        <f t="shared" si="50"/>
        <v>-1324245</v>
      </c>
      <c r="M50" s="23">
        <f t="shared" si="51"/>
        <v>13242450</v>
      </c>
      <c r="N50" s="16">
        <v>0</v>
      </c>
      <c r="O50" s="23">
        <f t="shared" si="52"/>
        <v>13242450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ref="A51:A62" si="53">+A50+1</f>
        <v>8</v>
      </c>
      <c r="B51" s="11" t="s">
        <v>407</v>
      </c>
      <c r="C51" s="11" t="s">
        <v>408</v>
      </c>
      <c r="D51" s="46" t="s">
        <v>345</v>
      </c>
      <c r="E51" s="45" t="s">
        <v>409</v>
      </c>
      <c r="F51" s="45" t="s">
        <v>410</v>
      </c>
      <c r="G51" s="23">
        <v>13013325</v>
      </c>
      <c r="H51" s="31">
        <v>0</v>
      </c>
      <c r="I51" s="31">
        <v>4000000</v>
      </c>
      <c r="J51" s="31">
        <v>0</v>
      </c>
      <c r="K51" s="31">
        <f t="shared" si="49"/>
        <v>1301332.5</v>
      </c>
      <c r="L51" s="31">
        <f t="shared" si="50"/>
        <v>-1301332.5</v>
      </c>
      <c r="M51" s="23">
        <f t="shared" si="51"/>
        <v>17013325</v>
      </c>
      <c r="N51" s="16">
        <v>0</v>
      </c>
      <c r="O51" s="23">
        <f t="shared" si="52"/>
        <v>17013325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53"/>
        <v>9</v>
      </c>
      <c r="B52" s="11" t="s">
        <v>407</v>
      </c>
      <c r="C52" s="11" t="s">
        <v>411</v>
      </c>
      <c r="D52" s="46" t="s">
        <v>114</v>
      </c>
      <c r="E52" s="45" t="s">
        <v>412</v>
      </c>
      <c r="F52" s="45" t="s">
        <v>413</v>
      </c>
      <c r="G52" s="23">
        <v>75380100</v>
      </c>
      <c r="H52" s="31">
        <v>0</v>
      </c>
      <c r="I52" s="31">
        <v>4000000</v>
      </c>
      <c r="J52" s="31">
        <v>0</v>
      </c>
      <c r="K52" s="31">
        <f t="shared" si="49"/>
        <v>7538010</v>
      </c>
      <c r="L52" s="31">
        <f t="shared" si="50"/>
        <v>-7538010</v>
      </c>
      <c r="M52" s="23">
        <f t="shared" si="51"/>
        <v>79380100</v>
      </c>
      <c r="N52" s="16">
        <v>0</v>
      </c>
      <c r="O52" s="23">
        <f t="shared" si="52"/>
        <v>79380100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53"/>
        <v>10</v>
      </c>
      <c r="B53" s="11" t="s">
        <v>407</v>
      </c>
      <c r="C53" s="11" t="s">
        <v>414</v>
      </c>
      <c r="D53" s="46" t="s">
        <v>114</v>
      </c>
      <c r="E53" s="45" t="s">
        <v>415</v>
      </c>
      <c r="F53" s="45" t="s">
        <v>413</v>
      </c>
      <c r="G53" s="23">
        <v>75380100</v>
      </c>
      <c r="H53" s="31">
        <v>0</v>
      </c>
      <c r="I53" s="31">
        <v>4000000</v>
      </c>
      <c r="J53" s="31">
        <v>0</v>
      </c>
      <c r="K53" s="31">
        <f t="shared" si="49"/>
        <v>7538010</v>
      </c>
      <c r="L53" s="31">
        <f t="shared" si="50"/>
        <v>-7538010</v>
      </c>
      <c r="M53" s="23">
        <f t="shared" si="51"/>
        <v>79380100</v>
      </c>
      <c r="N53" s="16">
        <v>0</v>
      </c>
      <c r="O53" s="23">
        <f t="shared" si="52"/>
        <v>79380100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53"/>
        <v>11</v>
      </c>
      <c r="B54" s="11" t="s">
        <v>407</v>
      </c>
      <c r="C54" s="11" t="s">
        <v>416</v>
      </c>
      <c r="D54" s="46" t="s">
        <v>114</v>
      </c>
      <c r="E54" s="45" t="s">
        <v>417</v>
      </c>
      <c r="F54" s="45" t="s">
        <v>413</v>
      </c>
      <c r="G54" s="23">
        <v>75380100</v>
      </c>
      <c r="H54" s="31">
        <v>0</v>
      </c>
      <c r="I54" s="31">
        <v>4000000</v>
      </c>
      <c r="J54" s="31">
        <v>0</v>
      </c>
      <c r="K54" s="31">
        <f t="shared" ref="K54:K60" si="54">+G54*10%</f>
        <v>7538010</v>
      </c>
      <c r="L54" s="31">
        <f t="shared" ref="L54:L60" si="55">-G54*10%</f>
        <v>-7538010</v>
      </c>
      <c r="M54" s="23">
        <f t="shared" ref="M54:M60" si="56">SUM(G54:L54)</f>
        <v>79380100</v>
      </c>
      <c r="N54" s="16">
        <v>0</v>
      </c>
      <c r="O54" s="23">
        <f t="shared" ref="O54:O60" si="57">+M54-N54</f>
        <v>79380100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53"/>
        <v>12</v>
      </c>
      <c r="B55" s="11" t="s">
        <v>407</v>
      </c>
      <c r="C55" s="11" t="s">
        <v>418</v>
      </c>
      <c r="D55" s="46" t="s">
        <v>280</v>
      </c>
      <c r="E55" s="45" t="s">
        <v>419</v>
      </c>
      <c r="F55" s="45" t="s">
        <v>420</v>
      </c>
      <c r="G55" s="23">
        <v>5377350</v>
      </c>
      <c r="H55" s="31">
        <v>0</v>
      </c>
      <c r="I55" s="31">
        <v>0</v>
      </c>
      <c r="J55" s="31">
        <v>0</v>
      </c>
      <c r="K55" s="31">
        <f t="shared" si="54"/>
        <v>537735</v>
      </c>
      <c r="L55" s="31">
        <f t="shared" si="55"/>
        <v>-537735</v>
      </c>
      <c r="M55" s="23">
        <f t="shared" si="56"/>
        <v>5377350</v>
      </c>
      <c r="N55" s="16">
        <v>0</v>
      </c>
      <c r="O55" s="23">
        <f t="shared" si="57"/>
        <v>5377350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si="53"/>
        <v>13</v>
      </c>
      <c r="B56" s="11" t="s">
        <v>407</v>
      </c>
      <c r="C56" s="11" t="s">
        <v>433</v>
      </c>
      <c r="D56" s="46" t="s">
        <v>88</v>
      </c>
      <c r="E56" s="45" t="s">
        <v>282</v>
      </c>
      <c r="F56" s="45" t="s">
        <v>434</v>
      </c>
      <c r="G56" s="23">
        <v>13242450</v>
      </c>
      <c r="H56" s="31">
        <v>0</v>
      </c>
      <c r="I56" s="31">
        <v>0</v>
      </c>
      <c r="J56" s="31">
        <v>0</v>
      </c>
      <c r="K56" s="31">
        <f t="shared" si="54"/>
        <v>1324245</v>
      </c>
      <c r="L56" s="31">
        <f t="shared" si="55"/>
        <v>-1324245</v>
      </c>
      <c r="M56" s="23">
        <f t="shared" si="56"/>
        <v>13242450</v>
      </c>
      <c r="N56" s="16">
        <v>0</v>
      </c>
      <c r="O56" s="23">
        <f t="shared" si="57"/>
        <v>13242450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53"/>
        <v>14</v>
      </c>
      <c r="B57" s="11" t="s">
        <v>407</v>
      </c>
      <c r="C57" s="11" t="s">
        <v>435</v>
      </c>
      <c r="D57" s="46" t="s">
        <v>30</v>
      </c>
      <c r="E57" s="45" t="s">
        <v>436</v>
      </c>
      <c r="F57" s="45" t="s">
        <v>437</v>
      </c>
      <c r="G57" s="23">
        <v>40746000</v>
      </c>
      <c r="H57" s="31">
        <v>0</v>
      </c>
      <c r="I57" s="31">
        <v>0</v>
      </c>
      <c r="J57" s="31">
        <v>0</v>
      </c>
      <c r="K57" s="31">
        <f t="shared" si="54"/>
        <v>4074600</v>
      </c>
      <c r="L57" s="31">
        <f t="shared" si="55"/>
        <v>-4074600</v>
      </c>
      <c r="M57" s="23">
        <f t="shared" si="56"/>
        <v>40746000</v>
      </c>
      <c r="N57" s="16">
        <v>0</v>
      </c>
      <c r="O57" s="23">
        <f t="shared" si="57"/>
        <v>40746000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si="53"/>
        <v>15</v>
      </c>
      <c r="B58" s="11" t="s">
        <v>407</v>
      </c>
      <c r="C58" s="11" t="s">
        <v>438</v>
      </c>
      <c r="D58" s="46" t="s">
        <v>439</v>
      </c>
      <c r="E58" s="45" t="s">
        <v>440</v>
      </c>
      <c r="F58" s="45" t="s">
        <v>441</v>
      </c>
      <c r="G58" s="23">
        <v>150760200</v>
      </c>
      <c r="H58" s="31">
        <v>0</v>
      </c>
      <c r="I58" s="31">
        <v>0</v>
      </c>
      <c r="J58" s="31">
        <v>0</v>
      </c>
      <c r="K58" s="31">
        <f t="shared" si="54"/>
        <v>15076020</v>
      </c>
      <c r="L58" s="31">
        <f t="shared" si="55"/>
        <v>-15076020</v>
      </c>
      <c r="M58" s="23">
        <f t="shared" si="56"/>
        <v>150760200</v>
      </c>
      <c r="N58" s="16">
        <v>0</v>
      </c>
      <c r="O58" s="23">
        <f t="shared" si="57"/>
        <v>150760200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 t="shared" si="53"/>
        <v>16</v>
      </c>
      <c r="B59" s="11" t="s">
        <v>442</v>
      </c>
      <c r="C59" s="11" t="s">
        <v>443</v>
      </c>
      <c r="D59" s="46" t="s">
        <v>44</v>
      </c>
      <c r="E59" s="45" t="s">
        <v>444</v>
      </c>
      <c r="F59" s="45" t="s">
        <v>445</v>
      </c>
      <c r="G59" s="23">
        <v>142611000</v>
      </c>
      <c r="H59" s="31">
        <v>0</v>
      </c>
      <c r="I59" s="31">
        <v>0</v>
      </c>
      <c r="J59" s="31">
        <v>0</v>
      </c>
      <c r="K59" s="31">
        <f t="shared" si="54"/>
        <v>14261100</v>
      </c>
      <c r="L59" s="31">
        <f t="shared" si="55"/>
        <v>-14261100</v>
      </c>
      <c r="M59" s="23">
        <f t="shared" si="56"/>
        <v>142611000</v>
      </c>
      <c r="N59" s="16">
        <v>0</v>
      </c>
      <c r="O59" s="23">
        <f t="shared" si="57"/>
        <v>142611000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 t="shared" si="53"/>
        <v>17</v>
      </c>
      <c r="B60" s="11" t="s">
        <v>442</v>
      </c>
      <c r="C60" s="11" t="s">
        <v>446</v>
      </c>
      <c r="D60" s="46" t="s">
        <v>25</v>
      </c>
      <c r="E60" s="45" t="s">
        <v>33</v>
      </c>
      <c r="F60" s="45" t="s">
        <v>447</v>
      </c>
      <c r="G60" s="23">
        <v>12563350</v>
      </c>
      <c r="H60" s="31">
        <v>0</v>
      </c>
      <c r="I60" s="31">
        <v>0</v>
      </c>
      <c r="J60" s="31">
        <v>0</v>
      </c>
      <c r="K60" s="31">
        <f t="shared" si="54"/>
        <v>1256335</v>
      </c>
      <c r="L60" s="31">
        <f t="shared" si="55"/>
        <v>-1256335</v>
      </c>
      <c r="M60" s="23">
        <f t="shared" si="56"/>
        <v>12563350</v>
      </c>
      <c r="N60" s="16">
        <v>0</v>
      </c>
      <c r="O60" s="23">
        <f t="shared" si="57"/>
        <v>12563350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si="53"/>
        <v>18</v>
      </c>
      <c r="B61" s="11" t="s">
        <v>442</v>
      </c>
      <c r="C61" s="11" t="s">
        <v>448</v>
      </c>
      <c r="D61" s="46" t="s">
        <v>25</v>
      </c>
      <c r="E61" s="45" t="s">
        <v>34</v>
      </c>
      <c r="F61" s="45" t="s">
        <v>447</v>
      </c>
      <c r="G61" s="23">
        <v>12563350</v>
      </c>
      <c r="H61" s="31">
        <v>0</v>
      </c>
      <c r="I61" s="31">
        <v>0</v>
      </c>
      <c r="J61" s="31">
        <v>0</v>
      </c>
      <c r="K61" s="31">
        <f t="shared" ref="K61:K63" si="58">+G61*10%</f>
        <v>1256335</v>
      </c>
      <c r="L61" s="31">
        <f t="shared" ref="L61:L63" si="59">-G61*10%</f>
        <v>-1256335</v>
      </c>
      <c r="M61" s="23">
        <f t="shared" ref="M61:M63" si="60">SUM(G61:L61)</f>
        <v>12563350</v>
      </c>
      <c r="N61" s="16">
        <v>0</v>
      </c>
      <c r="O61" s="23">
        <f t="shared" ref="O61:O63" si="61">+M61-N61</f>
        <v>12563350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si="53"/>
        <v>19</v>
      </c>
      <c r="B62" s="11" t="s">
        <v>442</v>
      </c>
      <c r="C62" s="11" t="s">
        <v>449</v>
      </c>
      <c r="D62" s="46" t="s">
        <v>48</v>
      </c>
      <c r="E62" s="45" t="s">
        <v>450</v>
      </c>
      <c r="F62" s="45" t="s">
        <v>451</v>
      </c>
      <c r="G62" s="23">
        <v>27375600</v>
      </c>
      <c r="H62" s="31">
        <v>0</v>
      </c>
      <c r="I62" s="31">
        <v>0</v>
      </c>
      <c r="J62" s="31">
        <v>0</v>
      </c>
      <c r="K62" s="31">
        <f t="shared" si="58"/>
        <v>2737560</v>
      </c>
      <c r="L62" s="31">
        <f t="shared" si="59"/>
        <v>-2737560</v>
      </c>
      <c r="M62" s="23">
        <f t="shared" si="60"/>
        <v>27375600</v>
      </c>
      <c r="N62" s="16">
        <v>0</v>
      </c>
      <c r="O62" s="23">
        <f t="shared" si="61"/>
        <v>27375600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>+A62+1</f>
        <v>20</v>
      </c>
      <c r="B63" s="11" t="s">
        <v>442</v>
      </c>
      <c r="C63" s="11" t="s">
        <v>459</v>
      </c>
      <c r="D63" s="46" t="s">
        <v>44</v>
      </c>
      <c r="E63" s="45" t="s">
        <v>460</v>
      </c>
      <c r="F63" s="45" t="s">
        <v>373</v>
      </c>
      <c r="G63" s="23">
        <v>11678625</v>
      </c>
      <c r="H63" s="31">
        <v>0</v>
      </c>
      <c r="I63" s="31">
        <v>0</v>
      </c>
      <c r="J63" s="31">
        <v>0</v>
      </c>
      <c r="K63" s="31">
        <f t="shared" si="58"/>
        <v>1167862.5</v>
      </c>
      <c r="L63" s="31">
        <f t="shared" si="59"/>
        <v>-1167862.5</v>
      </c>
      <c r="M63" s="23">
        <f t="shared" si="60"/>
        <v>11678625</v>
      </c>
      <c r="N63" s="16">
        <v>0</v>
      </c>
      <c r="O63" s="23">
        <f t="shared" si="61"/>
        <v>11678625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>+A63+1</f>
        <v>21</v>
      </c>
      <c r="B64" s="11" t="s">
        <v>442</v>
      </c>
      <c r="C64" s="11" t="s">
        <v>461</v>
      </c>
      <c r="D64" s="46" t="s">
        <v>44</v>
      </c>
      <c r="E64" s="45" t="s">
        <v>462</v>
      </c>
      <c r="F64" s="45" t="s">
        <v>373</v>
      </c>
      <c r="G64" s="23">
        <v>9676575</v>
      </c>
      <c r="H64" s="31">
        <v>0</v>
      </c>
      <c r="I64" s="31">
        <v>0</v>
      </c>
      <c r="J64" s="31">
        <v>0</v>
      </c>
      <c r="K64" s="31">
        <f t="shared" ref="K64" si="62">+G64*10%</f>
        <v>967657.5</v>
      </c>
      <c r="L64" s="31">
        <f t="shared" ref="L64" si="63">-G64*10%</f>
        <v>-967657.5</v>
      </c>
      <c r="M64" s="23">
        <f t="shared" ref="M64" si="64">SUM(G64:L64)</f>
        <v>9676575</v>
      </c>
      <c r="N64" s="16">
        <v>0</v>
      </c>
      <c r="O64" s="23">
        <f t="shared" ref="O64" si="65">+M64-N64</f>
        <v>9676575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>
        <f>+A64+1</f>
        <v>22</v>
      </c>
      <c r="B65" s="11" t="s">
        <v>442</v>
      </c>
      <c r="C65" s="11" t="s">
        <v>463</v>
      </c>
      <c r="D65" s="46" t="s">
        <v>44</v>
      </c>
      <c r="E65" s="45" t="s">
        <v>464</v>
      </c>
      <c r="F65" s="45" t="s">
        <v>373</v>
      </c>
      <c r="G65" s="23">
        <v>9676575</v>
      </c>
      <c r="H65" s="31">
        <v>0</v>
      </c>
      <c r="I65" s="31">
        <v>0</v>
      </c>
      <c r="J65" s="31">
        <v>0</v>
      </c>
      <c r="K65" s="31">
        <f t="shared" ref="K65:K67" si="66">+G65*10%</f>
        <v>967657.5</v>
      </c>
      <c r="L65" s="31">
        <f t="shared" ref="L65:L67" si="67">-G65*10%</f>
        <v>-967657.5</v>
      </c>
      <c r="M65" s="23">
        <f t="shared" ref="M65:M67" si="68">SUM(G65:L65)</f>
        <v>9676575</v>
      </c>
      <c r="N65" s="16">
        <v>0</v>
      </c>
      <c r="O65" s="23">
        <f t="shared" ref="O65:O67" si="69">+M65-N65</f>
        <v>9676575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>
        <f>+A65+1</f>
        <v>23</v>
      </c>
      <c r="B66" s="11" t="s">
        <v>442</v>
      </c>
      <c r="C66" s="11" t="s">
        <v>465</v>
      </c>
      <c r="D66" s="46" t="s">
        <v>90</v>
      </c>
      <c r="E66" s="45" t="s">
        <v>466</v>
      </c>
      <c r="F66" s="45" t="s">
        <v>451</v>
      </c>
      <c r="G66" s="23">
        <v>37690050</v>
      </c>
      <c r="H66" s="31">
        <v>0</v>
      </c>
      <c r="I66" s="31">
        <v>4000000</v>
      </c>
      <c r="J66" s="31">
        <v>0</v>
      </c>
      <c r="K66" s="31">
        <f t="shared" si="66"/>
        <v>3769005</v>
      </c>
      <c r="L66" s="31">
        <f t="shared" si="67"/>
        <v>-3769005</v>
      </c>
      <c r="M66" s="23">
        <f t="shared" si="68"/>
        <v>41690050</v>
      </c>
      <c r="N66" s="16">
        <v>0</v>
      </c>
      <c r="O66" s="23">
        <f t="shared" si="69"/>
        <v>41690050</v>
      </c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>
        <f>+A66+1</f>
        <v>24</v>
      </c>
      <c r="B67" s="11" t="s">
        <v>467</v>
      </c>
      <c r="C67" s="11" t="s">
        <v>468</v>
      </c>
      <c r="D67" s="46" t="s">
        <v>469</v>
      </c>
      <c r="E67" s="45" t="s">
        <v>470</v>
      </c>
      <c r="F67" s="45" t="s">
        <v>471</v>
      </c>
      <c r="G67" s="23">
        <v>114088800</v>
      </c>
      <c r="H67" s="31">
        <v>0</v>
      </c>
      <c r="I67" s="31">
        <v>0</v>
      </c>
      <c r="J67" s="31">
        <v>0</v>
      </c>
      <c r="K67" s="31">
        <f t="shared" si="66"/>
        <v>11408880</v>
      </c>
      <c r="L67" s="31">
        <f t="shared" si="67"/>
        <v>-11408880</v>
      </c>
      <c r="M67" s="23">
        <f t="shared" si="68"/>
        <v>114088800</v>
      </c>
      <c r="N67" s="16">
        <v>0</v>
      </c>
      <c r="O67" s="23">
        <f t="shared" si="69"/>
        <v>114088800</v>
      </c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11"/>
      <c r="B68" s="11"/>
      <c r="C68" s="11"/>
      <c r="D68" s="46"/>
      <c r="E68" s="45"/>
      <c r="F68" s="45"/>
      <c r="G68" s="23"/>
      <c r="H68" s="31"/>
      <c r="I68" s="31"/>
      <c r="J68" s="31"/>
      <c r="K68" s="31"/>
      <c r="L68" s="31"/>
      <c r="M68" s="23"/>
      <c r="N68" s="16"/>
      <c r="O68" s="23"/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1"/>
      <c r="B69" s="11"/>
      <c r="C69" s="11"/>
      <c r="D69" s="46"/>
      <c r="E69" s="45"/>
      <c r="F69" s="45"/>
      <c r="G69" s="23"/>
      <c r="H69" s="31"/>
      <c r="I69" s="31"/>
      <c r="J69" s="31"/>
      <c r="K69" s="31"/>
      <c r="L69" s="31"/>
      <c r="M69" s="23"/>
      <c r="N69" s="16"/>
      <c r="O69" s="23"/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7.25" thickBot="1">
      <c r="A70" s="11"/>
      <c r="B70" s="11"/>
      <c r="C70" s="11"/>
      <c r="D70" s="46"/>
      <c r="E70" s="45"/>
      <c r="F70" s="45"/>
      <c r="G70" s="62"/>
      <c r="H70" s="63"/>
      <c r="I70" s="63"/>
      <c r="J70" s="63"/>
      <c r="K70" s="63"/>
      <c r="L70" s="63"/>
      <c r="M70" s="62"/>
      <c r="N70" s="64"/>
      <c r="O70" s="62"/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8.75" thickTop="1" thickBot="1">
      <c r="A71" s="11"/>
      <c r="B71" s="11"/>
      <c r="C71" s="11"/>
      <c r="D71" s="46"/>
      <c r="E71" s="45"/>
      <c r="F71" s="17" t="s">
        <v>397</v>
      </c>
      <c r="G71" s="49">
        <f>SUM(G44:G70)</f>
        <v>974828350</v>
      </c>
      <c r="H71" s="49">
        <f t="shared" ref="H71:O71" si="70">SUM(H44:H70)</f>
        <v>0</v>
      </c>
      <c r="I71" s="49">
        <f t="shared" si="70"/>
        <v>20000000</v>
      </c>
      <c r="J71" s="49">
        <f t="shared" si="70"/>
        <v>0</v>
      </c>
      <c r="K71" s="49">
        <f t="shared" si="70"/>
        <v>97482835</v>
      </c>
      <c r="L71" s="49">
        <f t="shared" si="70"/>
        <v>-97482835</v>
      </c>
      <c r="M71" s="49">
        <f t="shared" si="70"/>
        <v>994828350</v>
      </c>
      <c r="N71" s="49">
        <f t="shared" si="70"/>
        <v>0</v>
      </c>
      <c r="O71" s="49">
        <f t="shared" si="70"/>
        <v>994828350</v>
      </c>
      <c r="P71" s="54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7.25" thickTop="1">
      <c r="A72" s="11"/>
      <c r="B72" s="11"/>
      <c r="C72" s="11"/>
      <c r="D72" s="46"/>
      <c r="E72" s="45"/>
      <c r="F72" s="45"/>
      <c r="G72" s="23"/>
      <c r="H72" s="31"/>
      <c r="I72" s="31"/>
      <c r="J72" s="31"/>
      <c r="K72" s="31"/>
      <c r="L72" s="31"/>
      <c r="M72" s="23"/>
      <c r="N72" s="16"/>
      <c r="O72" s="23"/>
      <c r="P72" s="54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1"/>
      <c r="B73" s="11"/>
      <c r="C73" s="11"/>
      <c r="D73" s="46"/>
      <c r="E73" s="45"/>
      <c r="F73" s="45"/>
      <c r="G73" s="23"/>
      <c r="H73" s="31"/>
      <c r="I73" s="31"/>
      <c r="J73" s="31"/>
      <c r="K73" s="31"/>
      <c r="L73" s="31"/>
      <c r="M73" s="23"/>
      <c r="N73" s="31"/>
      <c r="O73" s="23"/>
      <c r="P73" s="54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7.25">
      <c r="A74" s="11"/>
      <c r="B74" s="12"/>
      <c r="C74" s="11"/>
      <c r="D74" s="12"/>
      <c r="E74" s="11"/>
      <c r="F74" s="17" t="s">
        <v>35</v>
      </c>
      <c r="G74" s="25">
        <f>+G71+G42+G17+G10</f>
        <v>3081219925</v>
      </c>
      <c r="H74" s="25">
        <f>+H71+H42+H17+H10</f>
        <v>0</v>
      </c>
      <c r="I74" s="25">
        <f>+I71+I42+I17+I10</f>
        <v>56000000</v>
      </c>
      <c r="J74" s="25">
        <f>+J71+J42+J17+J10</f>
        <v>0</v>
      </c>
      <c r="K74" s="25">
        <f>+K71+K42+K17+K10</f>
        <v>308121992.5</v>
      </c>
      <c r="L74" s="25">
        <f>+L71+L42+L17+L10</f>
        <v>-308121992.5</v>
      </c>
      <c r="M74" s="25">
        <f>+M71+M42+M17+M10</f>
        <v>3137219925</v>
      </c>
      <c r="N74" s="25">
        <f>+N71+N42+N17+N10</f>
        <v>127959430</v>
      </c>
      <c r="O74" s="25">
        <f>+O71+O42+O17+O10</f>
        <v>3009260495</v>
      </c>
      <c r="P74" s="21"/>
      <c r="Q74" s="1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7.25" thickBot="1">
      <c r="A75" s="18"/>
      <c r="B75" s="19"/>
      <c r="C75" s="18"/>
      <c r="D75" s="19"/>
      <c r="E75" s="18"/>
      <c r="F75" s="18"/>
      <c r="G75" s="20"/>
      <c r="H75" s="20"/>
      <c r="I75" s="20"/>
      <c r="J75" s="20"/>
      <c r="K75" s="20"/>
      <c r="L75" s="20"/>
      <c r="M75" s="20"/>
      <c r="N75" s="20"/>
      <c r="O75" s="20"/>
      <c r="P75" s="19"/>
      <c r="Q75" s="1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50"/>
      <c r="B76" s="51"/>
      <c r="C76" s="50"/>
      <c r="D76" s="51"/>
      <c r="E76" s="50"/>
      <c r="F76" s="50"/>
      <c r="G76" s="52"/>
      <c r="H76" s="52"/>
      <c r="I76" s="52"/>
      <c r="J76" s="52"/>
      <c r="K76" s="52"/>
      <c r="L76" s="52"/>
      <c r="M76" s="52"/>
      <c r="N76" s="52"/>
      <c r="O76" s="52"/>
      <c r="P76" s="51"/>
      <c r="Q76" s="1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>
        <v>1</v>
      </c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 t="s">
        <v>29</v>
      </c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4"/>
      <c r="H183" s="14"/>
      <c r="I183" s="14"/>
      <c r="J183" s="14"/>
      <c r="K183" s="14"/>
      <c r="L183" s="14"/>
      <c r="M183" s="14"/>
      <c r="N183" s="14"/>
      <c r="O183" s="1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4"/>
      <c r="H184" s="14"/>
      <c r="I184" s="14"/>
      <c r="J184" s="14"/>
      <c r="K184" s="14"/>
      <c r="L184" s="14"/>
      <c r="M184" s="14"/>
      <c r="N184" s="14"/>
      <c r="O184" s="1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4"/>
      <c r="H185" s="14"/>
      <c r="I185" s="14"/>
      <c r="J185" s="14"/>
      <c r="K185" s="14"/>
      <c r="L185" s="14"/>
      <c r="M185" s="14"/>
      <c r="N185" s="14"/>
      <c r="O185" s="14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  <row r="1235" spans="1:31" ht="16.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</row>
    <row r="1236" spans="1:31" ht="16.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</row>
    <row r="1237" spans="1:31" ht="16.5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</row>
  </sheetData>
  <mergeCells count="5">
    <mergeCell ref="G5:L5"/>
    <mergeCell ref="B8:C8"/>
    <mergeCell ref="B11:C11"/>
    <mergeCell ref="B18:C18"/>
    <mergeCell ref="B43:C43"/>
  </mergeCells>
  <pageMargins left="1.1417322834645669" right="0.11811023622047245" top="0.11811023622047245" bottom="0.15748031496062992" header="0.11811023622047245" footer="0.15748031496062992"/>
  <pageSetup paperSize="9" scale="4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89"/>
  <sheetViews>
    <sheetView topLeftCell="A135" workbookViewId="0">
      <selection activeCell="A146" sqref="A146:D189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50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70" t="s">
        <v>4</v>
      </c>
      <c r="D6" s="72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41</v>
      </c>
      <c r="C9" s="11"/>
      <c r="D9" s="11"/>
    </row>
    <row r="10" spans="1:4" ht="18" customHeight="1">
      <c r="A10" s="11"/>
      <c r="B10" s="48" t="s">
        <v>356</v>
      </c>
      <c r="C10" s="11" t="s">
        <v>211</v>
      </c>
      <c r="D10" s="11" t="s">
        <v>212</v>
      </c>
    </row>
    <row r="11" spans="1:4" ht="18" customHeight="1">
      <c r="A11" s="11"/>
      <c r="B11" s="12" t="s">
        <v>357</v>
      </c>
      <c r="C11" s="11" t="s">
        <v>221</v>
      </c>
      <c r="D11" s="11" t="s">
        <v>222</v>
      </c>
    </row>
    <row r="12" spans="1:4" ht="18" customHeight="1">
      <c r="A12" s="11"/>
      <c r="B12" s="12" t="s">
        <v>357</v>
      </c>
      <c r="C12" s="11" t="s">
        <v>221</v>
      </c>
      <c r="D12" s="11" t="s">
        <v>223</v>
      </c>
    </row>
    <row r="13" spans="1:4" ht="18" customHeight="1">
      <c r="A13" s="11"/>
      <c r="B13" s="48"/>
      <c r="C13" s="11"/>
      <c r="D13" s="11"/>
    </row>
    <row r="14" spans="1:4" ht="18" customHeight="1">
      <c r="A14" s="11">
        <f>+A9+1</f>
        <v>2</v>
      </c>
      <c r="B14" s="12" t="s">
        <v>37</v>
      </c>
      <c r="C14" s="11"/>
      <c r="D14" s="11"/>
    </row>
    <row r="15" spans="1:4" ht="18" customHeight="1">
      <c r="A15" s="11"/>
      <c r="B15" s="48" t="s">
        <v>58</v>
      </c>
      <c r="C15" s="11" t="s">
        <v>52</v>
      </c>
      <c r="D15" s="11" t="s">
        <v>53</v>
      </c>
    </row>
    <row r="16" spans="1:4" ht="18" customHeight="1">
      <c r="A16" s="11"/>
      <c r="B16" s="48"/>
      <c r="C16" s="11"/>
      <c r="D16" s="11"/>
    </row>
    <row r="17" spans="1:4" ht="18" customHeight="1">
      <c r="A17" s="11"/>
      <c r="B17" s="48" t="s">
        <v>87</v>
      </c>
      <c r="C17" s="11" t="s">
        <v>65</v>
      </c>
      <c r="D17" s="11" t="s">
        <v>66</v>
      </c>
    </row>
    <row r="18" spans="1:4" ht="18" customHeight="1">
      <c r="A18" s="11"/>
      <c r="B18" s="48"/>
      <c r="C18" s="11"/>
      <c r="D18" s="11"/>
    </row>
    <row r="19" spans="1:4" ht="18" customHeight="1">
      <c r="A19" s="11"/>
      <c r="B19" s="48" t="s">
        <v>182</v>
      </c>
      <c r="C19" s="11" t="s">
        <v>141</v>
      </c>
      <c r="D19" s="11" t="s">
        <v>149</v>
      </c>
    </row>
    <row r="20" spans="1:4" ht="18" customHeight="1">
      <c r="A20" s="11"/>
      <c r="B20" s="48"/>
      <c r="C20" s="11"/>
      <c r="D20" s="11"/>
    </row>
    <row r="21" spans="1:4" ht="18" customHeight="1">
      <c r="A21" s="11"/>
      <c r="B21" s="48" t="s">
        <v>206</v>
      </c>
      <c r="C21" s="11" t="s">
        <v>153</v>
      </c>
      <c r="D21" s="11" t="s">
        <v>154</v>
      </c>
    </row>
    <row r="22" spans="1:4" ht="18" customHeight="1">
      <c r="A22" s="11"/>
      <c r="B22" s="48"/>
      <c r="C22" s="11"/>
      <c r="D22" s="11"/>
    </row>
    <row r="23" spans="1:4" ht="18" customHeight="1">
      <c r="A23" s="11"/>
      <c r="B23" s="48" t="s">
        <v>266</v>
      </c>
      <c r="C23" s="11" t="s">
        <v>176</v>
      </c>
      <c r="D23" s="11" t="s">
        <v>177</v>
      </c>
    </row>
    <row r="24" spans="1:4" ht="18" customHeight="1">
      <c r="A24" s="11"/>
      <c r="B24" s="48"/>
      <c r="C24" s="11" t="s">
        <v>185</v>
      </c>
      <c r="D24" s="11" t="s">
        <v>196</v>
      </c>
    </row>
    <row r="25" spans="1:4" ht="18" customHeight="1">
      <c r="A25" s="11"/>
      <c r="B25" s="48"/>
      <c r="C25" s="11"/>
      <c r="D25" s="11"/>
    </row>
    <row r="26" spans="1:4" ht="18" customHeight="1">
      <c r="A26" s="11"/>
      <c r="B26" s="48" t="s">
        <v>312</v>
      </c>
      <c r="C26" s="11" t="s">
        <v>209</v>
      </c>
      <c r="D26" s="11" t="s">
        <v>210</v>
      </c>
    </row>
    <row r="27" spans="1:4" ht="18" customHeight="1">
      <c r="A27" s="11"/>
      <c r="B27" s="48"/>
      <c r="C27" s="11"/>
      <c r="D27" s="11"/>
    </row>
    <row r="28" spans="1:4" ht="18" customHeight="1">
      <c r="A28" s="11"/>
      <c r="B28" s="48" t="s">
        <v>315</v>
      </c>
      <c r="C28" s="11" t="s">
        <v>236</v>
      </c>
      <c r="D28" s="11" t="s">
        <v>237</v>
      </c>
    </row>
    <row r="29" spans="1:4" ht="18" customHeight="1">
      <c r="A29" s="11"/>
      <c r="B29" s="48"/>
      <c r="C29" s="11" t="s">
        <v>248</v>
      </c>
      <c r="D29" s="11" t="s">
        <v>251</v>
      </c>
    </row>
    <row r="30" spans="1:4" ht="18" customHeight="1">
      <c r="A30" s="11"/>
      <c r="B30" s="48"/>
      <c r="C30" s="11"/>
      <c r="D30" s="11"/>
    </row>
    <row r="31" spans="1:4" ht="18" customHeight="1">
      <c r="A31" s="11"/>
      <c r="B31" s="48" t="s">
        <v>378</v>
      </c>
      <c r="C31" s="11" t="s">
        <v>270</v>
      </c>
      <c r="D31" s="11" t="s">
        <v>271</v>
      </c>
    </row>
    <row r="32" spans="1:4" ht="18" customHeight="1">
      <c r="A32" s="11"/>
      <c r="B32" s="48"/>
      <c r="C32" s="11"/>
      <c r="D32" s="11"/>
    </row>
    <row r="33" spans="1:4" ht="18" customHeight="1">
      <c r="A33" s="11">
        <f>+A14+1</f>
        <v>3</v>
      </c>
      <c r="B33" s="12" t="s">
        <v>31</v>
      </c>
      <c r="C33" s="11"/>
      <c r="D33" s="11"/>
    </row>
    <row r="34" spans="1:4" ht="18" customHeight="1">
      <c r="A34" s="11"/>
      <c r="B34" s="48" t="s">
        <v>180</v>
      </c>
      <c r="C34" s="11" t="s">
        <v>141</v>
      </c>
      <c r="D34" s="11" t="s">
        <v>146</v>
      </c>
    </row>
    <row r="35" spans="1:4" ht="18" customHeight="1">
      <c r="A35" s="11"/>
      <c r="B35" s="48"/>
      <c r="C35" s="11"/>
      <c r="D35" s="11"/>
    </row>
    <row r="36" spans="1:4" ht="18" customHeight="1">
      <c r="A36" s="11"/>
      <c r="B36" s="48" t="s">
        <v>265</v>
      </c>
      <c r="C36" s="11" t="s">
        <v>185</v>
      </c>
      <c r="D36" s="11" t="s">
        <v>195</v>
      </c>
    </row>
    <row r="37" spans="1:4" ht="18" customHeight="1">
      <c r="A37" s="11"/>
      <c r="B37" s="48"/>
      <c r="C37" s="11"/>
      <c r="D37" s="11"/>
    </row>
    <row r="38" spans="1:4" ht="18" customHeight="1">
      <c r="A38" s="11">
        <f>+A33+1</f>
        <v>4</v>
      </c>
      <c r="B38" s="12" t="s">
        <v>40</v>
      </c>
      <c r="C38" s="11"/>
      <c r="D38" s="11"/>
    </row>
    <row r="39" spans="1:4" ht="18" customHeight="1">
      <c r="A39" s="11"/>
      <c r="B39" s="48" t="s">
        <v>51</v>
      </c>
      <c r="C39" s="11" t="s">
        <v>38</v>
      </c>
      <c r="D39" s="11" t="s">
        <v>39</v>
      </c>
    </row>
    <row r="40" spans="1:4" ht="18" customHeight="1">
      <c r="A40" s="11"/>
      <c r="B40" s="48"/>
      <c r="C40" s="11" t="s">
        <v>45</v>
      </c>
      <c r="D40" s="11" t="s">
        <v>46</v>
      </c>
    </row>
    <row r="41" spans="1:4" ht="18" customHeight="1">
      <c r="A41" s="11"/>
      <c r="B41" s="48"/>
      <c r="C41" s="11"/>
      <c r="D41" s="11"/>
    </row>
    <row r="42" spans="1:4" ht="18" customHeight="1">
      <c r="A42" s="11"/>
      <c r="B42" s="48" t="s">
        <v>77</v>
      </c>
      <c r="C42" s="11" t="s">
        <v>57</v>
      </c>
      <c r="D42" s="11" t="s">
        <v>78</v>
      </c>
    </row>
    <row r="43" spans="1:4" ht="18" customHeight="1">
      <c r="A43" s="11"/>
      <c r="B43" s="48"/>
      <c r="C43" s="11"/>
      <c r="D43" s="11"/>
    </row>
    <row r="44" spans="1:4" ht="18" customHeight="1">
      <c r="A44" s="11"/>
      <c r="B44" s="48" t="s">
        <v>119</v>
      </c>
      <c r="C44" s="11" t="s">
        <v>96</v>
      </c>
      <c r="D44" s="11" t="s">
        <v>102</v>
      </c>
    </row>
    <row r="45" spans="1:4" ht="18" customHeight="1">
      <c r="A45" s="11"/>
      <c r="B45" s="48"/>
      <c r="C45" s="11"/>
      <c r="D45" s="11"/>
    </row>
    <row r="46" spans="1:4" ht="18" customHeight="1">
      <c r="A46" s="11">
        <f>+A38+1</f>
        <v>5</v>
      </c>
      <c r="B46" s="12" t="s">
        <v>32</v>
      </c>
      <c r="C46" s="11"/>
      <c r="D46" s="11"/>
    </row>
    <row r="47" spans="1:4" ht="18" customHeight="1">
      <c r="A47" s="11"/>
      <c r="B47" s="48" t="s">
        <v>110</v>
      </c>
      <c r="C47" s="11" t="s">
        <v>67</v>
      </c>
      <c r="D47" s="11" t="s">
        <v>68</v>
      </c>
    </row>
    <row r="48" spans="1:4" ht="18" customHeight="1">
      <c r="A48" s="11"/>
      <c r="B48" s="48"/>
      <c r="C48" s="11" t="s">
        <v>59</v>
      </c>
      <c r="D48" s="11" t="s">
        <v>60</v>
      </c>
    </row>
    <row r="49" spans="1:4" ht="18" customHeight="1">
      <c r="A49" s="11"/>
      <c r="B49" s="48"/>
      <c r="C49" s="11"/>
      <c r="D49" s="11"/>
    </row>
    <row r="50" spans="1:4" ht="18" customHeight="1">
      <c r="A50" s="11"/>
      <c r="B50" s="48" t="s">
        <v>278</v>
      </c>
      <c r="C50" s="11" t="s">
        <v>200</v>
      </c>
      <c r="D50" s="11" t="s">
        <v>202</v>
      </c>
    </row>
    <row r="51" spans="1:4" ht="18" customHeight="1">
      <c r="A51" s="11"/>
      <c r="B51" s="48"/>
      <c r="C51" s="11"/>
      <c r="D51" s="11"/>
    </row>
    <row r="52" spans="1:4" ht="18" customHeight="1">
      <c r="A52" s="11"/>
      <c r="B52" s="48" t="s">
        <v>379</v>
      </c>
      <c r="C52" s="11" t="s">
        <v>270</v>
      </c>
      <c r="D52" s="11" t="s">
        <v>286</v>
      </c>
    </row>
    <row r="53" spans="1:4" ht="18" customHeight="1">
      <c r="A53" s="11"/>
      <c r="B53" s="48"/>
      <c r="C53" s="11"/>
      <c r="D53" s="11"/>
    </row>
    <row r="54" spans="1:4" ht="18" customHeight="1">
      <c r="A54" s="11">
        <f>+A46+1</f>
        <v>6</v>
      </c>
      <c r="B54" s="12" t="s">
        <v>47</v>
      </c>
      <c r="C54" s="11"/>
      <c r="D54" s="11"/>
    </row>
    <row r="55" spans="1:4" ht="18" customHeight="1">
      <c r="A55" s="11"/>
      <c r="B55" s="48" t="s">
        <v>70</v>
      </c>
      <c r="C55" s="11" t="s">
        <v>71</v>
      </c>
      <c r="D55" s="11" t="s">
        <v>72</v>
      </c>
    </row>
    <row r="56" spans="1:4" ht="18" customHeight="1">
      <c r="A56" s="11"/>
      <c r="B56" s="48"/>
      <c r="C56" s="11" t="s">
        <v>49</v>
      </c>
      <c r="D56" s="11" t="s">
        <v>73</v>
      </c>
    </row>
    <row r="57" spans="1:4" ht="18" customHeight="1">
      <c r="A57" s="11"/>
      <c r="B57" s="48"/>
      <c r="C57" s="11"/>
      <c r="D57" s="11"/>
    </row>
    <row r="58" spans="1:4" ht="18" customHeight="1">
      <c r="A58" s="11"/>
      <c r="B58" s="48" t="s">
        <v>83</v>
      </c>
      <c r="C58" s="11" t="s">
        <v>54</v>
      </c>
      <c r="D58" s="11" t="s">
        <v>55</v>
      </c>
    </row>
    <row r="59" spans="1:4" ht="18" customHeight="1">
      <c r="A59" s="11"/>
      <c r="B59" s="48"/>
      <c r="C59" s="11" t="s">
        <v>54</v>
      </c>
      <c r="D59" s="11" t="s">
        <v>56</v>
      </c>
    </row>
    <row r="60" spans="1:4" ht="18" customHeight="1">
      <c r="A60" s="11"/>
      <c r="B60" s="48"/>
      <c r="C60" s="11"/>
      <c r="D60" s="11"/>
    </row>
    <row r="61" spans="1:4" ht="18" customHeight="1">
      <c r="A61" s="11"/>
      <c r="B61" s="48" t="s">
        <v>161</v>
      </c>
      <c r="C61" s="11" t="s">
        <v>111</v>
      </c>
      <c r="D61" s="11" t="s">
        <v>115</v>
      </c>
    </row>
    <row r="62" spans="1:4" ht="18" customHeight="1">
      <c r="A62" s="11"/>
      <c r="B62" s="48"/>
      <c r="C62" s="11"/>
      <c r="D62" s="11"/>
    </row>
    <row r="63" spans="1:4" ht="18" customHeight="1">
      <c r="A63" s="11"/>
      <c r="B63" s="48" t="s">
        <v>179</v>
      </c>
      <c r="C63" s="11" t="s">
        <v>111</v>
      </c>
      <c r="D63" s="11" t="s">
        <v>113</v>
      </c>
    </row>
    <row r="64" spans="1:4" ht="18" customHeight="1">
      <c r="A64" s="11"/>
      <c r="B64" s="48"/>
      <c r="C64" s="11" t="s">
        <v>120</v>
      </c>
      <c r="D64" s="11" t="s">
        <v>121</v>
      </c>
    </row>
    <row r="65" spans="1:4" ht="18" customHeight="1">
      <c r="A65" s="11"/>
      <c r="B65" s="48"/>
      <c r="C65" s="11"/>
      <c r="D65" s="11"/>
    </row>
    <row r="66" spans="1:4" ht="18" customHeight="1">
      <c r="A66" s="11"/>
      <c r="B66" s="48" t="s">
        <v>206</v>
      </c>
      <c r="C66" s="11" t="s">
        <v>141</v>
      </c>
      <c r="D66" s="11" t="s">
        <v>150</v>
      </c>
    </row>
    <row r="67" spans="1:4" ht="18" customHeight="1">
      <c r="A67" s="11"/>
      <c r="B67" s="48"/>
      <c r="C67" s="11"/>
      <c r="D67" s="11"/>
    </row>
    <row r="68" spans="1:4" ht="18" customHeight="1">
      <c r="A68" s="11"/>
      <c r="B68" s="48" t="s">
        <v>312</v>
      </c>
      <c r="C68" s="11" t="s">
        <v>171</v>
      </c>
      <c r="D68" s="11" t="s">
        <v>175</v>
      </c>
    </row>
    <row r="69" spans="1:4" ht="18" customHeight="1">
      <c r="A69" s="11"/>
      <c r="B69" s="48"/>
      <c r="C69" s="11"/>
      <c r="D69" s="11"/>
    </row>
    <row r="70" spans="1:4" ht="18" customHeight="1">
      <c r="A70" s="11"/>
      <c r="B70" s="48" t="s">
        <v>480</v>
      </c>
      <c r="C70" s="11" t="s">
        <v>171</v>
      </c>
      <c r="D70" s="11" t="s">
        <v>172</v>
      </c>
    </row>
    <row r="71" spans="1:4" ht="18" customHeight="1">
      <c r="A71" s="11"/>
      <c r="B71" s="48"/>
      <c r="C71" s="11" t="s">
        <v>185</v>
      </c>
      <c r="D71" s="11" t="s">
        <v>186</v>
      </c>
    </row>
    <row r="72" spans="1:4" ht="18" customHeight="1">
      <c r="A72" s="11"/>
      <c r="B72" s="48"/>
      <c r="C72" s="11" t="s">
        <v>238</v>
      </c>
      <c r="D72" s="11" t="s">
        <v>239</v>
      </c>
    </row>
    <row r="73" spans="1:4" ht="18" customHeight="1">
      <c r="A73" s="11"/>
      <c r="B73" s="48"/>
      <c r="C73" s="11"/>
      <c r="D73" s="11"/>
    </row>
    <row r="74" spans="1:4" ht="18" customHeight="1">
      <c r="A74" s="11">
        <f>+A54+1</f>
        <v>7</v>
      </c>
      <c r="B74" s="12" t="s">
        <v>74</v>
      </c>
      <c r="C74" s="11"/>
      <c r="D74" s="11"/>
    </row>
    <row r="75" spans="1:4" ht="18" customHeight="1">
      <c r="A75" s="11"/>
      <c r="B75" s="48" t="s">
        <v>75</v>
      </c>
      <c r="C75" s="11" t="s">
        <v>54</v>
      </c>
      <c r="D75" s="11" t="s">
        <v>76</v>
      </c>
    </row>
    <row r="76" spans="1:4" ht="18" customHeight="1">
      <c r="A76" s="11"/>
      <c r="B76" s="48"/>
      <c r="C76" s="11"/>
      <c r="D76" s="11"/>
    </row>
    <row r="77" spans="1:4" ht="18" customHeight="1">
      <c r="A77" s="11"/>
      <c r="B77" s="48" t="s">
        <v>160</v>
      </c>
      <c r="C77" s="11" t="s">
        <v>96</v>
      </c>
      <c r="D77" s="11" t="s">
        <v>101</v>
      </c>
    </row>
    <row r="78" spans="1:4" ht="18" customHeight="1">
      <c r="A78" s="11"/>
      <c r="B78" s="48"/>
      <c r="C78" s="11"/>
      <c r="D78" s="11"/>
    </row>
    <row r="79" spans="1:4" ht="18" customHeight="1">
      <c r="A79" s="11"/>
      <c r="B79" s="48" t="s">
        <v>310</v>
      </c>
      <c r="C79" s="11" t="s">
        <v>141</v>
      </c>
      <c r="D79" s="11" t="s">
        <v>147</v>
      </c>
    </row>
    <row r="80" spans="1:4" ht="18" customHeight="1">
      <c r="A80" s="11"/>
      <c r="B80" s="48"/>
      <c r="C80" s="11"/>
      <c r="D80" s="11"/>
    </row>
    <row r="81" spans="1:4" ht="18" customHeight="1">
      <c r="A81" s="11">
        <f>+A74+1</f>
        <v>8</v>
      </c>
      <c r="B81" s="12" t="s">
        <v>48</v>
      </c>
      <c r="C81" s="11"/>
      <c r="D81" s="11"/>
    </row>
    <row r="82" spans="1:4" ht="18" customHeight="1">
      <c r="A82" s="11"/>
      <c r="B82" s="48" t="s">
        <v>264</v>
      </c>
      <c r="C82" s="11" t="s">
        <v>185</v>
      </c>
      <c r="D82" s="11" t="s">
        <v>189</v>
      </c>
    </row>
    <row r="83" spans="1:4" ht="18" customHeight="1">
      <c r="A83" s="11"/>
      <c r="B83" s="48"/>
      <c r="C83" s="11" t="s">
        <v>185</v>
      </c>
      <c r="D83" s="11" t="s">
        <v>190</v>
      </c>
    </row>
    <row r="84" spans="1:4" ht="18" customHeight="1">
      <c r="A84" s="11"/>
      <c r="B84" s="48"/>
      <c r="C84" s="11"/>
      <c r="D84" s="11"/>
    </row>
    <row r="85" spans="1:4" ht="18" customHeight="1">
      <c r="A85" s="11"/>
      <c r="B85" s="48" t="s">
        <v>363</v>
      </c>
      <c r="C85" s="11" t="s">
        <v>248</v>
      </c>
      <c r="D85" s="11" t="s">
        <v>253</v>
      </c>
    </row>
    <row r="86" spans="1:4" ht="18" customHeight="1">
      <c r="A86" s="11"/>
      <c r="B86" s="48"/>
      <c r="C86" s="11" t="s">
        <v>248</v>
      </c>
      <c r="D86" s="11" t="s">
        <v>255</v>
      </c>
    </row>
    <row r="87" spans="1:4" ht="18" customHeight="1">
      <c r="A87" s="11"/>
      <c r="B87" s="48"/>
      <c r="C87" s="11" t="s">
        <v>248</v>
      </c>
      <c r="D87" s="11" t="s">
        <v>256</v>
      </c>
    </row>
    <row r="88" spans="1:4" ht="18" customHeight="1">
      <c r="A88" s="11"/>
      <c r="B88" s="48"/>
      <c r="C88" s="11"/>
      <c r="D88" s="11"/>
    </row>
    <row r="89" spans="1:4" ht="18" customHeight="1">
      <c r="A89" s="11"/>
      <c r="B89" s="48" t="s">
        <v>378</v>
      </c>
      <c r="C89" s="11" t="s">
        <v>267</v>
      </c>
      <c r="D89" s="11" t="s">
        <v>268</v>
      </c>
    </row>
    <row r="90" spans="1:4" ht="18" customHeight="1">
      <c r="A90" s="11"/>
      <c r="B90" s="48"/>
      <c r="C90" s="11" t="s">
        <v>267</v>
      </c>
      <c r="D90" s="11" t="s">
        <v>269</v>
      </c>
    </row>
    <row r="91" spans="1:4" ht="18" customHeight="1">
      <c r="A91" s="11"/>
      <c r="B91" s="48"/>
      <c r="C91" s="11"/>
      <c r="D91" s="11"/>
    </row>
    <row r="92" spans="1:4" ht="18" customHeight="1">
      <c r="A92" s="11">
        <f>+A81+1</f>
        <v>9</v>
      </c>
      <c r="B92" s="12" t="s">
        <v>69</v>
      </c>
      <c r="C92" s="11"/>
      <c r="D92" s="11"/>
    </row>
    <row r="93" spans="1:4" ht="18" customHeight="1">
      <c r="A93" s="11"/>
      <c r="B93" s="48" t="s">
        <v>183</v>
      </c>
      <c r="C93" s="11" t="s">
        <v>162</v>
      </c>
      <c r="D93" s="11" t="s">
        <v>163</v>
      </c>
    </row>
    <row r="94" spans="1:4" ht="18" customHeight="1">
      <c r="A94" s="11"/>
      <c r="B94" s="48"/>
      <c r="C94" s="11"/>
      <c r="D94" s="11"/>
    </row>
    <row r="95" spans="1:4" ht="18" customHeight="1">
      <c r="A95" s="11">
        <f>+A92+1</f>
        <v>10</v>
      </c>
      <c r="B95" s="12" t="s">
        <v>90</v>
      </c>
      <c r="C95" s="11"/>
      <c r="D95" s="11"/>
    </row>
    <row r="96" spans="1:4" ht="18" customHeight="1">
      <c r="A96" s="11"/>
      <c r="B96" s="48" t="s">
        <v>91</v>
      </c>
      <c r="C96" s="11" t="s">
        <v>61</v>
      </c>
      <c r="D96" s="11" t="s">
        <v>62</v>
      </c>
    </row>
    <row r="97" spans="1:4" ht="18" customHeight="1">
      <c r="A97" s="11"/>
      <c r="B97" s="48"/>
      <c r="C97" s="11" t="s">
        <v>61</v>
      </c>
      <c r="D97" s="11" t="s">
        <v>63</v>
      </c>
    </row>
    <row r="98" spans="1:4" ht="18" customHeight="1">
      <c r="A98" s="11"/>
      <c r="B98" s="48"/>
      <c r="C98" s="11" t="s">
        <v>61</v>
      </c>
      <c r="D98" s="11" t="s">
        <v>64</v>
      </c>
    </row>
    <row r="99" spans="1:4" ht="18" customHeight="1">
      <c r="A99" s="11"/>
      <c r="B99" s="48"/>
      <c r="C99" s="11"/>
      <c r="D99" s="11"/>
    </row>
    <row r="100" spans="1:4" ht="18" customHeight="1">
      <c r="A100" s="11"/>
      <c r="B100" s="48" t="s">
        <v>98</v>
      </c>
      <c r="C100" s="11" t="s">
        <v>79</v>
      </c>
      <c r="D100" s="11" t="s">
        <v>80</v>
      </c>
    </row>
    <row r="101" spans="1:4" ht="18" customHeight="1">
      <c r="A101" s="11"/>
      <c r="B101" s="48"/>
      <c r="C101" s="11" t="s">
        <v>79</v>
      </c>
      <c r="D101" s="11" t="s">
        <v>81</v>
      </c>
    </row>
    <row r="102" spans="1:4" ht="18" customHeight="1">
      <c r="A102" s="11"/>
      <c r="B102" s="48"/>
      <c r="C102" s="11" t="s">
        <v>79</v>
      </c>
      <c r="D102" s="11" t="s">
        <v>82</v>
      </c>
    </row>
    <row r="103" spans="1:4" ht="18" customHeight="1">
      <c r="A103" s="11"/>
      <c r="B103" s="48"/>
      <c r="C103" s="11" t="s">
        <v>84</v>
      </c>
      <c r="D103" s="11" t="s">
        <v>85</v>
      </c>
    </row>
    <row r="104" spans="1:4" ht="18" customHeight="1">
      <c r="A104" s="11"/>
      <c r="B104" s="48"/>
      <c r="C104" s="11"/>
      <c r="D104" s="11"/>
    </row>
    <row r="105" spans="1:4" ht="18" customHeight="1">
      <c r="A105" s="11"/>
      <c r="B105" s="48" t="s">
        <v>118</v>
      </c>
      <c r="C105" s="11" t="s">
        <v>92</v>
      </c>
      <c r="D105" s="11" t="s">
        <v>93</v>
      </c>
    </row>
    <row r="106" spans="1:4" ht="18" customHeight="1">
      <c r="A106" s="11"/>
      <c r="B106" s="48"/>
      <c r="C106" s="11" t="s">
        <v>92</v>
      </c>
      <c r="D106" s="11" t="s">
        <v>94</v>
      </c>
    </row>
    <row r="107" spans="1:4" ht="18" customHeight="1">
      <c r="A107" s="11"/>
      <c r="B107" s="48"/>
      <c r="C107" s="11" t="s">
        <v>92</v>
      </c>
      <c r="D107" s="11" t="s">
        <v>95</v>
      </c>
    </row>
    <row r="108" spans="1:4" ht="18" customHeight="1">
      <c r="A108" s="11"/>
      <c r="B108" s="48"/>
      <c r="C108" s="11"/>
      <c r="D108" s="11"/>
    </row>
    <row r="109" spans="1:4" ht="18" customHeight="1">
      <c r="A109" s="11"/>
      <c r="B109" s="48" t="s">
        <v>159</v>
      </c>
      <c r="C109" s="11" t="s">
        <v>96</v>
      </c>
      <c r="D109" s="11" t="s">
        <v>97</v>
      </c>
    </row>
    <row r="110" spans="1:4" ht="18" customHeight="1">
      <c r="A110" s="11"/>
      <c r="B110" s="48"/>
      <c r="C110" s="11" t="s">
        <v>103</v>
      </c>
      <c r="D110" s="11" t="s">
        <v>104</v>
      </c>
    </row>
    <row r="111" spans="1:4" ht="18" customHeight="1">
      <c r="A111" s="11"/>
      <c r="B111" s="48"/>
      <c r="C111" s="11" t="s">
        <v>103</v>
      </c>
      <c r="D111" s="11" t="s">
        <v>105</v>
      </c>
    </row>
    <row r="112" spans="1:4" ht="18" customHeight="1">
      <c r="A112" s="11"/>
      <c r="B112" s="48"/>
      <c r="C112" s="11" t="s">
        <v>103</v>
      </c>
      <c r="D112" s="11" t="s">
        <v>106</v>
      </c>
    </row>
    <row r="113" spans="1:4" ht="18" customHeight="1">
      <c r="A113" s="11"/>
      <c r="B113" s="48"/>
      <c r="C113" s="11"/>
      <c r="D113" s="11"/>
    </row>
    <row r="114" spans="1:4" ht="18" customHeight="1">
      <c r="A114" s="11"/>
      <c r="B114" s="48" t="s">
        <v>159</v>
      </c>
      <c r="C114" s="11" t="s">
        <v>111</v>
      </c>
      <c r="D114" s="11" t="s">
        <v>112</v>
      </c>
    </row>
    <row r="115" spans="1:4" ht="18" customHeight="1">
      <c r="A115" s="11"/>
      <c r="B115" s="48"/>
      <c r="C115" s="11"/>
      <c r="D115" s="11"/>
    </row>
    <row r="116" spans="1:4" ht="18" customHeight="1">
      <c r="A116" s="11"/>
      <c r="B116" s="48" t="s">
        <v>264</v>
      </c>
      <c r="C116" s="11" t="s">
        <v>116</v>
      </c>
      <c r="D116" s="11" t="s">
        <v>117</v>
      </c>
    </row>
    <row r="117" spans="1:4" ht="18" customHeight="1">
      <c r="A117" s="11"/>
      <c r="B117" s="48"/>
      <c r="C117" s="11" t="s">
        <v>131</v>
      </c>
      <c r="D117" s="11" t="s">
        <v>132</v>
      </c>
    </row>
    <row r="118" spans="1:4" ht="18" customHeight="1">
      <c r="A118" s="11"/>
      <c r="B118" s="48"/>
      <c r="C118" s="11" t="s">
        <v>131</v>
      </c>
      <c r="D118" s="11" t="s">
        <v>133</v>
      </c>
    </row>
    <row r="119" spans="1:4" ht="18" customHeight="1">
      <c r="A119" s="11"/>
      <c r="B119" s="48"/>
      <c r="C119" s="11" t="s">
        <v>131</v>
      </c>
      <c r="D119" s="11" t="s">
        <v>134</v>
      </c>
    </row>
    <row r="120" spans="1:4" ht="18" customHeight="1">
      <c r="A120" s="11"/>
      <c r="B120" s="48"/>
      <c r="C120" s="11"/>
      <c r="D120" s="11"/>
    </row>
    <row r="121" spans="1:4" ht="18" customHeight="1">
      <c r="A121" s="11"/>
      <c r="B121" s="48" t="s">
        <v>263</v>
      </c>
      <c r="C121" s="11" t="s">
        <v>141</v>
      </c>
      <c r="D121" s="11" t="s">
        <v>148</v>
      </c>
    </row>
    <row r="122" spans="1:4" ht="18" customHeight="1">
      <c r="A122" s="11"/>
      <c r="B122" s="48"/>
      <c r="C122" s="11" t="s">
        <v>153</v>
      </c>
      <c r="D122" s="11" t="s">
        <v>155</v>
      </c>
    </row>
    <row r="123" spans="1:4" ht="18" customHeight="1">
      <c r="A123" s="11"/>
      <c r="B123" s="48"/>
      <c r="C123" s="11" t="s">
        <v>167</v>
      </c>
      <c r="D123" s="11" t="s">
        <v>168</v>
      </c>
    </row>
    <row r="124" spans="1:4" ht="18" customHeight="1">
      <c r="A124" s="11"/>
      <c r="B124" s="48"/>
      <c r="C124" s="11" t="s">
        <v>167</v>
      </c>
      <c r="D124" s="11" t="s">
        <v>169</v>
      </c>
    </row>
    <row r="125" spans="1:4" ht="18" customHeight="1">
      <c r="A125" s="11"/>
      <c r="B125" s="48"/>
      <c r="C125" s="11" t="s">
        <v>167</v>
      </c>
      <c r="D125" s="11" t="s">
        <v>170</v>
      </c>
    </row>
    <row r="126" spans="1:4" ht="18" customHeight="1">
      <c r="A126" s="11"/>
      <c r="B126" s="48"/>
      <c r="C126" s="11" t="s">
        <v>185</v>
      </c>
      <c r="D126" s="11" t="s">
        <v>197</v>
      </c>
    </row>
    <row r="127" spans="1:4" ht="18" customHeight="1">
      <c r="A127" s="11"/>
      <c r="B127" s="48"/>
      <c r="C127" s="11"/>
      <c r="D127" s="11"/>
    </row>
    <row r="128" spans="1:4" ht="18" customHeight="1">
      <c r="A128" s="11"/>
      <c r="B128" s="48" t="s">
        <v>481</v>
      </c>
      <c r="C128" s="11" t="s">
        <v>221</v>
      </c>
      <c r="D128" s="11" t="s">
        <v>224</v>
      </c>
    </row>
    <row r="129" spans="1:4" ht="18" customHeight="1">
      <c r="A129" s="11"/>
      <c r="B129" s="48"/>
      <c r="C129" s="11" t="s">
        <v>221</v>
      </c>
      <c r="D129" s="11" t="s">
        <v>225</v>
      </c>
    </row>
    <row r="130" spans="1:4" ht="18" customHeight="1">
      <c r="A130" s="11"/>
      <c r="B130" s="48"/>
      <c r="C130" s="11" t="s">
        <v>221</v>
      </c>
      <c r="D130" s="11" t="s">
        <v>226</v>
      </c>
    </row>
    <row r="131" spans="1:4" ht="18" customHeight="1">
      <c r="A131" s="11"/>
      <c r="B131" s="48"/>
      <c r="C131" s="11"/>
      <c r="D131" s="11"/>
    </row>
    <row r="132" spans="1:4" ht="18" customHeight="1">
      <c r="A132" s="11">
        <f>+A95+1</f>
        <v>11</v>
      </c>
      <c r="B132" s="12" t="s">
        <v>89</v>
      </c>
      <c r="C132" s="11"/>
      <c r="D132" s="11"/>
    </row>
    <row r="133" spans="1:4" ht="18" customHeight="1">
      <c r="A133" s="11"/>
      <c r="B133" s="48" t="s">
        <v>182</v>
      </c>
      <c r="C133" s="11" t="s">
        <v>164</v>
      </c>
      <c r="D133" s="11" t="s">
        <v>165</v>
      </c>
    </row>
    <row r="134" spans="1:4" ht="18" customHeight="1">
      <c r="A134" s="11"/>
      <c r="B134" s="48"/>
      <c r="C134" s="11" t="s">
        <v>164</v>
      </c>
      <c r="D134" s="11" t="s">
        <v>166</v>
      </c>
    </row>
    <row r="135" spans="1:4" ht="18" customHeight="1">
      <c r="A135" s="11"/>
      <c r="B135" s="48"/>
      <c r="C135" s="11"/>
      <c r="D135" s="11"/>
    </row>
    <row r="136" spans="1:4" ht="18" customHeight="1">
      <c r="A136" s="11">
        <f>+A132+1</f>
        <v>12</v>
      </c>
      <c r="B136" s="12" t="s">
        <v>43</v>
      </c>
      <c r="C136" s="11" t="s">
        <v>122</v>
      </c>
      <c r="D136" s="11" t="s">
        <v>123</v>
      </c>
    </row>
    <row r="137" spans="1:4" ht="18" customHeight="1">
      <c r="A137" s="11"/>
      <c r="B137" s="48" t="s">
        <v>181</v>
      </c>
      <c r="C137" s="11" t="s">
        <v>126</v>
      </c>
      <c r="D137" s="11" t="s">
        <v>127</v>
      </c>
    </row>
    <row r="138" spans="1:4" ht="18" customHeight="1">
      <c r="A138" s="11"/>
      <c r="B138" s="48"/>
      <c r="C138" s="11"/>
      <c r="D138" s="11"/>
    </row>
    <row r="139" spans="1:4" ht="18" customHeight="1">
      <c r="A139" s="11"/>
      <c r="B139" s="48" t="s">
        <v>484</v>
      </c>
      <c r="C139" s="11" t="s">
        <v>318</v>
      </c>
      <c r="D139" s="11" t="s">
        <v>319</v>
      </c>
    </row>
    <row r="140" spans="1:4" ht="18" customHeight="1">
      <c r="A140" s="11"/>
      <c r="B140" s="48"/>
      <c r="C140" s="11"/>
      <c r="D140" s="11"/>
    </row>
    <row r="141" spans="1:4" ht="18" customHeight="1">
      <c r="A141" s="11">
        <f>+A136+1</f>
        <v>13</v>
      </c>
      <c r="B141" s="12" t="s">
        <v>88</v>
      </c>
      <c r="C141" s="11"/>
      <c r="D141" s="11"/>
    </row>
    <row r="142" spans="1:4" ht="18" customHeight="1">
      <c r="A142" s="11"/>
      <c r="B142" s="12" t="s">
        <v>275</v>
      </c>
      <c r="C142" s="11" t="s">
        <v>198</v>
      </c>
      <c r="D142" s="11" t="s">
        <v>199</v>
      </c>
    </row>
    <row r="143" spans="1:4" ht="18" customHeight="1">
      <c r="A143" s="11"/>
      <c r="B143" s="12"/>
      <c r="C143" s="11"/>
      <c r="D143" s="11"/>
    </row>
    <row r="144" spans="1:4" ht="18" customHeight="1">
      <c r="A144" s="11"/>
      <c r="B144" s="12" t="s">
        <v>483</v>
      </c>
      <c r="C144" s="11" t="s">
        <v>270</v>
      </c>
      <c r="D144" s="11" t="s">
        <v>281</v>
      </c>
    </row>
    <row r="145" spans="1:4" ht="18" customHeight="1">
      <c r="A145" s="11"/>
      <c r="B145" s="12"/>
      <c r="C145" s="11"/>
      <c r="D145" s="11"/>
    </row>
    <row r="146" spans="1:4" ht="18" customHeight="1">
      <c r="A146" s="11">
        <f>+A141+1</f>
        <v>14</v>
      </c>
      <c r="B146" s="12" t="s">
        <v>108</v>
      </c>
      <c r="C146" s="11"/>
      <c r="D146" s="11"/>
    </row>
    <row r="147" spans="1:4" ht="18" customHeight="1">
      <c r="A147" s="11"/>
      <c r="B147" s="48" t="s">
        <v>124</v>
      </c>
      <c r="C147" s="11" t="s">
        <v>125</v>
      </c>
      <c r="D147" s="11" t="s">
        <v>107</v>
      </c>
    </row>
    <row r="148" spans="1:4" ht="18" customHeight="1">
      <c r="A148" s="11"/>
      <c r="B148" s="12"/>
      <c r="C148" s="11" t="s">
        <v>125</v>
      </c>
      <c r="D148" s="11" t="s">
        <v>109</v>
      </c>
    </row>
    <row r="149" spans="1:4" ht="18" customHeight="1">
      <c r="A149" s="11"/>
      <c r="B149" s="12"/>
      <c r="C149" s="11"/>
      <c r="D149" s="11"/>
    </row>
    <row r="150" spans="1:4" ht="18" customHeight="1">
      <c r="A150" s="11"/>
      <c r="B150" s="48" t="s">
        <v>313</v>
      </c>
      <c r="C150" s="11" t="s">
        <v>233</v>
      </c>
      <c r="D150" s="11" t="s">
        <v>234</v>
      </c>
    </row>
    <row r="151" spans="1:4" ht="18" customHeight="1">
      <c r="A151" s="11"/>
      <c r="B151" s="12"/>
      <c r="C151" s="11" t="s">
        <v>233</v>
      </c>
      <c r="D151" s="11" t="s">
        <v>235</v>
      </c>
    </row>
    <row r="152" spans="1:4" ht="18" customHeight="1">
      <c r="A152" s="11"/>
      <c r="B152" s="12"/>
      <c r="C152" s="11"/>
      <c r="D152" s="11"/>
    </row>
    <row r="153" spans="1:4" ht="18" customHeight="1">
      <c r="A153" s="11">
        <f>+A146+1</f>
        <v>15</v>
      </c>
      <c r="B153" s="12" t="s">
        <v>156</v>
      </c>
      <c r="C153" s="11"/>
      <c r="D153" s="11"/>
    </row>
    <row r="154" spans="1:4" ht="18" customHeight="1">
      <c r="A154" s="11"/>
      <c r="B154" s="12" t="s">
        <v>157</v>
      </c>
      <c r="C154" s="11" t="s">
        <v>99</v>
      </c>
      <c r="D154" s="11" t="s">
        <v>158</v>
      </c>
    </row>
    <row r="155" spans="1:4" ht="18" customHeight="1">
      <c r="A155" s="11"/>
      <c r="B155" s="12"/>
      <c r="C155" s="11"/>
      <c r="D155" s="11"/>
    </row>
    <row r="156" spans="1:4" ht="18" customHeight="1">
      <c r="A156" s="11">
        <f>+A153+1</f>
        <v>16</v>
      </c>
      <c r="B156" s="12" t="s">
        <v>130</v>
      </c>
      <c r="C156" s="11"/>
      <c r="D156" s="11"/>
    </row>
    <row r="157" spans="1:4" ht="18" customHeight="1">
      <c r="A157" s="11"/>
      <c r="B157" s="12" t="s">
        <v>179</v>
      </c>
      <c r="C157" s="11" t="s">
        <v>128</v>
      </c>
      <c r="D157" s="11" t="s">
        <v>129</v>
      </c>
    </row>
    <row r="158" spans="1:4" ht="18" customHeight="1">
      <c r="A158" s="11"/>
      <c r="B158" s="12"/>
      <c r="C158" s="11"/>
      <c r="D158" s="11"/>
    </row>
    <row r="159" spans="1:4" ht="18" customHeight="1">
      <c r="A159" s="11">
        <f>+A156+1</f>
        <v>17</v>
      </c>
      <c r="B159" s="12" t="s">
        <v>44</v>
      </c>
      <c r="C159" s="11"/>
      <c r="D159" s="11"/>
    </row>
    <row r="160" spans="1:4" ht="18" customHeight="1">
      <c r="A160" s="11"/>
      <c r="B160" s="48" t="s">
        <v>265</v>
      </c>
      <c r="C160" s="11" t="s">
        <v>131</v>
      </c>
      <c r="D160" s="11" t="s">
        <v>136</v>
      </c>
    </row>
    <row r="161" spans="1:4" ht="18" customHeight="1">
      <c r="A161" s="11"/>
      <c r="B161" s="12"/>
      <c r="C161" s="11" t="s">
        <v>131</v>
      </c>
      <c r="D161" s="11" t="s">
        <v>137</v>
      </c>
    </row>
    <row r="162" spans="1:4" ht="18" customHeight="1">
      <c r="A162" s="11"/>
      <c r="B162" s="12"/>
      <c r="C162" s="11" t="s">
        <v>138</v>
      </c>
      <c r="D162" s="11" t="s">
        <v>139</v>
      </c>
    </row>
    <row r="163" spans="1:4" ht="18" customHeight="1">
      <c r="A163" s="11"/>
      <c r="B163" s="12"/>
      <c r="C163" s="11"/>
      <c r="D163" s="11"/>
    </row>
    <row r="164" spans="1:4" ht="18" customHeight="1">
      <c r="A164" s="11">
        <f>+A159+1</f>
        <v>18</v>
      </c>
      <c r="B164" s="12" t="s">
        <v>276</v>
      </c>
      <c r="C164" s="11"/>
      <c r="D164" s="11"/>
    </row>
    <row r="165" spans="1:4" ht="18" customHeight="1">
      <c r="A165" s="11"/>
      <c r="B165" s="48" t="s">
        <v>277</v>
      </c>
      <c r="C165" s="11" t="s">
        <v>200</v>
      </c>
      <c r="D165" s="11" t="s">
        <v>201</v>
      </c>
    </row>
    <row r="166" spans="1:4" ht="18" customHeight="1">
      <c r="A166" s="11"/>
      <c r="B166" s="48"/>
      <c r="C166" s="11"/>
      <c r="D166" s="11"/>
    </row>
    <row r="167" spans="1:4" ht="18" customHeight="1">
      <c r="A167" s="11"/>
      <c r="B167" s="48" t="s">
        <v>313</v>
      </c>
      <c r="C167" s="11" t="s">
        <v>207</v>
      </c>
      <c r="D167" s="11" t="s">
        <v>208</v>
      </c>
    </row>
    <row r="168" spans="1:4" ht="18" customHeight="1">
      <c r="A168" s="11"/>
      <c r="B168" s="48"/>
      <c r="C168" s="11"/>
      <c r="D168" s="11"/>
    </row>
    <row r="169" spans="1:4" ht="18" customHeight="1">
      <c r="A169" s="11">
        <f>+A164+1</f>
        <v>19</v>
      </c>
      <c r="B169" s="12" t="s">
        <v>30</v>
      </c>
      <c r="C169" s="11"/>
      <c r="D169" s="11"/>
    </row>
    <row r="170" spans="1:4" ht="18" customHeight="1">
      <c r="A170" s="11"/>
      <c r="B170" s="48" t="s">
        <v>310</v>
      </c>
      <c r="C170" s="11" t="s">
        <v>131</v>
      </c>
      <c r="D170" s="11" t="s">
        <v>135</v>
      </c>
    </row>
    <row r="171" spans="1:4" ht="18" customHeight="1">
      <c r="A171" s="11"/>
      <c r="B171" s="12"/>
      <c r="C171" s="11"/>
      <c r="D171" s="11"/>
    </row>
    <row r="172" spans="1:4" ht="18" customHeight="1">
      <c r="A172" s="11"/>
      <c r="B172" s="48" t="s">
        <v>311</v>
      </c>
      <c r="C172" s="11" t="s">
        <v>151</v>
      </c>
      <c r="D172" s="11" t="s">
        <v>152</v>
      </c>
    </row>
    <row r="173" spans="1:4" ht="18" customHeight="1">
      <c r="A173" s="11"/>
      <c r="B173" s="12"/>
      <c r="C173" s="11"/>
      <c r="D173" s="11"/>
    </row>
    <row r="174" spans="1:4" ht="18" customHeight="1">
      <c r="A174" s="11">
        <f>+A169+1</f>
        <v>20</v>
      </c>
      <c r="B174" s="12" t="s">
        <v>232</v>
      </c>
      <c r="C174" s="11"/>
      <c r="D174" s="11"/>
    </row>
    <row r="175" spans="1:4" ht="18" customHeight="1">
      <c r="A175" s="11"/>
      <c r="B175" s="48" t="s">
        <v>314</v>
      </c>
      <c r="C175" s="11" t="s">
        <v>230</v>
      </c>
      <c r="D175" s="11" t="s">
        <v>231</v>
      </c>
    </row>
    <row r="176" spans="1:4" ht="18" customHeight="1">
      <c r="A176" s="11"/>
      <c r="B176" s="48"/>
      <c r="C176" s="11"/>
      <c r="D176" s="11"/>
    </row>
    <row r="177" spans="1:4" ht="18" customHeight="1">
      <c r="A177" s="11"/>
      <c r="B177" s="48" t="s">
        <v>481</v>
      </c>
      <c r="C177" s="11" t="s">
        <v>321</v>
      </c>
      <c r="D177" s="11" t="s">
        <v>336</v>
      </c>
    </row>
    <row r="178" spans="1:4" ht="18" customHeight="1">
      <c r="A178" s="11"/>
      <c r="B178" s="48"/>
      <c r="C178" s="11"/>
      <c r="D178" s="11"/>
    </row>
    <row r="179" spans="1:4" ht="18" customHeight="1">
      <c r="A179" s="11">
        <f>+A174+1</f>
        <v>21</v>
      </c>
      <c r="B179" s="12" t="s">
        <v>25</v>
      </c>
      <c r="C179" s="11"/>
      <c r="D179" s="11"/>
    </row>
    <row r="180" spans="1:4" ht="18" customHeight="1">
      <c r="A180" s="11"/>
      <c r="B180" s="48" t="s">
        <v>377</v>
      </c>
      <c r="C180" s="11" t="s">
        <v>203</v>
      </c>
      <c r="D180" s="11" t="s">
        <v>204</v>
      </c>
    </row>
    <row r="181" spans="1:4" ht="18" customHeight="1">
      <c r="A181" s="11"/>
      <c r="B181" s="12"/>
      <c r="C181" s="11" t="s">
        <v>203</v>
      </c>
      <c r="D181" s="11" t="s">
        <v>205</v>
      </c>
    </row>
    <row r="182" spans="1:4" ht="18" customHeight="1">
      <c r="A182" s="11"/>
      <c r="B182" s="12"/>
      <c r="C182" s="11"/>
      <c r="D182" s="11"/>
    </row>
    <row r="183" spans="1:4" ht="18" customHeight="1">
      <c r="A183" s="11">
        <f>+A179+1</f>
        <v>22</v>
      </c>
      <c r="B183" s="12" t="s">
        <v>482</v>
      </c>
      <c r="C183" s="11"/>
      <c r="D183" s="11"/>
    </row>
    <row r="184" spans="1:4" ht="18" customHeight="1">
      <c r="A184" s="11"/>
      <c r="B184" s="48" t="s">
        <v>481</v>
      </c>
      <c r="C184" s="11" t="s">
        <v>270</v>
      </c>
      <c r="D184" s="11" t="s">
        <v>279</v>
      </c>
    </row>
    <row r="185" spans="1:4" ht="18" customHeight="1">
      <c r="A185" s="11"/>
      <c r="B185" s="12"/>
      <c r="C185" s="11"/>
      <c r="D185" s="11"/>
    </row>
    <row r="186" spans="1:4" ht="18" customHeight="1">
      <c r="A186" s="11">
        <f>+A183+1</f>
        <v>23</v>
      </c>
      <c r="B186" s="12" t="s">
        <v>345</v>
      </c>
      <c r="C186" s="11"/>
      <c r="D186" s="11"/>
    </row>
    <row r="187" spans="1:4" ht="18" customHeight="1">
      <c r="A187" s="11"/>
      <c r="B187" s="12" t="s">
        <v>485</v>
      </c>
      <c r="C187" s="11" t="s">
        <v>339</v>
      </c>
      <c r="D187" s="11" t="s">
        <v>344</v>
      </c>
    </row>
    <row r="188" spans="1:4" ht="18" customHeight="1">
      <c r="A188" s="11"/>
      <c r="B188" s="12"/>
      <c r="C188" s="11"/>
      <c r="D188" s="11"/>
    </row>
    <row r="189" spans="1:4" ht="18" customHeight="1">
      <c r="A189" s="67"/>
      <c r="B189" s="68"/>
      <c r="C189" s="67"/>
      <c r="D189" s="67"/>
    </row>
    <row r="190" spans="1:4" ht="18" customHeight="1">
      <c r="A190" s="13"/>
      <c r="B190" s="13"/>
      <c r="C190" s="13"/>
      <c r="D190" s="13"/>
    </row>
    <row r="191" spans="1:4" ht="18" customHeight="1">
      <c r="A191" s="1"/>
      <c r="B191" s="1"/>
      <c r="C191" s="1"/>
      <c r="D191" s="1"/>
    </row>
    <row r="192" spans="1:4" ht="18" customHeight="1">
      <c r="A192" s="1"/>
      <c r="B192" s="1"/>
      <c r="C192" s="1"/>
      <c r="D192" s="1"/>
    </row>
    <row r="193" spans="1:4" ht="18" customHeight="1">
      <c r="A193" s="1"/>
      <c r="B193" s="1"/>
      <c r="C193" s="1"/>
      <c r="D193" s="1"/>
    </row>
    <row r="194" spans="1:4" ht="18" customHeight="1">
      <c r="A194" s="1"/>
      <c r="B194" s="1"/>
      <c r="C194" s="1"/>
      <c r="D194" s="1"/>
    </row>
    <row r="195" spans="1:4" ht="18" customHeight="1">
      <c r="A195" s="1"/>
      <c r="B195" s="1"/>
      <c r="C195" s="1"/>
      <c r="D195" s="1"/>
    </row>
    <row r="196" spans="1:4" ht="18" customHeight="1">
      <c r="A196" s="1"/>
      <c r="B196" s="1"/>
      <c r="C196" s="1"/>
      <c r="D196" s="1"/>
    </row>
    <row r="197" spans="1:4" ht="18" customHeight="1">
      <c r="A197" s="1"/>
      <c r="B197" s="1"/>
      <c r="C197" s="1"/>
      <c r="D197" s="1"/>
    </row>
    <row r="198" spans="1:4" ht="18" customHeight="1">
      <c r="A198" s="1"/>
      <c r="B198" s="1"/>
      <c r="C198" s="1"/>
      <c r="D198" s="1"/>
    </row>
    <row r="199" spans="1:4" ht="18" customHeight="1">
      <c r="A199" s="1"/>
      <c r="B199" s="1"/>
      <c r="C199" s="1"/>
      <c r="D199" s="1"/>
    </row>
    <row r="200" spans="1:4" ht="18" customHeight="1">
      <c r="A200" s="1"/>
      <c r="B200" s="1"/>
      <c r="C200" s="1"/>
      <c r="D200" s="1"/>
    </row>
    <row r="201" spans="1:4" ht="18" customHeight="1">
      <c r="A201" s="1"/>
      <c r="B201" s="1"/>
      <c r="C201" s="1"/>
      <c r="D201" s="1"/>
    </row>
    <row r="202" spans="1:4" ht="18" customHeight="1">
      <c r="A202" s="1"/>
      <c r="B202" s="1"/>
      <c r="C202" s="1"/>
      <c r="D202" s="1"/>
    </row>
    <row r="203" spans="1:4" ht="18" customHeight="1">
      <c r="A203" s="1"/>
      <c r="B203" s="1"/>
      <c r="C203" s="1"/>
      <c r="D203" s="1"/>
    </row>
    <row r="204" spans="1:4" ht="18" customHeight="1">
      <c r="A204" s="1"/>
      <c r="B204" s="1"/>
      <c r="C204" s="1"/>
      <c r="D204" s="1"/>
    </row>
    <row r="205" spans="1:4" ht="18" customHeight="1">
      <c r="A205" s="1"/>
      <c r="B205" s="1"/>
      <c r="C205" s="1"/>
      <c r="D205" s="1"/>
    </row>
    <row r="206" spans="1:4" ht="18" customHeight="1">
      <c r="A206" s="1"/>
      <c r="B206" s="1"/>
      <c r="C206" s="1"/>
      <c r="D206" s="1"/>
    </row>
    <row r="207" spans="1:4" ht="18" customHeight="1">
      <c r="A207" s="1"/>
      <c r="B207" s="1"/>
      <c r="C207" s="1"/>
      <c r="D207" s="1"/>
    </row>
    <row r="208" spans="1:4" ht="18" customHeight="1">
      <c r="A208" s="1"/>
      <c r="B208" s="1"/>
      <c r="C208" s="1"/>
      <c r="D208" s="1"/>
    </row>
    <row r="209" spans="1:4" ht="18" customHeight="1">
      <c r="A209" s="1"/>
      <c r="B209" s="1"/>
      <c r="C209" s="1"/>
      <c r="D209" s="1"/>
    </row>
    <row r="210" spans="1:4" ht="18" customHeight="1">
      <c r="A210" s="1"/>
      <c r="B210" s="1"/>
      <c r="C210" s="1"/>
      <c r="D210" s="1"/>
    </row>
    <row r="211" spans="1:4" ht="18" customHeight="1">
      <c r="A211" s="1"/>
      <c r="B211" s="1"/>
      <c r="C211" s="1"/>
      <c r="D211" s="1"/>
    </row>
    <row r="212" spans="1:4" ht="18" customHeight="1">
      <c r="A212" s="1"/>
      <c r="B212" s="1"/>
      <c r="C212" s="1"/>
      <c r="D212" s="1"/>
    </row>
    <row r="213" spans="1:4" ht="18" customHeight="1">
      <c r="A213" s="1"/>
      <c r="B213" s="1"/>
      <c r="C213" s="1"/>
      <c r="D213" s="1"/>
    </row>
    <row r="214" spans="1:4" ht="18" customHeight="1">
      <c r="A214" s="1"/>
      <c r="B214" s="1"/>
      <c r="C214" s="1"/>
      <c r="D214" s="1"/>
    </row>
    <row r="215" spans="1:4" ht="18" customHeight="1">
      <c r="A215" s="1"/>
      <c r="B215" s="1"/>
      <c r="C215" s="1"/>
      <c r="D215" s="1"/>
    </row>
    <row r="216" spans="1:4" ht="18" customHeight="1">
      <c r="A216" s="1"/>
      <c r="B216" s="1"/>
      <c r="C216" s="1"/>
      <c r="D216" s="1"/>
    </row>
    <row r="217" spans="1:4" ht="18" customHeight="1">
      <c r="A217" s="1"/>
      <c r="B217" s="1"/>
      <c r="C217" s="1"/>
      <c r="D217" s="1"/>
    </row>
    <row r="218" spans="1:4" ht="18" customHeight="1">
      <c r="A218" s="1"/>
      <c r="B218" s="1"/>
      <c r="C218" s="1"/>
      <c r="D218" s="1"/>
    </row>
    <row r="219" spans="1:4" ht="18" customHeight="1">
      <c r="A219" s="1"/>
      <c r="B219" s="1"/>
      <c r="C219" s="1"/>
      <c r="D219" s="1"/>
    </row>
    <row r="220" spans="1:4" ht="18" customHeight="1">
      <c r="A220" s="1"/>
      <c r="B220" s="1"/>
      <c r="C220" s="1"/>
      <c r="D220" s="1"/>
    </row>
    <row r="221" spans="1:4" ht="18" customHeight="1">
      <c r="A221" s="1"/>
      <c r="B221" s="1"/>
      <c r="C221" s="1"/>
      <c r="D221" s="1"/>
    </row>
    <row r="222" spans="1:4" ht="18" customHeight="1">
      <c r="A222" s="1"/>
      <c r="B222" s="1"/>
      <c r="C222" s="1"/>
      <c r="D222" s="1"/>
    </row>
    <row r="223" spans="1:4" ht="18" customHeight="1">
      <c r="A223" s="1"/>
      <c r="B223" s="1"/>
      <c r="C223" s="1"/>
      <c r="D223" s="1"/>
    </row>
    <row r="224" spans="1:4" ht="18" customHeight="1">
      <c r="A224" s="1"/>
      <c r="B224" s="1"/>
      <c r="C224" s="1"/>
      <c r="D224" s="1"/>
    </row>
    <row r="225" spans="1:4" ht="18" customHeight="1">
      <c r="A225" s="1"/>
      <c r="B225" s="1"/>
      <c r="C225" s="1"/>
      <c r="D225" s="1"/>
    </row>
    <row r="226" spans="1:4" ht="18" customHeight="1">
      <c r="A226" s="1"/>
      <c r="B226" s="1"/>
      <c r="C226" s="1"/>
      <c r="D226" s="1"/>
    </row>
    <row r="227" spans="1:4" ht="18" customHeight="1">
      <c r="A227" s="1"/>
      <c r="B227" s="1"/>
      <c r="C227" s="1"/>
      <c r="D227" s="1"/>
    </row>
    <row r="228" spans="1:4" ht="18" customHeight="1">
      <c r="A228" s="1"/>
      <c r="B228" s="1"/>
      <c r="C228" s="1"/>
      <c r="D228" s="1"/>
    </row>
    <row r="229" spans="1:4" ht="18" customHeight="1">
      <c r="A229" s="1"/>
      <c r="B229" s="1"/>
      <c r="C229" s="1"/>
      <c r="D229" s="1"/>
    </row>
    <row r="230" spans="1:4" ht="18" customHeight="1">
      <c r="A230" s="1"/>
      <c r="B230" s="1"/>
      <c r="C230" s="1"/>
      <c r="D230" s="1"/>
    </row>
    <row r="231" spans="1:4" ht="18" customHeight="1">
      <c r="A231" s="1"/>
      <c r="B231" s="1"/>
      <c r="C231" s="1"/>
      <c r="D231" s="1"/>
    </row>
    <row r="232" spans="1:4" ht="18" customHeight="1">
      <c r="A232" s="1"/>
      <c r="B232" s="1"/>
      <c r="C232" s="1"/>
      <c r="D232" s="1"/>
    </row>
    <row r="233" spans="1:4" ht="18" customHeight="1">
      <c r="A233" s="1"/>
      <c r="B233" s="1"/>
      <c r="C233" s="1"/>
      <c r="D233" s="1"/>
    </row>
    <row r="234" spans="1:4" ht="18" customHeight="1">
      <c r="A234" s="1"/>
      <c r="B234" s="1"/>
      <c r="C234" s="1"/>
      <c r="D234" s="1"/>
    </row>
    <row r="235" spans="1:4" ht="18" customHeight="1">
      <c r="A235" s="1"/>
      <c r="B235" s="1"/>
      <c r="C235" s="1"/>
      <c r="D235" s="1"/>
    </row>
    <row r="236" spans="1:4" ht="18" customHeight="1">
      <c r="A236" s="1"/>
      <c r="B236" s="1"/>
      <c r="C236" s="1"/>
      <c r="D236" s="1"/>
    </row>
    <row r="237" spans="1:4" ht="18" customHeight="1">
      <c r="A237" s="1"/>
      <c r="B237" s="1"/>
      <c r="C237" s="1"/>
      <c r="D237" s="1"/>
    </row>
    <row r="238" spans="1:4" ht="18" customHeight="1">
      <c r="A238" s="1"/>
      <c r="B238" s="1"/>
      <c r="C238" s="1"/>
      <c r="D238" s="1"/>
    </row>
    <row r="239" spans="1:4" ht="18" customHeight="1">
      <c r="A239" s="1"/>
      <c r="B239" s="1"/>
      <c r="C239" s="1"/>
      <c r="D239" s="1"/>
    </row>
    <row r="240" spans="1:4" ht="18" customHeight="1">
      <c r="A240" s="1"/>
      <c r="B240" s="1"/>
      <c r="C240" s="1"/>
      <c r="D240" s="1"/>
    </row>
    <row r="241" spans="1:4" ht="18" customHeight="1">
      <c r="A241" s="1"/>
      <c r="B241" s="1"/>
      <c r="C241" s="1"/>
      <c r="D241" s="1"/>
    </row>
    <row r="242" spans="1:4" ht="18" customHeight="1">
      <c r="A242" s="1"/>
      <c r="B242" s="1"/>
      <c r="C242" s="1"/>
      <c r="D242" s="1"/>
    </row>
    <row r="243" spans="1:4" ht="18" customHeight="1">
      <c r="A243" s="1"/>
      <c r="B243" s="1"/>
      <c r="C243" s="1"/>
      <c r="D243" s="1"/>
    </row>
    <row r="244" spans="1:4" ht="18" customHeight="1">
      <c r="A244" s="1"/>
      <c r="B244" s="1"/>
      <c r="C244" s="1"/>
      <c r="D244" s="1"/>
    </row>
    <row r="245" spans="1:4" ht="18" customHeight="1">
      <c r="A245" s="1"/>
      <c r="B245" s="1"/>
      <c r="C245" s="1"/>
      <c r="D245" s="1"/>
    </row>
    <row r="246" spans="1:4" ht="18" customHeight="1">
      <c r="A246" s="1"/>
      <c r="B246" s="1"/>
      <c r="C246" s="1"/>
      <c r="D246" s="1"/>
    </row>
    <row r="247" spans="1:4" ht="18" customHeight="1">
      <c r="A247" s="1"/>
      <c r="B247" s="1"/>
      <c r="C247" s="1"/>
      <c r="D247" s="1"/>
    </row>
    <row r="248" spans="1:4" ht="18" customHeight="1">
      <c r="A248" s="1"/>
      <c r="B248" s="1"/>
      <c r="C248" s="1"/>
      <c r="D248" s="1"/>
    </row>
    <row r="249" spans="1:4" ht="18" customHeight="1">
      <c r="A249" s="1"/>
      <c r="B249" s="1"/>
      <c r="C249" s="1"/>
      <c r="D249" s="1"/>
    </row>
    <row r="250" spans="1:4" ht="18" customHeight="1">
      <c r="A250" s="1"/>
      <c r="B250" s="1"/>
      <c r="C250" s="1"/>
      <c r="D250" s="1"/>
    </row>
    <row r="251" spans="1:4" ht="18" customHeight="1">
      <c r="A251" s="1"/>
      <c r="B251" s="1"/>
      <c r="C251" s="1"/>
      <c r="D251" s="1"/>
    </row>
    <row r="252" spans="1:4" ht="18" customHeight="1">
      <c r="A252" s="1"/>
      <c r="B252" s="1"/>
      <c r="C252" s="1"/>
      <c r="D252" s="1"/>
    </row>
    <row r="253" spans="1:4" ht="18" customHeight="1">
      <c r="A253" s="1"/>
      <c r="B253" s="1"/>
      <c r="C253" s="1"/>
      <c r="D253" s="1"/>
    </row>
    <row r="254" spans="1:4" ht="18" customHeight="1">
      <c r="A254" s="1"/>
      <c r="B254" s="1"/>
      <c r="C254" s="1"/>
      <c r="D254" s="1"/>
    </row>
    <row r="255" spans="1:4" ht="18" customHeight="1">
      <c r="A255" s="1"/>
      <c r="B255" s="1"/>
      <c r="C255" s="1"/>
      <c r="D255" s="1"/>
    </row>
    <row r="256" spans="1:4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</row>
    <row r="298" spans="1:4" ht="18" customHeight="1">
      <c r="A298" s="1"/>
      <c r="B298" s="1"/>
      <c r="C298" s="1"/>
    </row>
    <row r="299" spans="1:4" ht="18" customHeight="1">
      <c r="A299" s="1"/>
      <c r="B299" s="1"/>
      <c r="C299" s="1"/>
    </row>
    <row r="300" spans="1:4" ht="18" customHeight="1">
      <c r="A300" s="1"/>
      <c r="B300" s="1"/>
      <c r="C300" s="1"/>
    </row>
    <row r="301" spans="1:4" ht="18" customHeight="1">
      <c r="A301" s="1"/>
      <c r="B301" s="1"/>
      <c r="C301" s="1"/>
    </row>
    <row r="302" spans="1:4" ht="18" customHeight="1">
      <c r="A302" s="1"/>
      <c r="B302" s="1"/>
      <c r="C302" s="1"/>
    </row>
    <row r="303" spans="1:4" ht="18" customHeight="1">
      <c r="A303" s="1"/>
      <c r="B303" s="1"/>
      <c r="C303" s="1"/>
    </row>
    <row r="304" spans="1:4" ht="18" customHeight="1">
      <c r="A304" s="1"/>
      <c r="B304" s="1"/>
      <c r="C304" s="1"/>
    </row>
    <row r="305" spans="1:3" ht="18" customHeight="1">
      <c r="A305" s="1"/>
      <c r="B305" s="1"/>
      <c r="C305" s="1"/>
    </row>
    <row r="306" spans="1:3" ht="18" customHeight="1">
      <c r="A306" s="1"/>
      <c r="B306" s="1"/>
      <c r="C306" s="1"/>
    </row>
    <row r="307" spans="1:3" ht="18" customHeight="1">
      <c r="A307" s="1"/>
      <c r="B307" s="1"/>
      <c r="C307" s="1"/>
    </row>
    <row r="308" spans="1:3" ht="18" customHeight="1">
      <c r="A308" s="1"/>
      <c r="B308" s="1"/>
      <c r="C308" s="1"/>
    </row>
    <row r="309" spans="1:3" ht="18" customHeight="1">
      <c r="A309" s="1"/>
      <c r="B309" s="1"/>
      <c r="C309" s="1"/>
    </row>
    <row r="310" spans="1:3" ht="18" customHeight="1">
      <c r="A310" s="1"/>
      <c r="B310" s="1"/>
      <c r="C310" s="1"/>
    </row>
    <row r="311" spans="1:3" ht="18" customHeight="1">
      <c r="A311" s="1"/>
      <c r="B311" s="1"/>
      <c r="C311" s="1"/>
    </row>
    <row r="312" spans="1:3" ht="18" customHeight="1">
      <c r="A312" s="1"/>
      <c r="B312" s="1"/>
      <c r="C312" s="1"/>
    </row>
    <row r="313" spans="1:3" ht="18" customHeight="1">
      <c r="A313" s="1"/>
      <c r="B313" s="1"/>
      <c r="C313" s="1"/>
    </row>
    <row r="314" spans="1:3" ht="18" customHeight="1">
      <c r="A314" s="1"/>
      <c r="B314" s="1"/>
      <c r="C314" s="1"/>
    </row>
    <row r="315" spans="1:3" ht="18" customHeight="1">
      <c r="A315" s="1"/>
      <c r="B315" s="1"/>
      <c r="C315" s="1"/>
    </row>
    <row r="316" spans="1:3" ht="18" customHeight="1">
      <c r="A316" s="1"/>
      <c r="B316" s="1"/>
      <c r="C316" s="1"/>
    </row>
    <row r="317" spans="1:3" ht="18" customHeight="1">
      <c r="A317" s="1"/>
      <c r="B317" s="1"/>
      <c r="C317" s="1"/>
    </row>
    <row r="318" spans="1:3" ht="18" customHeight="1">
      <c r="A318" s="1"/>
      <c r="B318" s="1"/>
      <c r="C318" s="1"/>
    </row>
    <row r="319" spans="1:3" ht="18" customHeight="1">
      <c r="A319" s="1"/>
      <c r="B319" s="1"/>
      <c r="C319" s="1"/>
    </row>
    <row r="320" spans="1:3" ht="18" customHeight="1">
      <c r="A320" s="1"/>
      <c r="B320" s="1"/>
      <c r="C320" s="1"/>
    </row>
    <row r="321" spans="1:3" ht="18" customHeight="1">
      <c r="A321" s="1"/>
      <c r="B321" s="1"/>
      <c r="C321" s="1"/>
    </row>
    <row r="322" spans="1:3" ht="18" customHeight="1">
      <c r="A322" s="1"/>
      <c r="B322" s="1"/>
      <c r="C322" s="1"/>
    </row>
    <row r="323" spans="1:3" ht="18" customHeight="1">
      <c r="A323" s="1"/>
      <c r="B323" s="1"/>
      <c r="C323" s="1"/>
    </row>
    <row r="324" spans="1:3" ht="18" customHeight="1">
      <c r="A324" s="1"/>
      <c r="B324" s="1"/>
      <c r="C324" s="1"/>
    </row>
    <row r="325" spans="1:3" ht="18" customHeight="1">
      <c r="A325" s="1"/>
      <c r="B325" s="1"/>
      <c r="C325" s="1"/>
    </row>
    <row r="326" spans="1:3" ht="18" customHeight="1">
      <c r="A326" s="1"/>
      <c r="B326" s="1"/>
      <c r="C326" s="1"/>
    </row>
    <row r="327" spans="1:3" ht="18" customHeight="1">
      <c r="A327" s="1"/>
      <c r="B327" s="1"/>
      <c r="C327" s="1"/>
    </row>
    <row r="328" spans="1:3" ht="18" customHeight="1">
      <c r="A328" s="1"/>
      <c r="B328" s="1"/>
      <c r="C328" s="1"/>
    </row>
    <row r="329" spans="1:3" ht="18" customHeight="1">
      <c r="A329" s="1"/>
      <c r="B329" s="1"/>
      <c r="C329" s="1"/>
    </row>
    <row r="330" spans="1:3" ht="18" customHeight="1">
      <c r="A330" s="1"/>
      <c r="B330" s="1"/>
      <c r="C330" s="1"/>
    </row>
    <row r="331" spans="1:3" ht="18" customHeight="1">
      <c r="A331" s="1"/>
      <c r="B331" s="1"/>
      <c r="C331" s="1"/>
    </row>
    <row r="332" spans="1:3" ht="18" customHeight="1">
      <c r="A332" s="1"/>
      <c r="B332" s="1"/>
      <c r="C332" s="1"/>
    </row>
    <row r="333" spans="1:3" ht="18" customHeight="1">
      <c r="A333" s="1"/>
      <c r="B333" s="1"/>
      <c r="C333" s="1"/>
    </row>
    <row r="334" spans="1:3" ht="18" customHeight="1">
      <c r="A334" s="1"/>
      <c r="B334" s="1"/>
      <c r="C334" s="1"/>
    </row>
    <row r="335" spans="1:3" ht="18" customHeight="1">
      <c r="A335" s="1"/>
      <c r="B335" s="1"/>
      <c r="C335" s="1"/>
    </row>
    <row r="336" spans="1:3" ht="18" customHeight="1">
      <c r="A336" s="1"/>
      <c r="B336" s="1"/>
      <c r="C336" s="1"/>
    </row>
    <row r="337" spans="1:3" ht="18" customHeight="1">
      <c r="A337" s="1"/>
      <c r="B337" s="1"/>
      <c r="C337" s="1"/>
    </row>
    <row r="338" spans="1:3" ht="18" customHeight="1">
      <c r="A338" s="1"/>
      <c r="B338" s="1"/>
      <c r="C338" s="1"/>
    </row>
    <row r="339" spans="1:3" ht="18" customHeight="1">
      <c r="A339" s="1"/>
      <c r="B339" s="1"/>
      <c r="C339" s="1"/>
    </row>
    <row r="340" spans="1:3" ht="18" customHeight="1">
      <c r="A340" s="1"/>
      <c r="B340" s="1"/>
      <c r="C340" s="1"/>
    </row>
    <row r="341" spans="1:3" ht="18" customHeight="1">
      <c r="A341" s="1"/>
      <c r="B341" s="1"/>
      <c r="C341" s="1"/>
    </row>
    <row r="342" spans="1:3" ht="18" customHeight="1">
      <c r="A342" s="1"/>
      <c r="B342" s="1"/>
      <c r="C342" s="1"/>
    </row>
    <row r="343" spans="1:3" ht="18" customHeight="1">
      <c r="A343" s="1"/>
      <c r="B343" s="1"/>
      <c r="C343" s="1"/>
    </row>
    <row r="344" spans="1:3" ht="18" customHeight="1">
      <c r="A344" s="1"/>
      <c r="B344" s="1"/>
      <c r="C344" s="1"/>
    </row>
    <row r="345" spans="1:3" ht="18" customHeight="1">
      <c r="A345" s="1"/>
      <c r="B345" s="1"/>
      <c r="C345" s="1"/>
    </row>
    <row r="346" spans="1:3" ht="18" customHeight="1">
      <c r="A346" s="1"/>
      <c r="B346" s="1"/>
      <c r="C346" s="1"/>
    </row>
    <row r="347" spans="1:3" ht="18" customHeight="1">
      <c r="A347" s="1"/>
      <c r="B347" s="1"/>
      <c r="C347" s="1"/>
    </row>
    <row r="348" spans="1:3" ht="18" customHeight="1">
      <c r="A348" s="1"/>
      <c r="B348" s="1"/>
      <c r="C348" s="1"/>
    </row>
    <row r="349" spans="1:3" ht="18" customHeight="1">
      <c r="A349" s="1"/>
      <c r="B349" s="1"/>
      <c r="C349" s="1"/>
    </row>
    <row r="350" spans="1:3" ht="18" customHeight="1">
      <c r="A350" s="1"/>
      <c r="B350" s="1"/>
      <c r="C350" s="1"/>
    </row>
    <row r="351" spans="1:3" ht="18" customHeight="1">
      <c r="A351" s="1"/>
      <c r="B351" s="1"/>
      <c r="C351" s="1"/>
    </row>
    <row r="352" spans="1:3" ht="18" customHeight="1">
      <c r="A352" s="1"/>
      <c r="B352" s="1"/>
      <c r="C352" s="1"/>
    </row>
    <row r="353" spans="1:3" ht="18" customHeight="1">
      <c r="A353" s="1"/>
      <c r="B353" s="1"/>
      <c r="C353" s="1"/>
    </row>
    <row r="354" spans="1:3" ht="18" customHeight="1">
      <c r="A354" s="1"/>
      <c r="B354" s="1"/>
      <c r="C354" s="1"/>
    </row>
    <row r="355" spans="1:3" ht="18" customHeight="1">
      <c r="A355" s="1"/>
      <c r="B355" s="1"/>
      <c r="C355" s="1"/>
    </row>
    <row r="356" spans="1:3" ht="18" customHeight="1">
      <c r="A356" s="1"/>
      <c r="B356" s="1"/>
      <c r="C356" s="1"/>
    </row>
    <row r="357" spans="1:3" ht="18" customHeight="1">
      <c r="A357" s="1"/>
      <c r="B357" s="1"/>
      <c r="C357" s="1"/>
    </row>
    <row r="358" spans="1:3" ht="18" customHeight="1">
      <c r="A358" s="1"/>
      <c r="B358" s="1"/>
      <c r="C358" s="1"/>
    </row>
    <row r="359" spans="1:3" ht="18" customHeight="1">
      <c r="A359" s="1"/>
      <c r="B359" s="1"/>
      <c r="C359" s="1"/>
    </row>
    <row r="360" spans="1:3" ht="18" customHeight="1">
      <c r="A360" s="1"/>
      <c r="B360" s="1"/>
      <c r="C360" s="1"/>
    </row>
    <row r="361" spans="1:3" ht="18" customHeight="1">
      <c r="A361" s="1"/>
      <c r="B361" s="1"/>
      <c r="C361" s="1"/>
    </row>
    <row r="362" spans="1:3" ht="18" customHeight="1">
      <c r="A362" s="1"/>
      <c r="B362" s="1"/>
      <c r="C362" s="1"/>
    </row>
    <row r="363" spans="1:3" ht="18" customHeight="1">
      <c r="A363" s="1"/>
      <c r="B363" s="1"/>
      <c r="C363" s="1"/>
    </row>
    <row r="364" spans="1:3" ht="18" customHeight="1">
      <c r="A364" s="1"/>
      <c r="B364" s="1"/>
      <c r="C364" s="1"/>
    </row>
    <row r="365" spans="1:3" ht="18" customHeight="1">
      <c r="A365" s="1"/>
      <c r="B365" s="1"/>
      <c r="C365" s="1"/>
    </row>
    <row r="366" spans="1:3" ht="18" customHeight="1">
      <c r="A366" s="1"/>
      <c r="B366" s="1"/>
      <c r="C366" s="1"/>
    </row>
    <row r="367" spans="1:3" ht="18" customHeight="1">
      <c r="A367" s="1"/>
      <c r="B367" s="1"/>
      <c r="C367" s="1"/>
    </row>
    <row r="368" spans="1:3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5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657"/>
  <sheetViews>
    <sheetView tabSelected="1" topLeftCell="A72" workbookViewId="0">
      <selection activeCell="B88" sqref="B88"/>
    </sheetView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477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42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308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9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178</v>
      </c>
      <c r="C7" s="36">
        <f>57720150-5772015</f>
        <v>51948135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193</v>
      </c>
      <c r="C8" s="36">
        <f>43787700-4378770</f>
        <v>39408930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242</v>
      </c>
      <c r="C9" s="36">
        <f>40224850-3622485</f>
        <v>36602365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478</v>
      </c>
      <c r="C10" s="36">
        <v>32194750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292</v>
      </c>
      <c r="C11" s="36">
        <v>129056400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293</v>
      </c>
      <c r="C12" s="36">
        <v>12710100</v>
      </c>
      <c r="D12" s="1"/>
      <c r="E12" s="1"/>
      <c r="F12" s="1"/>
      <c r="G12" s="1"/>
      <c r="H12" s="1"/>
      <c r="I12" s="1"/>
      <c r="J12" s="1"/>
    </row>
    <row r="13" spans="1:10" ht="16.5">
      <c r="A13" s="1"/>
      <c r="B13" s="34" t="s">
        <v>320</v>
      </c>
      <c r="C13" s="36">
        <v>9342900</v>
      </c>
      <c r="D13" s="1"/>
      <c r="E13" s="1"/>
      <c r="F13" s="1"/>
      <c r="G13" s="1"/>
      <c r="H13" s="1"/>
      <c r="I13" s="1"/>
      <c r="J13" s="1"/>
    </row>
    <row r="14" spans="1:10" ht="16.5">
      <c r="A14" s="1"/>
      <c r="B14" s="34" t="s">
        <v>333</v>
      </c>
      <c r="C14" s="36">
        <v>36036900</v>
      </c>
      <c r="D14" s="1"/>
      <c r="E14" s="1"/>
      <c r="F14" s="1"/>
      <c r="G14" s="1"/>
      <c r="H14" s="1"/>
      <c r="I14" s="1"/>
      <c r="J14" s="1"/>
    </row>
    <row r="15" spans="1:10" ht="16.5">
      <c r="A15" s="1"/>
      <c r="B15" s="34" t="s">
        <v>355</v>
      </c>
      <c r="C15" s="36">
        <f>12345975+4000000</f>
        <v>16345975</v>
      </c>
      <c r="D15" s="1"/>
      <c r="E15" s="1"/>
      <c r="F15" s="1"/>
      <c r="G15" s="1"/>
      <c r="H15" s="1"/>
      <c r="I15" s="1"/>
      <c r="J15" s="1"/>
    </row>
    <row r="16" spans="1:10" ht="18.75">
      <c r="A16" s="1"/>
      <c r="B16" s="34" t="s">
        <v>479</v>
      </c>
      <c r="C16" s="42">
        <f>41418927+4000000</f>
        <v>45418927</v>
      </c>
      <c r="D16" s="1"/>
      <c r="E16" s="1"/>
      <c r="F16" s="1"/>
      <c r="G16" s="1"/>
      <c r="H16" s="1"/>
      <c r="I16" s="1"/>
      <c r="J16" s="1"/>
    </row>
    <row r="17" spans="1:10" ht="20.25">
      <c r="A17" s="1"/>
      <c r="B17" s="2" t="s">
        <v>24</v>
      </c>
      <c r="C17" s="65">
        <f>SUM(C7:C16)</f>
        <v>409065382</v>
      </c>
      <c r="D17" s="1"/>
      <c r="E17" s="1"/>
      <c r="F17" s="1"/>
      <c r="G17" s="1"/>
      <c r="H17" s="1"/>
      <c r="I17" s="1"/>
      <c r="J17" s="1"/>
    </row>
    <row r="18" spans="1:10" ht="20.25">
      <c r="A18" s="1"/>
      <c r="B18" s="2"/>
      <c r="C18" s="24"/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" t="s">
        <v>143</v>
      </c>
      <c r="C19" s="65"/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34" t="s">
        <v>178</v>
      </c>
      <c r="C20" s="42">
        <f>57720150-51948135</f>
        <v>5772015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 t="s">
        <v>144</v>
      </c>
      <c r="C21" s="65">
        <f>+C20</f>
        <v>5772015</v>
      </c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4"/>
      <c r="C22" s="42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" t="s">
        <v>192</v>
      </c>
      <c r="C23" s="36"/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193</v>
      </c>
      <c r="C24" s="36">
        <f>43787700-39408930</f>
        <v>4378770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242</v>
      </c>
      <c r="C25" s="36">
        <f>36224850+4000000-36602365</f>
        <v>3622485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317</v>
      </c>
      <c r="C26" s="36">
        <f>288822000+4000000</f>
        <v>292822000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220</v>
      </c>
      <c r="C27" s="36">
        <f>304434000+4000000</f>
        <v>308434000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243</v>
      </c>
      <c r="C28" s="42">
        <f>137067000+4000000</f>
        <v>141067000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43" t="s">
        <v>194</v>
      </c>
      <c r="C29" s="65">
        <f>SUM(C24:C28)</f>
        <v>750324255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43"/>
      <c r="C30" s="65"/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" t="s">
        <v>244</v>
      </c>
      <c r="C31" s="65"/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261</v>
      </c>
      <c r="C32" s="36">
        <f>288822000+4000000</f>
        <v>292822000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294</v>
      </c>
      <c r="C33" s="36">
        <f>304434000+4000000</f>
        <v>308434000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262</v>
      </c>
      <c r="C34" s="36">
        <v>36174900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274</v>
      </c>
      <c r="C35" s="36">
        <v>36174900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295</v>
      </c>
      <c r="C36" s="36">
        <f>36174900+4000000</f>
        <v>40174900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337</v>
      </c>
      <c r="C37" s="36">
        <f>36174900+4000000</f>
        <v>40174900</v>
      </c>
      <c r="D37" s="1"/>
      <c r="E37" s="1"/>
      <c r="F37" s="1"/>
      <c r="G37" s="1"/>
      <c r="H37" s="1"/>
      <c r="I37" s="1"/>
      <c r="J37" s="1"/>
    </row>
    <row r="38" spans="1:10" ht="20.100000000000001" customHeight="1">
      <c r="A38" s="30"/>
      <c r="B38" s="34" t="s">
        <v>430</v>
      </c>
      <c r="C38" s="36">
        <v>32264100</v>
      </c>
      <c r="D38" s="1"/>
      <c r="E38" s="1"/>
      <c r="F38" s="1"/>
      <c r="G38" s="1"/>
      <c r="H38" s="1"/>
      <c r="I38" s="1"/>
      <c r="J38" s="1"/>
    </row>
    <row r="39" spans="1:10" ht="20.100000000000001" customHeight="1">
      <c r="A39" s="30"/>
      <c r="B39" s="34" t="s">
        <v>431</v>
      </c>
      <c r="C39" s="36">
        <v>32264100</v>
      </c>
      <c r="D39" s="1"/>
      <c r="E39" s="1"/>
      <c r="F39" s="1"/>
      <c r="G39" s="1"/>
      <c r="H39" s="1"/>
      <c r="I39" s="1"/>
      <c r="J39" s="1"/>
    </row>
    <row r="40" spans="1:10" ht="20.100000000000001" customHeight="1">
      <c r="A40" s="30"/>
      <c r="B40" s="34" t="s">
        <v>432</v>
      </c>
      <c r="C40" s="36">
        <v>32264100</v>
      </c>
      <c r="D40" s="1"/>
      <c r="E40" s="1"/>
      <c r="F40" s="1"/>
      <c r="G40" s="1"/>
      <c r="H40" s="1"/>
      <c r="I40" s="1"/>
      <c r="J40" s="1"/>
    </row>
    <row r="41" spans="1:10" ht="20.100000000000001" customHeight="1">
      <c r="A41" s="30"/>
      <c r="B41" s="34" t="s">
        <v>330</v>
      </c>
      <c r="C41" s="36">
        <v>27375600</v>
      </c>
      <c r="D41" s="1"/>
      <c r="E41" s="1"/>
      <c r="F41" s="1"/>
      <c r="G41" s="1"/>
      <c r="H41" s="1"/>
      <c r="I41" s="1"/>
      <c r="J41" s="1"/>
    </row>
    <row r="42" spans="1:10" ht="20.100000000000001" customHeight="1">
      <c r="A42" s="30"/>
      <c r="B42" s="34" t="s">
        <v>331</v>
      </c>
      <c r="C42" s="36">
        <v>27375600</v>
      </c>
      <c r="D42" s="1"/>
      <c r="E42" s="1"/>
      <c r="F42" s="1"/>
      <c r="G42" s="1"/>
      <c r="H42" s="1"/>
      <c r="I42" s="1"/>
      <c r="J42" s="1"/>
    </row>
    <row r="43" spans="1:10" ht="20.100000000000001" customHeight="1">
      <c r="A43" s="30"/>
      <c r="B43" s="34" t="s">
        <v>332</v>
      </c>
      <c r="C43" s="36">
        <v>27375600</v>
      </c>
      <c r="D43" s="1"/>
      <c r="E43" s="1"/>
      <c r="F43" s="1"/>
      <c r="G43" s="1"/>
      <c r="H43" s="1"/>
      <c r="I43" s="1"/>
      <c r="J43" s="1"/>
    </row>
    <row r="44" spans="1:10" ht="20.100000000000001" customHeight="1">
      <c r="A44" s="30"/>
      <c r="B44" s="34" t="s">
        <v>375</v>
      </c>
      <c r="C44" s="36">
        <v>31286400</v>
      </c>
      <c r="D44" s="1"/>
      <c r="E44" s="1"/>
      <c r="F44" s="1"/>
      <c r="G44" s="1"/>
      <c r="H44" s="1"/>
      <c r="I44" s="1"/>
      <c r="J44" s="1"/>
    </row>
    <row r="45" spans="1:10" ht="20.100000000000001" customHeight="1">
      <c r="A45" s="30"/>
      <c r="B45" s="34" t="s">
        <v>374</v>
      </c>
      <c r="C45" s="36">
        <v>12058300</v>
      </c>
      <c r="D45" s="1"/>
      <c r="E45" s="1"/>
      <c r="F45" s="1"/>
      <c r="G45" s="1"/>
      <c r="H45" s="1"/>
      <c r="I45" s="1"/>
      <c r="J45" s="1"/>
    </row>
    <row r="46" spans="1:10" ht="20.100000000000001" customHeight="1">
      <c r="A46" s="30"/>
      <c r="B46" s="34" t="s">
        <v>245</v>
      </c>
      <c r="C46" s="36">
        <v>10428800</v>
      </c>
      <c r="D46" s="1"/>
      <c r="E46" s="1"/>
      <c r="F46" s="1"/>
      <c r="G46" s="1"/>
      <c r="H46" s="1"/>
      <c r="I46" s="1"/>
      <c r="J46" s="1"/>
    </row>
    <row r="47" spans="1:10" ht="20.100000000000001" customHeight="1">
      <c r="A47" s="30"/>
      <c r="B47" s="34" t="s">
        <v>290</v>
      </c>
      <c r="C47" s="36">
        <v>12058300</v>
      </c>
      <c r="D47" s="1"/>
      <c r="E47" s="1"/>
      <c r="F47" s="1"/>
      <c r="G47" s="1"/>
      <c r="H47" s="1"/>
      <c r="I47" s="1"/>
      <c r="J47" s="1"/>
    </row>
    <row r="48" spans="1:10" ht="20.100000000000001" customHeight="1">
      <c r="A48" s="30"/>
      <c r="B48" s="34" t="s">
        <v>291</v>
      </c>
      <c r="C48" s="36">
        <v>12058300</v>
      </c>
      <c r="D48" s="1"/>
      <c r="E48" s="1"/>
      <c r="F48" s="1"/>
      <c r="G48" s="1"/>
      <c r="H48" s="1"/>
      <c r="I48" s="1"/>
      <c r="J48" s="1"/>
    </row>
    <row r="49" spans="1:10" ht="20.100000000000001" customHeight="1">
      <c r="A49" s="30"/>
      <c r="B49" s="34" t="s">
        <v>296</v>
      </c>
      <c r="C49" s="36">
        <f>72349800+4000000</f>
        <v>76349800</v>
      </c>
      <c r="D49" s="1"/>
      <c r="E49" s="1"/>
      <c r="F49" s="1"/>
      <c r="G49" s="1"/>
      <c r="H49" s="1"/>
      <c r="I49" s="1"/>
      <c r="J49" s="1"/>
    </row>
    <row r="50" spans="1:10" ht="20.100000000000001" customHeight="1">
      <c r="A50" s="30"/>
      <c r="B50" s="34" t="s">
        <v>353</v>
      </c>
      <c r="C50" s="36">
        <v>29029725</v>
      </c>
      <c r="D50" s="1"/>
      <c r="E50" s="1"/>
      <c r="F50" s="1"/>
      <c r="G50" s="1"/>
      <c r="H50" s="1"/>
      <c r="I50" s="1"/>
      <c r="J50" s="1"/>
    </row>
    <row r="51" spans="1:10" ht="20.100000000000001" customHeight="1">
      <c r="A51" s="30"/>
      <c r="B51" s="34" t="s">
        <v>354</v>
      </c>
      <c r="C51" s="36">
        <v>28028700</v>
      </c>
      <c r="D51" s="1"/>
      <c r="E51" s="1"/>
      <c r="F51" s="1"/>
      <c r="G51" s="1"/>
      <c r="H51" s="1"/>
      <c r="I51" s="1"/>
      <c r="J51" s="1"/>
    </row>
    <row r="52" spans="1:10" ht="20.100000000000001" customHeight="1">
      <c r="A52" s="30"/>
      <c r="B52" s="34" t="s">
        <v>362</v>
      </c>
      <c r="C52" s="36">
        <v>74075850</v>
      </c>
      <c r="D52" s="1"/>
      <c r="E52" s="1"/>
      <c r="F52" s="1"/>
      <c r="G52" s="1"/>
      <c r="H52" s="1"/>
      <c r="I52" s="1"/>
      <c r="J52" s="1"/>
    </row>
    <row r="53" spans="1:10" ht="20.100000000000001" customHeight="1">
      <c r="A53" s="30"/>
      <c r="B53" s="34" t="s">
        <v>376</v>
      </c>
      <c r="C53" s="36">
        <v>28028700</v>
      </c>
      <c r="D53" s="1"/>
      <c r="E53" s="1"/>
      <c r="F53" s="1"/>
      <c r="G53" s="1"/>
      <c r="H53" s="1"/>
      <c r="I53" s="1"/>
      <c r="J53" s="1"/>
    </row>
    <row r="54" spans="1:10" ht="20.100000000000001" customHeight="1">
      <c r="A54" s="30"/>
      <c r="B54" s="34" t="s">
        <v>309</v>
      </c>
      <c r="C54" s="42">
        <v>12058300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43" t="s">
        <v>246</v>
      </c>
      <c r="C55" s="65">
        <f>SUM(C32:C54)</f>
        <v>1258335875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43"/>
      <c r="C56" s="65"/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" t="s">
        <v>398</v>
      </c>
      <c r="C57" s="65"/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399</v>
      </c>
      <c r="C58" s="36">
        <v>13242450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421</v>
      </c>
      <c r="C59" s="36">
        <v>5377350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400</v>
      </c>
      <c r="C60" s="36">
        <v>10865600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458</v>
      </c>
      <c r="C61" s="36">
        <v>13242450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401</v>
      </c>
      <c r="C62" s="36">
        <v>14014350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453</v>
      </c>
      <c r="C63" s="36">
        <v>12563350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454</v>
      </c>
      <c r="C64" s="36">
        <v>12563350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457</v>
      </c>
      <c r="C65" s="36">
        <v>40746000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422</v>
      </c>
      <c r="C66" s="36">
        <f>75380100+4000000</f>
        <v>79380100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423</v>
      </c>
      <c r="C67" s="36">
        <f>75380100+4000000</f>
        <v>79380100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424</v>
      </c>
      <c r="C68" s="36">
        <f>75380100+4000000</f>
        <v>79380100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425</v>
      </c>
      <c r="C69" s="36">
        <f>13013325+4000000</f>
        <v>17013325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473</v>
      </c>
      <c r="C70" s="36">
        <f>37690050+4000000</f>
        <v>41690050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455</v>
      </c>
      <c r="C71" s="36">
        <v>142611000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474</v>
      </c>
      <c r="C72" s="36">
        <v>9676575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475</v>
      </c>
      <c r="C73" s="36">
        <v>9676575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476</v>
      </c>
      <c r="C74" s="36">
        <v>11678625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402</v>
      </c>
      <c r="C75" s="36">
        <v>27375600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403</v>
      </c>
      <c r="C76" s="36">
        <v>27375600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404</v>
      </c>
      <c r="C77" s="36">
        <v>27375600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452</v>
      </c>
      <c r="C78" s="36">
        <v>27375600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405</v>
      </c>
      <c r="C79" s="36">
        <v>27375600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472</v>
      </c>
      <c r="C80" s="36">
        <v>114088800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456</v>
      </c>
      <c r="C81" s="42">
        <v>150760200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43" t="s">
        <v>406</v>
      </c>
      <c r="C82" s="65">
        <f>SUM(C58:C81)</f>
        <v>994828350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/>
      <c r="C83" s="36"/>
      <c r="D83" s="1"/>
      <c r="E83" s="1"/>
      <c r="F83" s="1"/>
      <c r="G83" s="1"/>
      <c r="H83" s="1"/>
      <c r="I83" s="1"/>
      <c r="J83" s="1"/>
    </row>
    <row r="84" spans="1:10" ht="20.100000000000001" customHeight="1">
      <c r="A84" s="30"/>
      <c r="B84" s="34"/>
      <c r="C84" s="36"/>
      <c r="D84" s="1"/>
      <c r="E84" s="1"/>
      <c r="F84" s="1"/>
      <c r="G84" s="1"/>
      <c r="H84" s="1"/>
      <c r="I84" s="1"/>
      <c r="J84" s="1"/>
    </row>
    <row r="85" spans="1:10" ht="18" customHeight="1">
      <c r="A85" s="30"/>
      <c r="B85" s="44" t="s">
        <v>36</v>
      </c>
      <c r="C85" s="66">
        <f>+C82+C55+C29+C21</f>
        <v>3009260495</v>
      </c>
      <c r="D85" s="1"/>
      <c r="E85" s="1"/>
      <c r="F85" s="1"/>
      <c r="G85" s="1"/>
      <c r="H85" s="1"/>
      <c r="I85" s="1"/>
      <c r="J85" s="1"/>
    </row>
    <row r="86" spans="1:10" ht="18" customHeight="1">
      <c r="A86" s="30"/>
      <c r="B86" s="34"/>
      <c r="C86" s="36"/>
      <c r="D86" s="1"/>
      <c r="E86" s="1"/>
      <c r="F86" s="1"/>
      <c r="G86" s="1"/>
      <c r="H86" s="1"/>
      <c r="I86" s="1"/>
      <c r="J86" s="1"/>
    </row>
    <row r="87" spans="1:10" ht="18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18" customHeight="1">
      <c r="A88" s="30"/>
      <c r="B88" s="30"/>
      <c r="C88" s="39"/>
      <c r="D88" s="1"/>
      <c r="E88" s="1"/>
      <c r="F88" s="1"/>
      <c r="G88" s="1"/>
      <c r="H88" s="1"/>
      <c r="I88" s="1"/>
      <c r="J88" s="1"/>
    </row>
    <row r="89" spans="1:10" ht="18" customHeight="1">
      <c r="A89" s="30"/>
      <c r="B89" s="30"/>
      <c r="C89" s="39"/>
      <c r="D89" s="1"/>
      <c r="E89" s="1"/>
      <c r="F89" s="1"/>
      <c r="G89" s="1"/>
      <c r="H89" s="1"/>
      <c r="I89" s="1"/>
      <c r="J89" s="1"/>
    </row>
    <row r="90" spans="1:10" ht="18" customHeight="1">
      <c r="A90" s="30"/>
      <c r="B90" s="30"/>
      <c r="C90" s="39"/>
      <c r="D90" s="1"/>
      <c r="E90" s="1"/>
      <c r="F90" s="1"/>
      <c r="G90" s="1"/>
      <c r="H90" s="1"/>
      <c r="I90" s="1"/>
      <c r="J90" s="1"/>
    </row>
    <row r="91" spans="1:10" ht="18" customHeight="1">
      <c r="A91" s="30"/>
      <c r="B91" s="30"/>
      <c r="C91" s="39"/>
      <c r="D91" s="1"/>
      <c r="E91" s="1"/>
      <c r="F91" s="1"/>
      <c r="G91" s="1"/>
      <c r="H91" s="1"/>
      <c r="I91" s="1"/>
      <c r="J91" s="1"/>
    </row>
    <row r="92" spans="1:10" ht="5.0999999999999996" customHeight="1">
      <c r="A92" s="34"/>
      <c r="B92" s="30"/>
      <c r="C92" s="33"/>
      <c r="D92" s="1"/>
      <c r="E92" s="1"/>
      <c r="F92" s="1"/>
      <c r="G92" s="1"/>
      <c r="H92" s="1"/>
      <c r="I92" s="1"/>
      <c r="J92" s="1"/>
    </row>
    <row r="93" spans="1:10" ht="18" customHeight="1">
      <c r="A93" s="30"/>
      <c r="B93" s="1"/>
      <c r="C93" s="39"/>
      <c r="D93" s="1"/>
      <c r="E93" s="1"/>
      <c r="F93" s="1"/>
      <c r="G93" s="1"/>
      <c r="H93" s="1"/>
      <c r="I93" s="1"/>
      <c r="J93" s="1"/>
    </row>
    <row r="94" spans="1:10" ht="18" customHeight="1">
      <c r="A94" s="30"/>
      <c r="B94" s="30"/>
      <c r="C94" s="39"/>
      <c r="D94" s="1"/>
      <c r="E94" s="1"/>
      <c r="F94" s="1"/>
      <c r="G94" s="1"/>
      <c r="H94" s="1"/>
      <c r="I94" s="1"/>
      <c r="J94" s="1"/>
    </row>
    <row r="95" spans="1:10" ht="5.0999999999999996" customHeight="1">
      <c r="A95" s="34"/>
      <c r="B95" s="30"/>
      <c r="C95" s="33"/>
      <c r="D95" s="1"/>
      <c r="E95" s="1"/>
      <c r="F95" s="1"/>
      <c r="G95" s="1"/>
      <c r="H95" s="1"/>
      <c r="I95" s="1"/>
      <c r="J95" s="1"/>
    </row>
    <row r="96" spans="1:10" ht="20.100000000000001" customHeight="1">
      <c r="A96" s="30"/>
      <c r="B96" s="1"/>
      <c r="C96" s="39"/>
      <c r="D96" s="1"/>
      <c r="E96" s="1"/>
      <c r="F96" s="1"/>
      <c r="G96" s="1"/>
      <c r="H96" s="1"/>
      <c r="I96" s="1"/>
      <c r="J96" s="1"/>
    </row>
    <row r="97" spans="1:10" ht="20.100000000000001" customHeight="1">
      <c r="A97" s="30"/>
      <c r="B97" s="30"/>
      <c r="C97" s="39"/>
      <c r="D97" s="1"/>
      <c r="E97" s="1"/>
      <c r="F97" s="1"/>
      <c r="G97" s="1"/>
      <c r="H97" s="1"/>
      <c r="I97" s="1"/>
      <c r="J97" s="1"/>
    </row>
    <row r="98" spans="1:10" ht="20.100000000000001" customHeight="1">
      <c r="A98" s="34"/>
      <c r="B98" s="30"/>
      <c r="C98" s="33"/>
      <c r="D98" s="1"/>
      <c r="E98" s="1"/>
      <c r="F98" s="1"/>
      <c r="G98" s="1"/>
      <c r="H98" s="1"/>
      <c r="I98" s="1"/>
      <c r="J98" s="1"/>
    </row>
    <row r="99" spans="1:10" ht="20.100000000000001" customHeight="1">
      <c r="A99" s="34"/>
      <c r="B99" s="1"/>
      <c r="C99" s="33"/>
      <c r="D99" s="1"/>
      <c r="E99" s="1"/>
      <c r="F99" s="1"/>
      <c r="G99" s="1"/>
      <c r="H99" s="1"/>
      <c r="I99" s="1"/>
      <c r="J99" s="1"/>
    </row>
    <row r="100" spans="1:10" ht="20.100000000000001" customHeight="1">
      <c r="A100" s="34"/>
      <c r="B100" s="1"/>
      <c r="C100" s="33"/>
      <c r="D100" s="1"/>
      <c r="E100" s="1"/>
      <c r="F100" s="1"/>
      <c r="G100" s="1"/>
      <c r="H100" s="1"/>
      <c r="I100" s="1"/>
      <c r="J100" s="1"/>
    </row>
    <row r="101" spans="1:10" ht="20.100000000000001" customHeight="1">
      <c r="A101" s="34"/>
      <c r="B101" s="1"/>
      <c r="C101" s="33"/>
      <c r="D101" s="1"/>
      <c r="E101" s="1"/>
      <c r="F101" s="1"/>
      <c r="G101" s="1"/>
      <c r="H101" s="1"/>
      <c r="I101" s="1"/>
      <c r="J101" s="1"/>
    </row>
    <row r="102" spans="1:10" ht="20.100000000000001" customHeight="1">
      <c r="A102" s="34"/>
      <c r="B102" s="1"/>
      <c r="C102" s="33"/>
      <c r="D102" s="1"/>
      <c r="E102" s="1"/>
      <c r="F102" s="1"/>
      <c r="G102" s="1"/>
      <c r="H102" s="1"/>
      <c r="I102" s="1"/>
      <c r="J102" s="1"/>
    </row>
    <row r="103" spans="1:10" ht="20.100000000000001" customHeight="1">
      <c r="A103" s="34"/>
      <c r="B103" s="1"/>
      <c r="C103" s="33"/>
      <c r="D103" s="1"/>
      <c r="E103" s="1"/>
      <c r="F103" s="1"/>
      <c r="G103" s="1"/>
      <c r="H103" s="1"/>
      <c r="I103" s="1"/>
      <c r="J103" s="1"/>
    </row>
    <row r="104" spans="1:10" ht="20.100000000000001" customHeight="1">
      <c r="A104" s="34"/>
      <c r="B104" s="1"/>
      <c r="C104" s="33"/>
      <c r="D104" s="1"/>
      <c r="E104" s="1"/>
      <c r="F104" s="1"/>
      <c r="G104" s="1"/>
      <c r="H104" s="1"/>
      <c r="I104" s="1"/>
      <c r="J104" s="1"/>
    </row>
    <row r="105" spans="1:10" ht="20.100000000000001" customHeight="1">
      <c r="A105" s="34"/>
      <c r="B105" s="1"/>
      <c r="C105" s="33"/>
      <c r="D105" s="1"/>
      <c r="E105" s="1"/>
      <c r="F105" s="1"/>
      <c r="G105" s="1"/>
      <c r="H105" s="1"/>
      <c r="I105" s="1"/>
      <c r="J105" s="1"/>
    </row>
    <row r="106" spans="1:10" ht="20.100000000000001" customHeight="1">
      <c r="A106" s="34"/>
      <c r="B106" s="1"/>
      <c r="C106" s="35"/>
      <c r="D106" s="1"/>
      <c r="E106" s="1"/>
      <c r="F106" s="1"/>
      <c r="G106" s="1"/>
      <c r="H106" s="1"/>
      <c r="I106" s="1"/>
      <c r="J106" s="1"/>
    </row>
    <row r="107" spans="1:10" ht="20.100000000000001" customHeight="1">
      <c r="A107" s="34"/>
      <c r="B107" s="34"/>
      <c r="C107" s="35"/>
      <c r="D107" s="1"/>
      <c r="E107" s="1"/>
      <c r="F107" s="1"/>
      <c r="G107" s="1"/>
      <c r="H107" s="1"/>
      <c r="I107" s="1"/>
      <c r="J107" s="1"/>
    </row>
    <row r="108" spans="1:10" ht="5.0999999999999996" customHeight="1">
      <c r="A108" s="34"/>
      <c r="B108" s="34"/>
      <c r="C108" s="35"/>
      <c r="D108" s="1"/>
      <c r="E108" s="1"/>
      <c r="F108" s="1"/>
      <c r="G108" s="1"/>
      <c r="H108" s="1"/>
      <c r="I108" s="1"/>
      <c r="J108" s="1"/>
    </row>
    <row r="109" spans="1:10" ht="20.100000000000001" customHeight="1">
      <c r="A109" s="34"/>
      <c r="B109" s="34"/>
      <c r="C109" s="35"/>
      <c r="D109" s="1"/>
      <c r="E109" s="1"/>
      <c r="F109" s="1"/>
      <c r="G109" s="1"/>
      <c r="H109" s="1"/>
      <c r="I109" s="1"/>
      <c r="J109" s="1"/>
    </row>
    <row r="110" spans="1:10" ht="20.100000000000001" customHeight="1">
      <c r="A110" s="34"/>
      <c r="B110" s="34"/>
      <c r="C110" s="35"/>
      <c r="D110" s="1"/>
      <c r="E110" s="1"/>
      <c r="F110" s="1"/>
      <c r="G110" s="1"/>
      <c r="H110" s="1"/>
      <c r="I110" s="1"/>
      <c r="J110" s="1"/>
    </row>
    <row r="111" spans="1:10" ht="20.100000000000001" customHeight="1">
      <c r="A111" s="34"/>
      <c r="B111" s="34"/>
      <c r="C111" s="35"/>
      <c r="D111" s="1"/>
      <c r="E111" s="1"/>
      <c r="F111" s="1"/>
      <c r="G111" s="1"/>
      <c r="H111" s="1"/>
      <c r="I111" s="1"/>
      <c r="J111" s="1"/>
    </row>
    <row r="112" spans="1:10" ht="20.100000000000001" customHeight="1">
      <c r="A112" s="34"/>
      <c r="B112" s="34"/>
      <c r="C112" s="35"/>
      <c r="D112" s="1"/>
      <c r="E112" s="1"/>
      <c r="F112" s="1"/>
      <c r="G112" s="1"/>
      <c r="H112" s="1"/>
      <c r="I112" s="1"/>
      <c r="J112" s="1"/>
    </row>
    <row r="113" spans="1:10" ht="5.0999999999999996" customHeight="1">
      <c r="A113" s="34"/>
      <c r="B113" s="34"/>
      <c r="C113" s="35"/>
      <c r="D113" s="1"/>
      <c r="E113" s="1"/>
      <c r="F113" s="1"/>
      <c r="G113" s="1"/>
      <c r="H113" s="1"/>
      <c r="I113" s="1"/>
      <c r="J113" s="1"/>
    </row>
    <row r="114" spans="1:10" ht="20.100000000000001" customHeight="1">
      <c r="A114" s="34"/>
      <c r="B114" s="34"/>
      <c r="C114" s="35"/>
      <c r="D114" s="1"/>
      <c r="E114" s="1"/>
      <c r="F114" s="1"/>
      <c r="G114" s="1"/>
      <c r="H114" s="1"/>
      <c r="I114" s="1"/>
      <c r="J114" s="1"/>
    </row>
    <row r="115" spans="1:10" ht="20.100000000000001" customHeight="1">
      <c r="A115" s="34"/>
      <c r="B115" s="34"/>
      <c r="C115" s="35"/>
      <c r="D115" s="1"/>
      <c r="E115" s="1"/>
      <c r="F115" s="1"/>
      <c r="G115" s="1"/>
      <c r="H115" s="1"/>
      <c r="I115" s="1"/>
      <c r="J115" s="1"/>
    </row>
    <row r="116" spans="1:10" ht="20.100000000000001" customHeight="1">
      <c r="A116" s="34"/>
      <c r="B116" s="34"/>
      <c r="C116" s="35"/>
      <c r="D116" s="1"/>
      <c r="E116" s="1"/>
      <c r="F116" s="1"/>
      <c r="G116" s="1"/>
      <c r="H116" s="1"/>
      <c r="I116" s="1"/>
      <c r="J116" s="1"/>
    </row>
    <row r="117" spans="1:10" ht="18" customHeight="1">
      <c r="A117" s="30"/>
      <c r="B117" s="34"/>
      <c r="C117" s="39"/>
      <c r="D117" s="1"/>
      <c r="E117" s="1"/>
      <c r="F117" s="1"/>
      <c r="G117" s="1"/>
      <c r="H117" s="1"/>
      <c r="I117" s="1"/>
      <c r="J117" s="1"/>
    </row>
    <row r="118" spans="1:10" ht="18" customHeight="1">
      <c r="A118" s="30"/>
      <c r="B118" s="30"/>
      <c r="C118" s="42"/>
      <c r="D118" s="1"/>
      <c r="E118" s="1"/>
      <c r="F118" s="1"/>
      <c r="G118" s="1"/>
      <c r="H118" s="1"/>
      <c r="I118" s="1"/>
      <c r="J118" s="1"/>
    </row>
    <row r="119" spans="1:10" ht="20.25">
      <c r="A119" s="1"/>
      <c r="B119" s="34"/>
      <c r="C119" s="41"/>
      <c r="D119" s="1"/>
      <c r="E119" s="1"/>
      <c r="F119" s="1"/>
      <c r="G119" s="1"/>
      <c r="H119" s="1"/>
      <c r="I119" s="1"/>
      <c r="J119" s="1"/>
    </row>
    <row r="120" spans="1:10" ht="18">
      <c r="A120" s="1"/>
      <c r="B120" s="27"/>
      <c r="C120" s="14"/>
      <c r="D120" s="1"/>
      <c r="E120" s="1"/>
      <c r="F120" s="1"/>
      <c r="G120" s="1"/>
      <c r="H120" s="1"/>
      <c r="I120" s="1"/>
      <c r="J120" s="1"/>
    </row>
    <row r="121" spans="1:10" ht="16.5">
      <c r="A121" s="1"/>
      <c r="B121" s="1"/>
      <c r="C121" s="14"/>
      <c r="D121" s="1"/>
      <c r="E121" s="1"/>
      <c r="F121" s="1"/>
      <c r="G121" s="1"/>
      <c r="H121" s="1"/>
      <c r="I121" s="1"/>
      <c r="J121" s="1"/>
    </row>
    <row r="122" spans="1:10" ht="18">
      <c r="A122" s="1"/>
      <c r="B122" s="3"/>
      <c r="C122" s="14"/>
      <c r="D122" s="1"/>
      <c r="E122" s="1"/>
      <c r="F122" s="1"/>
      <c r="G122" s="1"/>
      <c r="H122" s="1"/>
      <c r="I122" s="1"/>
      <c r="J122" s="1"/>
    </row>
    <row r="123" spans="1:10" ht="16.5">
      <c r="A123" s="1"/>
      <c r="B123" s="1"/>
      <c r="C123" s="14"/>
      <c r="D123" s="1"/>
      <c r="E123" s="1"/>
      <c r="F123" s="1"/>
      <c r="G123" s="1"/>
      <c r="H123" s="1"/>
      <c r="I123" s="1"/>
      <c r="J123" s="1"/>
    </row>
    <row r="124" spans="1:10" ht="16.5">
      <c r="A124" s="1"/>
      <c r="B124" s="1"/>
      <c r="C124" s="14"/>
      <c r="D124" s="1"/>
      <c r="E124" s="1"/>
      <c r="F124" s="1"/>
      <c r="G124" s="1"/>
      <c r="H124" s="1"/>
      <c r="I124" s="1"/>
      <c r="J124" s="1"/>
    </row>
    <row r="125" spans="1:10" ht="5.0999999999999996" customHeight="1">
      <c r="A125" s="1"/>
      <c r="B125" s="1"/>
      <c r="C125" s="14"/>
      <c r="D125" s="1"/>
      <c r="E125" s="1"/>
      <c r="F125" s="1"/>
      <c r="G125" s="1"/>
      <c r="H125" s="1"/>
      <c r="I125" s="1"/>
      <c r="J125" s="1"/>
    </row>
    <row r="126" spans="1:10" ht="16.5">
      <c r="A126" s="1"/>
      <c r="B126" s="1"/>
      <c r="C126" s="33"/>
      <c r="D126" s="1"/>
      <c r="E126" s="1"/>
      <c r="F126" s="1"/>
      <c r="G126" s="1"/>
      <c r="H126" s="1"/>
      <c r="I126" s="1"/>
      <c r="J126" s="1"/>
    </row>
    <row r="127" spans="1:10" ht="16.5">
      <c r="A127" s="1"/>
      <c r="B127" s="1"/>
      <c r="C127" s="33"/>
      <c r="D127" s="1"/>
      <c r="E127" s="1"/>
      <c r="F127" s="1"/>
      <c r="G127" s="1"/>
      <c r="H127" s="1"/>
      <c r="I127" s="1"/>
      <c r="J127" s="1"/>
    </row>
    <row r="128" spans="1:10" ht="16.5">
      <c r="A128" s="1"/>
      <c r="B128" s="1"/>
      <c r="C128" s="35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1"/>
      <c r="B129" s="34"/>
      <c r="C129" s="35"/>
      <c r="D129" s="1"/>
      <c r="E129" s="1"/>
      <c r="F129" s="1"/>
      <c r="G129" s="1"/>
      <c r="H129" s="1"/>
      <c r="I129" s="1"/>
      <c r="J129" s="1"/>
    </row>
    <row r="130" spans="1:10" ht="16.5">
      <c r="A130" s="1"/>
      <c r="B130" s="34"/>
      <c r="C130" s="33"/>
      <c r="D130" s="1"/>
      <c r="E130" s="1"/>
      <c r="F130" s="1"/>
      <c r="G130" s="1"/>
      <c r="H130" s="1"/>
      <c r="I130" s="1"/>
      <c r="J130" s="1"/>
    </row>
    <row r="131" spans="1:10" ht="16.5">
      <c r="A131" s="1"/>
      <c r="B131" s="1"/>
      <c r="C131" s="33"/>
      <c r="D131" s="1"/>
      <c r="E131" s="1"/>
      <c r="F131" s="1"/>
      <c r="G131" s="1"/>
      <c r="H131" s="1"/>
      <c r="I131" s="1"/>
      <c r="J131" s="1"/>
    </row>
    <row r="132" spans="1:10" ht="16.5">
      <c r="A132" s="1"/>
      <c r="B132" s="1"/>
      <c r="C132" s="33"/>
      <c r="D132" s="1"/>
      <c r="E132" s="1"/>
      <c r="F132" s="1"/>
      <c r="G132" s="1"/>
      <c r="H132" s="1"/>
      <c r="I132" s="1"/>
      <c r="J132" s="1"/>
    </row>
    <row r="133" spans="1:10" ht="16.5">
      <c r="A133" s="1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16.5">
      <c r="A134" s="1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16.5">
      <c r="A135" s="1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16.5">
      <c r="A136" s="1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16.5">
      <c r="A137" s="1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5.0999999999999996" customHeight="1">
      <c r="A138" s="1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16.5">
      <c r="A139" s="1"/>
      <c r="B139" s="1"/>
      <c r="C139" s="38"/>
      <c r="D139" s="1"/>
      <c r="E139" s="1"/>
      <c r="F139" s="1"/>
      <c r="G139" s="1"/>
      <c r="H139" s="1"/>
      <c r="I139" s="1"/>
      <c r="J139" s="1"/>
    </row>
    <row r="140" spans="1:10" ht="16.5">
      <c r="A140" s="1"/>
      <c r="B140" s="1"/>
      <c r="C140" s="38"/>
      <c r="D140" s="1"/>
      <c r="E140" s="1"/>
      <c r="F140" s="1"/>
      <c r="G140" s="1"/>
      <c r="H140" s="1"/>
      <c r="I140" s="1"/>
      <c r="J140" s="1"/>
    </row>
    <row r="141" spans="1:10" ht="16.5">
      <c r="A141" s="1"/>
      <c r="B141" s="1"/>
      <c r="C141" s="38"/>
      <c r="D141" s="1"/>
      <c r="E141" s="1"/>
      <c r="F141" s="1"/>
      <c r="G141" s="1"/>
      <c r="H141" s="1"/>
      <c r="I141" s="1"/>
      <c r="J141" s="1"/>
    </row>
    <row r="142" spans="1:10" ht="16.5">
      <c r="A142" s="1"/>
      <c r="B142" s="1"/>
      <c r="C142" s="38"/>
      <c r="D142" s="1"/>
      <c r="E142" s="1"/>
      <c r="F142" s="1"/>
      <c r="G142" s="1"/>
      <c r="H142" s="1"/>
      <c r="I142" s="1"/>
      <c r="J142" s="1"/>
    </row>
    <row r="143" spans="1:10" ht="16.5">
      <c r="A143" s="1"/>
      <c r="B143" s="1"/>
      <c r="C143" s="38"/>
      <c r="D143" s="1"/>
      <c r="E143" s="1"/>
      <c r="F143" s="1"/>
      <c r="G143" s="1"/>
      <c r="H143" s="1"/>
      <c r="I143" s="1"/>
      <c r="J143" s="1"/>
    </row>
    <row r="144" spans="1:10" ht="16.5">
      <c r="A144" s="1"/>
      <c r="B144" s="1"/>
      <c r="C144" s="38"/>
      <c r="D144" s="1"/>
      <c r="E144" s="1"/>
      <c r="F144" s="1"/>
      <c r="G144" s="1"/>
      <c r="H144" s="1"/>
      <c r="I144" s="1"/>
      <c r="J144" s="1"/>
    </row>
    <row r="145" spans="1:10" ht="16.5">
      <c r="A145" s="1"/>
      <c r="B145" s="1"/>
      <c r="C145" s="38"/>
      <c r="D145" s="1"/>
      <c r="E145" s="1"/>
      <c r="F145" s="1"/>
      <c r="G145" s="1"/>
      <c r="H145" s="1"/>
      <c r="I145" s="1"/>
      <c r="J145" s="1"/>
    </row>
    <row r="146" spans="1:10" ht="16.5">
      <c r="A146" s="1"/>
      <c r="B146" s="1"/>
      <c r="C146" s="38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1"/>
      <c r="B147" s="1"/>
      <c r="C147" s="33"/>
      <c r="D147" s="1"/>
      <c r="E147" s="1"/>
      <c r="F147" s="1"/>
      <c r="G147" s="1"/>
      <c r="H147" s="1"/>
      <c r="I147" s="1"/>
      <c r="J147" s="1"/>
    </row>
    <row r="148" spans="1:10" ht="16.5">
      <c r="A148" s="1"/>
      <c r="B148" s="1"/>
      <c r="C148" s="33"/>
      <c r="D148" s="1"/>
      <c r="E148" s="1"/>
      <c r="F148" s="1"/>
      <c r="G148" s="1"/>
      <c r="H148" s="1"/>
      <c r="I148" s="1"/>
      <c r="J148" s="1"/>
    </row>
    <row r="149" spans="1:10" ht="16.5">
      <c r="A149" s="1"/>
      <c r="B149" s="1"/>
      <c r="C149" s="35"/>
      <c r="D149" s="1"/>
      <c r="E149" s="1"/>
      <c r="F149" s="1"/>
      <c r="G149" s="1"/>
      <c r="H149" s="1"/>
      <c r="I149" s="1"/>
      <c r="J149" s="1"/>
    </row>
    <row r="150" spans="1:10" ht="16.5">
      <c r="A150" s="1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6.5">
      <c r="A151" s="1"/>
      <c r="B151" s="34"/>
      <c r="C151" s="35"/>
      <c r="D151" s="1"/>
      <c r="E151" s="1"/>
      <c r="F151" s="1"/>
      <c r="G151" s="1"/>
      <c r="H151" s="1"/>
      <c r="I151" s="1"/>
      <c r="J151" s="1"/>
    </row>
    <row r="152" spans="1:10" ht="16.5">
      <c r="A152" s="1"/>
      <c r="B152" s="34"/>
      <c r="C152" s="35"/>
      <c r="D152" s="1"/>
      <c r="E152" s="1"/>
      <c r="F152" s="1"/>
      <c r="G152" s="1"/>
      <c r="H152" s="1"/>
      <c r="I152" s="1"/>
      <c r="J152" s="1"/>
    </row>
    <row r="153" spans="1:10" ht="5.0999999999999996" customHeight="1">
      <c r="A153" s="1"/>
      <c r="B153" s="34"/>
      <c r="C153" s="35"/>
      <c r="D153" s="1"/>
      <c r="E153" s="1"/>
      <c r="F153" s="1"/>
      <c r="G153" s="1"/>
      <c r="H153" s="1"/>
      <c r="I153" s="1"/>
      <c r="J153" s="1"/>
    </row>
    <row r="154" spans="1:10" ht="20.100000000000001" customHeight="1">
      <c r="A154" s="1"/>
      <c r="B154" s="34"/>
      <c r="C154" s="35"/>
      <c r="D154" s="1"/>
      <c r="E154" s="1"/>
      <c r="F154" s="1"/>
      <c r="G154" s="1"/>
      <c r="H154" s="1"/>
      <c r="I154" s="1"/>
      <c r="J154" s="1"/>
    </row>
    <row r="155" spans="1:10" ht="20.100000000000001" customHeight="1">
      <c r="A155" s="1"/>
      <c r="B155" s="34"/>
      <c r="C155" s="35"/>
      <c r="D155" s="1"/>
      <c r="E155" s="1"/>
      <c r="F155" s="1"/>
      <c r="G155" s="1"/>
      <c r="H155" s="1"/>
      <c r="I155" s="1"/>
      <c r="J155" s="1"/>
    </row>
    <row r="156" spans="1:10" ht="20.100000000000001" customHeight="1">
      <c r="A156" s="1"/>
      <c r="B156" s="34"/>
      <c r="C156" s="35"/>
      <c r="D156" s="1"/>
      <c r="E156" s="1"/>
      <c r="F156" s="1"/>
      <c r="G156" s="1"/>
      <c r="H156" s="1"/>
      <c r="I156" s="1"/>
      <c r="J156" s="1"/>
    </row>
    <row r="157" spans="1:10" ht="20.100000000000001" customHeight="1">
      <c r="A157" s="1"/>
      <c r="B157" s="34"/>
      <c r="C157" s="35"/>
      <c r="D157" s="1"/>
      <c r="E157" s="1"/>
      <c r="F157" s="1"/>
      <c r="G157" s="1"/>
      <c r="H157" s="1"/>
      <c r="I157" s="1"/>
      <c r="J157" s="1"/>
    </row>
    <row r="158" spans="1:10" ht="20.100000000000001" customHeight="1">
      <c r="A158" s="1"/>
      <c r="B158" s="34"/>
      <c r="C158" s="35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34"/>
      <c r="C159" s="35"/>
      <c r="D159" s="1"/>
      <c r="E159" s="1"/>
      <c r="F159" s="1"/>
      <c r="G159" s="1"/>
      <c r="H159" s="1"/>
      <c r="I159" s="1"/>
      <c r="J159" s="1"/>
    </row>
    <row r="160" spans="1:10" ht="20.100000000000001" customHeight="1">
      <c r="A160" s="1"/>
      <c r="B160" s="34"/>
      <c r="C160" s="35"/>
      <c r="D160" s="1"/>
      <c r="E160" s="1"/>
      <c r="F160" s="1"/>
      <c r="G160" s="1"/>
      <c r="H160" s="1"/>
      <c r="I160" s="1"/>
      <c r="J160" s="1"/>
    </row>
    <row r="161" spans="1:10" ht="20.100000000000001" customHeight="1">
      <c r="A161" s="1"/>
      <c r="B161" s="34"/>
      <c r="C161" s="35"/>
      <c r="D161" s="1"/>
      <c r="E161" s="1"/>
      <c r="F161" s="1"/>
      <c r="G161" s="1"/>
      <c r="H161" s="1"/>
      <c r="I161" s="1"/>
      <c r="J161" s="1"/>
    </row>
    <row r="162" spans="1:10" ht="20.100000000000001" customHeight="1">
      <c r="A162" s="1"/>
      <c r="B162" s="34"/>
      <c r="C162" s="35"/>
      <c r="D162" s="1"/>
      <c r="E162" s="1"/>
      <c r="F162" s="1"/>
      <c r="G162" s="1"/>
      <c r="H162" s="1"/>
      <c r="I162" s="1"/>
      <c r="J162" s="1"/>
    </row>
    <row r="163" spans="1:10" ht="20.100000000000001" customHeight="1">
      <c r="A163" s="1"/>
      <c r="B163" s="34"/>
      <c r="C163" s="33"/>
      <c r="D163" s="1"/>
      <c r="E163" s="1"/>
      <c r="F163" s="1"/>
      <c r="G163" s="1"/>
      <c r="H163" s="1"/>
      <c r="I163" s="1"/>
      <c r="J163" s="1"/>
    </row>
    <row r="164" spans="1:10" ht="20.100000000000001" customHeight="1">
      <c r="A164" s="1"/>
      <c r="B164" s="1"/>
      <c r="C164" s="33"/>
      <c r="D164" s="1"/>
      <c r="E164" s="1"/>
      <c r="F164" s="1"/>
      <c r="G164" s="1"/>
      <c r="H164" s="1"/>
      <c r="I164" s="1"/>
      <c r="J164" s="1"/>
    </row>
    <row r="165" spans="1:10" ht="20.100000000000001" customHeight="1">
      <c r="A165" s="1"/>
      <c r="B165" s="1"/>
      <c r="C165" s="35"/>
      <c r="D165" s="1"/>
      <c r="E165" s="1"/>
      <c r="F165" s="1"/>
      <c r="G165" s="1"/>
      <c r="H165" s="1"/>
      <c r="I165" s="1"/>
      <c r="J165" s="1"/>
    </row>
    <row r="166" spans="1:10" ht="20.100000000000001" customHeight="1">
      <c r="A166" s="1"/>
      <c r="B166" s="34"/>
      <c r="C166" s="35"/>
      <c r="D166" s="1"/>
      <c r="E166" s="1"/>
      <c r="F166" s="1"/>
      <c r="G166" s="1"/>
      <c r="H166" s="1"/>
      <c r="I166" s="1"/>
      <c r="J166" s="1"/>
    </row>
    <row r="167" spans="1:10" ht="20.100000000000001" customHeight="1">
      <c r="A167" s="1"/>
      <c r="B167" s="34"/>
      <c r="C167" s="35"/>
      <c r="D167" s="1"/>
      <c r="E167" s="1"/>
      <c r="F167" s="1"/>
      <c r="G167" s="1"/>
      <c r="H167" s="1"/>
      <c r="I167" s="1"/>
      <c r="J167" s="1"/>
    </row>
    <row r="168" spans="1:10" ht="18.75">
      <c r="A168" s="1"/>
      <c r="B168" s="34"/>
      <c r="C168" s="32"/>
      <c r="D168" s="1"/>
      <c r="E168" s="1"/>
      <c r="F168" s="1"/>
      <c r="G168" s="1"/>
      <c r="H168" s="1"/>
      <c r="I168" s="1"/>
      <c r="J168" s="1"/>
    </row>
    <row r="169" spans="1:10" ht="20.25">
      <c r="A169" s="1"/>
      <c r="B169" s="1"/>
      <c r="C169" s="37"/>
      <c r="D169" s="1"/>
      <c r="E169" s="1"/>
      <c r="F169" s="1"/>
      <c r="G169" s="1"/>
      <c r="H169" s="1"/>
      <c r="I169" s="1"/>
      <c r="J169" s="1"/>
    </row>
    <row r="170" spans="1:10" ht="18">
      <c r="A170" s="1"/>
      <c r="B170" s="2"/>
      <c r="C170" s="1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ht="16.5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ht="16.5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ht="16.5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ht="16.5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ht="16.5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ht="16.5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ht="16.5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ht="16.5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ht="16.5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ht="16.5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ht="16.5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ht="16.5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ht="16.5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ht="16.5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ht="16.5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ht="16.5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ht="16.5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ht="16.5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ht="16.5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ht="16.5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2:2" ht="16.5">
      <c r="B657" s="1"/>
    </row>
  </sheetData>
  <pageMargins left="0.15748031496062992" right="0.19685039370078741" top="0.11811023622047245" bottom="0.59055118110236227" header="0.11811023622047245" footer="0.59055118110236227"/>
  <pageSetup paperSize="5" scale="58" orientation="portrait" horizontalDpi="12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33"/>
  <sheetViews>
    <sheetView topLeftCell="A21" workbookViewId="0">
      <selection activeCell="D28" sqref="D28"/>
    </sheetView>
  </sheetViews>
  <sheetFormatPr defaultRowHeight="15"/>
  <cols>
    <col min="2" max="2" width="43.4257812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90</v>
      </c>
      <c r="C6" s="59" t="s">
        <v>466</v>
      </c>
      <c r="D6" s="59">
        <v>3</v>
      </c>
      <c r="E6" s="1"/>
      <c r="F6" s="1"/>
      <c r="G6" s="1"/>
      <c r="H6" s="1"/>
      <c r="I6" s="1"/>
    </row>
    <row r="7" spans="1:9" ht="20.100000000000001" customHeight="1">
      <c r="A7" s="59">
        <f t="shared" ref="A7:A15" si="0">+A6+1</f>
        <v>2</v>
      </c>
      <c r="B7" s="58" t="s">
        <v>469</v>
      </c>
      <c r="C7" s="59" t="s">
        <v>470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58" t="s">
        <v>338</v>
      </c>
      <c r="C8" s="59" t="s">
        <v>388</v>
      </c>
      <c r="D8" s="59"/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338</v>
      </c>
      <c r="C9" s="59" t="s">
        <v>390</v>
      </c>
      <c r="D9" s="59"/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341</v>
      </c>
      <c r="C10" s="59" t="s">
        <v>392</v>
      </c>
      <c r="D10" s="59"/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31</v>
      </c>
      <c r="C11" s="59" t="s">
        <v>145</v>
      </c>
      <c r="D11" s="59"/>
      <c r="E11" s="1"/>
      <c r="F11" s="1"/>
      <c r="G11" s="1"/>
      <c r="H11" s="1"/>
      <c r="I11" s="1"/>
    </row>
    <row r="12" spans="1:9" ht="20.100000000000001" customHeight="1">
      <c r="A12" s="59">
        <f t="shared" si="0"/>
        <v>7</v>
      </c>
      <c r="B12" s="58" t="s">
        <v>37</v>
      </c>
      <c r="C12" s="59" t="s">
        <v>396</v>
      </c>
      <c r="D12" s="59"/>
      <c r="E12" s="1"/>
      <c r="F12" s="1"/>
      <c r="G12" s="1"/>
      <c r="H12" s="1"/>
      <c r="I12" s="1"/>
    </row>
    <row r="13" spans="1:9" ht="20.100000000000001" customHeight="1">
      <c r="A13" s="59">
        <f t="shared" si="0"/>
        <v>8</v>
      </c>
      <c r="B13" s="58" t="s">
        <v>345</v>
      </c>
      <c r="C13" s="59" t="s">
        <v>409</v>
      </c>
      <c r="D13" s="59"/>
      <c r="E13" s="1"/>
      <c r="F13" s="1"/>
      <c r="G13" s="1"/>
      <c r="H13" s="1"/>
      <c r="I13" s="1"/>
    </row>
    <row r="14" spans="1:9" ht="20.100000000000001" customHeight="1">
      <c r="A14" s="59">
        <f>+A13+1</f>
        <v>9</v>
      </c>
      <c r="B14" s="58" t="s">
        <v>426</v>
      </c>
      <c r="C14" s="59" t="s">
        <v>412</v>
      </c>
      <c r="D14" s="59"/>
      <c r="E14" s="1"/>
      <c r="F14" s="1"/>
      <c r="G14" s="1"/>
      <c r="H14" s="1"/>
      <c r="I14" s="1"/>
    </row>
    <row r="15" spans="1:9" ht="20.100000000000001" customHeight="1">
      <c r="A15" s="59">
        <f t="shared" si="0"/>
        <v>10</v>
      </c>
      <c r="B15" s="58" t="s">
        <v>426</v>
      </c>
      <c r="C15" s="59" t="s">
        <v>415</v>
      </c>
      <c r="D15" s="59"/>
      <c r="E15" s="1"/>
      <c r="F15" s="1"/>
      <c r="G15" s="1"/>
      <c r="H15" s="1"/>
      <c r="I15" s="1"/>
    </row>
    <row r="16" spans="1:9" ht="20.100000000000001" customHeight="1">
      <c r="A16" s="59">
        <f t="shared" ref="A16:A22" si="1">+A15+1</f>
        <v>11</v>
      </c>
      <c r="B16" s="58" t="s">
        <v>426</v>
      </c>
      <c r="C16" s="59" t="s">
        <v>417</v>
      </c>
      <c r="D16" s="59"/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280</v>
      </c>
      <c r="C17" s="59" t="s">
        <v>419</v>
      </c>
      <c r="D17" s="59"/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88</v>
      </c>
      <c r="C18" s="59" t="s">
        <v>282</v>
      </c>
      <c r="D18" s="59"/>
      <c r="E18" s="1"/>
      <c r="F18" s="1"/>
      <c r="G18" s="1"/>
      <c r="H18" s="1"/>
      <c r="I18" s="1"/>
    </row>
    <row r="19" spans="1:9" ht="20.100000000000001" customHeight="1">
      <c r="A19" s="59">
        <f t="shared" si="1"/>
        <v>14</v>
      </c>
      <c r="B19" s="58" t="s">
        <v>30</v>
      </c>
      <c r="C19" s="59" t="s">
        <v>436</v>
      </c>
      <c r="D19" s="59"/>
      <c r="E19" s="1"/>
      <c r="F19" s="1"/>
      <c r="G19" s="1"/>
      <c r="H19" s="1"/>
      <c r="I19" s="1"/>
    </row>
    <row r="20" spans="1:9" ht="20.100000000000001" customHeight="1">
      <c r="A20" s="59">
        <f t="shared" si="1"/>
        <v>15</v>
      </c>
      <c r="B20" s="58" t="s">
        <v>439</v>
      </c>
      <c r="C20" s="59" t="s">
        <v>440</v>
      </c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si="1"/>
        <v>16</v>
      </c>
      <c r="B21" s="58" t="s">
        <v>44</v>
      </c>
      <c r="C21" s="59" t="s">
        <v>444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1"/>
        <v>17</v>
      </c>
      <c r="B22" s="58" t="s">
        <v>25</v>
      </c>
      <c r="C22" s="59" t="s">
        <v>33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ref="A23:A28" si="2">+A22+1</f>
        <v>18</v>
      </c>
      <c r="B23" s="58" t="s">
        <v>25</v>
      </c>
      <c r="C23" s="59" t="s">
        <v>34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si="2"/>
        <v>19</v>
      </c>
      <c r="B24" s="58" t="s">
        <v>338</v>
      </c>
      <c r="C24" s="59" t="s">
        <v>450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2"/>
        <v>20</v>
      </c>
      <c r="B25" s="58" t="s">
        <v>44</v>
      </c>
      <c r="C25" s="59" t="s">
        <v>460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2"/>
        <v>21</v>
      </c>
      <c r="B26" s="58" t="s">
        <v>44</v>
      </c>
      <c r="C26" s="59" t="s">
        <v>462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2"/>
        <v>22</v>
      </c>
      <c r="B27" s="58" t="s">
        <v>44</v>
      </c>
      <c r="C27" s="59" t="s">
        <v>464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2"/>
        <v>23</v>
      </c>
      <c r="B28" s="58" t="s">
        <v>90</v>
      </c>
      <c r="C28" s="59" t="s">
        <v>466</v>
      </c>
      <c r="D28" s="59"/>
      <c r="E28" s="1"/>
      <c r="F28" s="1"/>
      <c r="G28" s="1"/>
      <c r="H28" s="1"/>
      <c r="I28" s="1"/>
    </row>
    <row r="29" spans="1:9" ht="20.100000000000001" customHeight="1">
      <c r="A29" s="59"/>
      <c r="B29" s="58"/>
      <c r="C29" s="59"/>
      <c r="D29" s="59"/>
      <c r="E29" s="1"/>
      <c r="F29" s="1"/>
      <c r="G29" s="1"/>
      <c r="H29" s="1"/>
      <c r="I29" s="1"/>
    </row>
    <row r="30" spans="1:9" ht="20.100000000000001" customHeight="1">
      <c r="A30" s="60"/>
      <c r="B30" s="6"/>
      <c r="C30" s="60"/>
      <c r="D30" s="60"/>
      <c r="E30" s="1"/>
      <c r="F30" s="1"/>
      <c r="G30" s="1"/>
      <c r="H30" s="1"/>
      <c r="I30" s="1"/>
    </row>
    <row r="31" spans="1:9" ht="20.100000000000001" customHeight="1" thickBot="1">
      <c r="A31" s="75" t="s">
        <v>28</v>
      </c>
      <c r="B31" s="76"/>
      <c r="C31" s="77"/>
      <c r="D31" s="61">
        <f>SUM(D6:D30)</f>
        <v>4</v>
      </c>
      <c r="E31" s="1"/>
      <c r="F31" s="1"/>
      <c r="G31" s="1"/>
      <c r="H31" s="1"/>
      <c r="I31" s="1"/>
    </row>
    <row r="32" spans="1:9" ht="20.100000000000001" customHeight="1" thickTop="1">
      <c r="A32" s="57"/>
      <c r="B32" s="1"/>
      <c r="C32" s="57"/>
      <c r="D32" s="57"/>
      <c r="E32" s="1"/>
      <c r="F32" s="1"/>
      <c r="G32" s="1"/>
      <c r="H32" s="1"/>
      <c r="I32" s="1"/>
    </row>
    <row r="33" spans="1:9" ht="20.100000000000001" customHeight="1">
      <c r="A33" s="1"/>
      <c r="B33" s="1"/>
      <c r="C33" s="57"/>
      <c r="D33" s="57">
        <f>50-D31</f>
        <v>46</v>
      </c>
      <c r="E33" s="1"/>
      <c r="F33" s="1"/>
      <c r="G33" s="1"/>
      <c r="H33" s="1"/>
      <c r="I33" s="1"/>
    </row>
    <row r="34" spans="1:9" ht="20.100000000000001" customHeight="1">
      <c r="A34" s="1"/>
      <c r="B34" s="1"/>
      <c r="C34" s="57"/>
      <c r="D34" s="57"/>
      <c r="E34" s="1"/>
      <c r="F34" s="1"/>
      <c r="G34" s="1"/>
      <c r="H34" s="1"/>
      <c r="I34" s="1"/>
    </row>
    <row r="35" spans="1:9" ht="20.100000000000001" customHeight="1">
      <c r="A35" s="1"/>
      <c r="B35" s="1"/>
      <c r="C35" s="57"/>
      <c r="D35" s="57"/>
      <c r="E35" s="1"/>
      <c r="F35" s="1"/>
      <c r="G35" s="1"/>
      <c r="H35" s="1"/>
      <c r="I35" s="1"/>
    </row>
    <row r="36" spans="1:9" ht="20.100000000000001" customHeight="1">
      <c r="A36" s="1"/>
      <c r="B36" s="1"/>
      <c r="C36" s="57"/>
      <c r="D36" s="57"/>
      <c r="E36" s="1"/>
      <c r="F36" s="1"/>
      <c r="G36" s="1"/>
      <c r="H36" s="1"/>
      <c r="I36" s="1"/>
    </row>
    <row r="37" spans="1:9" ht="20.100000000000001" customHeight="1">
      <c r="A37" s="1"/>
      <c r="B37" s="1"/>
      <c r="C37" s="57"/>
      <c r="D37" s="57"/>
      <c r="E37" s="1"/>
      <c r="F37" s="1"/>
      <c r="G37" s="1"/>
      <c r="H37" s="1"/>
      <c r="I37" s="1"/>
    </row>
    <row r="38" spans="1:9" ht="20.100000000000001" customHeight="1">
      <c r="A38" s="1"/>
      <c r="B38" s="1"/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/>
      <c r="C39" s="57"/>
      <c r="D39" s="57"/>
      <c r="E39" s="1"/>
      <c r="F39" s="1"/>
      <c r="G39" s="1"/>
      <c r="H39" s="1"/>
      <c r="I39" s="1"/>
    </row>
    <row r="40" spans="1:9" ht="20.100000000000001" customHeight="1">
      <c r="A40" s="1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 t="s">
        <v>29</v>
      </c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</sheetData>
  <mergeCells count="1">
    <mergeCell ref="A31:C31"/>
  </mergeCells>
  <pageMargins left="1.04" right="0.70866141732283472" top="0.15748031496062992" bottom="0.15748031496062992" header="0.15748031496062992" footer="0.15748031496062992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List Piutang</vt:lpstr>
      <vt:lpstr>List PPh </vt:lpstr>
      <vt:lpstr>Rincian1</vt:lpstr>
      <vt:lpstr>Meterai</vt:lpstr>
      <vt:lpstr>'List Piutang'!Print_Area</vt:lpstr>
      <vt:lpstr>'List PPh '!Print_Area</vt:lpstr>
      <vt:lpstr>Meterai!Print_Area</vt:lpstr>
      <vt:lpstr>Rincian1!Print_Area</vt:lpstr>
      <vt:lpstr>'List Piutang'!Print_Titles</vt:lpstr>
      <vt:lpstr>'List PPh '!Print_Titles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2016-12-09T04:51:50Z</cp:lastPrinted>
  <dcterms:created xsi:type="dcterms:W3CDTF">2011-08-09T03:18:05Z</dcterms:created>
  <dcterms:modified xsi:type="dcterms:W3CDTF">2016-12-09T04:54:28Z</dcterms:modified>
</cp:coreProperties>
</file>