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Piutang'!$A$7:$P$62</definedName>
    <definedName name="_xlnm.Print_Area" localSheetId="1">'List PPh '!$A$99:$E$139</definedName>
    <definedName name="_xlnm.Print_Area" localSheetId="4">Meterai!$A$1:$D$33</definedName>
    <definedName name="_xlnm.Print_Area" localSheetId="2">Rincian!$A$6:$L$79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G18" i="8"/>
  <c r="G16"/>
  <c r="G14"/>
  <c r="A70"/>
  <c r="A68"/>
  <c r="A45"/>
  <c r="O61" i="2"/>
  <c r="N61"/>
  <c r="M61"/>
  <c r="L61"/>
  <c r="K61"/>
  <c r="J61"/>
  <c r="I61"/>
  <c r="H61"/>
  <c r="G61"/>
  <c r="A34"/>
  <c r="A17"/>
  <c r="N13"/>
  <c r="N12"/>
  <c r="N11"/>
  <c r="N10"/>
  <c r="N9"/>
  <c r="A29" i="7"/>
  <c r="A28"/>
  <c r="L72" i="8"/>
  <c r="L71"/>
  <c r="K54" i="2"/>
  <c r="L54"/>
  <c r="K53"/>
  <c r="L53"/>
  <c r="A27" i="7"/>
  <c r="A26"/>
  <c r="A25"/>
  <c r="L54" i="8"/>
  <c r="L53"/>
  <c r="L63"/>
  <c r="K52" i="2"/>
  <c r="L52"/>
  <c r="K51"/>
  <c r="L51"/>
  <c r="K50"/>
  <c r="L50"/>
  <c r="L56" i="8"/>
  <c r="L59"/>
  <c r="K49" i="2"/>
  <c r="L49"/>
  <c r="K48"/>
  <c r="L48"/>
  <c r="L66" i="8"/>
  <c r="L67"/>
  <c r="L70"/>
  <c r="K47" i="2"/>
  <c r="L47"/>
  <c r="K46"/>
  <c r="L46"/>
  <c r="K45"/>
  <c r="L45"/>
  <c r="L58" i="8"/>
  <c r="L65"/>
  <c r="L62"/>
  <c r="L64"/>
  <c r="L69"/>
  <c r="K44" i="2"/>
  <c r="L44"/>
  <c r="K43"/>
  <c r="L43"/>
  <c r="K42"/>
  <c r="L42"/>
  <c r="K41"/>
  <c r="L41"/>
  <c r="K40"/>
  <c r="L40"/>
  <c r="K76" i="8"/>
  <c r="J76"/>
  <c r="I76"/>
  <c r="H76"/>
  <c r="G76"/>
  <c r="F76"/>
  <c r="L61"/>
  <c r="L60"/>
  <c r="L57"/>
  <c r="L55"/>
  <c r="L68"/>
  <c r="L52"/>
  <c r="L51"/>
  <c r="L50"/>
  <c r="L49"/>
  <c r="A50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9" s="1"/>
  <c r="A71" s="1"/>
  <c r="A72" s="1"/>
  <c r="K46"/>
  <c r="I46"/>
  <c r="H46"/>
  <c r="G46"/>
  <c r="F46"/>
  <c r="J43"/>
  <c r="L43" s="1"/>
  <c r="J25"/>
  <c r="J11"/>
  <c r="N58" i="2"/>
  <c r="J58"/>
  <c r="I58"/>
  <c r="H58"/>
  <c r="G58"/>
  <c r="K39"/>
  <c r="L39"/>
  <c r="K38"/>
  <c r="L38"/>
  <c r="K37"/>
  <c r="L37"/>
  <c r="K36"/>
  <c r="L36"/>
  <c r="K35"/>
  <c r="L35"/>
  <c r="L34"/>
  <c r="K34"/>
  <c r="L33"/>
  <c r="K33"/>
  <c r="A33"/>
  <c r="A35" s="1"/>
  <c r="A36" s="1"/>
  <c r="A37" s="1"/>
  <c r="A38" s="1"/>
  <c r="A39" s="1"/>
  <c r="A40" s="1"/>
  <c r="L32"/>
  <c r="K32"/>
  <c r="N30"/>
  <c r="J30"/>
  <c r="I30"/>
  <c r="H30"/>
  <c r="G30"/>
  <c r="L34" i="8"/>
  <c r="L33"/>
  <c r="L32"/>
  <c r="L31"/>
  <c r="L30"/>
  <c r="K29" i="2"/>
  <c r="L29"/>
  <c r="K28"/>
  <c r="L28"/>
  <c r="K27"/>
  <c r="L27"/>
  <c r="K26"/>
  <c r="L26"/>
  <c r="K25"/>
  <c r="L25"/>
  <c r="L45" i="8"/>
  <c r="K24" i="2"/>
  <c r="L24"/>
  <c r="K23"/>
  <c r="L23"/>
  <c r="K22"/>
  <c r="L22"/>
  <c r="L29" i="8"/>
  <c r="L44"/>
  <c r="K21" i="2"/>
  <c r="L21"/>
  <c r="L42" i="8"/>
  <c r="L41"/>
  <c r="K20" i="2"/>
  <c r="L20"/>
  <c r="K19"/>
  <c r="L19"/>
  <c r="L40" i="8"/>
  <c r="L39"/>
  <c r="L38"/>
  <c r="L37"/>
  <c r="L36"/>
  <c r="L35"/>
  <c r="L28"/>
  <c r="K18" i="2"/>
  <c r="L18"/>
  <c r="K17"/>
  <c r="L17"/>
  <c r="K16"/>
  <c r="L16"/>
  <c r="I18" i="8"/>
  <c r="L18" s="1"/>
  <c r="I17"/>
  <c r="L17" s="1"/>
  <c r="I16"/>
  <c r="L16" s="1"/>
  <c r="I15"/>
  <c r="L15" s="1"/>
  <c r="I14"/>
  <c r="L14" s="1"/>
  <c r="I11"/>
  <c r="N14" i="2"/>
  <c r="J14"/>
  <c r="I14"/>
  <c r="H14"/>
  <c r="G14"/>
  <c r="L22" i="8"/>
  <c r="L21"/>
  <c r="L20"/>
  <c r="L19"/>
  <c r="K13" i="2"/>
  <c r="L13"/>
  <c r="L23" i="8"/>
  <c r="K12" i="2"/>
  <c r="L12"/>
  <c r="K11"/>
  <c r="L11"/>
  <c r="K10"/>
  <c r="L10"/>
  <c r="K9"/>
  <c r="L9"/>
  <c r="K25" i="8"/>
  <c r="H10"/>
  <c r="L10" s="1"/>
  <c r="H25"/>
  <c r="G25"/>
  <c r="F25"/>
  <c r="K11"/>
  <c r="G11"/>
  <c r="F11"/>
  <c r="L30" i="2" l="1"/>
  <c r="L58"/>
  <c r="M33"/>
  <c r="O33" s="1"/>
  <c r="M34"/>
  <c r="O34" s="1"/>
  <c r="M37"/>
  <c r="O37" s="1"/>
  <c r="M52"/>
  <c r="O52" s="1"/>
  <c r="M53"/>
  <c r="O53" s="1"/>
  <c r="M54"/>
  <c r="O54" s="1"/>
  <c r="G78" i="8"/>
  <c r="F78"/>
  <c r="A41" i="2"/>
  <c r="A42" s="1"/>
  <c r="A43" s="1"/>
  <c r="A44" s="1"/>
  <c r="A45" s="1"/>
  <c r="A46" s="1"/>
  <c r="M49"/>
  <c r="O49" s="1"/>
  <c r="M51"/>
  <c r="O51" s="1"/>
  <c r="M48"/>
  <c r="O48" s="1"/>
  <c r="M50"/>
  <c r="O50" s="1"/>
  <c r="K78" i="8"/>
  <c r="L46"/>
  <c r="M47" i="2"/>
  <c r="O47" s="1"/>
  <c r="M45"/>
  <c r="O45" s="1"/>
  <c r="K30"/>
  <c r="M41"/>
  <c r="O41" s="1"/>
  <c r="M42"/>
  <c r="O42" s="1"/>
  <c r="M44"/>
  <c r="O44" s="1"/>
  <c r="M46"/>
  <c r="O46" s="1"/>
  <c r="M43"/>
  <c r="O43" s="1"/>
  <c r="L76" i="8"/>
  <c r="M32" i="2"/>
  <c r="M35"/>
  <c r="O35" s="1"/>
  <c r="M36"/>
  <c r="O36" s="1"/>
  <c r="M38"/>
  <c r="O38" s="1"/>
  <c r="M39"/>
  <c r="O39" s="1"/>
  <c r="K58"/>
  <c r="M40"/>
  <c r="O40" s="1"/>
  <c r="J46" i="8"/>
  <c r="J78" s="1"/>
  <c r="A29"/>
  <c r="A30" s="1"/>
  <c r="A31" s="1"/>
  <c r="A32" s="1"/>
  <c r="A33" s="1"/>
  <c r="A34" s="1"/>
  <c r="A35" s="1"/>
  <c r="A36" s="1"/>
  <c r="M22" i="2"/>
  <c r="O22" s="1"/>
  <c r="M23"/>
  <c r="O23" s="1"/>
  <c r="M24"/>
  <c r="O24" s="1"/>
  <c r="M25"/>
  <c r="O25" s="1"/>
  <c r="M27"/>
  <c r="O27" s="1"/>
  <c r="M29"/>
  <c r="O29" s="1"/>
  <c r="M26"/>
  <c r="O26" s="1"/>
  <c r="M28"/>
  <c r="O28" s="1"/>
  <c r="M21"/>
  <c r="O21" s="1"/>
  <c r="M20"/>
  <c r="O20" s="1"/>
  <c r="M19"/>
  <c r="O19" s="1"/>
  <c r="K14"/>
  <c r="M17"/>
  <c r="O17" s="1"/>
  <c r="M18"/>
  <c r="O18" s="1"/>
  <c r="I25" i="8"/>
  <c r="I78" s="1"/>
  <c r="L14" i="2"/>
  <c r="M10"/>
  <c r="O10" s="1"/>
  <c r="M16"/>
  <c r="O16" s="1"/>
  <c r="A15" i="8"/>
  <c r="A16" s="1"/>
  <c r="A17" s="1"/>
  <c r="A18" s="1"/>
  <c r="A19" s="1"/>
  <c r="A20" s="1"/>
  <c r="A21" s="1"/>
  <c r="A22" s="1"/>
  <c r="A23" s="1"/>
  <c r="M12" i="2"/>
  <c r="O12" s="1"/>
  <c r="M13"/>
  <c r="O13" s="1"/>
  <c r="M9"/>
  <c r="O9" s="1"/>
  <c r="M11"/>
  <c r="O11" s="1"/>
  <c r="L25" i="8"/>
  <c r="H11"/>
  <c r="H78" s="1"/>
  <c r="A47" i="2" l="1"/>
  <c r="A48" s="1"/>
  <c r="A49" s="1"/>
  <c r="A50" s="1"/>
  <c r="A51" s="1"/>
  <c r="A52" s="1"/>
  <c r="A53" s="1"/>
  <c r="A54" s="1"/>
  <c r="A37" i="8"/>
  <c r="A38" s="1"/>
  <c r="A39" s="1"/>
  <c r="A40" s="1"/>
  <c r="A41" s="1"/>
  <c r="A42" s="1"/>
  <c r="A43" s="1"/>
  <c r="O32" i="2"/>
  <c r="O58" s="1"/>
  <c r="M58"/>
  <c r="O30"/>
  <c r="M30"/>
  <c r="A18"/>
  <c r="A19" s="1"/>
  <c r="M14"/>
  <c r="O14"/>
  <c r="A44" i="8" l="1"/>
  <c r="L9"/>
  <c r="A20" i="2" l="1"/>
  <c r="A21" s="1"/>
  <c r="L11" i="8"/>
  <c r="L78" s="1"/>
  <c r="A10" i="2" l="1"/>
  <c r="A11" s="1"/>
  <c r="A12" s="1"/>
  <c r="A13" s="1"/>
  <c r="A22" l="1"/>
  <c r="A23" s="1"/>
  <c r="A24" s="1"/>
  <c r="A25" s="1"/>
  <c r="A26" s="1"/>
  <c r="A27" s="1"/>
  <c r="A28" s="1"/>
  <c r="A29" s="1"/>
  <c r="A10" i="8"/>
  <c r="A37" i="3" l="1"/>
  <c r="A61" s="1"/>
  <c r="A72" l="1"/>
  <c r="A79" s="1"/>
  <c r="A84" s="1"/>
  <c r="A88" s="1"/>
  <c r="A95" l="1"/>
  <c r="A99" s="1"/>
  <c r="A102" s="1"/>
  <c r="A112" s="1"/>
  <c r="A117" s="1"/>
  <c r="A122" s="1"/>
  <c r="A125" s="1"/>
  <c r="A128" s="1"/>
  <c r="A131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33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35" l="1"/>
</calcChain>
</file>

<file path=xl/sharedStrings.xml><?xml version="1.0" encoding="utf-8"?>
<sst xmlns="http://schemas.openxmlformats.org/spreadsheetml/2006/main" count="802" uniqueCount="512">
  <si>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</si>
  <si>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</si>
  <si>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</si>
  <si>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</si>
  <si>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</si>
  <si>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</si>
  <si>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</si>
  <si>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</si>
  <si>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</si>
  <si>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</si>
  <si>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</si>
  <si>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</si>
  <si>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</si>
  <si>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</si>
  <si>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</si>
  <si>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</si>
  <si>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</si>
  <si>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</si>
  <si>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</si>
  <si>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</si>
  <si>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</si>
  <si>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</si>
  <si>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</si>
  <si>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</si>
  <si>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</si>
  <si>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</si>
  <si>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</si>
  <si>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</si>
  <si>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</si>
  <si>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</si>
  <si>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</si>
  <si>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</si>
  <si>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</si>
  <si>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</si>
  <si>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</si>
  <si>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</si>
  <si>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Penerimaan Piutang minggu ini :</t>
  </si>
  <si>
    <t>PT. Cilegon Fabricators</t>
  </si>
  <si>
    <t>PT. Inti Karya Persada Teknik</t>
  </si>
  <si>
    <t>PT. Nippon Shokubai Indonesia</t>
  </si>
  <si>
    <t>PT. Berlian Amal Perkasa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</si>
  <si>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</si>
  <si>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</si>
  <si>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</si>
  <si>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</si>
  <si>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</si>
  <si>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</si>
  <si>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</si>
  <si>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</si>
  <si>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</si>
  <si>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</si>
  <si>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</si>
  <si>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</si>
  <si>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</si>
  <si>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</si>
  <si>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</si>
  <si>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</si>
  <si>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</si>
  <si>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</si>
  <si>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* Donald R Schlanker (Blok E9-31) Periode 10 Nov s/d 9 Des'16</t>
  </si>
  <si>
    <t>* PT. Wasa Mitra Engineering (Blok E9-16) Periode 20 Nov'16 s/d 19 Feb'17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</si>
  <si>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</si>
  <si>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</si>
  <si>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</si>
  <si>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</si>
  <si>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</si>
  <si>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</si>
  <si>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</si>
  <si>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</si>
  <si>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</si>
  <si>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</si>
  <si>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</si>
  <si>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</si>
  <si>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</si>
  <si>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</si>
  <si>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</si>
  <si>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</si>
  <si>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</si>
  <si>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</si>
  <si>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</si>
  <si>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</si>
  <si>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</si>
  <si>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</si>
  <si>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</si>
  <si>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</si>
  <si>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</si>
  <si>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</si>
  <si>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</si>
  <si>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</si>
  <si>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</si>
  <si>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</si>
  <si>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</si>
  <si>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</si>
  <si>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</si>
  <si>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</si>
  <si>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</si>
  <si>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</si>
  <si>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</si>
  <si>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</si>
  <si>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</si>
  <si>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</si>
  <si>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</si>
  <si>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</si>
  <si>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</si>
  <si>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</si>
  <si>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</si>
  <si>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</si>
  <si>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</si>
  <si>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</si>
  <si>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</si>
  <si>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</si>
  <si>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</si>
  <si>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</si>
  <si>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</si>
  <si>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</si>
  <si>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</si>
  <si>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</si>
  <si>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</si>
  <si>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</si>
  <si>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</si>
  <si>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</si>
  <si>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</si>
  <si>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</si>
  <si>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</si>
  <si>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</si>
  <si>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</si>
  <si>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</si>
  <si>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</si>
  <si>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USD</t>
  </si>
  <si>
    <t>RUPIAH</t>
  </si>
  <si>
    <t>09 Feb'17</t>
  </si>
  <si>
    <t>019/HS/R/II/2017</t>
  </si>
  <si>
    <t>PT. Hitachi Asia Indonesia</t>
  </si>
  <si>
    <t>033/HS/R/II/2017</t>
  </si>
  <si>
    <t>20 Feb'17</t>
  </si>
  <si>
    <t>PT. Krakatau Posco</t>
  </si>
  <si>
    <t>TAHUN : 2017</t>
  </si>
  <si>
    <t>002/HS/R/IV/2017</t>
  </si>
  <si>
    <t>E6-5</t>
  </si>
  <si>
    <t>(Byr Tgl 31 Mar'17)</t>
  </si>
  <si>
    <t>03 Apr'17</t>
  </si>
  <si>
    <t>(Byr Tgl 6 Juni'17)</t>
  </si>
  <si>
    <t>040/HS/R/VI/2017</t>
  </si>
  <si>
    <t>059/HS/R/VI/2017</t>
  </si>
  <si>
    <t>Potongan</t>
  </si>
  <si>
    <t>PPH 10%</t>
  </si>
  <si>
    <t>044/HS/R/VII/2017</t>
  </si>
  <si>
    <t>045/HS/R/VII/2017</t>
  </si>
  <si>
    <t>(Byr Tgl 2 Agt'17)</t>
  </si>
  <si>
    <t>12 Jun'17</t>
  </si>
  <si>
    <t>30 Jun'17</t>
  </si>
  <si>
    <t>E5-5</t>
  </si>
  <si>
    <t>(Byr Tgl 11 Sept'17)</t>
  </si>
  <si>
    <t>24 Jul'17</t>
  </si>
  <si>
    <t>02 Okt'17</t>
  </si>
  <si>
    <t>007/HS/R/X/2017</t>
  </si>
  <si>
    <t>E11-15</t>
  </si>
  <si>
    <t>013/HS/R/X/2017</t>
  </si>
  <si>
    <t>PT. Sankyu Indonesia International</t>
  </si>
  <si>
    <t>(Byr Tgl 30 Okt'17)</t>
  </si>
  <si>
    <t>(Byr Tgl 3 Nov'17)</t>
  </si>
  <si>
    <t xml:space="preserve">09 Okt'17 </t>
  </si>
  <si>
    <t>E2-14</t>
  </si>
  <si>
    <t>E14-14</t>
  </si>
  <si>
    <t>E14-19</t>
  </si>
  <si>
    <t>Kim Bang Jeen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</si>
  <si>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</si>
  <si>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 Nov'17</t>
  </si>
  <si>
    <t>027/HS/R/XI/2017</t>
  </si>
  <si>
    <t>028/HS/R/XI/2017</t>
  </si>
  <si>
    <t>27 Nov'17</t>
  </si>
  <si>
    <t>035/HS/R/XI/2017</t>
  </si>
  <si>
    <t>28 Nov'17</t>
  </si>
  <si>
    <t>036/HS/R/XI/2017</t>
  </si>
  <si>
    <t>037/HS/R/XI/2017</t>
  </si>
  <si>
    <t>038/HS/R/XI/2017</t>
  </si>
  <si>
    <t>039/HS/R/XI/2017</t>
  </si>
  <si>
    <t>DESEMBER 2017</t>
  </si>
  <si>
    <t>04 Des'17</t>
  </si>
  <si>
    <t>001/HS/R/XII/2017</t>
  </si>
  <si>
    <t>002/HS/R/XII/2017</t>
  </si>
  <si>
    <t>DES'17</t>
  </si>
  <si>
    <t>Sub Total Desember 2017</t>
  </si>
  <si>
    <t>005/HS/R/XII/2017</t>
  </si>
  <si>
    <t>05 Des'17</t>
  </si>
  <si>
    <t>010/HS/R/XII/2017</t>
  </si>
  <si>
    <t>011/HS/R/XII/2017</t>
  </si>
  <si>
    <t>012/HS/R/XII/2017</t>
  </si>
  <si>
    <t>013/HS/R/XII/2017</t>
  </si>
  <si>
    <t>06 Des'17</t>
  </si>
  <si>
    <t>014/HS/R/XII/2017</t>
  </si>
  <si>
    <t>E10-3</t>
  </si>
  <si>
    <t>Periode 06 Des'17 s/d 05 Des'18</t>
  </si>
  <si>
    <t>018/HS/R/XII/2017</t>
  </si>
  <si>
    <t>11 Des'17</t>
  </si>
  <si>
    <t>019/HS/R/XII/2017</t>
  </si>
  <si>
    <t>021/HS/R/XII/2017</t>
  </si>
  <si>
    <t>Donald R Schlanker</t>
  </si>
  <si>
    <t>E9-31</t>
  </si>
  <si>
    <t>15 Des'17</t>
  </si>
  <si>
    <t>030/HS/R/XII/2017</t>
  </si>
  <si>
    <t>(Byr Tgl 15 Des'17)</t>
  </si>
  <si>
    <t>033/HS/R/XII/2017</t>
  </si>
  <si>
    <t>20 Des'17</t>
  </si>
  <si>
    <t>034/HS/R/XII/2017</t>
  </si>
  <si>
    <t>Muldoon Kellen James</t>
  </si>
  <si>
    <t>E16-11</t>
  </si>
  <si>
    <t>JANUARI 2018</t>
  </si>
  <si>
    <t>02 Jan'18</t>
  </si>
  <si>
    <t>001/HS/R/I/2018</t>
  </si>
  <si>
    <t>002/HS/R/I/2018</t>
  </si>
  <si>
    <t>004/HS/R/I/2018</t>
  </si>
  <si>
    <t>006/HS/R/I/2018</t>
  </si>
  <si>
    <t>Sub Total Januari'18</t>
  </si>
  <si>
    <t>28 Des'17</t>
  </si>
  <si>
    <t>JAN'18</t>
  </si>
  <si>
    <t>Sub Total Januari 2018</t>
  </si>
  <si>
    <t>(Byr Tgl 28 Des'17)</t>
  </si>
  <si>
    <t xml:space="preserve">28 Nov'17 </t>
  </si>
  <si>
    <t xml:space="preserve">11 Des'17 </t>
  </si>
  <si>
    <t>044/HS/R/XII/2017</t>
  </si>
  <si>
    <t>E12-12</t>
  </si>
  <si>
    <t>Periode 22 Des'17 s/d 21 Des'18</t>
  </si>
  <si>
    <t>007/HS/R/I/2018</t>
  </si>
  <si>
    <t>010/HS/R/I/2018</t>
  </si>
  <si>
    <t>012/HS/R/I/2018</t>
  </si>
  <si>
    <t>013/HS/R/I/2018</t>
  </si>
  <si>
    <t>014/HS/R/I/2018</t>
  </si>
  <si>
    <t>016/HS/R/I/2018</t>
  </si>
  <si>
    <t>(Byr Tgl 9 Jan'18)</t>
  </si>
  <si>
    <t>IKPT</t>
  </si>
  <si>
    <t>E14-18</t>
  </si>
  <si>
    <t>E14-17</t>
  </si>
  <si>
    <t>E12-6</t>
  </si>
  <si>
    <t>E9-21</t>
  </si>
  <si>
    <t>15 Jan'18</t>
  </si>
  <si>
    <t>024/HS/R/I/2018</t>
  </si>
  <si>
    <t>14 Jan s/d 13 Jul'18</t>
  </si>
  <si>
    <t>025/HS/R/I/2018</t>
  </si>
  <si>
    <t>026/HS/R/I/2018</t>
  </si>
  <si>
    <t>14 Jan s/d 13 Mar'18</t>
  </si>
  <si>
    <t>027/HS/R/I/2018</t>
  </si>
  <si>
    <t>Periode 14 Jan s/d 13 Mar'18</t>
  </si>
  <si>
    <t>Periode 14 Jan s/d 13 Jul'18</t>
  </si>
  <si>
    <t>028/HS/R/I/2018</t>
  </si>
  <si>
    <t>E4-12</t>
  </si>
  <si>
    <t>032/HS/R/I/2018</t>
  </si>
  <si>
    <t>Periode 10 Jan'18 s/d 9 Jan'19</t>
  </si>
  <si>
    <t>22 Jan'18</t>
  </si>
  <si>
    <t>033/HS/R/I/2018</t>
  </si>
  <si>
    <t>E8-2</t>
  </si>
  <si>
    <t>21 Jan s/d 20 Apr'18</t>
  </si>
  <si>
    <t>035/HS/R/I/2018</t>
  </si>
  <si>
    <t>Periode 21 Jan s/d 20 Apr'18</t>
  </si>
  <si>
    <t>037/HS/R/I/2018</t>
  </si>
  <si>
    <t>PT. Seamless Pipe Indonesia Jaya</t>
  </si>
  <si>
    <t>25 Jan'18</t>
  </si>
  <si>
    <t>039/HS/R/I/2018</t>
  </si>
  <si>
    <t>(Byr Tgl. 15 Jan'18)</t>
  </si>
  <si>
    <t xml:space="preserve">05 Des'17 </t>
  </si>
  <si>
    <t>(Byr Tgl 10 Jan'18)</t>
  </si>
  <si>
    <t>(Byr Tgl 19 Jan'18)</t>
  </si>
  <si>
    <t>8 Des'17</t>
  </si>
  <si>
    <t>(Byr Tgl 15 Jan'18)</t>
  </si>
  <si>
    <t>(Byr Tgl 18 Jan'18)</t>
  </si>
  <si>
    <t>(Byr Tgl 17 Jan'18)</t>
  </si>
  <si>
    <t>040/HS/R/I/2018</t>
  </si>
  <si>
    <t>E11-8</t>
  </si>
  <si>
    <t>Periode 22 Jan s/d 21 Apr'18</t>
  </si>
  <si>
    <t>TAHUN : 2017-2018</t>
  </si>
  <si>
    <t>29 Jan'18</t>
  </si>
  <si>
    <t>044/HS/R/I/2018</t>
  </si>
  <si>
    <t>Penta Legno Joint Operation</t>
  </si>
  <si>
    <t>046/HS/R/I/2018</t>
  </si>
  <si>
    <t>E3-6</t>
  </si>
  <si>
    <t>Periode 28 Jan s/d 27 Feb'18</t>
  </si>
  <si>
    <t>E10-6</t>
  </si>
  <si>
    <t>E10-9</t>
  </si>
  <si>
    <t>31 Jan'18</t>
  </si>
  <si>
    <t>047/HS/R/I/2018</t>
  </si>
  <si>
    <t>048/HS/R/I/2018</t>
  </si>
  <si>
    <t>Periode 31 Jan s/d 30 Apr'18</t>
  </si>
  <si>
    <t>Periode 30 Jan s/d 28 Feb'18</t>
  </si>
  <si>
    <t>(Byr Tgl 30 Jan'18)</t>
  </si>
  <si>
    <t>(Byr Tgl 24 Jan'18)</t>
  </si>
  <si>
    <t xml:space="preserve">08 Jan'18 </t>
  </si>
  <si>
    <t>049/HS/R/I/2018</t>
  </si>
  <si>
    <t>FEBRUARI 2018</t>
  </si>
  <si>
    <t>01 Feb'18</t>
  </si>
  <si>
    <t>001/HS/R/II/2018</t>
  </si>
  <si>
    <t>01 Feb s/d 30 Apr'18</t>
  </si>
  <si>
    <t>002/HS/R/II/2018</t>
  </si>
  <si>
    <t>003/HS/R/II/2018</t>
  </si>
  <si>
    <t>004/HS/R/II/2018</t>
  </si>
  <si>
    <t>005/HS/R/II/2018</t>
  </si>
  <si>
    <t>006/HS/R/II/2018</t>
  </si>
  <si>
    <t>02 Feb'18</t>
  </si>
  <si>
    <t>Sub Total Februari'18</t>
  </si>
  <si>
    <t>FEB'18</t>
  </si>
  <si>
    <t>Periode 01 Feb s/d 28 Feb'18</t>
  </si>
  <si>
    <t>Periode 01 Feb s/d 30 Apr'18</t>
  </si>
  <si>
    <t>Periode 03 Feb s/d 02 Mar'18</t>
  </si>
  <si>
    <t>Periode 02 Feb s/d 01 Mar'18</t>
  </si>
  <si>
    <t>Sub Total Februari 2018</t>
  </si>
  <si>
    <t>NSI</t>
  </si>
  <si>
    <t>011/HS/R/II/2018</t>
  </si>
  <si>
    <t>E4-9</t>
  </si>
  <si>
    <t>012/HS/R/II/2018</t>
  </si>
  <si>
    <t>E12-8</t>
  </si>
  <si>
    <t>013/HS/R/II/2018</t>
  </si>
  <si>
    <t>014/HS/R/II/2018</t>
  </si>
  <si>
    <t>E4-10</t>
  </si>
  <si>
    <t>05 Feb'18</t>
  </si>
  <si>
    <t>015/HS/R/II/2018</t>
  </si>
  <si>
    <t>04 Feb s/d 03 Mar'18</t>
  </si>
  <si>
    <t>06 Feb'18</t>
  </si>
  <si>
    <t>017/HS/R/II/2018</t>
  </si>
  <si>
    <t>06 Feb s/d 05 Mar'18</t>
  </si>
  <si>
    <t>09 Feb'18</t>
  </si>
  <si>
    <t>019/HS/R/II/2018</t>
  </si>
  <si>
    <t>E2-8</t>
  </si>
  <si>
    <t>Periode 09 Feb s/d 08 Mei'18</t>
  </si>
  <si>
    <t>Periode 06 Feb s/d 05 Mar'18</t>
  </si>
  <si>
    <t>Periode 04 Feb s/d 03 Mar'18</t>
  </si>
  <si>
    <t>( Byr Tgl. 1 Feb'18)</t>
  </si>
  <si>
    <t xml:space="preserve">04 Des'17 </t>
  </si>
  <si>
    <t>PT. Jaya Hanchang</t>
  </si>
  <si>
    <t>(Byr Tgl 2 Feb'18)</t>
  </si>
  <si>
    <t xml:space="preserve">18 Des'17 </t>
  </si>
  <si>
    <t>( Byr Tgl. 5 Feb'18)</t>
  </si>
  <si>
    <t xml:space="preserve">02 Jan'18 </t>
  </si>
  <si>
    <t xml:space="preserve">11 Jan'18 </t>
  </si>
  <si>
    <t>(Byr Tgl 1 Feb'18)</t>
  </si>
  <si>
    <t>( Byr Tgl 7 Feb'18)</t>
  </si>
  <si>
    <t xml:space="preserve">25 Jan'18 </t>
  </si>
  <si>
    <t>020/HS/R/II/2018</t>
  </si>
  <si>
    <t>PT. Bina Kuat Terang</t>
  </si>
  <si>
    <t>E6-11</t>
  </si>
  <si>
    <t>(Byr Tgl 13 Feb'18)</t>
  </si>
  <si>
    <t>(Byr Tgl. 13 Feb'18)</t>
  </si>
  <si>
    <t xml:space="preserve">05 Jan'18 </t>
  </si>
  <si>
    <t>(Byr Tgl. 9 Feb'18)</t>
  </si>
  <si>
    <t xml:space="preserve">29 Jan'18 </t>
  </si>
  <si>
    <t>15 Feb'18</t>
  </si>
  <si>
    <t>027/HS/R/II/2018</t>
  </si>
  <si>
    <t>E14-5</t>
  </si>
  <si>
    <t>15 Feb s/d 14 Mar'18</t>
  </si>
  <si>
    <t>19 Feb'18</t>
  </si>
  <si>
    <t>028/HS/R/II/2018</t>
  </si>
  <si>
    <t>E11-12A</t>
  </si>
  <si>
    <t>19 Feb s/d 18 Apr'18</t>
  </si>
  <si>
    <t>Periode 19 Feb s/d 18 Apr'18</t>
  </si>
  <si>
    <t>Periode 15 Feb s/d 14 Mar'18</t>
  </si>
  <si>
    <t>20 Feb'18</t>
  </si>
  <si>
    <t>032/HS/R/II/2018</t>
  </si>
  <si>
    <t>20 Feb s/d 19 Mar'18</t>
  </si>
  <si>
    <t>033/HS/R/II/2018</t>
  </si>
  <si>
    <t xml:space="preserve">Muldoon Kellen James </t>
  </si>
  <si>
    <t>Periode 20 Feb s/d 19 Mar'18</t>
  </si>
  <si>
    <t>E14-12A</t>
  </si>
  <si>
    <t>Periode 22 Feb s/d 21 Mei'18</t>
  </si>
  <si>
    <t>22 Feb'18</t>
  </si>
  <si>
    <t>035/HS/R/II/2018</t>
  </si>
  <si>
    <t>22 Feb s/d 21 Mei'18</t>
  </si>
  <si>
    <t>(Byr Tgl 20 Feb'18)</t>
  </si>
  <si>
    <t>23 Feb'18</t>
  </si>
  <si>
    <t>040/HS/R/II/2018</t>
  </si>
  <si>
    <t>E14-16</t>
  </si>
  <si>
    <t>22 Feb s/d 21 Agt'18</t>
  </si>
  <si>
    <t>041/HS/R/II/2018</t>
  </si>
  <si>
    <t>Shinta Angelikha Effrata (BEC Specialist)</t>
  </si>
  <si>
    <t>E9-30B</t>
  </si>
  <si>
    <t>22 Feb s/d 21 Mar'18</t>
  </si>
  <si>
    <t>043/HS/R/II/2018</t>
  </si>
  <si>
    <t>Shinta Angelikha Effrata</t>
  </si>
  <si>
    <t>Periode 22 Feb s/d 21 Mar'18</t>
  </si>
  <si>
    <t>Periode 22 Feb s/d 21 Agt'18</t>
  </si>
  <si>
    <t>27 Feb'18</t>
  </si>
  <si>
    <t>044/HS/R/II/2018</t>
  </si>
  <si>
    <t>E8-4</t>
  </si>
  <si>
    <t>27 Feb s/d 26 Jun'18</t>
  </si>
  <si>
    <t>045/HS/R/II/2018</t>
  </si>
  <si>
    <t>E8-5</t>
  </si>
  <si>
    <t>27 Feb s/d 26 Mei'18</t>
  </si>
  <si>
    <t>046/HS/R/II/2018</t>
  </si>
  <si>
    <t>E14-7</t>
  </si>
  <si>
    <t>28 Feb'18</t>
  </si>
  <si>
    <t>047/HS/R/II/2018</t>
  </si>
  <si>
    <t>E6-16</t>
  </si>
  <si>
    <t>28 Feb s/d 27 Mei'18</t>
  </si>
  <si>
    <t>048/HS/R/II/2018</t>
  </si>
  <si>
    <t>E12-14</t>
  </si>
  <si>
    <t>Periode 28 Feb s/d 27 Mei'18</t>
  </si>
  <si>
    <t>Periode 27 Feb s/d 26 Mei'18</t>
  </si>
  <si>
    <t>Periode 27 Feb s/d 26 Jun'18</t>
  </si>
  <si>
    <t>(Byr Tgl. 22 Feb'18)</t>
  </si>
  <si>
    <t xml:space="preserve">04 Jan'18 </t>
  </si>
  <si>
    <t xml:space="preserve">23 Feb'18 </t>
  </si>
  <si>
    <t>MARET 2018</t>
  </si>
  <si>
    <t>01 Mar'18</t>
  </si>
  <si>
    <t>001/HS/R/III/2018</t>
  </si>
  <si>
    <t>E5-7</t>
  </si>
  <si>
    <t>01 Mar s/d 31 Mei'18</t>
  </si>
  <si>
    <t>002/HS/R/III/2018</t>
  </si>
  <si>
    <t>E10-4</t>
  </si>
  <si>
    <t>003/HS/R/III/2018</t>
  </si>
  <si>
    <t>E6-6</t>
  </si>
  <si>
    <t>01 Mar s/d 31 Mar'18</t>
  </si>
  <si>
    <t>004/HS/R/III/2018</t>
  </si>
  <si>
    <t>005/HS/R/III/2018</t>
  </si>
  <si>
    <t>Lee Sang Yul</t>
  </si>
  <si>
    <t>E12-2</t>
  </si>
  <si>
    <t>01 Mar'18 s/d 28 Feb'19</t>
  </si>
  <si>
    <t>006/HS/R/III/2018</t>
  </si>
  <si>
    <t>007/HS/R/III/2018</t>
  </si>
  <si>
    <t>01 Mar s/d 15 Mar'18</t>
  </si>
  <si>
    <t>008/HS/R/III/2018</t>
  </si>
  <si>
    <t>E15-3</t>
  </si>
  <si>
    <t>009/HS/R/III/2018</t>
  </si>
  <si>
    <t>03 Mar s/d 02 Apr'18</t>
  </si>
  <si>
    <t>E9-4</t>
  </si>
  <si>
    <t>E9-19</t>
  </si>
  <si>
    <t>E9-6</t>
  </si>
  <si>
    <t>Sub Total Maret'18</t>
  </si>
  <si>
    <t>MAR'18</t>
  </si>
  <si>
    <t>Periode 03 Mar s/d 02 Apr'18</t>
  </si>
  <si>
    <t>Periode 01 Mar s/d 15 Mar'18</t>
  </si>
  <si>
    <t>Periode 01 Mar s/d 31 Mar'18</t>
  </si>
  <si>
    <t>Periode 01 Mar'18 s/d 28 Feb'19</t>
  </si>
  <si>
    <t>Periode 01 Mar s/d 31 Mei'18</t>
  </si>
  <si>
    <t>Sub Total Maret 2018</t>
  </si>
  <si>
    <t>Hotwork Int. Inc.</t>
  </si>
  <si>
    <t>Monika Aureleia The</t>
  </si>
  <si>
    <t>Kantin</t>
  </si>
  <si>
    <t>E9-33</t>
  </si>
  <si>
    <t>E2-9</t>
  </si>
  <si>
    <t>E16A-9</t>
  </si>
  <si>
    <t>05 Mar'18</t>
  </si>
  <si>
    <t>014/HS/R/III/2018</t>
  </si>
  <si>
    <t>04 Mar s/d 03 Apr'18</t>
  </si>
  <si>
    <t>015/HS/R/III/2018</t>
  </si>
  <si>
    <t>05 Mar s/d 04 Jun'18</t>
  </si>
  <si>
    <t>06 Mar'18</t>
  </si>
  <si>
    <t>016/HS/R/III/2018</t>
  </si>
  <si>
    <t>06 Mar s/d 05 Jun'18</t>
  </si>
  <si>
    <t>017/HS/R/III/2018</t>
  </si>
  <si>
    <t>06 Mar s/d 05 Apr'18</t>
  </si>
  <si>
    <t>07 Mar'18</t>
  </si>
  <si>
    <t>018/HS/R/III/2018</t>
  </si>
  <si>
    <t>07 Mar s/d 06 Apr'18</t>
  </si>
  <si>
    <t>Periode 07 Mar s/d 06 Apr'18</t>
  </si>
  <si>
    <t>Periode 06 Mar s/d 05 Apr'18</t>
  </si>
  <si>
    <t>Periode 06 Mar sd 05 Jun'18</t>
  </si>
  <si>
    <t>Periode 05 Mar s/d 04 Jun'18</t>
  </si>
  <si>
    <t>Periode 04 Mar s/d 03 Apr'18</t>
  </si>
  <si>
    <t>019/HS/R/III/2018</t>
  </si>
  <si>
    <t>E2-18</t>
  </si>
  <si>
    <t>07 Mar'18 s/d 06 Mar'19</t>
  </si>
  <si>
    <t>09 Mar'18</t>
  </si>
  <si>
    <t>020/HS/R/III/2018</t>
  </si>
  <si>
    <t>10 Mar'18 s/d 09 Mar'19</t>
  </si>
  <si>
    <t>EP2C Energy Singapore PTE Ltd</t>
  </si>
  <si>
    <t>E4-6</t>
  </si>
  <si>
    <t>10 Mar s/d 09 Apr'18</t>
  </si>
  <si>
    <t>022/HS/R/III/2018</t>
  </si>
  <si>
    <t>Periode 10 Mar s/d 09 Apr'18</t>
  </si>
  <si>
    <t>Periode 10 Mar'18 s/d 09 Mar'19</t>
  </si>
  <si>
    <t>Periode 07 Mar'18 s/d 06 Mar'19</t>
  </si>
  <si>
    <t>( Byr Tgl 7 Mar'18)</t>
  </si>
  <si>
    <t>(Byr Tgl 6 Mar'18)</t>
  </si>
  <si>
    <t xml:space="preserve">17 Jan'18 </t>
  </si>
  <si>
    <t>(Byr Tgl. 6 Mar'18)</t>
  </si>
  <si>
    <t xml:space="preserve">22 Jan'18 </t>
  </si>
  <si>
    <t>( Byr Tgl. 2 Mar'18)</t>
  </si>
  <si>
    <t xml:space="preserve">01 Feb'18 </t>
  </si>
  <si>
    <t xml:space="preserve">12 Feb'18 </t>
  </si>
  <si>
    <t xml:space="preserve">20 Feb'18 </t>
  </si>
  <si>
    <t>(Byr Tgl 28 Feb'18)</t>
  </si>
  <si>
    <t>E12-1</t>
  </si>
  <si>
    <t>12 Mar'18</t>
  </si>
  <si>
    <t>023/HS/R/III/2018</t>
  </si>
  <si>
    <t>11 Mar s/d 10 Apr'18</t>
  </si>
  <si>
    <t>024/HS/R/III/2018</t>
  </si>
  <si>
    <t>12 Mar s/d 11 Apr'18</t>
  </si>
  <si>
    <t>Periode 11 Mar s/d 10 Apr'18</t>
  </si>
  <si>
    <t>Periode 12 Mar s/d 11 Apr'18</t>
  </si>
  <si>
    <t>14 Mar'18</t>
  </si>
  <si>
    <t>026/HS/R/III/2018</t>
  </si>
  <si>
    <t>14 Mar s/d 13 Apr'18</t>
  </si>
  <si>
    <t>027/HS/R/III/2018</t>
  </si>
  <si>
    <t>14 Mar s/d 31 Mar'18</t>
  </si>
  <si>
    <t>15 Mar'18</t>
  </si>
  <si>
    <t>028/HS/R/III/2018</t>
  </si>
  <si>
    <t>E12-12A</t>
  </si>
  <si>
    <t>15 Mar s/d 30 Apr'18</t>
  </si>
  <si>
    <t>Periode 15 Mar s/d 30 Apr'18</t>
  </si>
  <si>
    <t>Periode 14 Mar s/d 31 Mar'18</t>
  </si>
  <si>
    <t>Periode 14 Mar s/d 13 Apr'18</t>
  </si>
  <si>
    <t>14/3</t>
  </si>
  <si>
    <t>16 Mar'18</t>
  </si>
  <si>
    <t>029/HS/R/III/2018</t>
  </si>
  <si>
    <t>16 Mar s/d 15 Apr'18</t>
  </si>
  <si>
    <t>030/HS/R/III/2018</t>
  </si>
  <si>
    <t>Periode 16 Mar s/d 15 Apr'18</t>
  </si>
  <si>
    <t>Update : 23 Maret 2018</t>
  </si>
  <si>
    <t>16/3</t>
  </si>
  <si>
    <t>15/3</t>
  </si>
  <si>
    <t>(Byr Tgl. 16 Mar'18)</t>
  </si>
  <si>
    <t>037/HS/R/XII/2017</t>
  </si>
  <si>
    <t>(Byr Tgl 15 Mar'18)</t>
  </si>
  <si>
    <t>(Byr Tgl 16 Mar'18)</t>
  </si>
  <si>
    <t>(Byr Tgl 14 Mar'18)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</si>
</sst>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164" fontId="8" fillId="0" borderId="12" xfId="1" applyNumberFormat="1" applyFont="1" applyBorder="1"/>
    <xf numFmtId="41" fontId="0" fillId="0" borderId="0" xfId="1" applyFont="1"/>
    <xf numFmtId="41" fontId="27" fillId="0" borderId="5" xfId="1" applyFont="1" applyBorder="1" applyAlignment="1">
      <alignment horizontal="center"/>
    </xf>
    <xf numFmtId="41" fontId="27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41" fontId="0" fillId="0" borderId="6" xfId="1" applyFont="1" applyBorder="1"/>
    <xf numFmtId="41" fontId="25" fillId="0" borderId="4" xfId="1" applyFont="1" applyBorder="1"/>
    <xf numFmtId="164" fontId="25" fillId="0" borderId="4" xfId="1" applyNumberFormat="1" applyFont="1" applyBorder="1"/>
    <xf numFmtId="41" fontId="8" fillId="0" borderId="6" xfId="1" applyFont="1" applyBorder="1"/>
    <xf numFmtId="41" fontId="8" fillId="0" borderId="9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4"/>
  <sheetViews>
    <sheetView topLeftCell="E46" workbookViewId="0">
      <selection activeCell="P13" sqref="P13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21.28515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136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2" t="s">
        <v>9</v>
      </c>
      <c r="H5" s="103"/>
      <c r="I5" s="103"/>
      <c r="J5" s="103"/>
      <c r="K5" s="103"/>
      <c r="L5" s="104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5" t="s">
        <v>207</v>
      </c>
      <c r="C8" s="106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235</v>
      </c>
      <c r="C9" s="11" t="s">
        <v>236</v>
      </c>
      <c r="D9" s="46" t="s">
        <v>41</v>
      </c>
      <c r="E9" s="45" t="s">
        <v>234</v>
      </c>
      <c r="F9" s="45" t="s">
        <v>237</v>
      </c>
      <c r="G9" s="23">
        <v>67032900</v>
      </c>
      <c r="H9" s="31">
        <v>0</v>
      </c>
      <c r="I9" s="31">
        <v>4000000</v>
      </c>
      <c r="J9" s="31">
        <v>0</v>
      </c>
      <c r="K9" s="31">
        <f t="shared" ref="K9:K13" si="0">+G9*10%</f>
        <v>6703290</v>
      </c>
      <c r="L9" s="31">
        <f t="shared" ref="L9:L13" si="1">-G9*10%</f>
        <v>-6703290</v>
      </c>
      <c r="M9" s="23">
        <f t="shared" ref="M9:M13" si="2">SUM(G9:L9)</f>
        <v>71032900</v>
      </c>
      <c r="N9" s="31">
        <f>71032900-4000000</f>
        <v>67032900</v>
      </c>
      <c r="O9" s="23">
        <f t="shared" ref="O9:O13" si="3">+M9-N9</f>
        <v>4000000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:A12" si="4">+A9+1</f>
        <v>2</v>
      </c>
      <c r="B10" s="11" t="s">
        <v>235</v>
      </c>
      <c r="C10" s="11" t="s">
        <v>238</v>
      </c>
      <c r="D10" s="46" t="s">
        <v>41</v>
      </c>
      <c r="E10" s="45" t="s">
        <v>233</v>
      </c>
      <c r="F10" s="45" t="s">
        <v>237</v>
      </c>
      <c r="G10" s="23">
        <v>67032900</v>
      </c>
      <c r="H10" s="31">
        <v>0</v>
      </c>
      <c r="I10" s="31">
        <v>4000000</v>
      </c>
      <c r="J10" s="31">
        <v>0</v>
      </c>
      <c r="K10" s="31">
        <f t="shared" si="0"/>
        <v>6703290</v>
      </c>
      <c r="L10" s="31">
        <f t="shared" si="1"/>
        <v>-6703290</v>
      </c>
      <c r="M10" s="23">
        <f t="shared" si="2"/>
        <v>71032900</v>
      </c>
      <c r="N10" s="31">
        <f>71032900-4000000</f>
        <v>67032900</v>
      </c>
      <c r="O10" s="23">
        <f t="shared" si="3"/>
        <v>4000000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si="4"/>
        <v>3</v>
      </c>
      <c r="B11" s="11" t="s">
        <v>235</v>
      </c>
      <c r="C11" s="11" t="s">
        <v>239</v>
      </c>
      <c r="D11" s="46" t="s">
        <v>41</v>
      </c>
      <c r="E11" s="45" t="s">
        <v>232</v>
      </c>
      <c r="F11" s="45" t="s">
        <v>240</v>
      </c>
      <c r="G11" s="23">
        <v>25052700</v>
      </c>
      <c r="H11" s="31">
        <v>0</v>
      </c>
      <c r="I11" s="31">
        <v>4000000</v>
      </c>
      <c r="J11" s="31">
        <v>0</v>
      </c>
      <c r="K11" s="31">
        <f t="shared" si="0"/>
        <v>2505270</v>
      </c>
      <c r="L11" s="31">
        <f t="shared" si="1"/>
        <v>-2505270</v>
      </c>
      <c r="M11" s="23">
        <f t="shared" si="2"/>
        <v>29052700</v>
      </c>
      <c r="N11" s="31">
        <f>29052700-4000000</f>
        <v>25052700</v>
      </c>
      <c r="O11" s="23">
        <f t="shared" si="3"/>
        <v>4000000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 t="shared" si="4"/>
        <v>4</v>
      </c>
      <c r="B12" s="11" t="s">
        <v>235</v>
      </c>
      <c r="C12" s="11" t="s">
        <v>241</v>
      </c>
      <c r="D12" s="46" t="s">
        <v>41</v>
      </c>
      <c r="E12" s="45" t="s">
        <v>231</v>
      </c>
      <c r="F12" s="45" t="s">
        <v>240</v>
      </c>
      <c r="G12" s="23">
        <v>25052700</v>
      </c>
      <c r="H12" s="31">
        <v>0</v>
      </c>
      <c r="I12" s="31">
        <v>4000000</v>
      </c>
      <c r="J12" s="31">
        <v>0</v>
      </c>
      <c r="K12" s="31">
        <f t="shared" si="0"/>
        <v>2505270</v>
      </c>
      <c r="L12" s="31">
        <f t="shared" si="1"/>
        <v>-2505270</v>
      </c>
      <c r="M12" s="23">
        <f t="shared" si="2"/>
        <v>29052700</v>
      </c>
      <c r="N12" s="31">
        <f>29052700-4000000</f>
        <v>25052700</v>
      </c>
      <c r="O12" s="23">
        <f t="shared" si="3"/>
        <v>4000000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7.25" thickBot="1">
      <c r="A13" s="11">
        <f>+A12+1</f>
        <v>5</v>
      </c>
      <c r="B13" s="11" t="s">
        <v>248</v>
      </c>
      <c r="C13" s="11" t="s">
        <v>249</v>
      </c>
      <c r="D13" s="46" t="s">
        <v>41</v>
      </c>
      <c r="E13" s="45" t="s">
        <v>250</v>
      </c>
      <c r="F13" s="45" t="s">
        <v>251</v>
      </c>
      <c r="G13" s="23">
        <v>37579050</v>
      </c>
      <c r="H13" s="31">
        <v>0</v>
      </c>
      <c r="I13" s="31">
        <v>4000000</v>
      </c>
      <c r="J13" s="31">
        <v>0</v>
      </c>
      <c r="K13" s="31">
        <f t="shared" si="0"/>
        <v>3757905</v>
      </c>
      <c r="L13" s="31">
        <f t="shared" si="1"/>
        <v>-3757905</v>
      </c>
      <c r="M13" s="23">
        <f t="shared" si="2"/>
        <v>41579050</v>
      </c>
      <c r="N13" s="31">
        <f>41579050-4000000</f>
        <v>37579050</v>
      </c>
      <c r="O13" s="23">
        <f t="shared" si="3"/>
        <v>4000000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.75" thickTop="1" thickBot="1">
      <c r="A14" s="11"/>
      <c r="B14" s="11"/>
      <c r="C14" s="11"/>
      <c r="D14" s="46"/>
      <c r="E14" s="45"/>
      <c r="F14" s="17" t="s">
        <v>213</v>
      </c>
      <c r="G14" s="49">
        <f>SUM(G9:G13)</f>
        <v>221750250</v>
      </c>
      <c r="H14" s="49">
        <f>SUM(H9:H13)</f>
        <v>0</v>
      </c>
      <c r="I14" s="49">
        <f>SUM(I9:I13)</f>
        <v>20000000</v>
      </c>
      <c r="J14" s="49">
        <f>SUM(J9:J13)</f>
        <v>0</v>
      </c>
      <c r="K14" s="49">
        <f>SUM(K9:K13)</f>
        <v>22175025</v>
      </c>
      <c r="L14" s="49">
        <f>SUM(L9:L13)</f>
        <v>-22175025</v>
      </c>
      <c r="M14" s="49">
        <f>SUM(M9:M13)</f>
        <v>241750250</v>
      </c>
      <c r="N14" s="49">
        <f>SUM(N9:N13)</f>
        <v>221750250</v>
      </c>
      <c r="O14" s="49">
        <f>SUM(O9:O13)</f>
        <v>20000000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" thickTop="1">
      <c r="A15" s="11"/>
      <c r="B15" s="105" t="s">
        <v>287</v>
      </c>
      <c r="C15" s="106"/>
      <c r="D15" s="46"/>
      <c r="E15" s="45"/>
      <c r="F15" s="45"/>
      <c r="G15" s="23"/>
      <c r="H15" s="31"/>
      <c r="I15" s="31"/>
      <c r="J15" s="31"/>
      <c r="K15" s="31"/>
      <c r="L15" s="31"/>
      <c r="M15" s="23"/>
      <c r="N15" s="16"/>
      <c r="O15" s="23"/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v>1</v>
      </c>
      <c r="B16" s="11" t="s">
        <v>296</v>
      </c>
      <c r="C16" s="11" t="s">
        <v>305</v>
      </c>
      <c r="D16" s="46" t="s">
        <v>41</v>
      </c>
      <c r="E16" s="45" t="s">
        <v>306</v>
      </c>
      <c r="F16" s="45" t="s">
        <v>290</v>
      </c>
      <c r="G16" s="23">
        <v>37190550</v>
      </c>
      <c r="H16" s="31">
        <v>0</v>
      </c>
      <c r="I16" s="31">
        <v>0</v>
      </c>
      <c r="J16" s="31">
        <v>0</v>
      </c>
      <c r="K16" s="31">
        <f t="shared" ref="K16:K29" si="5">+G16*10%</f>
        <v>3719055</v>
      </c>
      <c r="L16" s="31">
        <f t="shared" ref="L16:L29" si="6">-G16*10%</f>
        <v>-3719055</v>
      </c>
      <c r="M16" s="23">
        <f t="shared" ref="M16:M29" si="7">SUM(G16:L16)</f>
        <v>37190550</v>
      </c>
      <c r="N16" s="16">
        <v>0</v>
      </c>
      <c r="O16" s="23">
        <f t="shared" ref="O16:O29" si="8">+M16-N16</f>
        <v>37190550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2</v>
      </c>
      <c r="B17" s="11" t="s">
        <v>312</v>
      </c>
      <c r="C17" s="11" t="s">
        <v>313</v>
      </c>
      <c r="D17" s="46" t="s">
        <v>40</v>
      </c>
      <c r="E17" s="45" t="s">
        <v>138</v>
      </c>
      <c r="F17" s="45" t="s">
        <v>314</v>
      </c>
      <c r="G17" s="23">
        <v>13066950</v>
      </c>
      <c r="H17" s="31">
        <v>0</v>
      </c>
      <c r="I17" s="31">
        <v>0</v>
      </c>
      <c r="J17" s="31">
        <v>0</v>
      </c>
      <c r="K17" s="31">
        <f t="shared" si="5"/>
        <v>1306695</v>
      </c>
      <c r="L17" s="31">
        <f t="shared" si="6"/>
        <v>-1306695</v>
      </c>
      <c r="M17" s="23">
        <f t="shared" si="7"/>
        <v>13066950</v>
      </c>
      <c r="N17" s="16">
        <v>0</v>
      </c>
      <c r="O17" s="23">
        <f t="shared" si="8"/>
        <v>13066950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3</v>
      </c>
      <c r="B18" s="11" t="s">
        <v>315</v>
      </c>
      <c r="C18" s="11" t="s">
        <v>316</v>
      </c>
      <c r="D18" s="46" t="s">
        <v>25</v>
      </c>
      <c r="E18" s="45" t="s">
        <v>32</v>
      </c>
      <c r="F18" s="45" t="s">
        <v>317</v>
      </c>
      <c r="G18" s="23">
        <v>12396850</v>
      </c>
      <c r="H18" s="31">
        <v>0</v>
      </c>
      <c r="I18" s="31">
        <v>0</v>
      </c>
      <c r="J18" s="31">
        <v>0</v>
      </c>
      <c r="K18" s="31">
        <f t="shared" si="5"/>
        <v>1239685</v>
      </c>
      <c r="L18" s="31">
        <f t="shared" si="6"/>
        <v>-1239685</v>
      </c>
      <c r="M18" s="23">
        <f t="shared" si="7"/>
        <v>12396850</v>
      </c>
      <c r="N18" s="16">
        <v>0</v>
      </c>
      <c r="O18" s="23">
        <f t="shared" si="8"/>
        <v>12396850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4</v>
      </c>
      <c r="B19" s="11" t="s">
        <v>343</v>
      </c>
      <c r="C19" s="11" t="s">
        <v>344</v>
      </c>
      <c r="D19" s="46" t="s">
        <v>41</v>
      </c>
      <c r="E19" s="45" t="s">
        <v>345</v>
      </c>
      <c r="F19" s="45" t="s">
        <v>346</v>
      </c>
      <c r="G19" s="23">
        <v>9716450</v>
      </c>
      <c r="H19" s="31">
        <v>0</v>
      </c>
      <c r="I19" s="31">
        <v>0</v>
      </c>
      <c r="J19" s="31">
        <v>0</v>
      </c>
      <c r="K19" s="31">
        <f t="shared" si="5"/>
        <v>971645</v>
      </c>
      <c r="L19" s="31">
        <f t="shared" si="6"/>
        <v>-971645</v>
      </c>
      <c r="M19" s="23">
        <f t="shared" si="7"/>
        <v>9716450</v>
      </c>
      <c r="N19" s="16">
        <v>0</v>
      </c>
      <c r="O19" s="23">
        <f t="shared" si="8"/>
        <v>9716450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ref="A20" si="9">+A19+1</f>
        <v>5</v>
      </c>
      <c r="B20" s="11" t="s">
        <v>347</v>
      </c>
      <c r="C20" s="11" t="s">
        <v>348</v>
      </c>
      <c r="D20" s="46" t="s">
        <v>41</v>
      </c>
      <c r="E20" s="45" t="s">
        <v>349</v>
      </c>
      <c r="F20" s="45" t="s">
        <v>350</v>
      </c>
      <c r="G20" s="23">
        <v>24793700</v>
      </c>
      <c r="H20" s="31">
        <v>0</v>
      </c>
      <c r="I20" s="31">
        <v>0</v>
      </c>
      <c r="J20" s="31">
        <v>0</v>
      </c>
      <c r="K20" s="31">
        <f t="shared" si="5"/>
        <v>2479370</v>
      </c>
      <c r="L20" s="31">
        <f t="shared" si="6"/>
        <v>-2479370</v>
      </c>
      <c r="M20" s="23">
        <f t="shared" si="7"/>
        <v>24793700</v>
      </c>
      <c r="N20" s="16">
        <v>0</v>
      </c>
      <c r="O20" s="23">
        <f t="shared" si="8"/>
        <v>24793700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6</v>
      </c>
      <c r="B21" s="11" t="s">
        <v>353</v>
      </c>
      <c r="C21" s="11" t="s">
        <v>354</v>
      </c>
      <c r="D21" s="46" t="s">
        <v>205</v>
      </c>
      <c r="E21" s="45" t="s">
        <v>206</v>
      </c>
      <c r="F21" s="45" t="s">
        <v>355</v>
      </c>
      <c r="G21" s="23">
        <v>13202475</v>
      </c>
      <c r="H21" s="31">
        <v>0</v>
      </c>
      <c r="I21" s="31">
        <v>0</v>
      </c>
      <c r="J21" s="31">
        <v>0</v>
      </c>
      <c r="K21" s="31">
        <f t="shared" si="5"/>
        <v>1320247.5</v>
      </c>
      <c r="L21" s="31">
        <f t="shared" si="6"/>
        <v>-1320247.5</v>
      </c>
      <c r="M21" s="23">
        <f t="shared" si="7"/>
        <v>13202475</v>
      </c>
      <c r="N21" s="16">
        <v>0</v>
      </c>
      <c r="O21" s="23">
        <f t="shared" si="8"/>
        <v>13202475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7</v>
      </c>
      <c r="B22" s="11" t="s">
        <v>361</v>
      </c>
      <c r="C22" s="11" t="s">
        <v>362</v>
      </c>
      <c r="D22" s="46" t="s">
        <v>39</v>
      </c>
      <c r="E22" s="45" t="s">
        <v>359</v>
      </c>
      <c r="F22" s="45" t="s">
        <v>363</v>
      </c>
      <c r="G22" s="23">
        <v>28144200</v>
      </c>
      <c r="H22" s="31">
        <v>0</v>
      </c>
      <c r="I22" s="31">
        <v>0</v>
      </c>
      <c r="J22" s="31">
        <v>0</v>
      </c>
      <c r="K22" s="31">
        <f t="shared" si="5"/>
        <v>2814420</v>
      </c>
      <c r="L22" s="31">
        <f t="shared" si="6"/>
        <v>-2814420</v>
      </c>
      <c r="M22" s="23">
        <f t="shared" si="7"/>
        <v>28144200</v>
      </c>
      <c r="N22" s="16">
        <v>0</v>
      </c>
      <c r="O22" s="23">
        <f t="shared" si="8"/>
        <v>28144200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ref="A23:A29" si="10">+A22+1</f>
        <v>8</v>
      </c>
      <c r="B23" s="11" t="s">
        <v>365</v>
      </c>
      <c r="C23" s="11" t="s">
        <v>366</v>
      </c>
      <c r="D23" s="46" t="s">
        <v>41</v>
      </c>
      <c r="E23" s="45" t="s">
        <v>367</v>
      </c>
      <c r="F23" s="45" t="s">
        <v>368</v>
      </c>
      <c r="G23" s="23">
        <v>75152550</v>
      </c>
      <c r="H23" s="31">
        <v>0</v>
      </c>
      <c r="I23" s="31">
        <v>4000000</v>
      </c>
      <c r="J23" s="31">
        <v>0</v>
      </c>
      <c r="K23" s="31">
        <f t="shared" si="5"/>
        <v>7515255</v>
      </c>
      <c r="L23" s="31">
        <f t="shared" si="6"/>
        <v>-7515255</v>
      </c>
      <c r="M23" s="23">
        <f t="shared" si="7"/>
        <v>79152550</v>
      </c>
      <c r="N23" s="16">
        <v>0</v>
      </c>
      <c r="O23" s="23">
        <f t="shared" si="8"/>
        <v>79152550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0"/>
        <v>9</v>
      </c>
      <c r="B24" s="11" t="s">
        <v>365</v>
      </c>
      <c r="C24" s="11" t="s">
        <v>369</v>
      </c>
      <c r="D24" s="46" t="s">
        <v>370</v>
      </c>
      <c r="E24" s="45" t="s">
        <v>371</v>
      </c>
      <c r="F24" s="45" t="s">
        <v>372</v>
      </c>
      <c r="G24" s="23">
        <v>13879525</v>
      </c>
      <c r="H24" s="31">
        <v>0</v>
      </c>
      <c r="I24" s="31">
        <v>0</v>
      </c>
      <c r="J24" s="31">
        <v>0</v>
      </c>
      <c r="K24" s="31">
        <f t="shared" si="5"/>
        <v>1387952.5</v>
      </c>
      <c r="L24" s="31">
        <f t="shared" si="6"/>
        <v>-1387952.5</v>
      </c>
      <c r="M24" s="23">
        <f t="shared" si="7"/>
        <v>13879525</v>
      </c>
      <c r="N24" s="16">
        <v>0</v>
      </c>
      <c r="O24" s="23">
        <f t="shared" si="8"/>
        <v>13879525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10</v>
      </c>
      <c r="B25" s="11" t="s">
        <v>377</v>
      </c>
      <c r="C25" s="11" t="s">
        <v>378</v>
      </c>
      <c r="D25" s="46" t="s">
        <v>37</v>
      </c>
      <c r="E25" s="45" t="s">
        <v>379</v>
      </c>
      <c r="F25" s="45" t="s">
        <v>380</v>
      </c>
      <c r="G25" s="23">
        <v>47393500</v>
      </c>
      <c r="H25" s="31">
        <v>0</v>
      </c>
      <c r="I25" s="31">
        <v>0</v>
      </c>
      <c r="J25" s="31">
        <v>0</v>
      </c>
      <c r="K25" s="31">
        <f t="shared" si="5"/>
        <v>4739350</v>
      </c>
      <c r="L25" s="31">
        <f t="shared" si="6"/>
        <v>-4739350</v>
      </c>
      <c r="M25" s="23">
        <f t="shared" si="7"/>
        <v>47393500</v>
      </c>
      <c r="N25" s="16">
        <v>0</v>
      </c>
      <c r="O25" s="23">
        <f t="shared" si="8"/>
        <v>47393500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0"/>
        <v>11</v>
      </c>
      <c r="B26" s="11" t="s">
        <v>377</v>
      </c>
      <c r="C26" s="11" t="s">
        <v>381</v>
      </c>
      <c r="D26" s="46" t="s">
        <v>37</v>
      </c>
      <c r="E26" s="45" t="s">
        <v>382</v>
      </c>
      <c r="F26" s="45" t="s">
        <v>383</v>
      </c>
      <c r="G26" s="23">
        <v>35545125</v>
      </c>
      <c r="H26" s="31">
        <v>0</v>
      </c>
      <c r="I26" s="31">
        <v>0</v>
      </c>
      <c r="J26" s="31">
        <v>0</v>
      </c>
      <c r="K26" s="31">
        <f t="shared" si="5"/>
        <v>3554512.5</v>
      </c>
      <c r="L26" s="31">
        <f t="shared" si="6"/>
        <v>-3554512.5</v>
      </c>
      <c r="M26" s="23">
        <f t="shared" si="7"/>
        <v>35545125</v>
      </c>
      <c r="N26" s="16">
        <v>0</v>
      </c>
      <c r="O26" s="23">
        <f t="shared" si="8"/>
        <v>35545125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0"/>
        <v>12</v>
      </c>
      <c r="B27" s="11" t="s">
        <v>377</v>
      </c>
      <c r="C27" s="11" t="s">
        <v>384</v>
      </c>
      <c r="D27" s="46" t="s">
        <v>39</v>
      </c>
      <c r="E27" s="45" t="s">
        <v>385</v>
      </c>
      <c r="F27" s="45" t="s">
        <v>383</v>
      </c>
      <c r="G27" s="23">
        <v>28144200</v>
      </c>
      <c r="H27" s="31">
        <v>0</v>
      </c>
      <c r="I27" s="31">
        <v>0</v>
      </c>
      <c r="J27" s="31">
        <v>0</v>
      </c>
      <c r="K27" s="31">
        <f t="shared" si="5"/>
        <v>2814420</v>
      </c>
      <c r="L27" s="31">
        <f t="shared" si="6"/>
        <v>-2814420</v>
      </c>
      <c r="M27" s="23">
        <f t="shared" si="7"/>
        <v>28144200</v>
      </c>
      <c r="N27" s="16">
        <v>0</v>
      </c>
      <c r="O27" s="23">
        <f t="shared" si="8"/>
        <v>28144200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0"/>
        <v>13</v>
      </c>
      <c r="B28" s="11" t="s">
        <v>386</v>
      </c>
      <c r="C28" s="11" t="s">
        <v>387</v>
      </c>
      <c r="D28" s="46" t="s">
        <v>39</v>
      </c>
      <c r="E28" s="45" t="s">
        <v>388</v>
      </c>
      <c r="F28" s="45" t="s">
        <v>389</v>
      </c>
      <c r="G28" s="23">
        <v>32164800</v>
      </c>
      <c r="H28" s="31">
        <v>0</v>
      </c>
      <c r="I28" s="31">
        <v>0</v>
      </c>
      <c r="J28" s="31">
        <v>0</v>
      </c>
      <c r="K28" s="31">
        <f t="shared" si="5"/>
        <v>3216480</v>
      </c>
      <c r="L28" s="31">
        <f t="shared" si="6"/>
        <v>-3216480</v>
      </c>
      <c r="M28" s="23">
        <f t="shared" si="7"/>
        <v>32164800</v>
      </c>
      <c r="N28" s="16">
        <v>0</v>
      </c>
      <c r="O28" s="23">
        <f t="shared" si="8"/>
        <v>32164800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7.25" thickBot="1">
      <c r="A29" s="11">
        <f t="shared" si="10"/>
        <v>14</v>
      </c>
      <c r="B29" s="11" t="s">
        <v>386</v>
      </c>
      <c r="C29" s="11" t="s">
        <v>390</v>
      </c>
      <c r="D29" s="46" t="s">
        <v>39</v>
      </c>
      <c r="E29" s="45" t="s">
        <v>391</v>
      </c>
      <c r="F29" s="45" t="s">
        <v>389</v>
      </c>
      <c r="G29" s="61">
        <v>28144200</v>
      </c>
      <c r="H29" s="62">
        <v>0</v>
      </c>
      <c r="I29" s="62">
        <v>0</v>
      </c>
      <c r="J29" s="62">
        <v>0</v>
      </c>
      <c r="K29" s="62">
        <f t="shared" si="5"/>
        <v>2814420</v>
      </c>
      <c r="L29" s="62">
        <f t="shared" si="6"/>
        <v>-2814420</v>
      </c>
      <c r="M29" s="61">
        <f t="shared" si="7"/>
        <v>28144200</v>
      </c>
      <c r="N29" s="63">
        <v>0</v>
      </c>
      <c r="O29" s="61">
        <f t="shared" si="8"/>
        <v>28144200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8.75" thickTop="1" thickBot="1">
      <c r="A30" s="11"/>
      <c r="B30" s="11"/>
      <c r="C30" s="11"/>
      <c r="D30" s="46"/>
      <c r="E30" s="45"/>
      <c r="F30" s="17" t="s">
        <v>297</v>
      </c>
      <c r="G30" s="49">
        <f t="shared" ref="G30:O30" si="11">SUM(G16:G29)</f>
        <v>398935075</v>
      </c>
      <c r="H30" s="49">
        <f t="shared" si="11"/>
        <v>0</v>
      </c>
      <c r="I30" s="49">
        <f t="shared" si="11"/>
        <v>4000000</v>
      </c>
      <c r="J30" s="49">
        <f t="shared" si="11"/>
        <v>0</v>
      </c>
      <c r="K30" s="49">
        <f t="shared" si="11"/>
        <v>39893507.5</v>
      </c>
      <c r="L30" s="49">
        <f t="shared" si="11"/>
        <v>-39893507.5</v>
      </c>
      <c r="M30" s="49">
        <f t="shared" si="11"/>
        <v>402935075</v>
      </c>
      <c r="N30" s="49">
        <f t="shared" si="11"/>
        <v>0</v>
      </c>
      <c r="O30" s="49">
        <f t="shared" si="11"/>
        <v>402935075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8" thickTop="1">
      <c r="A31" s="11"/>
      <c r="B31" s="105" t="s">
        <v>398</v>
      </c>
      <c r="C31" s="106"/>
      <c r="D31" s="46"/>
      <c r="E31" s="45"/>
      <c r="F31" s="45"/>
      <c r="G31" s="23"/>
      <c r="H31" s="31"/>
      <c r="I31" s="31"/>
      <c r="J31" s="31"/>
      <c r="K31" s="31"/>
      <c r="L31" s="31"/>
      <c r="M31" s="23"/>
      <c r="N31" s="16"/>
      <c r="O31" s="23"/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v>1</v>
      </c>
      <c r="B32" s="11" t="s">
        <v>399</v>
      </c>
      <c r="C32" s="11" t="s">
        <v>400</v>
      </c>
      <c r="D32" s="46" t="s">
        <v>39</v>
      </c>
      <c r="E32" s="45" t="s">
        <v>401</v>
      </c>
      <c r="F32" s="45" t="s">
        <v>402</v>
      </c>
      <c r="G32" s="23">
        <v>28144200</v>
      </c>
      <c r="H32" s="31">
        <v>0</v>
      </c>
      <c r="I32" s="31">
        <v>0</v>
      </c>
      <c r="J32" s="31">
        <v>0</v>
      </c>
      <c r="K32" s="31">
        <f t="shared" ref="K32" si="12">+G32*10%</f>
        <v>2814420</v>
      </c>
      <c r="L32" s="31">
        <f t="shared" ref="L32" si="13">-G32*10%</f>
        <v>-2814420</v>
      </c>
      <c r="M32" s="23">
        <f t="shared" ref="M32" si="14">SUM(G32:L32)</f>
        <v>28144200</v>
      </c>
      <c r="N32" s="16">
        <v>0</v>
      </c>
      <c r="O32" s="23">
        <f t="shared" ref="O32" si="15">+M32-N32</f>
        <v>28144200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ref="A33:A39" si="16">+A32+1</f>
        <v>2</v>
      </c>
      <c r="B33" s="11" t="s">
        <v>399</v>
      </c>
      <c r="C33" s="11" t="s">
        <v>403</v>
      </c>
      <c r="D33" s="46" t="s">
        <v>39</v>
      </c>
      <c r="E33" s="45" t="s">
        <v>404</v>
      </c>
      <c r="F33" s="45" t="s">
        <v>402</v>
      </c>
      <c r="G33" s="23">
        <v>28144200</v>
      </c>
      <c r="H33" s="31">
        <v>0</v>
      </c>
      <c r="I33" s="31">
        <v>0</v>
      </c>
      <c r="J33" s="31">
        <v>0</v>
      </c>
      <c r="K33" s="31">
        <f t="shared" ref="K33" si="17">+G33*10%</f>
        <v>2814420</v>
      </c>
      <c r="L33" s="31">
        <f t="shared" ref="L33" si="18">-G33*10%</f>
        <v>-2814420</v>
      </c>
      <c r="M33" s="23">
        <f t="shared" ref="M33" si="19">SUM(G33:L33)</f>
        <v>28144200</v>
      </c>
      <c r="N33" s="16">
        <v>0</v>
      </c>
      <c r="O33" s="23">
        <f t="shared" ref="O33" si="20">+M33-N33</f>
        <v>28144200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3</v>
      </c>
      <c r="B34" s="11" t="s">
        <v>399</v>
      </c>
      <c r="C34" s="11" t="s">
        <v>408</v>
      </c>
      <c r="D34" s="46" t="s">
        <v>35</v>
      </c>
      <c r="E34" s="45" t="s">
        <v>67</v>
      </c>
      <c r="F34" s="45" t="s">
        <v>407</v>
      </c>
      <c r="G34" s="23">
        <v>13448175</v>
      </c>
      <c r="H34" s="31">
        <v>0</v>
      </c>
      <c r="I34" s="31">
        <v>0</v>
      </c>
      <c r="J34" s="31">
        <v>0</v>
      </c>
      <c r="K34" s="31">
        <f t="shared" ref="K34:K54" si="21">+G34*10%</f>
        <v>1344817.5</v>
      </c>
      <c r="L34" s="31">
        <f t="shared" ref="L34:L54" si="22">-G34*10%</f>
        <v>-1344817.5</v>
      </c>
      <c r="M34" s="23">
        <f t="shared" ref="M34:M54" si="23">SUM(G34:L34)</f>
        <v>13448175</v>
      </c>
      <c r="N34" s="16">
        <v>0</v>
      </c>
      <c r="O34" s="23">
        <f t="shared" ref="O34:O54" si="24">+M34-N34</f>
        <v>13448175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16"/>
        <v>4</v>
      </c>
      <c r="B35" s="11" t="s">
        <v>399</v>
      </c>
      <c r="C35" s="11" t="s">
        <v>409</v>
      </c>
      <c r="D35" s="46" t="s">
        <v>410</v>
      </c>
      <c r="E35" s="45" t="s">
        <v>411</v>
      </c>
      <c r="F35" s="45" t="s">
        <v>412</v>
      </c>
      <c r="G35" s="23">
        <v>150305105</v>
      </c>
      <c r="H35" s="31">
        <v>0</v>
      </c>
      <c r="I35" s="31">
        <v>0</v>
      </c>
      <c r="J35" s="31">
        <v>0</v>
      </c>
      <c r="K35" s="31">
        <f t="shared" si="21"/>
        <v>15030510.5</v>
      </c>
      <c r="L35" s="31">
        <f t="shared" si="22"/>
        <v>-15030510.5</v>
      </c>
      <c r="M35" s="23">
        <f t="shared" si="23"/>
        <v>150305105</v>
      </c>
      <c r="N35" s="16">
        <v>0</v>
      </c>
      <c r="O35" s="23">
        <f t="shared" si="24"/>
        <v>150305105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16"/>
        <v>5</v>
      </c>
      <c r="B36" s="11" t="s">
        <v>399</v>
      </c>
      <c r="C36" s="11" t="s">
        <v>413</v>
      </c>
      <c r="D36" s="46" t="s">
        <v>41</v>
      </c>
      <c r="E36" s="45" t="s">
        <v>276</v>
      </c>
      <c r="F36" s="45" t="s">
        <v>407</v>
      </c>
      <c r="G36" s="23">
        <v>12758525</v>
      </c>
      <c r="H36" s="31">
        <v>0</v>
      </c>
      <c r="I36" s="31">
        <v>0</v>
      </c>
      <c r="J36" s="31">
        <v>0</v>
      </c>
      <c r="K36" s="31">
        <f t="shared" si="21"/>
        <v>1275852.5</v>
      </c>
      <c r="L36" s="31">
        <f t="shared" si="22"/>
        <v>-1275852.5</v>
      </c>
      <c r="M36" s="23">
        <f t="shared" si="23"/>
        <v>12758525</v>
      </c>
      <c r="N36" s="16">
        <v>0</v>
      </c>
      <c r="O36" s="23">
        <f t="shared" si="24"/>
        <v>12758525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16"/>
        <v>6</v>
      </c>
      <c r="B37" s="11" t="s">
        <v>399</v>
      </c>
      <c r="C37" s="11" t="s">
        <v>414</v>
      </c>
      <c r="D37" s="46" t="s">
        <v>41</v>
      </c>
      <c r="E37" s="45" t="s">
        <v>308</v>
      </c>
      <c r="F37" s="45" t="s">
        <v>415</v>
      </c>
      <c r="G37" s="23">
        <v>5689613</v>
      </c>
      <c r="H37" s="31">
        <v>0</v>
      </c>
      <c r="I37" s="31">
        <v>0</v>
      </c>
      <c r="J37" s="31">
        <v>0</v>
      </c>
      <c r="K37" s="31">
        <f t="shared" si="21"/>
        <v>568961.30000000005</v>
      </c>
      <c r="L37" s="31">
        <f t="shared" si="22"/>
        <v>-568961.30000000005</v>
      </c>
      <c r="M37" s="23">
        <f t="shared" si="23"/>
        <v>5689613</v>
      </c>
      <c r="N37" s="16">
        <v>0</v>
      </c>
      <c r="O37" s="23">
        <f t="shared" si="24"/>
        <v>5689613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16"/>
        <v>7</v>
      </c>
      <c r="B38" s="11" t="s">
        <v>399</v>
      </c>
      <c r="C38" s="11" t="s">
        <v>416</v>
      </c>
      <c r="D38" s="46" t="s">
        <v>41</v>
      </c>
      <c r="E38" s="45" t="s">
        <v>417</v>
      </c>
      <c r="F38" s="45" t="s">
        <v>415</v>
      </c>
      <c r="G38" s="23">
        <v>5689613</v>
      </c>
      <c r="H38" s="31">
        <v>0</v>
      </c>
      <c r="I38" s="31">
        <v>0</v>
      </c>
      <c r="J38" s="31">
        <v>0</v>
      </c>
      <c r="K38" s="31">
        <f t="shared" si="21"/>
        <v>568961.30000000005</v>
      </c>
      <c r="L38" s="31">
        <f t="shared" si="22"/>
        <v>-568961.30000000005</v>
      </c>
      <c r="M38" s="23">
        <f t="shared" si="23"/>
        <v>5689613</v>
      </c>
      <c r="N38" s="16">
        <v>0</v>
      </c>
      <c r="O38" s="23">
        <f t="shared" si="24"/>
        <v>5689613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16"/>
        <v>8</v>
      </c>
      <c r="B39" s="11" t="s">
        <v>399</v>
      </c>
      <c r="C39" s="11" t="s">
        <v>418</v>
      </c>
      <c r="D39" s="46" t="s">
        <v>41</v>
      </c>
      <c r="E39" s="45" t="s">
        <v>311</v>
      </c>
      <c r="F39" s="45" t="s">
        <v>419</v>
      </c>
      <c r="G39" s="23">
        <v>12758525</v>
      </c>
      <c r="H39" s="31">
        <v>0</v>
      </c>
      <c r="I39" s="31">
        <v>0</v>
      </c>
      <c r="J39" s="31">
        <v>0</v>
      </c>
      <c r="K39" s="31">
        <f t="shared" si="21"/>
        <v>1275852.5</v>
      </c>
      <c r="L39" s="31">
        <f t="shared" si="22"/>
        <v>-1275852.5</v>
      </c>
      <c r="M39" s="23">
        <f t="shared" si="23"/>
        <v>12758525</v>
      </c>
      <c r="N39" s="16">
        <v>0</v>
      </c>
      <c r="O39" s="23">
        <f t="shared" si="24"/>
        <v>12758525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>+A39+1</f>
        <v>9</v>
      </c>
      <c r="B40" s="11" t="s">
        <v>437</v>
      </c>
      <c r="C40" s="11" t="s">
        <v>438</v>
      </c>
      <c r="D40" s="46" t="s">
        <v>40</v>
      </c>
      <c r="E40" s="45" t="s">
        <v>138</v>
      </c>
      <c r="F40" s="45" t="s">
        <v>439</v>
      </c>
      <c r="G40" s="23">
        <v>13448175</v>
      </c>
      <c r="H40" s="31">
        <v>0</v>
      </c>
      <c r="I40" s="31">
        <v>0</v>
      </c>
      <c r="J40" s="31">
        <v>0</v>
      </c>
      <c r="K40" s="31">
        <f t="shared" si="21"/>
        <v>1344817.5</v>
      </c>
      <c r="L40" s="31">
        <f t="shared" si="22"/>
        <v>-1344817.5</v>
      </c>
      <c r="M40" s="23">
        <f t="shared" si="23"/>
        <v>13448175</v>
      </c>
      <c r="N40" s="16">
        <v>0</v>
      </c>
      <c r="O40" s="23">
        <f t="shared" si="24"/>
        <v>13448175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ref="A41:A44" si="25">+A40+1</f>
        <v>10</v>
      </c>
      <c r="B41" s="11" t="s">
        <v>437</v>
      </c>
      <c r="C41" s="11" t="s">
        <v>440</v>
      </c>
      <c r="D41" s="46" t="s">
        <v>30</v>
      </c>
      <c r="E41" s="45" t="s">
        <v>434</v>
      </c>
      <c r="F41" s="45" t="s">
        <v>441</v>
      </c>
      <c r="G41" s="23">
        <v>41379000</v>
      </c>
      <c r="H41" s="31">
        <v>0</v>
      </c>
      <c r="I41" s="31">
        <v>0</v>
      </c>
      <c r="J41" s="31">
        <v>0</v>
      </c>
      <c r="K41" s="31">
        <f t="shared" si="21"/>
        <v>4137900</v>
      </c>
      <c r="L41" s="31">
        <f t="shared" si="22"/>
        <v>-4137900</v>
      </c>
      <c r="M41" s="23">
        <f t="shared" si="23"/>
        <v>41379000</v>
      </c>
      <c r="N41" s="16">
        <v>0</v>
      </c>
      <c r="O41" s="23">
        <f t="shared" si="24"/>
        <v>41379000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25"/>
        <v>11</v>
      </c>
      <c r="B42" s="11" t="s">
        <v>442</v>
      </c>
      <c r="C42" s="11" t="s">
        <v>443</v>
      </c>
      <c r="D42" s="46" t="s">
        <v>39</v>
      </c>
      <c r="E42" s="45" t="s">
        <v>435</v>
      </c>
      <c r="F42" s="45" t="s">
        <v>444</v>
      </c>
      <c r="G42" s="23">
        <v>28144200</v>
      </c>
      <c r="H42" s="31">
        <v>0</v>
      </c>
      <c r="I42" s="31">
        <v>0</v>
      </c>
      <c r="J42" s="31">
        <v>0</v>
      </c>
      <c r="K42" s="31">
        <f t="shared" si="21"/>
        <v>2814420</v>
      </c>
      <c r="L42" s="31">
        <f t="shared" si="22"/>
        <v>-2814420</v>
      </c>
      <c r="M42" s="23">
        <f t="shared" si="23"/>
        <v>28144200</v>
      </c>
      <c r="N42" s="16">
        <v>0</v>
      </c>
      <c r="O42" s="23">
        <f t="shared" si="24"/>
        <v>28144200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25"/>
        <v>12</v>
      </c>
      <c r="B43" s="11" t="s">
        <v>442</v>
      </c>
      <c r="C43" s="11" t="s">
        <v>445</v>
      </c>
      <c r="D43" s="46" t="s">
        <v>25</v>
      </c>
      <c r="E43" s="45" t="s">
        <v>32</v>
      </c>
      <c r="F43" s="45" t="s">
        <v>446</v>
      </c>
      <c r="G43" s="23">
        <v>12758525</v>
      </c>
      <c r="H43" s="31">
        <v>0</v>
      </c>
      <c r="I43" s="31">
        <v>0</v>
      </c>
      <c r="J43" s="31">
        <v>0</v>
      </c>
      <c r="K43" s="31">
        <f t="shared" si="21"/>
        <v>1275852.5</v>
      </c>
      <c r="L43" s="31">
        <f t="shared" si="22"/>
        <v>-1275852.5</v>
      </c>
      <c r="M43" s="23">
        <f t="shared" si="23"/>
        <v>12758525</v>
      </c>
      <c r="N43" s="16">
        <v>0</v>
      </c>
      <c r="O43" s="23">
        <f t="shared" si="24"/>
        <v>12758525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25"/>
        <v>13</v>
      </c>
      <c r="B44" s="11" t="s">
        <v>447</v>
      </c>
      <c r="C44" s="11" t="s">
        <v>448</v>
      </c>
      <c r="D44" s="46" t="s">
        <v>205</v>
      </c>
      <c r="E44" s="45" t="s">
        <v>436</v>
      </c>
      <c r="F44" s="45" t="s">
        <v>449</v>
      </c>
      <c r="G44" s="23">
        <v>13202475</v>
      </c>
      <c r="H44" s="31">
        <v>0</v>
      </c>
      <c r="I44" s="31">
        <v>0</v>
      </c>
      <c r="J44" s="31">
        <v>0</v>
      </c>
      <c r="K44" s="31">
        <f t="shared" si="21"/>
        <v>1320247.5</v>
      </c>
      <c r="L44" s="31">
        <f t="shared" si="22"/>
        <v>-1320247.5</v>
      </c>
      <c r="M44" s="23">
        <f t="shared" si="23"/>
        <v>13202475</v>
      </c>
      <c r="N44" s="16">
        <v>0</v>
      </c>
      <c r="O44" s="23">
        <f t="shared" si="24"/>
        <v>13202475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ref="A45:A49" si="26">+A44+1</f>
        <v>14</v>
      </c>
      <c r="B45" s="11" t="s">
        <v>447</v>
      </c>
      <c r="C45" s="11" t="s">
        <v>455</v>
      </c>
      <c r="D45" s="46" t="s">
        <v>158</v>
      </c>
      <c r="E45" s="45" t="s">
        <v>456</v>
      </c>
      <c r="F45" s="45" t="s">
        <v>457</v>
      </c>
      <c r="G45" s="23">
        <v>239998200</v>
      </c>
      <c r="H45" s="31">
        <v>0</v>
      </c>
      <c r="I45" s="31">
        <v>0</v>
      </c>
      <c r="J45" s="31">
        <v>0</v>
      </c>
      <c r="K45" s="31">
        <f t="shared" si="21"/>
        <v>23999820</v>
      </c>
      <c r="L45" s="31">
        <f t="shared" si="22"/>
        <v>-23999820</v>
      </c>
      <c r="M45" s="23">
        <f t="shared" si="23"/>
        <v>239998200</v>
      </c>
      <c r="N45" s="16">
        <v>0</v>
      </c>
      <c r="O45" s="23">
        <f t="shared" si="24"/>
        <v>239998200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26"/>
        <v>15</v>
      </c>
      <c r="B46" s="11" t="s">
        <v>458</v>
      </c>
      <c r="C46" s="11" t="s">
        <v>459</v>
      </c>
      <c r="D46" s="46" t="s">
        <v>37</v>
      </c>
      <c r="E46" s="45" t="s">
        <v>478</v>
      </c>
      <c r="F46" s="45" t="s">
        <v>460</v>
      </c>
      <c r="G46" s="23">
        <v>115861200</v>
      </c>
      <c r="H46" s="31">
        <v>0</v>
      </c>
      <c r="I46" s="31">
        <v>0</v>
      </c>
      <c r="J46" s="31">
        <v>0</v>
      </c>
      <c r="K46" s="31">
        <f t="shared" si="21"/>
        <v>11586120</v>
      </c>
      <c r="L46" s="31">
        <f t="shared" si="22"/>
        <v>-11586120</v>
      </c>
      <c r="M46" s="23">
        <f t="shared" si="23"/>
        <v>115861200</v>
      </c>
      <c r="N46" s="16">
        <v>0</v>
      </c>
      <c r="O46" s="23">
        <f t="shared" si="24"/>
        <v>115861200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>+A46+1</f>
        <v>16</v>
      </c>
      <c r="B47" s="11" t="s">
        <v>458</v>
      </c>
      <c r="C47" s="11" t="s">
        <v>464</v>
      </c>
      <c r="D47" s="46" t="s">
        <v>197</v>
      </c>
      <c r="E47" s="45" t="s">
        <v>198</v>
      </c>
      <c r="F47" s="45" t="s">
        <v>463</v>
      </c>
      <c r="G47" s="23">
        <v>11285182</v>
      </c>
      <c r="H47" s="31">
        <v>0</v>
      </c>
      <c r="I47" s="31">
        <v>0</v>
      </c>
      <c r="J47" s="31">
        <v>0</v>
      </c>
      <c r="K47" s="31">
        <f t="shared" si="21"/>
        <v>1128518.2</v>
      </c>
      <c r="L47" s="31">
        <f t="shared" si="22"/>
        <v>-1128518.2</v>
      </c>
      <c r="M47" s="23">
        <f t="shared" si="23"/>
        <v>11285182</v>
      </c>
      <c r="N47" s="16">
        <v>0</v>
      </c>
      <c r="O47" s="23">
        <f t="shared" si="24"/>
        <v>11285182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26"/>
        <v>17</v>
      </c>
      <c r="B48" s="11" t="s">
        <v>479</v>
      </c>
      <c r="C48" s="11" t="s">
        <v>480</v>
      </c>
      <c r="D48" s="46" t="s">
        <v>35</v>
      </c>
      <c r="E48" s="45" t="s">
        <v>162</v>
      </c>
      <c r="F48" s="45" t="s">
        <v>481</v>
      </c>
      <c r="G48" s="23">
        <v>14482650</v>
      </c>
      <c r="H48" s="31">
        <v>0</v>
      </c>
      <c r="I48" s="31">
        <v>0</v>
      </c>
      <c r="J48" s="31">
        <v>0</v>
      </c>
      <c r="K48" s="31">
        <f t="shared" si="21"/>
        <v>1448265</v>
      </c>
      <c r="L48" s="31">
        <f t="shared" si="22"/>
        <v>-1448265</v>
      </c>
      <c r="M48" s="23">
        <f t="shared" si="23"/>
        <v>14482650</v>
      </c>
      <c r="N48" s="16">
        <v>0</v>
      </c>
      <c r="O48" s="23">
        <f t="shared" si="24"/>
        <v>14482650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26"/>
        <v>18</v>
      </c>
      <c r="B49" s="11" t="s">
        <v>479</v>
      </c>
      <c r="C49" s="11" t="s">
        <v>482</v>
      </c>
      <c r="D49" s="46" t="s">
        <v>336</v>
      </c>
      <c r="E49" s="45" t="s">
        <v>337</v>
      </c>
      <c r="F49" s="45" t="s">
        <v>483</v>
      </c>
      <c r="G49" s="23">
        <v>13103350</v>
      </c>
      <c r="H49" s="31">
        <v>0</v>
      </c>
      <c r="I49" s="31">
        <v>0</v>
      </c>
      <c r="J49" s="31">
        <v>0</v>
      </c>
      <c r="K49" s="31">
        <f t="shared" si="21"/>
        <v>1310335</v>
      </c>
      <c r="L49" s="31">
        <f t="shared" si="22"/>
        <v>-1310335</v>
      </c>
      <c r="M49" s="23">
        <f t="shared" si="23"/>
        <v>13103350</v>
      </c>
      <c r="N49" s="16">
        <v>0</v>
      </c>
      <c r="O49" s="23">
        <f t="shared" si="24"/>
        <v>13103350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>+A49+1</f>
        <v>19</v>
      </c>
      <c r="B50" s="11" t="s">
        <v>486</v>
      </c>
      <c r="C50" s="11" t="s">
        <v>487</v>
      </c>
      <c r="D50" s="46" t="s">
        <v>41</v>
      </c>
      <c r="E50" s="45" t="s">
        <v>232</v>
      </c>
      <c r="F50" s="45" t="s">
        <v>488</v>
      </c>
      <c r="G50" s="23">
        <v>12758525</v>
      </c>
      <c r="H50" s="31">
        <v>0</v>
      </c>
      <c r="I50" s="31">
        <v>0</v>
      </c>
      <c r="J50" s="31">
        <v>0</v>
      </c>
      <c r="K50" s="31">
        <f t="shared" si="21"/>
        <v>1275852.5</v>
      </c>
      <c r="L50" s="31">
        <f t="shared" si="22"/>
        <v>-1275852.5</v>
      </c>
      <c r="M50" s="23">
        <f t="shared" si="23"/>
        <v>12758525</v>
      </c>
      <c r="N50" s="16">
        <v>0</v>
      </c>
      <c r="O50" s="23">
        <f t="shared" si="24"/>
        <v>12758525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>+A50+1</f>
        <v>20</v>
      </c>
      <c r="B51" s="11" t="s">
        <v>486</v>
      </c>
      <c r="C51" s="11" t="s">
        <v>489</v>
      </c>
      <c r="D51" s="46" t="s">
        <v>41</v>
      </c>
      <c r="E51" s="45" t="s">
        <v>231</v>
      </c>
      <c r="F51" s="45" t="s">
        <v>490</v>
      </c>
      <c r="G51" s="23">
        <v>6379263</v>
      </c>
      <c r="H51" s="31">
        <v>0</v>
      </c>
      <c r="I51" s="31">
        <v>0</v>
      </c>
      <c r="J51" s="31">
        <v>0</v>
      </c>
      <c r="K51" s="31">
        <f t="shared" si="21"/>
        <v>637926.30000000005</v>
      </c>
      <c r="L51" s="31">
        <f t="shared" si="22"/>
        <v>-637926.30000000005</v>
      </c>
      <c r="M51" s="23">
        <f t="shared" si="23"/>
        <v>6379263</v>
      </c>
      <c r="N51" s="16">
        <v>0</v>
      </c>
      <c r="O51" s="23">
        <f t="shared" si="24"/>
        <v>6379263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>+A51+1</f>
        <v>21</v>
      </c>
      <c r="B52" s="11" t="s">
        <v>491</v>
      </c>
      <c r="C52" s="11" t="s">
        <v>492</v>
      </c>
      <c r="D52" s="46" t="s">
        <v>39</v>
      </c>
      <c r="E52" s="45" t="s">
        <v>493</v>
      </c>
      <c r="F52" s="45" t="s">
        <v>494</v>
      </c>
      <c r="G52" s="23">
        <v>14072100</v>
      </c>
      <c r="H52" s="31">
        <v>0</v>
      </c>
      <c r="I52" s="31">
        <v>0</v>
      </c>
      <c r="J52" s="31">
        <v>0</v>
      </c>
      <c r="K52" s="31">
        <f t="shared" si="21"/>
        <v>1407210</v>
      </c>
      <c r="L52" s="31">
        <f t="shared" si="22"/>
        <v>-1407210</v>
      </c>
      <c r="M52" s="23">
        <f t="shared" si="23"/>
        <v>14072100</v>
      </c>
      <c r="N52" s="16">
        <v>0</v>
      </c>
      <c r="O52" s="23">
        <f t="shared" si="24"/>
        <v>14072100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22</v>
      </c>
      <c r="B53" s="11" t="s">
        <v>499</v>
      </c>
      <c r="C53" s="11" t="s">
        <v>500</v>
      </c>
      <c r="D53" s="46" t="s">
        <v>165</v>
      </c>
      <c r="E53" s="45" t="s">
        <v>163</v>
      </c>
      <c r="F53" s="45" t="s">
        <v>501</v>
      </c>
      <c r="G53" s="23">
        <v>9635500</v>
      </c>
      <c r="H53" s="31">
        <v>0</v>
      </c>
      <c r="I53" s="31">
        <v>0</v>
      </c>
      <c r="J53" s="31">
        <v>0</v>
      </c>
      <c r="K53" s="31">
        <f t="shared" si="21"/>
        <v>963550</v>
      </c>
      <c r="L53" s="31">
        <f t="shared" si="22"/>
        <v>-963550</v>
      </c>
      <c r="M53" s="23">
        <f t="shared" si="23"/>
        <v>9635500</v>
      </c>
      <c r="N53" s="16">
        <v>0</v>
      </c>
      <c r="O53" s="23">
        <f t="shared" si="24"/>
        <v>9635500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>+A53+1</f>
        <v>23</v>
      </c>
      <c r="B54" s="11" t="s">
        <v>499</v>
      </c>
      <c r="C54" s="11" t="s">
        <v>502</v>
      </c>
      <c r="D54" s="46" t="s">
        <v>165</v>
      </c>
      <c r="E54" s="45" t="s">
        <v>164</v>
      </c>
      <c r="F54" s="45" t="s">
        <v>501</v>
      </c>
      <c r="G54" s="23">
        <v>9635500</v>
      </c>
      <c r="H54" s="31">
        <v>0</v>
      </c>
      <c r="I54" s="31">
        <v>0</v>
      </c>
      <c r="J54" s="31">
        <v>0</v>
      </c>
      <c r="K54" s="31">
        <f t="shared" si="21"/>
        <v>963550</v>
      </c>
      <c r="L54" s="31">
        <f t="shared" si="22"/>
        <v>-963550</v>
      </c>
      <c r="M54" s="23">
        <f t="shared" si="23"/>
        <v>9635500</v>
      </c>
      <c r="N54" s="16">
        <v>0</v>
      </c>
      <c r="O54" s="23">
        <f t="shared" si="24"/>
        <v>9635500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/>
      <c r="B55" s="11"/>
      <c r="C55" s="11"/>
      <c r="D55" s="46"/>
      <c r="E55" s="45"/>
      <c r="F55" s="45"/>
      <c r="G55" s="23"/>
      <c r="H55" s="31"/>
      <c r="I55" s="31"/>
      <c r="J55" s="31"/>
      <c r="K55" s="31"/>
      <c r="L55" s="31"/>
      <c r="M55" s="23"/>
      <c r="N55" s="16"/>
      <c r="O55" s="23"/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/>
      <c r="B56" s="11"/>
      <c r="C56" s="11"/>
      <c r="D56" s="46"/>
      <c r="E56" s="45"/>
      <c r="F56" s="45"/>
      <c r="G56" s="23"/>
      <c r="H56" s="31"/>
      <c r="I56" s="31"/>
      <c r="J56" s="31"/>
      <c r="K56" s="31"/>
      <c r="L56" s="31"/>
      <c r="M56" s="23"/>
      <c r="N56" s="16"/>
      <c r="O56" s="23"/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7.25" thickBot="1">
      <c r="A57" s="11"/>
      <c r="B57" s="11"/>
      <c r="C57" s="11"/>
      <c r="D57" s="46"/>
      <c r="E57" s="45"/>
      <c r="F57" s="45"/>
      <c r="G57" s="61"/>
      <c r="H57" s="62"/>
      <c r="I57" s="62"/>
      <c r="J57" s="62"/>
      <c r="K57" s="62"/>
      <c r="L57" s="62"/>
      <c r="M57" s="61"/>
      <c r="N57" s="63"/>
      <c r="O57" s="61"/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8.75" thickTop="1" thickBot="1">
      <c r="A58" s="11"/>
      <c r="B58" s="11"/>
      <c r="C58" s="11"/>
      <c r="D58" s="46"/>
      <c r="E58" s="45"/>
      <c r="F58" s="17" t="s">
        <v>423</v>
      </c>
      <c r="G58" s="49">
        <f>SUM(G32:G57)</f>
        <v>813081801</v>
      </c>
      <c r="H58" s="49">
        <f t="shared" ref="H58:O58" si="27">SUM(H32:H57)</f>
        <v>0</v>
      </c>
      <c r="I58" s="49">
        <f t="shared" si="27"/>
        <v>0</v>
      </c>
      <c r="J58" s="49">
        <f t="shared" si="27"/>
        <v>0</v>
      </c>
      <c r="K58" s="49">
        <f t="shared" si="27"/>
        <v>81308180.099999994</v>
      </c>
      <c r="L58" s="49">
        <f t="shared" si="27"/>
        <v>-81308180.099999994</v>
      </c>
      <c r="M58" s="49">
        <f t="shared" si="27"/>
        <v>813081801</v>
      </c>
      <c r="N58" s="49">
        <f t="shared" si="27"/>
        <v>0</v>
      </c>
      <c r="O58" s="49">
        <f t="shared" si="27"/>
        <v>813081801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7.25" thickTop="1">
      <c r="A59" s="11"/>
      <c r="B59" s="11"/>
      <c r="C59" s="11"/>
      <c r="D59" s="46"/>
      <c r="E59" s="45"/>
      <c r="F59" s="45"/>
      <c r="G59" s="23"/>
      <c r="H59" s="31"/>
      <c r="I59" s="31"/>
      <c r="J59" s="31"/>
      <c r="K59" s="31"/>
      <c r="L59" s="31"/>
      <c r="M59" s="23"/>
      <c r="N59" s="16"/>
      <c r="O59" s="23"/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/>
      <c r="B60" s="11"/>
      <c r="C60" s="11"/>
      <c r="D60" s="46"/>
      <c r="E60" s="45"/>
      <c r="F60" s="45"/>
      <c r="G60" s="23"/>
      <c r="H60" s="31"/>
      <c r="I60" s="31"/>
      <c r="J60" s="31"/>
      <c r="K60" s="31"/>
      <c r="L60" s="31"/>
      <c r="M60" s="23"/>
      <c r="N60" s="31"/>
      <c r="O60" s="23"/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7.25">
      <c r="A61" s="11"/>
      <c r="B61" s="12"/>
      <c r="C61" s="11"/>
      <c r="D61" s="12"/>
      <c r="E61" s="11"/>
      <c r="F61" s="17" t="s">
        <v>33</v>
      </c>
      <c r="G61" s="25">
        <f>+G58+G30+G14</f>
        <v>1433767126</v>
      </c>
      <c r="H61" s="25">
        <f t="shared" ref="H61:O61" si="28">+H58+H30+H14</f>
        <v>0</v>
      </c>
      <c r="I61" s="25">
        <f t="shared" si="28"/>
        <v>24000000</v>
      </c>
      <c r="J61" s="25">
        <f t="shared" si="28"/>
        <v>0</v>
      </c>
      <c r="K61" s="25">
        <f t="shared" si="28"/>
        <v>143376712.59999999</v>
      </c>
      <c r="L61" s="25">
        <f t="shared" si="28"/>
        <v>-143376712.59999999</v>
      </c>
      <c r="M61" s="25">
        <f t="shared" si="28"/>
        <v>1457767126</v>
      </c>
      <c r="N61" s="25">
        <f t="shared" si="28"/>
        <v>221750250</v>
      </c>
      <c r="O61" s="25">
        <f t="shared" si="28"/>
        <v>1236016876</v>
      </c>
      <c r="P61" s="21"/>
      <c r="Q61" s="13"/>
      <c r="R61" s="1" t="s">
        <v>29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7.25" thickBot="1">
      <c r="A62" s="18"/>
      <c r="B62" s="19"/>
      <c r="C62" s="18"/>
      <c r="D62" s="19"/>
      <c r="E62" s="18"/>
      <c r="F62" s="18"/>
      <c r="G62" s="20"/>
      <c r="H62" s="20"/>
      <c r="I62" s="20"/>
      <c r="J62" s="20"/>
      <c r="K62" s="20"/>
      <c r="L62" s="20"/>
      <c r="M62" s="20"/>
      <c r="N62" s="20"/>
      <c r="O62" s="20"/>
      <c r="P62" s="19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50"/>
      <c r="B63" s="51"/>
      <c r="C63" s="50"/>
      <c r="D63" s="51"/>
      <c r="E63" s="50"/>
      <c r="F63" s="50"/>
      <c r="G63" s="52"/>
      <c r="H63" s="52"/>
      <c r="I63" s="52"/>
      <c r="J63" s="52"/>
      <c r="K63" s="52"/>
      <c r="L63" s="52"/>
      <c r="M63" s="52"/>
      <c r="N63" s="52"/>
      <c r="O63" s="52"/>
      <c r="P63" s="51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>
        <v>1</v>
      </c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 t="s">
        <v>29</v>
      </c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</sheetData>
  <mergeCells count="4">
    <mergeCell ref="G5:L5"/>
    <mergeCell ref="B8:C8"/>
    <mergeCell ref="B15:C15"/>
    <mergeCell ref="B31:C31"/>
  </mergeCells>
  <pageMargins left="0.24" right="0.11811023622047245" top="0.11811023622047245" bottom="0.15748031496062992" header="0.11811023622047245" footer="0.15748031496062992"/>
  <pageSetup paperSize="9" scale="5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39"/>
  <sheetViews>
    <sheetView topLeftCell="A88" workbookViewId="0">
      <selection activeCell="A99" sqref="A99:E139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2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269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2" t="s">
        <v>4</v>
      </c>
      <c r="D6" s="104"/>
      <c r="E6" s="93" t="s">
        <v>144</v>
      </c>
    </row>
    <row r="7" spans="1:5" ht="18" customHeight="1">
      <c r="A7" s="6"/>
      <c r="B7" s="6"/>
      <c r="C7" s="8" t="s">
        <v>3</v>
      </c>
      <c r="D7" s="9" t="s">
        <v>14</v>
      </c>
      <c r="E7" s="94" t="s">
        <v>145</v>
      </c>
    </row>
    <row r="8" spans="1:5" ht="5.0999999999999996" customHeight="1">
      <c r="A8" s="10"/>
      <c r="B8" s="10"/>
      <c r="C8" s="10"/>
      <c r="D8" s="10"/>
      <c r="E8" s="95"/>
    </row>
    <row r="9" spans="1:5" ht="18" customHeight="1">
      <c r="A9" s="11">
        <v>1</v>
      </c>
      <c r="B9" s="12" t="s">
        <v>38</v>
      </c>
      <c r="C9" s="11"/>
      <c r="D9" s="11"/>
      <c r="E9" s="96"/>
    </row>
    <row r="10" spans="1:5" ht="18" customHeight="1">
      <c r="A10" s="11"/>
      <c r="B10" s="48" t="s">
        <v>139</v>
      </c>
      <c r="C10" s="11" t="s">
        <v>134</v>
      </c>
      <c r="D10" s="11" t="s">
        <v>133</v>
      </c>
      <c r="E10" s="96">
        <v>7408695</v>
      </c>
    </row>
    <row r="11" spans="1:5" ht="18" customHeight="1">
      <c r="A11" s="11"/>
      <c r="B11" s="48"/>
      <c r="C11" s="11"/>
      <c r="D11" s="11"/>
      <c r="E11" s="96"/>
    </row>
    <row r="12" spans="1:5" ht="18" customHeight="1">
      <c r="A12" s="11"/>
      <c r="B12" s="48" t="s">
        <v>141</v>
      </c>
      <c r="C12" s="11" t="s">
        <v>140</v>
      </c>
      <c r="D12" s="11" t="s">
        <v>137</v>
      </c>
      <c r="E12" s="96">
        <v>7394820</v>
      </c>
    </row>
    <row r="13" spans="1:5" ht="18" customHeight="1">
      <c r="A13" s="11"/>
      <c r="B13" s="48"/>
      <c r="C13" s="11"/>
      <c r="D13" s="11"/>
      <c r="E13" s="96"/>
    </row>
    <row r="14" spans="1:5" ht="18" customHeight="1">
      <c r="A14" s="11"/>
      <c r="B14" s="48" t="s">
        <v>260</v>
      </c>
      <c r="C14" s="11" t="s">
        <v>184</v>
      </c>
      <c r="D14" s="11" t="s">
        <v>186</v>
      </c>
      <c r="E14" s="96">
        <v>5004990</v>
      </c>
    </row>
    <row r="15" spans="1:5" ht="18" customHeight="1">
      <c r="A15" s="11"/>
      <c r="B15" s="48"/>
      <c r="C15" s="11" t="s">
        <v>184</v>
      </c>
      <c r="D15" s="11" t="s">
        <v>187</v>
      </c>
      <c r="E15" s="96">
        <v>5004990</v>
      </c>
    </row>
    <row r="16" spans="1:5" ht="18" customHeight="1">
      <c r="A16" s="11"/>
      <c r="B16" s="48"/>
      <c r="C16" s="11" t="s">
        <v>184</v>
      </c>
      <c r="D16" s="11" t="s">
        <v>188</v>
      </c>
      <c r="E16" s="96">
        <v>2502495</v>
      </c>
    </row>
    <row r="17" spans="1:5" ht="18" customHeight="1">
      <c r="A17" s="11"/>
      <c r="B17" s="48"/>
      <c r="C17" s="11"/>
      <c r="D17" s="11"/>
      <c r="E17" s="96"/>
    </row>
    <row r="18" spans="1:5" ht="18" customHeight="1">
      <c r="A18" s="11"/>
      <c r="B18" s="48" t="s">
        <v>263</v>
      </c>
      <c r="C18" s="11" t="s">
        <v>194</v>
      </c>
      <c r="D18" s="11" t="s">
        <v>196</v>
      </c>
      <c r="E18" s="96">
        <v>3753743</v>
      </c>
    </row>
    <row r="19" spans="1:5" ht="18" customHeight="1">
      <c r="A19" s="11"/>
      <c r="B19" s="48"/>
      <c r="C19" s="11"/>
      <c r="D19" s="11"/>
      <c r="E19" s="96"/>
    </row>
    <row r="20" spans="1:5" ht="18" customHeight="1">
      <c r="A20" s="11"/>
      <c r="B20" s="48" t="s">
        <v>338</v>
      </c>
      <c r="C20" s="11" t="s">
        <v>203</v>
      </c>
      <c r="D20" s="11" t="s">
        <v>204</v>
      </c>
      <c r="E20" s="96">
        <v>5004990</v>
      </c>
    </row>
    <row r="21" spans="1:5" ht="18" customHeight="1">
      <c r="A21" s="11"/>
      <c r="B21" s="48"/>
      <c r="C21" s="11" t="s">
        <v>208</v>
      </c>
      <c r="D21" s="11" t="s">
        <v>223</v>
      </c>
      <c r="E21" s="96">
        <v>1256520</v>
      </c>
    </row>
    <row r="22" spans="1:5" ht="18" customHeight="1">
      <c r="A22" s="11"/>
      <c r="B22" s="48"/>
      <c r="C22" s="11"/>
      <c r="D22" s="11"/>
      <c r="E22" s="96"/>
    </row>
    <row r="23" spans="1:5" ht="18" customHeight="1">
      <c r="A23" s="11"/>
      <c r="B23" s="48" t="s">
        <v>509</v>
      </c>
      <c r="C23" s="11" t="s">
        <v>235</v>
      </c>
      <c r="D23" s="11" t="s">
        <v>236</v>
      </c>
      <c r="E23" s="96">
        <v>6703290</v>
      </c>
    </row>
    <row r="24" spans="1:5" ht="18" customHeight="1">
      <c r="A24" s="11"/>
      <c r="B24" s="48"/>
      <c r="C24" s="11" t="s">
        <v>235</v>
      </c>
      <c r="D24" s="11" t="s">
        <v>238</v>
      </c>
      <c r="E24" s="96">
        <v>6703290</v>
      </c>
    </row>
    <row r="25" spans="1:5" ht="18" customHeight="1">
      <c r="A25" s="11"/>
      <c r="B25" s="48"/>
      <c r="C25" s="11" t="s">
        <v>235</v>
      </c>
      <c r="D25" s="11" t="s">
        <v>239</v>
      </c>
      <c r="E25" s="96">
        <v>2505270</v>
      </c>
    </row>
    <row r="26" spans="1:5" ht="18" customHeight="1">
      <c r="A26" s="11"/>
      <c r="B26" s="48"/>
      <c r="C26" s="11" t="s">
        <v>235</v>
      </c>
      <c r="D26" s="11" t="s">
        <v>241</v>
      </c>
      <c r="E26" s="96">
        <v>2505270</v>
      </c>
    </row>
    <row r="27" spans="1:5" ht="18" customHeight="1">
      <c r="A27" s="11"/>
      <c r="B27" s="48"/>
      <c r="C27" s="11" t="s">
        <v>248</v>
      </c>
      <c r="D27" s="11" t="s">
        <v>249</v>
      </c>
      <c r="E27" s="96">
        <v>3757905</v>
      </c>
    </row>
    <row r="28" spans="1:5" ht="18" customHeight="1">
      <c r="A28" s="11"/>
      <c r="B28" s="48"/>
      <c r="C28" s="11"/>
      <c r="D28" s="11"/>
      <c r="E28" s="96"/>
    </row>
    <row r="29" spans="1:5" ht="18" customHeight="1">
      <c r="A29" s="11"/>
      <c r="B29" s="48" t="s">
        <v>510</v>
      </c>
      <c r="C29" s="11" t="s">
        <v>256</v>
      </c>
      <c r="D29" s="11" t="s">
        <v>266</v>
      </c>
      <c r="E29" s="96">
        <v>3757905</v>
      </c>
    </row>
    <row r="30" spans="1:5" ht="18" customHeight="1">
      <c r="A30" s="11"/>
      <c r="B30" s="48"/>
      <c r="C30" s="11" t="s">
        <v>270</v>
      </c>
      <c r="D30" s="11" t="s">
        <v>273</v>
      </c>
      <c r="E30" s="96">
        <v>1256520</v>
      </c>
    </row>
    <row r="31" spans="1:5" ht="18" customHeight="1">
      <c r="A31" s="11"/>
      <c r="B31" s="48"/>
      <c r="C31" s="11" t="s">
        <v>278</v>
      </c>
      <c r="D31" s="11" t="s">
        <v>279</v>
      </c>
      <c r="E31" s="96">
        <v>1256520</v>
      </c>
    </row>
    <row r="32" spans="1:5" ht="18" customHeight="1">
      <c r="A32" s="11"/>
      <c r="B32" s="48"/>
      <c r="C32" s="11" t="s">
        <v>278</v>
      </c>
      <c r="D32" s="11" t="s">
        <v>280</v>
      </c>
      <c r="E32" s="96">
        <v>3769560</v>
      </c>
    </row>
    <row r="33" spans="1:5" ht="18" customHeight="1">
      <c r="A33" s="11"/>
      <c r="B33" s="48"/>
      <c r="C33" s="11" t="s">
        <v>296</v>
      </c>
      <c r="D33" s="11" t="s">
        <v>307</v>
      </c>
      <c r="E33" s="96">
        <v>1105665</v>
      </c>
    </row>
    <row r="34" spans="1:5" ht="18" customHeight="1">
      <c r="A34" s="11"/>
      <c r="B34" s="48"/>
      <c r="C34" s="11" t="s">
        <v>296</v>
      </c>
      <c r="D34" s="11" t="s">
        <v>309</v>
      </c>
      <c r="E34" s="96">
        <v>1239685</v>
      </c>
    </row>
    <row r="35" spans="1:5" ht="18" customHeight="1">
      <c r="A35" s="11"/>
      <c r="B35" s="48"/>
      <c r="C35" s="11" t="s">
        <v>296</v>
      </c>
      <c r="D35" s="11" t="s">
        <v>310</v>
      </c>
      <c r="E35" s="96">
        <v>1239685</v>
      </c>
    </row>
    <row r="36" spans="1:5" ht="18" customHeight="1">
      <c r="A36" s="11"/>
      <c r="B36" s="48"/>
      <c r="C36" s="11"/>
      <c r="D36" s="11"/>
      <c r="E36" s="96"/>
    </row>
    <row r="37" spans="1:5" ht="18" customHeight="1">
      <c r="A37" s="11">
        <f>+A9+1</f>
        <v>2</v>
      </c>
      <c r="B37" s="12" t="s">
        <v>39</v>
      </c>
      <c r="C37" s="11"/>
      <c r="D37" s="11"/>
      <c r="E37" s="96"/>
    </row>
    <row r="38" spans="1:5" ht="18" customHeight="1">
      <c r="A38" s="11"/>
      <c r="B38" s="48" t="s">
        <v>201</v>
      </c>
      <c r="C38" s="11" t="s">
        <v>167</v>
      </c>
      <c r="D38" s="11" t="s">
        <v>168</v>
      </c>
      <c r="E38" s="96">
        <v>2854320</v>
      </c>
    </row>
    <row r="39" spans="1:5" ht="18" customHeight="1">
      <c r="A39" s="11"/>
      <c r="B39" s="48"/>
      <c r="C39" s="11" t="s">
        <v>167</v>
      </c>
      <c r="D39" s="11" t="s">
        <v>169</v>
      </c>
      <c r="E39" s="96">
        <v>2854320</v>
      </c>
    </row>
    <row r="40" spans="1:5" ht="18" customHeight="1">
      <c r="A40" s="11"/>
      <c r="B40" s="48"/>
      <c r="C40" s="11" t="s">
        <v>170</v>
      </c>
      <c r="D40" s="11" t="s">
        <v>171</v>
      </c>
      <c r="E40" s="96">
        <v>2854320</v>
      </c>
    </row>
    <row r="41" spans="1:5" ht="18" customHeight="1">
      <c r="A41" s="11"/>
      <c r="B41" s="48"/>
      <c r="C41" s="11" t="s">
        <v>172</v>
      </c>
      <c r="D41" s="11" t="s">
        <v>173</v>
      </c>
      <c r="E41" s="96">
        <v>3262080</v>
      </c>
    </row>
    <row r="42" spans="1:5" ht="18" customHeight="1">
      <c r="A42" s="11"/>
      <c r="B42" s="48"/>
      <c r="C42" s="11" t="s">
        <v>172</v>
      </c>
      <c r="D42" s="11" t="s">
        <v>174</v>
      </c>
      <c r="E42" s="96">
        <v>2854320</v>
      </c>
    </row>
    <row r="43" spans="1:5" ht="18" customHeight="1">
      <c r="A43" s="11"/>
      <c r="B43" s="48"/>
      <c r="C43" s="11"/>
      <c r="D43" s="11"/>
      <c r="E43" s="96"/>
    </row>
    <row r="44" spans="1:5" ht="18" customHeight="1">
      <c r="A44" s="11"/>
      <c r="B44" s="48" t="s">
        <v>229</v>
      </c>
      <c r="C44" s="11" t="s">
        <v>178</v>
      </c>
      <c r="D44" s="11" t="s">
        <v>179</v>
      </c>
      <c r="E44" s="96">
        <v>2854320</v>
      </c>
    </row>
    <row r="45" spans="1:5" ht="18" customHeight="1">
      <c r="A45" s="11"/>
      <c r="B45" s="48"/>
      <c r="C45" s="11" t="s">
        <v>178</v>
      </c>
      <c r="D45" s="11" t="s">
        <v>180</v>
      </c>
      <c r="E45" s="96">
        <v>2854320</v>
      </c>
    </row>
    <row r="46" spans="1:5" ht="18" customHeight="1">
      <c r="A46" s="11"/>
      <c r="B46" s="48"/>
      <c r="C46" s="11" t="s">
        <v>189</v>
      </c>
      <c r="D46" s="11" t="s">
        <v>190</v>
      </c>
      <c r="E46" s="96">
        <v>951440</v>
      </c>
    </row>
    <row r="47" spans="1:5" ht="18" customHeight="1">
      <c r="A47" s="11"/>
      <c r="B47" s="48"/>
      <c r="C47" s="11"/>
      <c r="D47" s="11"/>
      <c r="E47" s="96"/>
    </row>
    <row r="48" spans="1:5" ht="18" customHeight="1">
      <c r="A48" s="11"/>
      <c r="B48" s="48" t="s">
        <v>264</v>
      </c>
      <c r="C48" s="11" t="s">
        <v>199</v>
      </c>
      <c r="D48" s="11" t="s">
        <v>200</v>
      </c>
      <c r="E48" s="96">
        <v>2854320</v>
      </c>
    </row>
    <row r="49" spans="1:5" ht="18" customHeight="1">
      <c r="A49" s="11"/>
      <c r="B49" s="48"/>
      <c r="C49" s="11"/>
      <c r="D49" s="11"/>
      <c r="E49" s="96"/>
    </row>
    <row r="50" spans="1:5" ht="18" customHeight="1">
      <c r="A50" s="11"/>
      <c r="B50" s="48" t="s">
        <v>283</v>
      </c>
      <c r="C50" s="11" t="s">
        <v>208</v>
      </c>
      <c r="D50" s="11" t="s">
        <v>209</v>
      </c>
      <c r="E50" s="96">
        <v>2854320</v>
      </c>
    </row>
    <row r="51" spans="1:5" ht="18" customHeight="1">
      <c r="A51" s="11"/>
      <c r="B51" s="48"/>
      <c r="C51" s="11" t="s">
        <v>208</v>
      </c>
      <c r="D51" s="11" t="s">
        <v>210</v>
      </c>
      <c r="E51" s="96">
        <v>2854320</v>
      </c>
    </row>
    <row r="52" spans="1:5" ht="18" customHeight="1">
      <c r="A52" s="11"/>
      <c r="B52" s="48"/>
      <c r="C52" s="11"/>
      <c r="D52" s="11"/>
      <c r="E52" s="96"/>
    </row>
    <row r="53" spans="1:5" ht="18" customHeight="1">
      <c r="A53" s="11"/>
      <c r="B53" s="48" t="s">
        <v>477</v>
      </c>
      <c r="C53" s="11" t="s">
        <v>278</v>
      </c>
      <c r="D53" s="11" t="s">
        <v>286</v>
      </c>
      <c r="E53" s="96">
        <v>2814420</v>
      </c>
    </row>
    <row r="54" spans="1:5" ht="18" customHeight="1">
      <c r="A54" s="11"/>
      <c r="B54" s="48"/>
      <c r="C54" s="11" t="s">
        <v>288</v>
      </c>
      <c r="D54" s="11" t="s">
        <v>289</v>
      </c>
      <c r="E54" s="96">
        <v>2814420</v>
      </c>
    </row>
    <row r="55" spans="1:5" ht="18" customHeight="1">
      <c r="A55" s="11"/>
      <c r="B55" s="48"/>
      <c r="C55" s="11" t="s">
        <v>288</v>
      </c>
      <c r="D55" s="11" t="s">
        <v>291</v>
      </c>
      <c r="E55" s="96">
        <v>2814420</v>
      </c>
    </row>
    <row r="56" spans="1:5" ht="18" customHeight="1">
      <c r="A56" s="11"/>
      <c r="B56" s="48"/>
      <c r="C56" s="11" t="s">
        <v>288</v>
      </c>
      <c r="D56" s="11" t="s">
        <v>292</v>
      </c>
      <c r="E56" s="96">
        <v>2814420</v>
      </c>
    </row>
    <row r="57" spans="1:5" ht="18" customHeight="1">
      <c r="A57" s="11"/>
      <c r="B57" s="48"/>
      <c r="C57" s="11" t="s">
        <v>288</v>
      </c>
      <c r="D57" s="11" t="s">
        <v>293</v>
      </c>
      <c r="E57" s="96">
        <v>2814420</v>
      </c>
    </row>
    <row r="58" spans="1:5" ht="18" customHeight="1">
      <c r="A58" s="11"/>
      <c r="B58" s="48"/>
      <c r="C58" s="11"/>
      <c r="D58" s="11"/>
      <c r="E58" s="96"/>
    </row>
    <row r="59" spans="1:5" ht="18" customHeight="1">
      <c r="A59" s="11"/>
      <c r="B59" s="48" t="s">
        <v>509</v>
      </c>
      <c r="C59" s="11" t="s">
        <v>318</v>
      </c>
      <c r="D59" s="11" t="s">
        <v>319</v>
      </c>
      <c r="E59" s="96">
        <v>2814420</v>
      </c>
    </row>
    <row r="60" spans="1:5" ht="18" customHeight="1">
      <c r="A60" s="11"/>
      <c r="B60" s="48"/>
      <c r="C60" s="11"/>
      <c r="D60" s="11"/>
      <c r="E60" s="96"/>
    </row>
    <row r="61" spans="1:5" ht="18" customHeight="1">
      <c r="A61" s="11">
        <f>+A37+1</f>
        <v>3</v>
      </c>
      <c r="B61" s="12" t="s">
        <v>46</v>
      </c>
      <c r="C61" s="11"/>
      <c r="D61" s="11"/>
      <c r="E61" s="96"/>
    </row>
    <row r="62" spans="1:5" ht="18" customHeight="1">
      <c r="A62" s="11"/>
      <c r="B62" s="48" t="s">
        <v>139</v>
      </c>
      <c r="C62" s="11" t="s">
        <v>130</v>
      </c>
      <c r="D62" s="11" t="s">
        <v>131</v>
      </c>
      <c r="E62" s="96">
        <v>29634780</v>
      </c>
    </row>
    <row r="63" spans="1:5" ht="18" customHeight="1">
      <c r="A63" s="11"/>
      <c r="B63" s="48"/>
      <c r="C63" s="11"/>
      <c r="D63" s="11"/>
      <c r="E63" s="96"/>
    </row>
    <row r="64" spans="1:5" ht="18" customHeight="1">
      <c r="A64" s="11"/>
      <c r="B64" s="48" t="s">
        <v>148</v>
      </c>
      <c r="C64" s="11" t="s">
        <v>149</v>
      </c>
      <c r="D64" s="11" t="s">
        <v>142</v>
      </c>
      <c r="E64" s="96">
        <v>31147740</v>
      </c>
    </row>
    <row r="65" spans="1:5" ht="18" customHeight="1">
      <c r="A65" s="11"/>
      <c r="B65" s="48"/>
      <c r="C65" s="11" t="s">
        <v>150</v>
      </c>
      <c r="D65" s="11" t="s">
        <v>143</v>
      </c>
      <c r="E65" s="96">
        <v>31147740</v>
      </c>
    </row>
    <row r="66" spans="1:5" ht="18" customHeight="1">
      <c r="A66" s="11"/>
      <c r="B66" s="48"/>
      <c r="C66" s="11"/>
      <c r="D66" s="11"/>
      <c r="E66" s="96"/>
    </row>
    <row r="67" spans="1:5" ht="18" customHeight="1">
      <c r="A67" s="11"/>
      <c r="B67" s="48" t="s">
        <v>152</v>
      </c>
      <c r="C67" s="11" t="s">
        <v>153</v>
      </c>
      <c r="D67" s="11" t="s">
        <v>146</v>
      </c>
      <c r="E67" s="96">
        <v>33548760</v>
      </c>
    </row>
    <row r="68" spans="1:5" ht="18" customHeight="1">
      <c r="A68" s="11"/>
      <c r="B68" s="48"/>
      <c r="C68" s="11" t="s">
        <v>153</v>
      </c>
      <c r="D68" s="11" t="s">
        <v>147</v>
      </c>
      <c r="E68" s="96">
        <v>33548760</v>
      </c>
    </row>
    <row r="69" spans="1:5" ht="18" customHeight="1">
      <c r="A69" s="11"/>
      <c r="B69" s="48"/>
      <c r="C69" s="11"/>
      <c r="D69" s="11"/>
      <c r="E69" s="96"/>
    </row>
    <row r="70" spans="1:5" ht="18" customHeight="1">
      <c r="A70" s="11"/>
      <c r="B70" s="48" t="s">
        <v>159</v>
      </c>
      <c r="C70" s="11" t="s">
        <v>154</v>
      </c>
      <c r="D70" s="11" t="s">
        <v>155</v>
      </c>
      <c r="E70" s="96">
        <v>29967780</v>
      </c>
    </row>
    <row r="71" spans="1:5" ht="18" customHeight="1">
      <c r="A71" s="11"/>
      <c r="B71" s="48"/>
      <c r="C71" s="11"/>
      <c r="D71" s="11"/>
      <c r="E71" s="96"/>
    </row>
    <row r="72" spans="1:5" ht="18" customHeight="1">
      <c r="A72" s="11">
        <f>+A61+1</f>
        <v>4</v>
      </c>
      <c r="B72" s="12" t="s">
        <v>31</v>
      </c>
      <c r="C72" s="11"/>
      <c r="D72" s="11"/>
      <c r="E72" s="96"/>
    </row>
    <row r="73" spans="1:5" ht="18" customHeight="1">
      <c r="A73" s="11"/>
      <c r="B73" s="48" t="s">
        <v>265</v>
      </c>
      <c r="C73" s="11" t="s">
        <v>208</v>
      </c>
      <c r="D73" s="11" t="s">
        <v>211</v>
      </c>
      <c r="E73" s="96">
        <v>1086720</v>
      </c>
    </row>
    <row r="74" spans="1:5" ht="18" customHeight="1">
      <c r="A74" s="11"/>
      <c r="B74" s="48"/>
      <c r="C74" s="11"/>
      <c r="D74" s="11"/>
      <c r="E74" s="96"/>
    </row>
    <row r="75" spans="1:5" ht="18" customHeight="1">
      <c r="A75" s="11"/>
      <c r="B75" s="48" t="s">
        <v>364</v>
      </c>
      <c r="C75" s="11" t="s">
        <v>288</v>
      </c>
      <c r="D75" s="11" t="s">
        <v>294</v>
      </c>
      <c r="E75" s="96">
        <v>1072160</v>
      </c>
    </row>
    <row r="76" spans="1:5" ht="18" customHeight="1">
      <c r="A76" s="11"/>
      <c r="B76" s="48"/>
      <c r="C76" s="11"/>
      <c r="D76" s="11"/>
      <c r="E76" s="96"/>
    </row>
    <row r="77" spans="1:5" ht="18" customHeight="1">
      <c r="A77" s="11"/>
      <c r="B77" s="48" t="s">
        <v>511</v>
      </c>
      <c r="C77" s="11" t="s">
        <v>399</v>
      </c>
      <c r="D77" s="11" t="s">
        <v>405</v>
      </c>
      <c r="E77" s="96">
        <v>1103440</v>
      </c>
    </row>
    <row r="78" spans="1:5" ht="18" customHeight="1">
      <c r="A78" s="11"/>
      <c r="B78" s="48"/>
      <c r="C78" s="11"/>
      <c r="D78" s="11"/>
      <c r="E78" s="96"/>
    </row>
    <row r="79" spans="1:5" ht="18" customHeight="1">
      <c r="A79" s="11">
        <f>+A72+1</f>
        <v>5</v>
      </c>
      <c r="B79" s="12" t="s">
        <v>132</v>
      </c>
      <c r="C79" s="11"/>
      <c r="D79" s="11"/>
      <c r="E79" s="96"/>
    </row>
    <row r="80" spans="1:5" ht="18" customHeight="1">
      <c r="A80" s="11"/>
      <c r="B80" s="48" t="s">
        <v>261</v>
      </c>
      <c r="C80" s="11" t="s">
        <v>262</v>
      </c>
      <c r="D80" s="11" t="s">
        <v>193</v>
      </c>
      <c r="E80" s="96">
        <v>1961415</v>
      </c>
    </row>
    <row r="81" spans="1:5" ht="18" customHeight="1">
      <c r="A81" s="11"/>
      <c r="B81" s="48"/>
      <c r="C81" s="11"/>
      <c r="D81" s="11"/>
      <c r="E81" s="96"/>
    </row>
    <row r="82" spans="1:5" ht="18" customHeight="1">
      <c r="A82" s="11"/>
      <c r="B82" s="48" t="s">
        <v>332</v>
      </c>
      <c r="C82" s="11" t="s">
        <v>248</v>
      </c>
      <c r="D82" s="11" t="s">
        <v>252</v>
      </c>
      <c r="E82" s="96">
        <v>11199720</v>
      </c>
    </row>
    <row r="83" spans="1:5" ht="18" customHeight="1">
      <c r="A83" s="11"/>
      <c r="B83" s="48"/>
      <c r="C83" s="11"/>
      <c r="D83" s="11"/>
      <c r="E83" s="96"/>
    </row>
    <row r="84" spans="1:5" ht="18" customHeight="1">
      <c r="A84" s="11">
        <f>+A79+1</f>
        <v>6</v>
      </c>
      <c r="B84" s="12" t="s">
        <v>135</v>
      </c>
      <c r="C84" s="11"/>
      <c r="D84" s="11"/>
      <c r="E84" s="96"/>
    </row>
    <row r="85" spans="1:5" ht="18" customHeight="1">
      <c r="A85" s="11"/>
      <c r="B85" s="12" t="s">
        <v>395</v>
      </c>
      <c r="C85" s="11" t="s">
        <v>396</v>
      </c>
      <c r="D85" s="11" t="s">
        <v>224</v>
      </c>
      <c r="E85" s="96">
        <v>3042816</v>
      </c>
    </row>
    <row r="86" spans="1:5" ht="18" customHeight="1">
      <c r="A86" s="11"/>
      <c r="B86" s="12"/>
      <c r="C86" s="11" t="s">
        <v>397</v>
      </c>
      <c r="D86" s="11" t="s">
        <v>373</v>
      </c>
      <c r="E86" s="96">
        <v>8869260</v>
      </c>
    </row>
    <row r="87" spans="1:5" ht="18" customHeight="1">
      <c r="A87" s="11"/>
      <c r="B87" s="12"/>
      <c r="C87" s="11"/>
      <c r="D87" s="11"/>
      <c r="E87" s="96"/>
    </row>
    <row r="88" spans="1:5" ht="18" customHeight="1">
      <c r="A88" s="11">
        <f>+A84+1</f>
        <v>7</v>
      </c>
      <c r="B88" s="12" t="s">
        <v>158</v>
      </c>
      <c r="C88" s="11"/>
      <c r="D88" s="11"/>
      <c r="E88" s="96"/>
    </row>
    <row r="89" spans="1:5" ht="18" customHeight="1">
      <c r="A89" s="11"/>
      <c r="B89" s="48" t="s">
        <v>160</v>
      </c>
      <c r="C89" s="11" t="s">
        <v>161</v>
      </c>
      <c r="D89" s="11" t="s">
        <v>157</v>
      </c>
      <c r="E89" s="96">
        <v>11845373</v>
      </c>
    </row>
    <row r="90" spans="1:5" ht="18" customHeight="1">
      <c r="A90" s="11"/>
      <c r="B90" s="48"/>
      <c r="C90" s="11"/>
      <c r="D90" s="11"/>
      <c r="E90" s="96"/>
    </row>
    <row r="91" spans="1:5" ht="18" customHeight="1">
      <c r="A91" s="11"/>
      <c r="B91" s="48" t="s">
        <v>217</v>
      </c>
      <c r="C91" s="11" t="s">
        <v>218</v>
      </c>
      <c r="D91" s="11" t="s">
        <v>175</v>
      </c>
      <c r="E91" s="96">
        <v>7513590</v>
      </c>
    </row>
    <row r="92" spans="1:5" ht="18" customHeight="1">
      <c r="A92" s="11"/>
      <c r="B92" s="48"/>
      <c r="C92" s="11"/>
      <c r="D92" s="11"/>
      <c r="E92" s="96"/>
    </row>
    <row r="93" spans="1:5" ht="18" customHeight="1">
      <c r="A93" s="11"/>
      <c r="B93" s="48" t="s">
        <v>284</v>
      </c>
      <c r="C93" s="11" t="s">
        <v>285</v>
      </c>
      <c r="D93" s="11" t="s">
        <v>227</v>
      </c>
      <c r="E93" s="96">
        <v>2505270</v>
      </c>
    </row>
    <row r="94" spans="1:5" ht="18" customHeight="1">
      <c r="A94" s="11"/>
      <c r="B94" s="48"/>
      <c r="C94" s="11"/>
      <c r="D94" s="11"/>
      <c r="E94" s="96"/>
    </row>
    <row r="95" spans="1:5" ht="18" customHeight="1">
      <c r="A95" s="11">
        <f>+A88+1</f>
        <v>8</v>
      </c>
      <c r="B95" s="12" t="s">
        <v>30</v>
      </c>
      <c r="C95" s="11"/>
      <c r="D95" s="11"/>
      <c r="E95" s="96"/>
    </row>
    <row r="96" spans="1:5" ht="18" customHeight="1">
      <c r="A96" s="11"/>
      <c r="B96" s="48" t="s">
        <v>258</v>
      </c>
      <c r="C96" s="11" t="s">
        <v>218</v>
      </c>
      <c r="D96" s="11" t="s">
        <v>176</v>
      </c>
      <c r="E96" s="96">
        <v>2842980</v>
      </c>
    </row>
    <row r="97" spans="1:5" ht="18" customHeight="1">
      <c r="A97" s="11"/>
      <c r="B97" s="48"/>
      <c r="C97" s="11" t="s">
        <v>259</v>
      </c>
      <c r="D97" s="11" t="s">
        <v>185</v>
      </c>
      <c r="E97" s="96">
        <v>4058100</v>
      </c>
    </row>
    <row r="98" spans="1:5" ht="18" customHeight="1">
      <c r="A98" s="11"/>
      <c r="B98" s="48"/>
      <c r="C98" s="11"/>
      <c r="D98" s="11"/>
      <c r="E98" s="96"/>
    </row>
    <row r="99" spans="1:5" ht="18" customHeight="1">
      <c r="A99" s="11">
        <f>+A95+1</f>
        <v>9</v>
      </c>
      <c r="B99" s="12" t="s">
        <v>25</v>
      </c>
      <c r="C99" s="11"/>
      <c r="D99" s="11"/>
      <c r="E99" s="96"/>
    </row>
    <row r="100" spans="1:5" ht="18" customHeight="1">
      <c r="A100" s="11"/>
      <c r="B100" s="48" t="s">
        <v>468</v>
      </c>
      <c r="C100" s="11" t="s">
        <v>285</v>
      </c>
      <c r="D100" s="11" t="s">
        <v>226</v>
      </c>
      <c r="E100" s="96">
        <v>1252635</v>
      </c>
    </row>
    <row r="101" spans="1:5" ht="18" customHeight="1">
      <c r="A101" s="11"/>
      <c r="B101" s="48"/>
      <c r="C101" s="11"/>
      <c r="D101" s="11"/>
      <c r="E101" s="96"/>
    </row>
    <row r="102" spans="1:5" ht="18" customHeight="1">
      <c r="A102" s="11">
        <f>+A99+1</f>
        <v>10</v>
      </c>
      <c r="B102" s="12" t="s">
        <v>35</v>
      </c>
      <c r="C102" s="11"/>
      <c r="D102" s="11"/>
      <c r="E102" s="96"/>
    </row>
    <row r="103" spans="1:5" ht="18" customHeight="1">
      <c r="A103" s="11"/>
      <c r="B103" s="48" t="s">
        <v>324</v>
      </c>
      <c r="C103" s="11" t="s">
        <v>325</v>
      </c>
      <c r="D103" s="11" t="s">
        <v>183</v>
      </c>
      <c r="E103" s="96">
        <v>1318883</v>
      </c>
    </row>
    <row r="104" spans="1:5" ht="18" customHeight="1">
      <c r="A104" s="11"/>
      <c r="B104" s="48"/>
      <c r="C104" s="11" t="s">
        <v>219</v>
      </c>
      <c r="D104" s="11" t="s">
        <v>195</v>
      </c>
      <c r="E104" s="96">
        <v>1402335</v>
      </c>
    </row>
    <row r="105" spans="1:5" ht="18" customHeight="1">
      <c r="A105" s="11"/>
      <c r="B105" s="48"/>
      <c r="C105" s="11"/>
      <c r="D105" s="11"/>
      <c r="E105" s="96"/>
    </row>
    <row r="106" spans="1:5" ht="18" customHeight="1">
      <c r="A106" s="11"/>
      <c r="B106" s="48" t="s">
        <v>329</v>
      </c>
      <c r="C106" s="11" t="s">
        <v>330</v>
      </c>
      <c r="D106" s="11" t="s">
        <v>212</v>
      </c>
      <c r="E106" s="96">
        <v>1324440</v>
      </c>
    </row>
    <row r="107" spans="1:5" ht="18" customHeight="1">
      <c r="A107" s="11"/>
      <c r="B107" s="48"/>
      <c r="C107" s="11" t="s">
        <v>331</v>
      </c>
      <c r="D107" s="11" t="s">
        <v>228</v>
      </c>
      <c r="E107" s="96">
        <v>1426320</v>
      </c>
    </row>
    <row r="108" spans="1:5" ht="18" customHeight="1">
      <c r="A108" s="11"/>
      <c r="B108" s="48"/>
      <c r="C108" s="11"/>
      <c r="D108" s="11"/>
      <c r="E108" s="96"/>
    </row>
    <row r="109" spans="1:5" ht="18" customHeight="1">
      <c r="A109" s="11"/>
      <c r="B109" s="48" t="s">
        <v>473</v>
      </c>
      <c r="C109" s="11" t="s">
        <v>474</v>
      </c>
      <c r="D109" s="11" t="s">
        <v>295</v>
      </c>
      <c r="E109" s="96">
        <v>1306695</v>
      </c>
    </row>
    <row r="110" spans="1:5" ht="18" customHeight="1">
      <c r="A110" s="11"/>
      <c r="B110" s="48"/>
      <c r="C110" s="11" t="s">
        <v>475</v>
      </c>
      <c r="D110" s="11" t="s">
        <v>335</v>
      </c>
      <c r="E110" s="96">
        <v>1407210</v>
      </c>
    </row>
    <row r="111" spans="1:5" ht="18" customHeight="1">
      <c r="A111" s="11"/>
      <c r="B111" s="48"/>
      <c r="C111" s="11"/>
      <c r="D111" s="11"/>
      <c r="E111" s="96"/>
    </row>
    <row r="112" spans="1:5" ht="18" customHeight="1">
      <c r="A112" s="11">
        <f>+A102+1</f>
        <v>11</v>
      </c>
      <c r="B112" s="12" t="s">
        <v>326</v>
      </c>
      <c r="C112" s="11"/>
      <c r="D112" s="11"/>
      <c r="E112" s="96"/>
    </row>
    <row r="113" spans="1:5" ht="18" customHeight="1">
      <c r="A113" s="11"/>
      <c r="B113" s="12" t="s">
        <v>327</v>
      </c>
      <c r="C113" s="11" t="s">
        <v>328</v>
      </c>
      <c r="D113" s="11" t="s">
        <v>202</v>
      </c>
      <c r="E113" s="96">
        <v>946890</v>
      </c>
    </row>
    <row r="114" spans="1:5" ht="18" customHeight="1">
      <c r="A114" s="11"/>
      <c r="B114" s="12"/>
      <c r="C114" s="11"/>
      <c r="D114" s="11"/>
      <c r="E114" s="96"/>
    </row>
    <row r="115" spans="1:5" ht="18" customHeight="1">
      <c r="A115" s="11"/>
      <c r="B115" s="12" t="s">
        <v>469</v>
      </c>
      <c r="C115" s="11" t="s">
        <v>470</v>
      </c>
      <c r="D115" s="11" t="s">
        <v>246</v>
      </c>
      <c r="E115" s="96">
        <v>933310</v>
      </c>
    </row>
    <row r="116" spans="1:5" ht="18" customHeight="1">
      <c r="A116" s="11"/>
      <c r="B116" s="12"/>
      <c r="C116" s="11"/>
      <c r="D116" s="11"/>
      <c r="E116" s="96"/>
    </row>
    <row r="117" spans="1:5" ht="18" customHeight="1">
      <c r="A117" s="11">
        <f>+A112+1</f>
        <v>12</v>
      </c>
      <c r="B117" s="12" t="s">
        <v>47</v>
      </c>
      <c r="C117" s="11"/>
      <c r="D117" s="11"/>
      <c r="E117" s="96"/>
    </row>
    <row r="118" spans="1:5" ht="18" customHeight="1">
      <c r="A118" s="11"/>
      <c r="B118" s="48" t="s">
        <v>333</v>
      </c>
      <c r="C118" s="11" t="s">
        <v>334</v>
      </c>
      <c r="D118" s="11" t="s">
        <v>257</v>
      </c>
      <c r="E118" s="96">
        <v>3199920</v>
      </c>
    </row>
    <row r="119" spans="1:5" ht="18" customHeight="1">
      <c r="A119" s="11"/>
      <c r="B119" s="48"/>
      <c r="C119" s="11"/>
      <c r="D119" s="11"/>
      <c r="E119" s="96"/>
    </row>
    <row r="120" spans="1:5" ht="18" customHeight="1">
      <c r="A120" s="11"/>
      <c r="B120" s="48" t="s">
        <v>468</v>
      </c>
      <c r="C120" s="11" t="s">
        <v>476</v>
      </c>
      <c r="D120" s="11" t="s">
        <v>356</v>
      </c>
      <c r="E120" s="96">
        <v>3656070</v>
      </c>
    </row>
    <row r="121" spans="1:5" ht="18" customHeight="1">
      <c r="A121" s="11"/>
      <c r="B121" s="48"/>
      <c r="C121" s="11"/>
      <c r="D121" s="11"/>
      <c r="E121" s="96"/>
    </row>
    <row r="122" spans="1:5" ht="18" customHeight="1">
      <c r="A122" s="11">
        <f>+A117+1</f>
        <v>13</v>
      </c>
      <c r="B122" s="12" t="s">
        <v>40</v>
      </c>
      <c r="C122" s="11"/>
      <c r="D122" s="11"/>
      <c r="E122" s="96"/>
    </row>
    <row r="123" spans="1:5" ht="18" customHeight="1">
      <c r="A123" s="11"/>
      <c r="B123" s="48" t="s">
        <v>339</v>
      </c>
      <c r="C123" s="11" t="s">
        <v>340</v>
      </c>
      <c r="D123" s="11" t="s">
        <v>225</v>
      </c>
      <c r="E123" s="96">
        <v>1320345</v>
      </c>
    </row>
    <row r="124" spans="1:5" ht="18" customHeight="1">
      <c r="A124" s="11"/>
      <c r="B124" s="48"/>
      <c r="C124" s="11"/>
      <c r="D124" s="11"/>
      <c r="E124" s="96"/>
    </row>
    <row r="125" spans="1:5" ht="18" customHeight="1">
      <c r="A125" s="11">
        <f>+A122+1</f>
        <v>14</v>
      </c>
      <c r="B125" s="12" t="s">
        <v>272</v>
      </c>
      <c r="C125" s="11"/>
      <c r="D125" s="11"/>
      <c r="E125" s="96"/>
    </row>
    <row r="126" spans="1:5" ht="18" customHeight="1">
      <c r="A126" s="11"/>
      <c r="B126" s="48" t="s">
        <v>341</v>
      </c>
      <c r="C126" s="11" t="s">
        <v>342</v>
      </c>
      <c r="D126" s="11" t="s">
        <v>271</v>
      </c>
      <c r="E126" s="96">
        <v>3899903</v>
      </c>
    </row>
    <row r="127" spans="1:5" ht="18" customHeight="1">
      <c r="A127" s="11"/>
      <c r="B127" s="48"/>
      <c r="C127" s="11"/>
      <c r="D127" s="11"/>
      <c r="E127" s="96"/>
    </row>
    <row r="128" spans="1:5" ht="18" customHeight="1">
      <c r="A128" s="11">
        <f>+A125+1</f>
        <v>15</v>
      </c>
      <c r="B128" s="12" t="s">
        <v>255</v>
      </c>
      <c r="C128" s="11"/>
      <c r="D128" s="11"/>
      <c r="E128" s="96"/>
    </row>
    <row r="129" spans="1:5" ht="18" customHeight="1">
      <c r="A129" s="11"/>
      <c r="B129" s="48" t="s">
        <v>471</v>
      </c>
      <c r="C129" s="11" t="s">
        <v>472</v>
      </c>
      <c r="D129" s="11" t="s">
        <v>254</v>
      </c>
      <c r="E129" s="96">
        <v>11599710</v>
      </c>
    </row>
    <row r="130" spans="1:5" ht="18" customHeight="1">
      <c r="A130" s="11"/>
      <c r="B130" s="48"/>
      <c r="C130" s="11"/>
      <c r="D130" s="11"/>
      <c r="E130" s="96"/>
    </row>
    <row r="131" spans="1:5" ht="18" customHeight="1">
      <c r="A131" s="11">
        <f>+A128+1</f>
        <v>16</v>
      </c>
      <c r="B131" s="12" t="s">
        <v>37</v>
      </c>
      <c r="C131" s="11"/>
      <c r="D131" s="11"/>
      <c r="E131" s="96"/>
    </row>
    <row r="132" spans="1:5" ht="18" customHeight="1">
      <c r="A132" s="11"/>
      <c r="B132" s="48" t="s">
        <v>507</v>
      </c>
      <c r="C132" s="11" t="s">
        <v>189</v>
      </c>
      <c r="D132" s="11" t="s">
        <v>508</v>
      </c>
      <c r="E132" s="96">
        <v>14203350</v>
      </c>
    </row>
    <row r="133" spans="1:5" ht="18" customHeight="1">
      <c r="A133" s="11"/>
      <c r="B133" s="48"/>
      <c r="C133" s="11" t="s">
        <v>214</v>
      </c>
      <c r="D133" s="11" t="s">
        <v>220</v>
      </c>
      <c r="E133" s="96">
        <v>11768490</v>
      </c>
    </row>
    <row r="134" spans="1:5" ht="18" customHeight="1">
      <c r="A134" s="11"/>
      <c r="B134" s="48"/>
      <c r="C134" s="11" t="s">
        <v>235</v>
      </c>
      <c r="D134" s="11" t="s">
        <v>244</v>
      </c>
      <c r="E134" s="96">
        <v>14399640</v>
      </c>
    </row>
    <row r="135" spans="1:5" ht="18" customHeight="1">
      <c r="A135" s="11"/>
      <c r="B135" s="48"/>
      <c r="C135" s="11"/>
      <c r="D135" s="11"/>
      <c r="E135" s="96"/>
    </row>
    <row r="136" spans="1:5" ht="18" customHeight="1">
      <c r="A136" s="11"/>
      <c r="B136" s="48"/>
      <c r="C136" s="11"/>
      <c r="D136" s="11"/>
      <c r="E136" s="96"/>
    </row>
    <row r="137" spans="1:5" ht="18" customHeight="1">
      <c r="A137" s="11"/>
      <c r="B137" s="48"/>
      <c r="C137" s="11"/>
      <c r="D137" s="11"/>
      <c r="E137" s="96"/>
    </row>
    <row r="138" spans="1:5" ht="18" customHeight="1">
      <c r="A138" s="11"/>
      <c r="B138" s="48"/>
      <c r="C138" s="11"/>
      <c r="D138" s="11"/>
      <c r="E138" s="96"/>
    </row>
    <row r="139" spans="1:5" ht="18" customHeight="1">
      <c r="A139" s="66"/>
      <c r="B139" s="68"/>
      <c r="C139" s="66"/>
      <c r="D139" s="66"/>
      <c r="E139" s="97"/>
    </row>
    <row r="140" spans="1:5" ht="18" customHeight="1">
      <c r="A140" s="13"/>
      <c r="B140" s="13"/>
      <c r="C140" s="13"/>
      <c r="D140" s="13"/>
    </row>
    <row r="141" spans="1:5" ht="18" customHeight="1">
      <c r="A141" s="1"/>
      <c r="B141" s="1"/>
      <c r="C141" s="1"/>
      <c r="D141" s="1"/>
    </row>
    <row r="142" spans="1:5" ht="18" customHeight="1">
      <c r="A142" s="1"/>
      <c r="B142" s="1"/>
      <c r="C142" s="1"/>
      <c r="D142" s="1"/>
    </row>
    <row r="143" spans="1:5" ht="18" customHeight="1">
      <c r="A143" s="1"/>
      <c r="B143" s="1"/>
      <c r="C143" s="1"/>
      <c r="D143" s="1"/>
    </row>
    <row r="144" spans="1:5" ht="18" customHeight="1">
      <c r="A144" s="1"/>
      <c r="B144" s="1"/>
      <c r="C144" s="1"/>
      <c r="D144" s="1"/>
    </row>
    <row r="145" spans="1:4" ht="18" customHeight="1">
      <c r="A145" s="1"/>
      <c r="B145" s="1"/>
      <c r="C145" s="1"/>
      <c r="D145" s="1"/>
    </row>
    <row r="146" spans="1:4" ht="18" customHeight="1">
      <c r="A146" s="1"/>
      <c r="B146" s="1"/>
      <c r="C146" s="1"/>
      <c r="D146" s="1"/>
    </row>
    <row r="147" spans="1:4" ht="18" customHeight="1">
      <c r="A147" s="1"/>
      <c r="B147" s="1"/>
      <c r="C147" s="1"/>
      <c r="D147" s="1"/>
    </row>
    <row r="148" spans="1:4" ht="18" customHeight="1">
      <c r="A148" s="1"/>
      <c r="B148" s="1"/>
      <c r="C148" s="1"/>
      <c r="D148" s="1"/>
    </row>
    <row r="149" spans="1:4" ht="18" customHeight="1">
      <c r="A149" s="1"/>
      <c r="B149" s="1"/>
      <c r="C149" s="1"/>
      <c r="D149" s="1"/>
    </row>
    <row r="150" spans="1:4" ht="18" customHeight="1">
      <c r="A150" s="1"/>
      <c r="B150" s="1"/>
      <c r="C150" s="1"/>
      <c r="D150" s="1"/>
    </row>
    <row r="151" spans="1:4" ht="18" customHeight="1">
      <c r="A151" s="1"/>
      <c r="B151" s="1"/>
      <c r="C151" s="1"/>
      <c r="D151" s="1"/>
    </row>
    <row r="152" spans="1:4" ht="18" customHeight="1">
      <c r="A152" s="1"/>
      <c r="B152" s="1"/>
      <c r="C152" s="1"/>
      <c r="D152" s="1"/>
    </row>
    <row r="153" spans="1:4" ht="18" customHeight="1">
      <c r="A153" s="1"/>
      <c r="B153" s="1"/>
      <c r="C153" s="1"/>
      <c r="D153" s="1"/>
    </row>
    <row r="154" spans="1:4" ht="18" customHeight="1">
      <c r="A154" s="1"/>
      <c r="B154" s="1"/>
      <c r="C154" s="1"/>
      <c r="D154" s="1"/>
    </row>
    <row r="155" spans="1:4" ht="18" customHeight="1">
      <c r="A155" s="1"/>
      <c r="B155" s="1"/>
      <c r="C155" s="1"/>
      <c r="D155" s="1"/>
    </row>
    <row r="156" spans="1:4" ht="18" customHeight="1">
      <c r="A156" s="1"/>
      <c r="B156" s="1"/>
      <c r="C156" s="1"/>
      <c r="D156" s="1"/>
    </row>
    <row r="157" spans="1:4" ht="18" customHeight="1">
      <c r="A157" s="1"/>
      <c r="B157" s="1"/>
      <c r="C157" s="1"/>
      <c r="D157" s="1"/>
    </row>
    <row r="158" spans="1:4" ht="18" customHeight="1">
      <c r="A158" s="1"/>
      <c r="B158" s="1"/>
      <c r="C158" s="1"/>
      <c r="D158" s="1"/>
    </row>
    <row r="159" spans="1:4" ht="18" customHeight="1">
      <c r="A159" s="1"/>
      <c r="B159" s="1"/>
      <c r="C159" s="1"/>
      <c r="D159" s="1"/>
    </row>
    <row r="160" spans="1:4" ht="18" customHeight="1">
      <c r="A160" s="1"/>
      <c r="B160" s="1"/>
      <c r="C160" s="1"/>
      <c r="D160" s="1"/>
    </row>
    <row r="161" spans="1:4" ht="18" customHeight="1">
      <c r="A161" s="1"/>
      <c r="B161" s="1"/>
      <c r="C161" s="1"/>
      <c r="D161" s="1"/>
    </row>
    <row r="162" spans="1:4" ht="18" customHeight="1">
      <c r="A162" s="1"/>
      <c r="B162" s="1"/>
      <c r="C162" s="1"/>
      <c r="D162" s="1"/>
    </row>
    <row r="163" spans="1:4" ht="18" customHeight="1">
      <c r="A163" s="1"/>
      <c r="B163" s="1"/>
      <c r="C163" s="1"/>
      <c r="D163" s="1"/>
    </row>
    <row r="164" spans="1:4" ht="18" customHeight="1">
      <c r="A164" s="1"/>
      <c r="B164" s="1"/>
      <c r="C164" s="1"/>
      <c r="D164" s="1"/>
    </row>
    <row r="165" spans="1:4" ht="18" customHeight="1">
      <c r="A165" s="1"/>
      <c r="B165" s="1"/>
      <c r="C165" s="1"/>
      <c r="D165" s="1"/>
    </row>
    <row r="166" spans="1:4" ht="18" customHeight="1">
      <c r="A166" s="1"/>
      <c r="B166" s="1"/>
      <c r="C166" s="1"/>
      <c r="D166" s="1"/>
    </row>
    <row r="167" spans="1:4" ht="18" customHeight="1">
      <c r="A167" s="1"/>
      <c r="B167" s="1"/>
      <c r="C167" s="1"/>
      <c r="D167" s="1"/>
    </row>
    <row r="168" spans="1:4" ht="18" customHeight="1">
      <c r="A168" s="1"/>
      <c r="B168" s="1"/>
      <c r="C168" s="1"/>
      <c r="D168" s="1"/>
    </row>
    <row r="169" spans="1:4" ht="18" customHeight="1">
      <c r="A169" s="1"/>
      <c r="B169" s="1"/>
      <c r="C169" s="1"/>
      <c r="D169" s="1"/>
    </row>
    <row r="170" spans="1:4" ht="18" customHeight="1">
      <c r="A170" s="1"/>
      <c r="B170" s="1"/>
      <c r="C170" s="1"/>
      <c r="D170" s="1"/>
    </row>
    <row r="171" spans="1:4" ht="18" customHeight="1">
      <c r="A171" s="1"/>
      <c r="B171" s="1"/>
      <c r="C171" s="1"/>
      <c r="D171" s="1"/>
    </row>
    <row r="172" spans="1:4" ht="18" customHeight="1">
      <c r="A172" s="1"/>
      <c r="B172" s="1"/>
      <c r="C172" s="1"/>
      <c r="D172" s="1"/>
    </row>
    <row r="173" spans="1:4" ht="18" customHeight="1">
      <c r="A173" s="1"/>
      <c r="B173" s="1"/>
      <c r="C173" s="1"/>
      <c r="D173" s="1"/>
    </row>
    <row r="174" spans="1:4" ht="18" customHeight="1">
      <c r="A174" s="1"/>
      <c r="B174" s="1"/>
      <c r="C174" s="1"/>
      <c r="D174" s="1"/>
    </row>
    <row r="175" spans="1:4" ht="18" customHeight="1">
      <c r="A175" s="1"/>
      <c r="B175" s="1"/>
      <c r="C175" s="1"/>
      <c r="D175" s="1"/>
    </row>
    <row r="176" spans="1:4" ht="18" customHeight="1">
      <c r="A176" s="1"/>
      <c r="B176" s="1"/>
      <c r="C176" s="1"/>
      <c r="D176" s="1"/>
    </row>
    <row r="177" spans="1:4" ht="18" customHeight="1">
      <c r="A177" s="1"/>
      <c r="B177" s="1"/>
      <c r="C177" s="1"/>
      <c r="D177" s="1"/>
    </row>
    <row r="178" spans="1:4" ht="18" customHeight="1">
      <c r="A178" s="1"/>
      <c r="B178" s="1"/>
      <c r="C178" s="1"/>
      <c r="D178" s="1"/>
    </row>
    <row r="179" spans="1:4" ht="18" customHeight="1">
      <c r="A179" s="1"/>
      <c r="B179" s="1"/>
      <c r="C179" s="1"/>
      <c r="D179" s="1"/>
    </row>
    <row r="180" spans="1:4" ht="18" customHeight="1">
      <c r="A180" s="1"/>
      <c r="B180" s="1"/>
      <c r="C180" s="1"/>
      <c r="D180" s="1"/>
    </row>
    <row r="181" spans="1:4" ht="18" customHeight="1">
      <c r="A181" s="1"/>
      <c r="B181" s="1"/>
      <c r="C181" s="1"/>
      <c r="D181" s="1"/>
    </row>
    <row r="182" spans="1:4" ht="18" customHeight="1">
      <c r="A182" s="1"/>
      <c r="B182" s="1"/>
      <c r="C182" s="1"/>
      <c r="D182" s="1"/>
    </row>
    <row r="183" spans="1:4" ht="18" customHeight="1">
      <c r="A183" s="1"/>
      <c r="B183" s="1"/>
      <c r="C183" s="1"/>
      <c r="D183" s="1"/>
    </row>
    <row r="184" spans="1:4" ht="18" customHeight="1">
      <c r="A184" s="1"/>
      <c r="B184" s="1"/>
      <c r="C184" s="1"/>
      <c r="D184" s="1"/>
    </row>
    <row r="185" spans="1:4" ht="18" customHeight="1">
      <c r="A185" s="1"/>
      <c r="B185" s="1"/>
      <c r="C185" s="1"/>
      <c r="D185" s="1"/>
    </row>
    <row r="186" spans="1:4" ht="18" customHeight="1">
      <c r="A186" s="1"/>
      <c r="B186" s="1"/>
      <c r="C186" s="1"/>
      <c r="D186" s="1"/>
    </row>
    <row r="187" spans="1:4" ht="18" customHeight="1">
      <c r="A187" s="1"/>
      <c r="B187" s="1"/>
      <c r="C187" s="1"/>
      <c r="D187" s="1"/>
    </row>
    <row r="188" spans="1:4" ht="18" customHeight="1">
      <c r="A188" s="1"/>
      <c r="B188" s="1"/>
      <c r="C188" s="1"/>
      <c r="D188" s="1"/>
    </row>
    <row r="189" spans="1:4" ht="18" customHeight="1">
      <c r="A189" s="1"/>
      <c r="B189" s="1"/>
      <c r="C189" s="1"/>
      <c r="D189" s="1"/>
    </row>
    <row r="190" spans="1:4" ht="18" customHeight="1">
      <c r="A190" s="1"/>
      <c r="B190" s="1"/>
      <c r="C190" s="1"/>
      <c r="D190" s="1"/>
    </row>
    <row r="191" spans="1:4" ht="18" customHeight="1">
      <c r="A191" s="1"/>
      <c r="B191" s="1"/>
      <c r="C191" s="1"/>
      <c r="D191" s="1"/>
    </row>
    <row r="192" spans="1:4" ht="18" customHeight="1">
      <c r="A192" s="1"/>
      <c r="B192" s="1"/>
      <c r="C192" s="1"/>
      <c r="D192" s="1"/>
    </row>
    <row r="193" spans="1:4" ht="18" customHeight="1">
      <c r="A193" s="1"/>
      <c r="B193" s="1"/>
      <c r="C193" s="1"/>
      <c r="D193" s="1"/>
    </row>
    <row r="194" spans="1:4" ht="18" customHeight="1">
      <c r="A194" s="1"/>
      <c r="B194" s="1"/>
      <c r="C194" s="1"/>
      <c r="D194" s="1"/>
    </row>
    <row r="195" spans="1:4" ht="18" customHeight="1">
      <c r="A195" s="1"/>
      <c r="B195" s="1"/>
      <c r="C195" s="1"/>
      <c r="D195" s="1"/>
    </row>
    <row r="196" spans="1:4" ht="18" customHeight="1">
      <c r="A196" s="1"/>
      <c r="B196" s="1"/>
      <c r="C196" s="1"/>
      <c r="D196" s="1"/>
    </row>
    <row r="197" spans="1:4" ht="18" customHeight="1">
      <c r="A197" s="1"/>
      <c r="B197" s="1"/>
      <c r="C197" s="1"/>
      <c r="D197" s="1"/>
    </row>
    <row r="198" spans="1:4" ht="18" customHeight="1">
      <c r="A198" s="1"/>
      <c r="B198" s="1"/>
      <c r="C198" s="1"/>
      <c r="D198" s="1"/>
    </row>
    <row r="199" spans="1:4" ht="18" customHeight="1">
      <c r="A199" s="1"/>
      <c r="B199" s="1"/>
      <c r="C199" s="1"/>
      <c r="D199" s="1"/>
    </row>
    <row r="200" spans="1:4" ht="18" customHeight="1">
      <c r="A200" s="1"/>
      <c r="B200" s="1"/>
      <c r="C200" s="1"/>
      <c r="D200" s="1"/>
    </row>
    <row r="201" spans="1:4" ht="18" customHeight="1">
      <c r="A201" s="1"/>
      <c r="B201" s="1"/>
      <c r="C201" s="1"/>
      <c r="D201" s="1"/>
    </row>
    <row r="202" spans="1:4" ht="18" customHeight="1">
      <c r="A202" s="1"/>
      <c r="B202" s="1"/>
      <c r="C202" s="1"/>
      <c r="D202" s="1"/>
    </row>
    <row r="203" spans="1:4" ht="18" customHeight="1">
      <c r="A203" s="1"/>
      <c r="B203" s="1"/>
      <c r="C203" s="1"/>
      <c r="D203" s="1"/>
    </row>
    <row r="204" spans="1:4" ht="18" customHeight="1">
      <c r="A204" s="1"/>
      <c r="B204" s="1"/>
      <c r="C204" s="1"/>
      <c r="D204" s="1"/>
    </row>
    <row r="205" spans="1:4" ht="18" customHeight="1">
      <c r="A205" s="1"/>
      <c r="B205" s="1"/>
      <c r="C205" s="1"/>
      <c r="D205" s="1"/>
    </row>
    <row r="206" spans="1:4" ht="18" customHeight="1">
      <c r="A206" s="1"/>
      <c r="B206" s="1"/>
      <c r="C206" s="1"/>
      <c r="D206" s="1"/>
    </row>
    <row r="207" spans="1:4" ht="18" customHeight="1">
      <c r="A207" s="1"/>
      <c r="B207" s="1"/>
      <c r="C207" s="1"/>
      <c r="D207" s="1"/>
    </row>
    <row r="208" spans="1:4" ht="18" customHeight="1">
      <c r="A208" s="1"/>
      <c r="B208" s="1"/>
      <c r="C208" s="1"/>
      <c r="D208" s="1"/>
    </row>
    <row r="209" spans="1:4" ht="18" customHeight="1">
      <c r="A209" s="1"/>
      <c r="B209" s="1"/>
      <c r="C209" s="1"/>
      <c r="D209" s="1"/>
    </row>
    <row r="210" spans="1:4" ht="18" customHeight="1">
      <c r="A210" s="1"/>
      <c r="B210" s="1"/>
      <c r="C210" s="1"/>
      <c r="D210" s="1"/>
    </row>
    <row r="211" spans="1:4" ht="18" customHeight="1">
      <c r="A211" s="1"/>
      <c r="B211" s="1"/>
      <c r="C211" s="1"/>
      <c r="D211" s="1"/>
    </row>
    <row r="212" spans="1:4" ht="18" customHeight="1">
      <c r="A212" s="1"/>
      <c r="B212" s="1"/>
      <c r="C212" s="1"/>
      <c r="D212" s="1"/>
    </row>
    <row r="213" spans="1:4" ht="18" customHeight="1">
      <c r="A213" s="1"/>
      <c r="B213" s="1"/>
      <c r="C213" s="1"/>
      <c r="D213" s="1"/>
    </row>
    <row r="214" spans="1:4" ht="18" customHeight="1">
      <c r="A214" s="1"/>
      <c r="B214" s="1"/>
      <c r="C214" s="1"/>
      <c r="D214" s="1"/>
    </row>
    <row r="215" spans="1:4" ht="18" customHeight="1">
      <c r="A215" s="1"/>
      <c r="B215" s="1"/>
      <c r="C215" s="1"/>
      <c r="D215" s="1"/>
    </row>
    <row r="216" spans="1:4" ht="18" customHeight="1">
      <c r="A216" s="1"/>
      <c r="B216" s="1"/>
      <c r="C216" s="1"/>
      <c r="D216" s="1"/>
    </row>
    <row r="217" spans="1:4" ht="18" customHeight="1">
      <c r="A217" s="1"/>
      <c r="B217" s="1"/>
      <c r="C217" s="1"/>
      <c r="D217" s="1"/>
    </row>
    <row r="218" spans="1:4" ht="18" customHeight="1">
      <c r="A218" s="1"/>
      <c r="B218" s="1"/>
      <c r="C218" s="1"/>
      <c r="D218" s="1"/>
    </row>
    <row r="219" spans="1:4" ht="18" customHeight="1">
      <c r="A219" s="1"/>
      <c r="B219" s="1"/>
      <c r="C219" s="1"/>
      <c r="D219" s="1"/>
    </row>
    <row r="220" spans="1:4" ht="18" customHeight="1">
      <c r="A220" s="1"/>
      <c r="B220" s="1"/>
      <c r="C220" s="1"/>
      <c r="D220" s="1"/>
    </row>
    <row r="221" spans="1:4" ht="18" customHeight="1">
      <c r="A221" s="1"/>
      <c r="B221" s="1"/>
      <c r="C221" s="1"/>
      <c r="D221" s="1"/>
    </row>
    <row r="222" spans="1:4" ht="18" customHeight="1">
      <c r="A222" s="1"/>
      <c r="B222" s="1"/>
      <c r="C222" s="1"/>
      <c r="D222" s="1"/>
    </row>
    <row r="223" spans="1:4" ht="18" customHeight="1">
      <c r="A223" s="1"/>
      <c r="B223" s="1"/>
      <c r="C223" s="1"/>
      <c r="D223" s="1"/>
    </row>
    <row r="224" spans="1:4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</row>
    <row r="248" spans="1:4" ht="18" customHeight="1">
      <c r="A248" s="1"/>
      <c r="B248" s="1"/>
      <c r="C248" s="1"/>
    </row>
    <row r="249" spans="1:4" ht="18" customHeight="1">
      <c r="A249" s="1"/>
      <c r="B249" s="1"/>
      <c r="C249" s="1"/>
    </row>
    <row r="250" spans="1:4" ht="18" customHeight="1">
      <c r="A250" s="1"/>
      <c r="B250" s="1"/>
      <c r="C250" s="1"/>
    </row>
    <row r="251" spans="1:4" ht="18" customHeight="1">
      <c r="A251" s="1"/>
      <c r="B251" s="1"/>
      <c r="C251" s="1"/>
    </row>
    <row r="252" spans="1:4" ht="18" customHeight="1">
      <c r="A252" s="1"/>
      <c r="B252" s="1"/>
      <c r="C252" s="1"/>
    </row>
    <row r="253" spans="1:4" ht="18" customHeight="1">
      <c r="A253" s="1"/>
      <c r="B253" s="1"/>
      <c r="C253" s="1"/>
    </row>
    <row r="254" spans="1:4" ht="18" customHeight="1">
      <c r="A254" s="1"/>
      <c r="B254" s="1"/>
      <c r="C254" s="1"/>
    </row>
    <row r="255" spans="1:4" ht="18" customHeight="1">
      <c r="A255" s="1"/>
      <c r="B255" s="1"/>
      <c r="C255" s="1"/>
    </row>
    <row r="256" spans="1:4" ht="18" customHeight="1">
      <c r="A256" s="1"/>
      <c r="B256" s="1"/>
      <c r="C256" s="1"/>
    </row>
    <row r="257" spans="1:3" ht="18" customHeight="1">
      <c r="A257" s="1"/>
      <c r="B257" s="1"/>
      <c r="C257" s="1"/>
    </row>
    <row r="258" spans="1:3" ht="18" customHeight="1">
      <c r="A258" s="1"/>
      <c r="B258" s="1"/>
      <c r="C258" s="1"/>
    </row>
    <row r="259" spans="1:3" ht="18" customHeight="1">
      <c r="A259" s="1"/>
      <c r="B259" s="1"/>
      <c r="C259" s="1"/>
    </row>
    <row r="260" spans="1:3" ht="18" customHeight="1">
      <c r="A260" s="1"/>
      <c r="B260" s="1"/>
      <c r="C260" s="1"/>
    </row>
    <row r="261" spans="1:3" ht="18" customHeight="1">
      <c r="A261" s="1"/>
      <c r="B261" s="1"/>
      <c r="C261" s="1"/>
    </row>
    <row r="262" spans="1:3" ht="18" customHeight="1">
      <c r="A262" s="1"/>
      <c r="B262" s="1"/>
      <c r="C262" s="1"/>
    </row>
    <row r="263" spans="1:3" ht="18" customHeight="1">
      <c r="A263" s="1"/>
      <c r="B263" s="1"/>
      <c r="C263" s="1"/>
    </row>
    <row r="264" spans="1:3" ht="18" customHeight="1">
      <c r="A264" s="1"/>
      <c r="B264" s="1"/>
      <c r="C264" s="1"/>
    </row>
    <row r="265" spans="1:3" ht="18" customHeight="1">
      <c r="A265" s="1"/>
      <c r="B265" s="1"/>
      <c r="C265" s="1"/>
    </row>
    <row r="266" spans="1:3" ht="18" customHeight="1">
      <c r="A266" s="1"/>
      <c r="B266" s="1"/>
      <c r="C266" s="1"/>
    </row>
    <row r="267" spans="1:3" ht="18" customHeight="1">
      <c r="A267" s="1"/>
      <c r="B267" s="1"/>
      <c r="C267" s="1"/>
    </row>
    <row r="268" spans="1:3" ht="18" customHeight="1">
      <c r="A268" s="1"/>
      <c r="B268" s="1"/>
      <c r="C268" s="1"/>
    </row>
    <row r="269" spans="1:3" ht="18" customHeight="1">
      <c r="A269" s="1"/>
      <c r="B269" s="1"/>
      <c r="C269" s="1"/>
    </row>
    <row r="270" spans="1:3" ht="18" customHeight="1">
      <c r="A270" s="1"/>
      <c r="B270" s="1"/>
      <c r="C270" s="1"/>
    </row>
    <row r="271" spans="1:3" ht="18" customHeight="1">
      <c r="A271" s="1"/>
      <c r="B271" s="1"/>
      <c r="C271" s="1"/>
    </row>
    <row r="272" spans="1:3" ht="18" customHeight="1">
      <c r="A272" s="1"/>
      <c r="B272" s="1"/>
      <c r="C272" s="1"/>
    </row>
    <row r="273" spans="1:3" ht="18" customHeight="1">
      <c r="A273" s="1"/>
      <c r="B273" s="1"/>
      <c r="C273" s="1"/>
    </row>
    <row r="274" spans="1:3" ht="18" customHeight="1">
      <c r="A274" s="1"/>
      <c r="B274" s="1"/>
      <c r="C274" s="1"/>
    </row>
    <row r="275" spans="1:3" ht="18" customHeight="1">
      <c r="A275" s="1"/>
      <c r="B275" s="1"/>
      <c r="C275" s="1"/>
    </row>
    <row r="276" spans="1:3" ht="18" customHeight="1">
      <c r="A276" s="1"/>
      <c r="B276" s="1"/>
      <c r="C276" s="1"/>
    </row>
    <row r="277" spans="1:3" ht="18" customHeight="1">
      <c r="A277" s="1"/>
      <c r="B277" s="1"/>
      <c r="C277" s="1"/>
    </row>
    <row r="278" spans="1:3" ht="18" customHeight="1">
      <c r="A278" s="1"/>
      <c r="B278" s="1"/>
      <c r="C278" s="1"/>
    </row>
    <row r="279" spans="1:3" ht="18" customHeight="1">
      <c r="A279" s="1"/>
      <c r="B279" s="1"/>
      <c r="C279" s="1"/>
    </row>
    <row r="280" spans="1:3" ht="18" customHeight="1">
      <c r="A280" s="1"/>
      <c r="B280" s="1"/>
      <c r="C280" s="1"/>
    </row>
    <row r="281" spans="1:3" ht="18" customHeight="1">
      <c r="A281" s="1"/>
      <c r="B281" s="1"/>
      <c r="C281" s="1"/>
    </row>
    <row r="282" spans="1:3" ht="18" customHeight="1">
      <c r="A282" s="1"/>
      <c r="B282" s="1"/>
      <c r="C282" s="1"/>
    </row>
    <row r="283" spans="1:3" ht="18" customHeight="1">
      <c r="A283" s="1"/>
      <c r="B283" s="1"/>
      <c r="C283" s="1"/>
    </row>
    <row r="284" spans="1:3" ht="18" customHeight="1">
      <c r="A284" s="1"/>
      <c r="B284" s="1"/>
      <c r="C284" s="1"/>
    </row>
    <row r="285" spans="1:3" ht="18" customHeight="1">
      <c r="A285" s="1"/>
      <c r="B285" s="1"/>
      <c r="C285" s="1"/>
    </row>
    <row r="286" spans="1:3" ht="18" customHeight="1">
      <c r="A286" s="1"/>
      <c r="B286" s="1"/>
      <c r="C286" s="1"/>
    </row>
    <row r="287" spans="1:3" ht="18" customHeight="1">
      <c r="A287" s="1"/>
      <c r="B287" s="1"/>
      <c r="C287" s="1"/>
    </row>
    <row r="288" spans="1:3" ht="18" customHeight="1">
      <c r="A288" s="1"/>
      <c r="B288" s="1"/>
      <c r="C288" s="1"/>
    </row>
    <row r="289" spans="1:3" ht="18" customHeight="1">
      <c r="A289" s="1"/>
      <c r="B289" s="1"/>
      <c r="C289" s="1"/>
    </row>
    <row r="290" spans="1:3" ht="18" customHeight="1">
      <c r="A290" s="1"/>
      <c r="B290" s="1"/>
      <c r="C290" s="1"/>
    </row>
    <row r="291" spans="1:3" ht="18" customHeight="1">
      <c r="A291" s="1"/>
      <c r="B291" s="1"/>
      <c r="C291" s="1"/>
    </row>
    <row r="292" spans="1:3" ht="18" customHeight="1">
      <c r="A292" s="1"/>
      <c r="B292" s="1"/>
      <c r="C292" s="1"/>
    </row>
    <row r="293" spans="1:3" ht="18" customHeight="1">
      <c r="A293" s="1"/>
      <c r="B293" s="1"/>
      <c r="C293" s="1"/>
    </row>
    <row r="294" spans="1:3" ht="18" customHeight="1">
      <c r="A294" s="1"/>
      <c r="B294" s="1"/>
      <c r="C294" s="1"/>
    </row>
    <row r="295" spans="1:3" ht="18" customHeight="1">
      <c r="A295" s="1"/>
      <c r="B295" s="1"/>
      <c r="C295" s="1"/>
    </row>
    <row r="296" spans="1:3" ht="18" customHeight="1">
      <c r="A296" s="1"/>
      <c r="B296" s="1"/>
      <c r="C296" s="1"/>
    </row>
    <row r="297" spans="1:3" ht="18" customHeight="1">
      <c r="A297" s="1"/>
      <c r="B297" s="1"/>
      <c r="C297" s="1"/>
    </row>
    <row r="298" spans="1:3" ht="18" customHeight="1">
      <c r="A298" s="1"/>
      <c r="B298" s="1"/>
      <c r="C298" s="1"/>
    </row>
    <row r="299" spans="1:3" ht="18" customHeight="1">
      <c r="A299" s="1"/>
      <c r="B299" s="1"/>
      <c r="C299" s="1"/>
    </row>
    <row r="300" spans="1:3" ht="18" customHeight="1">
      <c r="A300" s="1"/>
      <c r="B300" s="1"/>
      <c r="C300" s="1"/>
    </row>
    <row r="301" spans="1:3" ht="18" customHeight="1">
      <c r="A301" s="1"/>
      <c r="B301" s="1"/>
      <c r="C301" s="1"/>
    </row>
    <row r="302" spans="1:3" ht="18" customHeight="1">
      <c r="A302" s="1"/>
      <c r="B302" s="1"/>
      <c r="C302" s="1"/>
    </row>
    <row r="303" spans="1:3" ht="18" customHeight="1">
      <c r="A303" s="1"/>
      <c r="B303" s="1"/>
      <c r="C303" s="1"/>
    </row>
    <row r="304" spans="1:3" ht="18" customHeight="1">
      <c r="A304" s="1"/>
      <c r="B304" s="1"/>
      <c r="C304" s="1"/>
    </row>
    <row r="305" spans="1:3" ht="18" customHeight="1">
      <c r="A305" s="1"/>
      <c r="B305" s="1"/>
      <c r="C305" s="1"/>
    </row>
    <row r="306" spans="1:3" ht="18" customHeight="1">
      <c r="A306" s="1"/>
      <c r="B306" s="1"/>
      <c r="C306" s="1"/>
    </row>
    <row r="307" spans="1:3" ht="18" customHeight="1">
      <c r="A307" s="1"/>
      <c r="B307" s="1"/>
      <c r="C307" s="1"/>
    </row>
    <row r="308" spans="1:3" ht="18" customHeight="1">
      <c r="A308" s="1"/>
      <c r="B308" s="1"/>
      <c r="C308" s="1"/>
    </row>
    <row r="309" spans="1:3" ht="18" customHeight="1">
      <c r="A309" s="1"/>
      <c r="B309" s="1"/>
      <c r="C309" s="1"/>
    </row>
    <row r="310" spans="1:3" ht="18" customHeight="1">
      <c r="A310" s="1"/>
      <c r="B310" s="1"/>
      <c r="C310" s="1"/>
    </row>
    <row r="311" spans="1:3" ht="18" customHeight="1">
      <c r="A311" s="1"/>
      <c r="B311" s="1"/>
      <c r="C311" s="1"/>
    </row>
    <row r="312" spans="1:3" ht="18" customHeight="1">
      <c r="A312" s="1"/>
      <c r="B312" s="1"/>
      <c r="C312" s="1"/>
    </row>
    <row r="313" spans="1:3" ht="18" customHeight="1">
      <c r="A313" s="1"/>
      <c r="B313" s="1"/>
      <c r="C313" s="1"/>
    </row>
    <row r="314" spans="1:3" ht="18" customHeight="1">
      <c r="A314" s="1"/>
      <c r="B314" s="1"/>
      <c r="C314" s="1"/>
    </row>
    <row r="315" spans="1:3" ht="18" customHeight="1">
      <c r="A315" s="1"/>
      <c r="B315" s="1"/>
      <c r="C315" s="1"/>
    </row>
    <row r="316" spans="1:3" ht="18" customHeight="1">
      <c r="A316" s="1"/>
      <c r="B316" s="1"/>
      <c r="C316" s="1"/>
    </row>
    <row r="317" spans="1:3" ht="18" customHeight="1">
      <c r="A317" s="1"/>
      <c r="B317" s="1"/>
      <c r="C317" s="1"/>
    </row>
    <row r="318" spans="1:3" ht="18" customHeight="1">
      <c r="A318" s="1"/>
      <c r="B318" s="1"/>
      <c r="C318" s="1"/>
    </row>
    <row r="319" spans="1:3" ht="18" customHeight="1">
      <c r="A319" s="1"/>
      <c r="B319" s="1"/>
      <c r="C319" s="1"/>
    </row>
    <row r="320" spans="1:3" ht="18" customHeight="1">
      <c r="A320" s="1"/>
      <c r="B320" s="1"/>
      <c r="C320" s="1"/>
    </row>
    <row r="321" spans="1:3" ht="18" customHeight="1">
      <c r="A321" s="1"/>
      <c r="B321" s="1"/>
      <c r="C321" s="1"/>
    </row>
    <row r="322" spans="1:3" ht="18" customHeight="1">
      <c r="A322" s="1"/>
      <c r="B322" s="1"/>
      <c r="C322" s="1"/>
    </row>
    <row r="323" spans="1:3" ht="18" customHeight="1">
      <c r="A323" s="1"/>
      <c r="B323" s="1"/>
      <c r="C323" s="1"/>
    </row>
    <row r="324" spans="1:3" ht="18" customHeight="1">
      <c r="A324" s="1"/>
      <c r="B324" s="1"/>
      <c r="C324" s="1"/>
    </row>
    <row r="325" spans="1:3" ht="18" customHeight="1">
      <c r="A325" s="1"/>
      <c r="B325" s="1"/>
      <c r="C325" s="1"/>
    </row>
    <row r="326" spans="1:3" ht="18" customHeight="1">
      <c r="A326" s="1"/>
      <c r="B326" s="1"/>
      <c r="C326" s="1"/>
    </row>
    <row r="327" spans="1:3" ht="18" customHeight="1">
      <c r="A327" s="1"/>
      <c r="B327" s="1"/>
      <c r="C327" s="1"/>
    </row>
    <row r="328" spans="1:3" ht="18" customHeight="1">
      <c r="A328" s="1"/>
      <c r="B328" s="1"/>
      <c r="C328" s="1"/>
    </row>
    <row r="329" spans="1:3" ht="18" customHeight="1">
      <c r="A329" s="1"/>
      <c r="B329" s="1"/>
      <c r="C329" s="1"/>
    </row>
    <row r="330" spans="1:3" ht="18" customHeight="1">
      <c r="A330" s="1"/>
      <c r="B330" s="1"/>
      <c r="C330" s="1"/>
    </row>
    <row r="331" spans="1:3" ht="18" customHeight="1">
      <c r="A331" s="1"/>
      <c r="B331" s="1"/>
      <c r="C331" s="1"/>
    </row>
    <row r="332" spans="1:3" ht="18" customHeight="1">
      <c r="A332" s="1"/>
      <c r="B332" s="1"/>
      <c r="C332" s="1"/>
    </row>
    <row r="333" spans="1:3" ht="18" customHeight="1">
      <c r="A333" s="1"/>
      <c r="B333" s="1"/>
      <c r="C333" s="1"/>
    </row>
    <row r="334" spans="1:3" ht="18" customHeight="1">
      <c r="A334" s="1"/>
      <c r="B334" s="1"/>
      <c r="C334" s="1"/>
    </row>
    <row r="335" spans="1:3" ht="18" customHeight="1">
      <c r="A335" s="1"/>
      <c r="B335" s="1"/>
      <c r="C335" s="1"/>
    </row>
    <row r="336" spans="1:3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</sheetData>
  <mergeCells count="1">
    <mergeCell ref="C6:D6"/>
  </mergeCells>
  <pageMargins left="0.23" right="0.11811023622047245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7"/>
  <sheetViews>
    <sheetView tabSelected="1" workbookViewId="0">
      <pane xSplit="2" ySplit="5" topLeftCell="I71" activePane="bottomRight" state="frozen"/>
      <selection pane="topRight" activeCell="C1" sqref="C1"/>
      <selection pane="bottomLeft" activeCell="A6" sqref="A6"/>
      <selection pane="bottomRight" activeCell="I75" sqref="I75"/>
    </sheetView>
  </sheetViews>
  <sheetFormatPr defaultRowHeight="15"/>
  <cols>
    <col min="1" max="1" width="11" customWidth="1"/>
    <col min="2" max="2" width="38.140625" customWidth="1"/>
    <col min="3" max="3" width="9.7109375" customWidth="1"/>
    <col min="4" max="4" width="31.42578125" customWidth="1"/>
    <col min="5" max="5" width="7" customWidth="1"/>
    <col min="6" max="6" width="12.28515625" customWidth="1"/>
    <col min="7" max="7" width="18.140625" customWidth="1"/>
    <col min="8" max="10" width="17.85546875" customWidth="1"/>
    <col min="11" max="11" width="19.7109375" customWidth="1"/>
    <col min="12" max="12" width="20.140625" customWidth="1"/>
  </cols>
  <sheetData>
    <row r="1" spans="1:19" ht="20.100000000000001" customHeight="1">
      <c r="A1" s="69" t="s">
        <v>504</v>
      </c>
      <c r="B1" s="69"/>
      <c r="C1" s="69"/>
      <c r="D1" s="70"/>
      <c r="E1" s="70"/>
      <c r="F1" s="70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2" t="s">
        <v>126</v>
      </c>
      <c r="B3" s="72" t="s">
        <v>123</v>
      </c>
      <c r="C3" s="72" t="s">
        <v>27</v>
      </c>
      <c r="D3" s="72" t="s">
        <v>13</v>
      </c>
      <c r="E3" s="112" t="s">
        <v>124</v>
      </c>
      <c r="F3" s="107"/>
      <c r="G3" s="108"/>
      <c r="H3" s="107"/>
      <c r="I3" s="107"/>
      <c r="J3" s="107"/>
      <c r="K3" s="108"/>
      <c r="L3" s="72" t="s">
        <v>125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0"/>
      <c r="B4" s="80"/>
      <c r="C4" s="80"/>
      <c r="D4" s="80"/>
      <c r="E4" s="76" t="s">
        <v>127</v>
      </c>
      <c r="F4" s="112" t="s">
        <v>9</v>
      </c>
      <c r="G4" s="108"/>
      <c r="H4" s="82" t="s">
        <v>177</v>
      </c>
      <c r="I4" s="82" t="s">
        <v>207</v>
      </c>
      <c r="J4" s="82" t="s">
        <v>287</v>
      </c>
      <c r="K4" s="82" t="s">
        <v>398</v>
      </c>
      <c r="L4" s="81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6"/>
      <c r="B5" s="68"/>
      <c r="C5" s="68"/>
      <c r="D5" s="68"/>
      <c r="E5" s="76"/>
      <c r="F5" s="76" t="s">
        <v>128</v>
      </c>
      <c r="G5" s="76" t="s">
        <v>129</v>
      </c>
      <c r="H5" s="73"/>
      <c r="I5" s="73"/>
      <c r="J5" s="73"/>
      <c r="K5" s="73"/>
      <c r="L5" s="68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4"/>
      <c r="I6" s="74"/>
      <c r="J6" s="74"/>
      <c r="K6" s="74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5"/>
      <c r="B7" s="46"/>
      <c r="C7" s="45"/>
      <c r="D7" s="45"/>
      <c r="E7" s="85"/>
      <c r="F7" s="91"/>
      <c r="G7" s="54"/>
      <c r="H7" s="84"/>
      <c r="I7" s="84"/>
      <c r="J7" s="84"/>
      <c r="K7" s="84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75" t="s">
        <v>181</v>
      </c>
      <c r="B8" s="46"/>
      <c r="C8" s="45"/>
      <c r="D8" s="45"/>
      <c r="E8" s="83"/>
      <c r="F8" s="54"/>
      <c r="G8" s="54"/>
      <c r="H8" s="84"/>
      <c r="I8" s="84"/>
      <c r="J8" s="84"/>
      <c r="K8" s="84"/>
      <c r="L8" s="54"/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>
        <v>1</v>
      </c>
      <c r="B9" s="46" t="s">
        <v>37</v>
      </c>
      <c r="C9" s="45" t="s">
        <v>191</v>
      </c>
      <c r="D9" s="45" t="s">
        <v>192</v>
      </c>
      <c r="E9" s="85" t="s">
        <v>505</v>
      </c>
      <c r="F9" s="54"/>
      <c r="G9" s="54">
        <v>-142033500</v>
      </c>
      <c r="H9" s="84">
        <v>142033500</v>
      </c>
      <c r="I9" s="84"/>
      <c r="J9" s="84"/>
      <c r="K9" s="84"/>
      <c r="L9" s="54">
        <f t="shared" ref="L9:L10" si="0">SUM(G9:K9)</f>
        <v>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>
        <f t="shared" ref="A10" si="1">+A9+1</f>
        <v>2</v>
      </c>
      <c r="B10" s="46" t="s">
        <v>37</v>
      </c>
      <c r="C10" s="45" t="s">
        <v>221</v>
      </c>
      <c r="D10" s="45" t="s">
        <v>222</v>
      </c>
      <c r="E10" s="85" t="s">
        <v>505</v>
      </c>
      <c r="F10" s="54"/>
      <c r="G10" s="54">
        <v>-121684900</v>
      </c>
      <c r="H10" s="84">
        <f>117684900+4000000</f>
        <v>121684900</v>
      </c>
      <c r="I10" s="84"/>
      <c r="J10" s="84"/>
      <c r="K10" s="84"/>
      <c r="L10" s="54">
        <f t="shared" si="0"/>
        <v>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46"/>
      <c r="B11" s="79" t="s">
        <v>182</v>
      </c>
      <c r="C11" s="45"/>
      <c r="D11" s="45"/>
      <c r="E11" s="83"/>
      <c r="F11" s="98">
        <f t="shared" ref="F11:L11" si="2">SUM(F9:F10)</f>
        <v>0</v>
      </c>
      <c r="G11" s="98">
        <f t="shared" si="2"/>
        <v>-263718400</v>
      </c>
      <c r="H11" s="98">
        <f t="shared" si="2"/>
        <v>263718400</v>
      </c>
      <c r="I11" s="98">
        <f t="shared" si="2"/>
        <v>0</v>
      </c>
      <c r="J11" s="98">
        <f t="shared" ref="J11" si="3">SUM(J9:J10)</f>
        <v>0</v>
      </c>
      <c r="K11" s="98">
        <f t="shared" si="2"/>
        <v>0</v>
      </c>
      <c r="L11" s="98">
        <f t="shared" si="2"/>
        <v>0</v>
      </c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/>
      <c r="B12" s="46"/>
      <c r="C12" s="45"/>
      <c r="D12" s="45"/>
      <c r="E12" s="83"/>
      <c r="F12" s="54"/>
      <c r="G12" s="54"/>
      <c r="H12" s="84"/>
      <c r="I12" s="84"/>
      <c r="J12" s="84"/>
      <c r="K12" s="84"/>
      <c r="L12" s="54"/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75" t="s">
        <v>215</v>
      </c>
      <c r="B13" s="46"/>
      <c r="C13" s="45"/>
      <c r="D13" s="45"/>
      <c r="E13" s="83"/>
      <c r="F13" s="54"/>
      <c r="G13" s="54"/>
      <c r="H13" s="84"/>
      <c r="I13" s="84"/>
      <c r="J13" s="84"/>
      <c r="K13" s="84"/>
      <c r="L13" s="54"/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v>1</v>
      </c>
      <c r="B14" s="46" t="s">
        <v>41</v>
      </c>
      <c r="C14" s="45" t="s">
        <v>231</v>
      </c>
      <c r="D14" s="45" t="s">
        <v>242</v>
      </c>
      <c r="E14" s="85" t="s">
        <v>506</v>
      </c>
      <c r="F14" s="54"/>
      <c r="G14" s="54">
        <f>-29052700+4000000</f>
        <v>-25052700</v>
      </c>
      <c r="H14" s="84"/>
      <c r="I14" s="84">
        <f>25052700+4000000</f>
        <v>29052700</v>
      </c>
      <c r="J14" s="84"/>
      <c r="K14" s="84"/>
      <c r="L14" s="54">
        <f t="shared" ref="L14:L23" si="4">SUM(G14:K14)</f>
        <v>4000000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ref="A15:A22" si="5">+A14+1</f>
        <v>2</v>
      </c>
      <c r="B15" s="46" t="s">
        <v>41</v>
      </c>
      <c r="C15" s="45" t="s">
        <v>232</v>
      </c>
      <c r="D15" s="45" t="s">
        <v>242</v>
      </c>
      <c r="E15" s="85" t="s">
        <v>506</v>
      </c>
      <c r="F15" s="54"/>
      <c r="G15" s="54">
        <v>-25052700</v>
      </c>
      <c r="H15" s="84"/>
      <c r="I15" s="84">
        <f>25052700+4000000</f>
        <v>29052700</v>
      </c>
      <c r="J15" s="84"/>
      <c r="K15" s="84"/>
      <c r="L15" s="54">
        <f t="shared" si="4"/>
        <v>4000000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 t="shared" si="5"/>
        <v>3</v>
      </c>
      <c r="B16" s="46" t="s">
        <v>41</v>
      </c>
      <c r="C16" s="45" t="s">
        <v>233</v>
      </c>
      <c r="D16" s="45" t="s">
        <v>243</v>
      </c>
      <c r="E16" s="85" t="s">
        <v>506</v>
      </c>
      <c r="F16" s="54"/>
      <c r="G16" s="54">
        <f>-71032900+4000000</f>
        <v>-67032900</v>
      </c>
      <c r="H16" s="84"/>
      <c r="I16" s="84">
        <f>67032900+4000000</f>
        <v>71032900</v>
      </c>
      <c r="J16" s="84"/>
      <c r="K16" s="84"/>
      <c r="L16" s="54">
        <f t="shared" si="4"/>
        <v>4000000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 t="shared" si="5"/>
        <v>4</v>
      </c>
      <c r="B17" s="46" t="s">
        <v>41</v>
      </c>
      <c r="C17" s="45" t="s">
        <v>234</v>
      </c>
      <c r="D17" s="45" t="s">
        <v>243</v>
      </c>
      <c r="E17" s="85" t="s">
        <v>506</v>
      </c>
      <c r="F17" s="54"/>
      <c r="G17" s="54">
        <v>-67032900</v>
      </c>
      <c r="H17" s="84"/>
      <c r="I17" s="84">
        <f>67032900+4000000</f>
        <v>71032900</v>
      </c>
      <c r="J17" s="84"/>
      <c r="K17" s="84"/>
      <c r="L17" s="54">
        <f t="shared" si="4"/>
        <v>4000000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si="5"/>
        <v>5</v>
      </c>
      <c r="B18" s="46" t="s">
        <v>41</v>
      </c>
      <c r="C18" s="45" t="s">
        <v>250</v>
      </c>
      <c r="D18" s="45" t="s">
        <v>253</v>
      </c>
      <c r="E18" s="85" t="s">
        <v>506</v>
      </c>
      <c r="F18" s="54"/>
      <c r="G18" s="54">
        <f>-41579050+4000000</f>
        <v>-37579050</v>
      </c>
      <c r="H18" s="84"/>
      <c r="I18" s="84">
        <f>37579050+4000000</f>
        <v>41579050</v>
      </c>
      <c r="J18" s="84"/>
      <c r="K18" s="84"/>
      <c r="L18" s="54">
        <f t="shared" si="4"/>
        <v>4000000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si="5"/>
        <v>6</v>
      </c>
      <c r="B19" s="46" t="s">
        <v>41</v>
      </c>
      <c r="C19" s="45" t="s">
        <v>267</v>
      </c>
      <c r="D19" s="45" t="s">
        <v>268</v>
      </c>
      <c r="E19" s="85" t="s">
        <v>505</v>
      </c>
      <c r="F19" s="54"/>
      <c r="G19" s="54">
        <v>-37579050</v>
      </c>
      <c r="H19" s="84"/>
      <c r="I19" s="84">
        <v>37579050</v>
      </c>
      <c r="J19" s="84"/>
      <c r="K19" s="84"/>
      <c r="L19" s="54">
        <f t="shared" si="4"/>
        <v>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5"/>
        <v>7</v>
      </c>
      <c r="B20" s="46" t="s">
        <v>41</v>
      </c>
      <c r="C20" s="45" t="s">
        <v>274</v>
      </c>
      <c r="D20" s="45" t="s">
        <v>275</v>
      </c>
      <c r="E20" s="85" t="s">
        <v>505</v>
      </c>
      <c r="F20" s="54"/>
      <c r="G20" s="54">
        <v>-12565200</v>
      </c>
      <c r="H20" s="84"/>
      <c r="I20" s="84">
        <v>12565200</v>
      </c>
      <c r="J20" s="84"/>
      <c r="K20" s="84"/>
      <c r="L20" s="54">
        <f t="shared" si="4"/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si="5"/>
        <v>8</v>
      </c>
      <c r="B21" s="46" t="s">
        <v>41</v>
      </c>
      <c r="C21" s="45" t="s">
        <v>277</v>
      </c>
      <c r="D21" s="45" t="s">
        <v>281</v>
      </c>
      <c r="E21" s="85" t="s">
        <v>505</v>
      </c>
      <c r="F21" s="54"/>
      <c r="G21" s="54">
        <v>-37695600</v>
      </c>
      <c r="H21" s="84"/>
      <c r="I21" s="84">
        <v>37695600</v>
      </c>
      <c r="J21" s="84"/>
      <c r="K21" s="84"/>
      <c r="L21" s="54">
        <f t="shared" si="4"/>
        <v>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5"/>
        <v>9</v>
      </c>
      <c r="B22" s="46" t="s">
        <v>41</v>
      </c>
      <c r="C22" s="45" t="s">
        <v>276</v>
      </c>
      <c r="D22" s="45" t="s">
        <v>282</v>
      </c>
      <c r="E22" s="85" t="s">
        <v>505</v>
      </c>
      <c r="F22" s="54"/>
      <c r="G22" s="54">
        <v>-12565200</v>
      </c>
      <c r="H22" s="84"/>
      <c r="I22" s="84">
        <v>12565200</v>
      </c>
      <c r="J22" s="84"/>
      <c r="K22" s="84"/>
      <c r="L22" s="54">
        <f t="shared" si="4"/>
        <v>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>+A22+1</f>
        <v>10</v>
      </c>
      <c r="B23" s="46" t="s">
        <v>37</v>
      </c>
      <c r="C23" s="45" t="s">
        <v>245</v>
      </c>
      <c r="D23" s="45" t="s">
        <v>247</v>
      </c>
      <c r="E23" s="85" t="s">
        <v>505</v>
      </c>
      <c r="F23" s="54"/>
      <c r="G23" s="54">
        <v>-143996400</v>
      </c>
      <c r="H23" s="84"/>
      <c r="I23" s="84">
        <v>143996400</v>
      </c>
      <c r="J23" s="84"/>
      <c r="K23" s="84"/>
      <c r="L23" s="54">
        <f t="shared" si="4"/>
        <v>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/>
      <c r="B24" s="46"/>
      <c r="C24" s="45"/>
      <c r="D24" s="45"/>
      <c r="E24" s="83"/>
      <c r="F24" s="54"/>
      <c r="G24" s="54"/>
      <c r="H24" s="84"/>
      <c r="I24" s="84"/>
      <c r="J24" s="84"/>
      <c r="K24" s="84"/>
      <c r="L24" s="54"/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/>
      <c r="B25" s="79" t="s">
        <v>216</v>
      </c>
      <c r="C25" s="45"/>
      <c r="D25" s="45"/>
      <c r="E25" s="83"/>
      <c r="F25" s="99">
        <f t="shared" ref="F25:L25" si="6">SUM(F14:F24)</f>
        <v>0</v>
      </c>
      <c r="G25" s="98">
        <f t="shared" si="6"/>
        <v>-466151700</v>
      </c>
      <c r="H25" s="98">
        <f t="shared" si="6"/>
        <v>0</v>
      </c>
      <c r="I25" s="98">
        <f t="shared" si="6"/>
        <v>486151700</v>
      </c>
      <c r="J25" s="98">
        <f t="shared" si="6"/>
        <v>0</v>
      </c>
      <c r="K25" s="98">
        <f t="shared" si="6"/>
        <v>0</v>
      </c>
      <c r="L25" s="98">
        <f t="shared" si="6"/>
        <v>20000000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/>
      <c r="B26" s="46"/>
      <c r="C26" s="45"/>
      <c r="D26" s="45"/>
      <c r="E26" s="83"/>
      <c r="F26" s="54"/>
      <c r="G26" s="54"/>
      <c r="H26" s="84"/>
      <c r="I26" s="84"/>
      <c r="J26" s="84"/>
      <c r="K26" s="84"/>
      <c r="L26" s="54"/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75" t="s">
        <v>298</v>
      </c>
      <c r="B27" s="46"/>
      <c r="C27" s="45"/>
      <c r="D27" s="45"/>
      <c r="E27" s="83"/>
      <c r="F27" s="54"/>
      <c r="G27" s="54"/>
      <c r="H27" s="84"/>
      <c r="I27" s="84"/>
      <c r="J27" s="84"/>
      <c r="K27" s="84"/>
      <c r="L27" s="54"/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v>1</v>
      </c>
      <c r="B28" s="46" t="s">
        <v>39</v>
      </c>
      <c r="C28" s="45" t="s">
        <v>320</v>
      </c>
      <c r="D28" s="45" t="s">
        <v>321</v>
      </c>
      <c r="E28" s="85" t="s">
        <v>506</v>
      </c>
      <c r="F28" s="54"/>
      <c r="G28" s="54">
        <v>-28144200</v>
      </c>
      <c r="H28" s="84"/>
      <c r="I28" s="84"/>
      <c r="J28" s="84">
        <v>28144200</v>
      </c>
      <c r="K28" s="84"/>
      <c r="L28" s="54">
        <f t="shared" ref="L28:L43" si="7">SUM(G28:K28)</f>
        <v>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ref="A29:A43" si="8">+A28+1</f>
        <v>2</v>
      </c>
      <c r="B29" s="46" t="s">
        <v>39</v>
      </c>
      <c r="C29" s="45" t="s">
        <v>359</v>
      </c>
      <c r="D29" s="45" t="s">
        <v>360</v>
      </c>
      <c r="E29" s="83"/>
      <c r="F29" s="54"/>
      <c r="G29" s="54"/>
      <c r="H29" s="84"/>
      <c r="I29" s="84"/>
      <c r="J29" s="84">
        <v>28144200</v>
      </c>
      <c r="K29" s="84"/>
      <c r="L29" s="54">
        <f t="shared" si="7"/>
        <v>28144200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8"/>
        <v>3</v>
      </c>
      <c r="B30" s="46" t="s">
        <v>39</v>
      </c>
      <c r="C30" s="45" t="s">
        <v>391</v>
      </c>
      <c r="D30" s="45" t="s">
        <v>392</v>
      </c>
      <c r="E30" s="83"/>
      <c r="F30" s="54"/>
      <c r="G30" s="54"/>
      <c r="H30" s="84"/>
      <c r="I30" s="84"/>
      <c r="J30" s="84">
        <v>28144200</v>
      </c>
      <c r="K30" s="84"/>
      <c r="L30" s="54">
        <f t="shared" si="7"/>
        <v>28144200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8"/>
        <v>4</v>
      </c>
      <c r="B31" s="46" t="s">
        <v>39</v>
      </c>
      <c r="C31" s="45" t="s">
        <v>388</v>
      </c>
      <c r="D31" s="45" t="s">
        <v>392</v>
      </c>
      <c r="E31" s="83"/>
      <c r="F31" s="54"/>
      <c r="G31" s="54"/>
      <c r="H31" s="84"/>
      <c r="I31" s="84"/>
      <c r="J31" s="84">
        <v>32164800</v>
      </c>
      <c r="K31" s="84"/>
      <c r="L31" s="54">
        <f t="shared" si="7"/>
        <v>32164800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8"/>
        <v>5</v>
      </c>
      <c r="B32" s="46" t="s">
        <v>39</v>
      </c>
      <c r="C32" s="45" t="s">
        <v>385</v>
      </c>
      <c r="D32" s="45" t="s">
        <v>393</v>
      </c>
      <c r="E32" s="83"/>
      <c r="F32" s="54"/>
      <c r="G32" s="54"/>
      <c r="H32" s="84"/>
      <c r="I32" s="84"/>
      <c r="J32" s="84">
        <v>28144200</v>
      </c>
      <c r="K32" s="84"/>
      <c r="L32" s="54">
        <f t="shared" si="7"/>
        <v>28144200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8"/>
        <v>6</v>
      </c>
      <c r="B33" s="46" t="s">
        <v>37</v>
      </c>
      <c r="C33" s="45" t="s">
        <v>382</v>
      </c>
      <c r="D33" s="45" t="s">
        <v>393</v>
      </c>
      <c r="E33" s="83"/>
      <c r="F33" s="54"/>
      <c r="G33" s="54"/>
      <c r="H33" s="84"/>
      <c r="I33" s="84"/>
      <c r="J33" s="84">
        <v>35545125</v>
      </c>
      <c r="K33" s="84"/>
      <c r="L33" s="54">
        <f t="shared" si="7"/>
        <v>35545125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8"/>
        <v>7</v>
      </c>
      <c r="B34" s="46" t="s">
        <v>37</v>
      </c>
      <c r="C34" s="45" t="s">
        <v>379</v>
      </c>
      <c r="D34" s="45" t="s">
        <v>394</v>
      </c>
      <c r="E34" s="83"/>
      <c r="F34" s="54"/>
      <c r="G34" s="54"/>
      <c r="H34" s="84"/>
      <c r="I34" s="84"/>
      <c r="J34" s="84">
        <v>47393500</v>
      </c>
      <c r="K34" s="84"/>
      <c r="L34" s="54">
        <f t="shared" si="7"/>
        <v>47393500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8"/>
        <v>8</v>
      </c>
      <c r="B35" s="46" t="s">
        <v>25</v>
      </c>
      <c r="C35" s="45" t="s">
        <v>32</v>
      </c>
      <c r="D35" s="45" t="s">
        <v>322</v>
      </c>
      <c r="E35" s="83"/>
      <c r="F35" s="54"/>
      <c r="G35" s="54"/>
      <c r="H35" s="84"/>
      <c r="I35" s="84"/>
      <c r="J35" s="84">
        <v>12396850</v>
      </c>
      <c r="K35" s="84"/>
      <c r="L35" s="54">
        <f t="shared" si="7"/>
        <v>12396850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si="8"/>
        <v>9</v>
      </c>
      <c r="B36" s="46" t="s">
        <v>40</v>
      </c>
      <c r="C36" s="45" t="s">
        <v>138</v>
      </c>
      <c r="D36" s="45" t="s">
        <v>323</v>
      </c>
      <c r="E36" s="83"/>
      <c r="F36" s="54"/>
      <c r="G36" s="54"/>
      <c r="H36" s="84"/>
      <c r="I36" s="84"/>
      <c r="J36" s="84">
        <v>13066950</v>
      </c>
      <c r="K36" s="84"/>
      <c r="L36" s="54">
        <f t="shared" si="7"/>
        <v>13066950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>+A36+1</f>
        <v>10</v>
      </c>
      <c r="B37" s="46" t="s">
        <v>41</v>
      </c>
      <c r="C37" s="45" t="s">
        <v>311</v>
      </c>
      <c r="D37" s="45" t="s">
        <v>301</v>
      </c>
      <c r="E37" s="85" t="s">
        <v>505</v>
      </c>
      <c r="F37" s="54"/>
      <c r="G37" s="54">
        <v>-12396850</v>
      </c>
      <c r="H37" s="84"/>
      <c r="I37" s="84"/>
      <c r="J37" s="84">
        <v>12396850</v>
      </c>
      <c r="K37" s="84"/>
      <c r="L37" s="54">
        <f t="shared" si="7"/>
        <v>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8"/>
        <v>11</v>
      </c>
      <c r="B38" s="46" t="s">
        <v>41</v>
      </c>
      <c r="C38" s="45" t="s">
        <v>156</v>
      </c>
      <c r="D38" s="45" t="s">
        <v>302</v>
      </c>
      <c r="E38" s="85" t="s">
        <v>505</v>
      </c>
      <c r="F38" s="54"/>
      <c r="G38" s="54">
        <v>-12396850</v>
      </c>
      <c r="H38" s="84"/>
      <c r="I38" s="84"/>
      <c r="J38" s="84">
        <v>12396850</v>
      </c>
      <c r="K38" s="84"/>
      <c r="L38" s="54">
        <f t="shared" si="7"/>
        <v>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8"/>
        <v>12</v>
      </c>
      <c r="B39" s="46" t="s">
        <v>41</v>
      </c>
      <c r="C39" s="45" t="s">
        <v>308</v>
      </c>
      <c r="D39" s="45" t="s">
        <v>299</v>
      </c>
      <c r="E39" s="85" t="s">
        <v>505</v>
      </c>
      <c r="F39" s="54"/>
      <c r="G39" s="54">
        <v>-11056650</v>
      </c>
      <c r="H39" s="84"/>
      <c r="I39" s="84"/>
      <c r="J39" s="84">
        <v>11056650</v>
      </c>
      <c r="K39" s="84"/>
      <c r="L39" s="54">
        <f t="shared" si="7"/>
        <v>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8"/>
        <v>13</v>
      </c>
      <c r="B40" s="46" t="s">
        <v>41</v>
      </c>
      <c r="C40" s="45" t="s">
        <v>306</v>
      </c>
      <c r="D40" s="45" t="s">
        <v>300</v>
      </c>
      <c r="E40" s="83"/>
      <c r="F40" s="54"/>
      <c r="G40" s="54"/>
      <c r="H40" s="84"/>
      <c r="I40" s="84"/>
      <c r="J40" s="84">
        <v>37190550</v>
      </c>
      <c r="K40" s="84"/>
      <c r="L40" s="54">
        <f t="shared" si="7"/>
        <v>37190550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8"/>
        <v>14</v>
      </c>
      <c r="B41" s="46" t="s">
        <v>41</v>
      </c>
      <c r="C41" s="45" t="s">
        <v>349</v>
      </c>
      <c r="D41" s="45" t="s">
        <v>351</v>
      </c>
      <c r="E41" s="83"/>
      <c r="F41" s="54"/>
      <c r="G41" s="54"/>
      <c r="H41" s="84"/>
      <c r="I41" s="84"/>
      <c r="J41" s="84">
        <v>24793700</v>
      </c>
      <c r="K41" s="84"/>
      <c r="L41" s="54">
        <f t="shared" si="7"/>
        <v>24793700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8"/>
        <v>15</v>
      </c>
      <c r="B42" s="46" t="s">
        <v>41</v>
      </c>
      <c r="C42" s="45" t="s">
        <v>345</v>
      </c>
      <c r="D42" s="45" t="s">
        <v>352</v>
      </c>
      <c r="E42" s="83"/>
      <c r="F42" s="54"/>
      <c r="G42" s="54"/>
      <c r="H42" s="84"/>
      <c r="I42" s="84"/>
      <c r="J42" s="84">
        <v>9716450</v>
      </c>
      <c r="K42" s="84"/>
      <c r="L42" s="54">
        <f t="shared" si="7"/>
        <v>9716450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8"/>
        <v>16</v>
      </c>
      <c r="B43" s="46" t="s">
        <v>41</v>
      </c>
      <c r="C43" s="45" t="s">
        <v>367</v>
      </c>
      <c r="D43" s="45" t="s">
        <v>376</v>
      </c>
      <c r="E43" s="83"/>
      <c r="F43" s="54"/>
      <c r="G43" s="54"/>
      <c r="H43" s="84"/>
      <c r="I43" s="84"/>
      <c r="J43" s="84">
        <f>75152550+4000000</f>
        <v>79152550</v>
      </c>
      <c r="K43" s="84"/>
      <c r="L43" s="54">
        <f t="shared" si="7"/>
        <v>79152550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>+A43+1</f>
        <v>17</v>
      </c>
      <c r="B44" s="46" t="s">
        <v>357</v>
      </c>
      <c r="C44" s="45" t="s">
        <v>206</v>
      </c>
      <c r="D44" s="45" t="s">
        <v>358</v>
      </c>
      <c r="E44" s="85"/>
      <c r="F44" s="54"/>
      <c r="G44" s="54"/>
      <c r="H44" s="84"/>
      <c r="I44" s="84"/>
      <c r="J44" s="84">
        <v>13202475</v>
      </c>
      <c r="K44" s="84"/>
      <c r="L44" s="54">
        <f t="shared" ref="L44:L45" si="9">SUM(G44:K44)</f>
        <v>13202475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>+A44+1</f>
        <v>18</v>
      </c>
      <c r="B45" s="46" t="s">
        <v>374</v>
      </c>
      <c r="C45" s="45" t="s">
        <v>371</v>
      </c>
      <c r="D45" s="45" t="s">
        <v>375</v>
      </c>
      <c r="E45" s="83"/>
      <c r="F45" s="100"/>
      <c r="G45" s="100"/>
      <c r="H45" s="101"/>
      <c r="I45" s="101"/>
      <c r="J45" s="101">
        <v>13879525</v>
      </c>
      <c r="K45" s="101"/>
      <c r="L45" s="100">
        <f t="shared" si="9"/>
        <v>13879525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/>
      <c r="B46" s="79" t="s">
        <v>303</v>
      </c>
      <c r="C46" s="45"/>
      <c r="D46" s="45"/>
      <c r="E46" s="83"/>
      <c r="F46" s="98">
        <f>SUM(F28:F45)</f>
        <v>0</v>
      </c>
      <c r="G46" s="98">
        <f>SUM(G28:G45)</f>
        <v>-63994550</v>
      </c>
      <c r="H46" s="98">
        <f>SUM(H28:H45)</f>
        <v>0</v>
      </c>
      <c r="I46" s="98">
        <f>SUM(I28:I45)</f>
        <v>0</v>
      </c>
      <c r="J46" s="98">
        <f>SUM(J28:J45)</f>
        <v>466929625</v>
      </c>
      <c r="K46" s="98">
        <f>SUM(K28:K45)</f>
        <v>0</v>
      </c>
      <c r="L46" s="98">
        <f>SUM(L28:L45)</f>
        <v>402935075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/>
      <c r="B47" s="46"/>
      <c r="C47" s="45"/>
      <c r="D47" s="45"/>
      <c r="E47" s="83"/>
      <c r="F47" s="54"/>
      <c r="G47" s="54"/>
      <c r="H47" s="84"/>
      <c r="I47" s="84"/>
      <c r="J47" s="84"/>
      <c r="K47" s="84"/>
      <c r="L47" s="54"/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75" t="s">
        <v>424</v>
      </c>
      <c r="B48" s="46"/>
      <c r="C48" s="45"/>
      <c r="D48" s="45"/>
      <c r="E48" s="83"/>
      <c r="F48" s="54"/>
      <c r="G48" s="54"/>
      <c r="H48" s="84"/>
      <c r="I48" s="84"/>
      <c r="J48" s="84"/>
      <c r="K48" s="84"/>
      <c r="L48" s="54"/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v>1</v>
      </c>
      <c r="B49" s="46" t="s">
        <v>41</v>
      </c>
      <c r="C49" s="45" t="s">
        <v>311</v>
      </c>
      <c r="D49" s="45" t="s">
        <v>425</v>
      </c>
      <c r="E49" s="83"/>
      <c r="F49" s="54"/>
      <c r="G49" s="54"/>
      <c r="H49" s="84"/>
      <c r="I49" s="84"/>
      <c r="J49" s="84"/>
      <c r="K49" s="84">
        <v>12758525</v>
      </c>
      <c r="L49" s="54">
        <f t="shared" ref="L49:L72" si="10">SUM(G49:K49)</f>
        <v>12758525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ref="A50:A69" si="11">+A49+1</f>
        <v>2</v>
      </c>
      <c r="B50" s="46" t="s">
        <v>41</v>
      </c>
      <c r="C50" s="45" t="s">
        <v>417</v>
      </c>
      <c r="D50" s="45" t="s">
        <v>426</v>
      </c>
      <c r="E50" s="83"/>
      <c r="F50" s="54"/>
      <c r="G50" s="54"/>
      <c r="H50" s="84"/>
      <c r="I50" s="84"/>
      <c r="J50" s="84"/>
      <c r="K50" s="84">
        <v>5689613</v>
      </c>
      <c r="L50" s="54">
        <f t="shared" si="10"/>
        <v>5689613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11"/>
        <v>3</v>
      </c>
      <c r="B51" s="46" t="s">
        <v>41</v>
      </c>
      <c r="C51" s="45" t="s">
        <v>308</v>
      </c>
      <c r="D51" s="45" t="s">
        <v>426</v>
      </c>
      <c r="E51" s="83"/>
      <c r="F51" s="54"/>
      <c r="G51" s="54"/>
      <c r="H51" s="84"/>
      <c r="I51" s="84"/>
      <c r="J51" s="84"/>
      <c r="K51" s="84">
        <v>5689613</v>
      </c>
      <c r="L51" s="54">
        <f t="shared" si="10"/>
        <v>5689613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11"/>
        <v>4</v>
      </c>
      <c r="B52" s="46" t="s">
        <v>41</v>
      </c>
      <c r="C52" s="45" t="s">
        <v>276</v>
      </c>
      <c r="D52" s="45" t="s">
        <v>427</v>
      </c>
      <c r="E52" s="83"/>
      <c r="F52" s="54"/>
      <c r="G52" s="54"/>
      <c r="H52" s="84"/>
      <c r="I52" s="84"/>
      <c r="J52" s="84"/>
      <c r="K52" s="84">
        <v>12758525</v>
      </c>
      <c r="L52" s="54">
        <f t="shared" si="10"/>
        <v>12758525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11"/>
        <v>5</v>
      </c>
      <c r="B53" s="46" t="s">
        <v>41</v>
      </c>
      <c r="C53" s="45" t="s">
        <v>231</v>
      </c>
      <c r="D53" s="45" t="s">
        <v>496</v>
      </c>
      <c r="E53" s="83"/>
      <c r="F53" s="54"/>
      <c r="G53" s="54"/>
      <c r="H53" s="84"/>
      <c r="I53" s="84"/>
      <c r="J53" s="84"/>
      <c r="K53" s="84">
        <v>6379263</v>
      </c>
      <c r="L53" s="54">
        <f t="shared" si="10"/>
        <v>6379263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11"/>
        <v>6</v>
      </c>
      <c r="B54" s="46" t="s">
        <v>41</v>
      </c>
      <c r="C54" s="45" t="s">
        <v>232</v>
      </c>
      <c r="D54" s="45" t="s">
        <v>497</v>
      </c>
      <c r="E54" s="83"/>
      <c r="F54" s="54"/>
      <c r="G54" s="54"/>
      <c r="H54" s="84"/>
      <c r="I54" s="84"/>
      <c r="J54" s="84"/>
      <c r="K54" s="84">
        <v>12758525</v>
      </c>
      <c r="L54" s="54">
        <f t="shared" si="10"/>
        <v>12758525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11"/>
        <v>7</v>
      </c>
      <c r="B55" s="46" t="s">
        <v>35</v>
      </c>
      <c r="C55" s="45" t="s">
        <v>67</v>
      </c>
      <c r="D55" s="45" t="s">
        <v>427</v>
      </c>
      <c r="E55" s="83"/>
      <c r="F55" s="54"/>
      <c r="G55" s="54"/>
      <c r="H55" s="84"/>
      <c r="I55" s="84"/>
      <c r="J55" s="84"/>
      <c r="K55" s="84">
        <v>13448175</v>
      </c>
      <c r="L55" s="54">
        <f t="shared" si="10"/>
        <v>13448175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1"/>
        <v>8</v>
      </c>
      <c r="B56" s="46" t="s">
        <v>35</v>
      </c>
      <c r="C56" s="45" t="s">
        <v>162</v>
      </c>
      <c r="D56" s="45" t="s">
        <v>484</v>
      </c>
      <c r="E56" s="83"/>
      <c r="F56" s="54"/>
      <c r="G56" s="54"/>
      <c r="H56" s="84"/>
      <c r="I56" s="84"/>
      <c r="J56" s="84"/>
      <c r="K56" s="84">
        <v>14482650</v>
      </c>
      <c r="L56" s="54">
        <f t="shared" si="10"/>
        <v>14482650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1"/>
        <v>9</v>
      </c>
      <c r="B57" s="46" t="s">
        <v>31</v>
      </c>
      <c r="C57" s="45" t="s">
        <v>406</v>
      </c>
      <c r="D57" s="45" t="s">
        <v>427</v>
      </c>
      <c r="E57" s="85" t="s">
        <v>498</v>
      </c>
      <c r="F57" s="54"/>
      <c r="G57" s="54">
        <v>-11034400</v>
      </c>
      <c r="H57" s="84"/>
      <c r="I57" s="84"/>
      <c r="J57" s="84"/>
      <c r="K57" s="84">
        <v>11034400</v>
      </c>
      <c r="L57" s="54">
        <f t="shared" si="10"/>
        <v>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1"/>
        <v>10</v>
      </c>
      <c r="B58" s="46" t="s">
        <v>40</v>
      </c>
      <c r="C58" s="45" t="s">
        <v>138</v>
      </c>
      <c r="D58" s="45" t="s">
        <v>454</v>
      </c>
      <c r="E58" s="83"/>
      <c r="F58" s="54"/>
      <c r="G58" s="54"/>
      <c r="H58" s="84"/>
      <c r="I58" s="84"/>
      <c r="J58" s="84"/>
      <c r="K58" s="84">
        <v>13448175</v>
      </c>
      <c r="L58" s="54">
        <f t="shared" si="10"/>
        <v>13448175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1"/>
        <v>11</v>
      </c>
      <c r="B59" s="46" t="s">
        <v>336</v>
      </c>
      <c r="C59" s="45" t="s">
        <v>337</v>
      </c>
      <c r="D59" s="45" t="s">
        <v>485</v>
      </c>
      <c r="E59" s="83"/>
      <c r="F59" s="54"/>
      <c r="G59" s="54"/>
      <c r="H59" s="84"/>
      <c r="I59" s="84"/>
      <c r="J59" s="84"/>
      <c r="K59" s="84">
        <v>13103350</v>
      </c>
      <c r="L59" s="54">
        <f t="shared" si="10"/>
        <v>13103350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1"/>
        <v>12</v>
      </c>
      <c r="B60" s="46" t="s">
        <v>39</v>
      </c>
      <c r="C60" s="45" t="s">
        <v>404</v>
      </c>
      <c r="D60" s="45" t="s">
        <v>429</v>
      </c>
      <c r="E60" s="83"/>
      <c r="F60" s="54"/>
      <c r="G60" s="54"/>
      <c r="H60" s="84"/>
      <c r="I60" s="84"/>
      <c r="J60" s="84"/>
      <c r="K60" s="84">
        <v>28144200</v>
      </c>
      <c r="L60" s="54">
        <f t="shared" si="10"/>
        <v>28144200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1"/>
        <v>13</v>
      </c>
      <c r="B61" s="46" t="s">
        <v>39</v>
      </c>
      <c r="C61" s="45" t="s">
        <v>401</v>
      </c>
      <c r="D61" s="45" t="s">
        <v>429</v>
      </c>
      <c r="E61" s="83"/>
      <c r="F61" s="54"/>
      <c r="G61" s="54"/>
      <c r="H61" s="84"/>
      <c r="I61" s="84"/>
      <c r="J61" s="84"/>
      <c r="K61" s="84">
        <v>28144200</v>
      </c>
      <c r="L61" s="54">
        <f t="shared" si="10"/>
        <v>28144200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11"/>
        <v>14</v>
      </c>
      <c r="B62" s="46" t="s">
        <v>39</v>
      </c>
      <c r="C62" s="45" t="s">
        <v>435</v>
      </c>
      <c r="D62" s="45" t="s">
        <v>452</v>
      </c>
      <c r="E62" s="83"/>
      <c r="F62" s="54"/>
      <c r="G62" s="54"/>
      <c r="H62" s="84"/>
      <c r="I62" s="84"/>
      <c r="J62" s="84"/>
      <c r="K62" s="84">
        <v>28144200</v>
      </c>
      <c r="L62" s="54">
        <f t="shared" si="10"/>
        <v>28144200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1"/>
        <v>15</v>
      </c>
      <c r="B63" s="46" t="s">
        <v>39</v>
      </c>
      <c r="C63" s="45" t="s">
        <v>493</v>
      </c>
      <c r="D63" s="45" t="s">
        <v>495</v>
      </c>
      <c r="E63" s="83"/>
      <c r="F63" s="54"/>
      <c r="G63" s="54"/>
      <c r="H63" s="84"/>
      <c r="I63" s="84"/>
      <c r="J63" s="84"/>
      <c r="K63" s="84">
        <v>14072100</v>
      </c>
      <c r="L63" s="54">
        <f t="shared" si="10"/>
        <v>14072100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11"/>
        <v>16</v>
      </c>
      <c r="B64" s="46" t="s">
        <v>25</v>
      </c>
      <c r="C64" s="45" t="s">
        <v>32</v>
      </c>
      <c r="D64" s="45" t="s">
        <v>451</v>
      </c>
      <c r="E64" s="83"/>
      <c r="F64" s="54"/>
      <c r="G64" s="54"/>
      <c r="H64" s="84"/>
      <c r="I64" s="84"/>
      <c r="J64" s="84"/>
      <c r="K64" s="84">
        <v>12758525</v>
      </c>
      <c r="L64" s="54">
        <f t="shared" si="10"/>
        <v>12758525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1"/>
        <v>17</v>
      </c>
      <c r="B65" s="46" t="s">
        <v>30</v>
      </c>
      <c r="C65" s="45" t="s">
        <v>434</v>
      </c>
      <c r="D65" s="45" t="s">
        <v>453</v>
      </c>
      <c r="E65" s="83"/>
      <c r="F65" s="54"/>
      <c r="G65" s="54"/>
      <c r="H65" s="84"/>
      <c r="I65" s="84"/>
      <c r="J65" s="84"/>
      <c r="K65" s="84">
        <v>41379000</v>
      </c>
      <c r="L65" s="54">
        <f t="shared" si="10"/>
        <v>41379000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1"/>
        <v>18</v>
      </c>
      <c r="B66" s="46" t="s">
        <v>158</v>
      </c>
      <c r="C66" s="45" t="s">
        <v>456</v>
      </c>
      <c r="D66" s="45" t="s">
        <v>467</v>
      </c>
      <c r="E66" s="83"/>
      <c r="F66" s="54"/>
      <c r="G66" s="54"/>
      <c r="H66" s="84"/>
      <c r="I66" s="84"/>
      <c r="J66" s="84"/>
      <c r="K66" s="84">
        <v>239998200</v>
      </c>
      <c r="L66" s="54">
        <f t="shared" si="10"/>
        <v>239998200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1"/>
        <v>19</v>
      </c>
      <c r="B67" s="46" t="s">
        <v>37</v>
      </c>
      <c r="C67" s="45" t="s">
        <v>478</v>
      </c>
      <c r="D67" s="45" t="s">
        <v>466</v>
      </c>
      <c r="E67" s="83"/>
      <c r="F67" s="54"/>
      <c r="G67" s="54"/>
      <c r="H67" s="84"/>
      <c r="I67" s="84"/>
      <c r="J67" s="84"/>
      <c r="K67" s="84">
        <v>115861200</v>
      </c>
      <c r="L67" s="54">
        <f t="shared" si="10"/>
        <v>115861200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>+A67+1</f>
        <v>20</v>
      </c>
      <c r="B68" s="46" t="s">
        <v>410</v>
      </c>
      <c r="C68" s="45" t="s">
        <v>411</v>
      </c>
      <c r="D68" s="45" t="s">
        <v>428</v>
      </c>
      <c r="E68" s="83"/>
      <c r="F68" s="54"/>
      <c r="G68" s="54"/>
      <c r="H68" s="84"/>
      <c r="I68" s="84"/>
      <c r="J68" s="84"/>
      <c r="K68" s="84">
        <v>150305105</v>
      </c>
      <c r="L68" s="54">
        <f t="shared" si="10"/>
        <v>150305105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1"/>
        <v>21</v>
      </c>
      <c r="B69" s="46" t="s">
        <v>205</v>
      </c>
      <c r="C69" s="45" t="s">
        <v>436</v>
      </c>
      <c r="D69" s="45" t="s">
        <v>450</v>
      </c>
      <c r="E69" s="83"/>
      <c r="F69" s="54"/>
      <c r="G69" s="54"/>
      <c r="H69" s="84"/>
      <c r="I69" s="84"/>
      <c r="J69" s="84"/>
      <c r="K69" s="84">
        <v>13202475</v>
      </c>
      <c r="L69" s="54">
        <f t="shared" si="10"/>
        <v>13202475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>+A69+1</f>
        <v>22</v>
      </c>
      <c r="B70" s="46" t="s">
        <v>197</v>
      </c>
      <c r="C70" s="45" t="s">
        <v>198</v>
      </c>
      <c r="D70" s="45" t="s">
        <v>465</v>
      </c>
      <c r="E70" s="83"/>
      <c r="F70" s="54"/>
      <c r="G70" s="54"/>
      <c r="H70" s="84"/>
      <c r="I70" s="84"/>
      <c r="J70" s="84"/>
      <c r="K70" s="84">
        <v>11285182</v>
      </c>
      <c r="L70" s="54">
        <f t="shared" si="10"/>
        <v>11285182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>+A70+1</f>
        <v>23</v>
      </c>
      <c r="B71" s="46" t="s">
        <v>165</v>
      </c>
      <c r="C71" s="45" t="s">
        <v>164</v>
      </c>
      <c r="D71" s="45" t="s">
        <v>503</v>
      </c>
      <c r="E71" s="83"/>
      <c r="F71" s="54"/>
      <c r="G71" s="54"/>
      <c r="H71" s="84"/>
      <c r="I71" s="84"/>
      <c r="J71" s="84"/>
      <c r="K71" s="84">
        <v>9635500</v>
      </c>
      <c r="L71" s="54">
        <f t="shared" si="10"/>
        <v>9635500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>+A71+1</f>
        <v>24</v>
      </c>
      <c r="B72" s="46" t="s">
        <v>165</v>
      </c>
      <c r="C72" s="45" t="s">
        <v>163</v>
      </c>
      <c r="D72" s="45" t="s">
        <v>503</v>
      </c>
      <c r="E72" s="83"/>
      <c r="F72" s="54"/>
      <c r="G72" s="54"/>
      <c r="H72" s="84"/>
      <c r="I72" s="84"/>
      <c r="J72" s="84"/>
      <c r="K72" s="84">
        <v>9635500</v>
      </c>
      <c r="L72" s="54">
        <f t="shared" si="10"/>
        <v>9635500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/>
      <c r="B73" s="46"/>
      <c r="C73" s="45"/>
      <c r="D73" s="45"/>
      <c r="E73" s="83"/>
      <c r="F73" s="54"/>
      <c r="G73" s="54"/>
      <c r="H73" s="84"/>
      <c r="I73" s="84"/>
      <c r="J73" s="84"/>
      <c r="K73" s="84"/>
      <c r="L73" s="54"/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/>
      <c r="B74" s="46"/>
      <c r="C74" s="45"/>
      <c r="D74" s="45"/>
      <c r="E74" s="83"/>
      <c r="F74" s="54"/>
      <c r="G74" s="54"/>
      <c r="H74" s="84"/>
      <c r="I74" s="84"/>
      <c r="J74" s="84"/>
      <c r="K74" s="84"/>
      <c r="L74" s="54"/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/>
      <c r="B75" s="46"/>
      <c r="C75" s="45"/>
      <c r="D75" s="45"/>
      <c r="E75" s="83"/>
      <c r="F75" s="100"/>
      <c r="G75" s="100"/>
      <c r="H75" s="101"/>
      <c r="I75" s="101"/>
      <c r="J75" s="101"/>
      <c r="K75" s="101"/>
      <c r="L75" s="100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/>
      <c r="B76" s="79" t="s">
        <v>430</v>
      </c>
      <c r="C76" s="45"/>
      <c r="D76" s="45"/>
      <c r="E76" s="83"/>
      <c r="F76" s="99">
        <f>SUM(F49:F75)</f>
        <v>0</v>
      </c>
      <c r="G76" s="99">
        <f>SUM(G49:G75)</f>
        <v>-11034400</v>
      </c>
      <c r="H76" s="99">
        <f>SUM(H49:H75)</f>
        <v>0</v>
      </c>
      <c r="I76" s="99">
        <f>SUM(I49:I75)</f>
        <v>0</v>
      </c>
      <c r="J76" s="99">
        <f>SUM(J49:J75)</f>
        <v>0</v>
      </c>
      <c r="K76" s="99">
        <f>SUM(K49:K75)</f>
        <v>824116201</v>
      </c>
      <c r="L76" s="99">
        <f>SUM(L49:L75)</f>
        <v>813081801</v>
      </c>
      <c r="M76" s="13"/>
      <c r="N76" s="13"/>
      <c r="O76" s="13"/>
      <c r="P76" s="13"/>
      <c r="Q76" s="13"/>
      <c r="R76" s="13"/>
      <c r="S76" s="13"/>
    </row>
    <row r="77" spans="1:19" ht="20.100000000000001" customHeight="1" thickBot="1">
      <c r="A77" s="86"/>
      <c r="B77" s="86"/>
      <c r="C77" s="87"/>
      <c r="D77" s="87"/>
      <c r="E77" s="88"/>
      <c r="F77" s="88"/>
      <c r="G77" s="89"/>
      <c r="H77" s="90"/>
      <c r="I77" s="90"/>
      <c r="J77" s="90"/>
      <c r="K77" s="90"/>
      <c r="L77" s="89"/>
      <c r="M77" s="13"/>
      <c r="N77" s="13"/>
      <c r="O77" s="13"/>
      <c r="P77" s="13"/>
      <c r="Q77" s="13"/>
      <c r="R77" s="13"/>
      <c r="S77" s="13"/>
    </row>
    <row r="78" spans="1:19" ht="24.95" customHeight="1" thickTop="1" thickBot="1">
      <c r="A78" s="109" t="s">
        <v>28</v>
      </c>
      <c r="B78" s="110"/>
      <c r="C78" s="110"/>
      <c r="D78" s="111"/>
      <c r="E78" s="77"/>
      <c r="F78" s="49">
        <f>+F76+F46+F25+F11</f>
        <v>0</v>
      </c>
      <c r="G78" s="49">
        <f>+G76+G46+G25+G11</f>
        <v>-804899050</v>
      </c>
      <c r="H78" s="49">
        <f>+H76+H46+H25+H11</f>
        <v>263718400</v>
      </c>
      <c r="I78" s="49">
        <f>+I76+I46+I25+I11</f>
        <v>486151700</v>
      </c>
      <c r="J78" s="49">
        <f>+J76+J46+J25+J11</f>
        <v>466929625</v>
      </c>
      <c r="K78" s="49">
        <f>+K76+K46+K25+K11</f>
        <v>824116201</v>
      </c>
      <c r="L78" s="49">
        <f>+L76+L46+L25+L11</f>
        <v>1236016876</v>
      </c>
      <c r="M78" s="13"/>
      <c r="N78" s="13"/>
      <c r="O78" s="13"/>
      <c r="P78" s="13"/>
      <c r="Q78" s="13"/>
      <c r="R78" s="13"/>
      <c r="S78" s="13"/>
    </row>
    <row r="79" spans="1:19" ht="20.100000000000001" customHeight="1" thickTop="1">
      <c r="A79" s="13"/>
      <c r="B79" s="13"/>
      <c r="C79" s="13"/>
      <c r="D79" s="13"/>
      <c r="E79" s="78"/>
      <c r="F79" s="78"/>
      <c r="G79" s="78"/>
      <c r="H79" s="13"/>
      <c r="I79" s="13"/>
      <c r="J79" s="13"/>
      <c r="K79" s="13"/>
      <c r="L79" s="13"/>
      <c r="M79" s="13" t="s">
        <v>166</v>
      </c>
      <c r="N79" s="13"/>
      <c r="O79" s="13"/>
      <c r="P79" s="13"/>
      <c r="Q79" s="13"/>
      <c r="R79" s="13"/>
      <c r="S79" s="13"/>
    </row>
    <row r="80" spans="1:19" ht="20.100000000000001" customHeight="1">
      <c r="A80" s="13"/>
      <c r="B80" s="13"/>
      <c r="C80" s="13"/>
      <c r="D80" s="13"/>
      <c r="E80" s="78"/>
      <c r="F80" s="78"/>
      <c r="G80" s="78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78"/>
      <c r="F81" s="78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78"/>
      <c r="F82" s="78"/>
      <c r="G82" s="13"/>
      <c r="H82" s="13"/>
      <c r="I82" s="13"/>
      <c r="J82" s="13"/>
      <c r="K82" s="13"/>
      <c r="L82" s="13" t="s">
        <v>29</v>
      </c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78"/>
      <c r="F83" s="78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78"/>
      <c r="F84" s="78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78"/>
      <c r="F85" s="78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78"/>
      <c r="F86" s="78"/>
      <c r="G86" s="13"/>
      <c r="H86" s="13"/>
      <c r="I86" s="13"/>
      <c r="J86" s="13"/>
      <c r="K86" s="13"/>
      <c r="L86" s="13" t="s">
        <v>29</v>
      </c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78"/>
      <c r="F87" s="7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78"/>
      <c r="F88" s="7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78"/>
      <c r="F89" s="7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78"/>
      <c r="F90" s="7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78"/>
      <c r="F91" s="7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8"/>
      <c r="F92" s="7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8"/>
      <c r="F93" s="7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8"/>
      <c r="F94" s="7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8"/>
      <c r="F95" s="7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8"/>
      <c r="F96" s="7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8"/>
      <c r="F97" s="7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8"/>
      <c r="F98" s="7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78"/>
      <c r="F99" s="7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78"/>
      <c r="F100" s="7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78"/>
      <c r="F101" s="7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78"/>
      <c r="F102" s="78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78"/>
      <c r="F103" s="78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78"/>
      <c r="F104" s="78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/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</sheetData>
  <mergeCells count="4">
    <mergeCell ref="H3:K3"/>
    <mergeCell ref="A78:D78"/>
    <mergeCell ref="E3:G3"/>
    <mergeCell ref="F4:G4"/>
  </mergeCells>
  <pageMargins left="0.11811023622047245" right="0.11811023622047245" top="0.11811023622047245" bottom="0.11811023622047245" header="0.11811023622047245" footer="0.11811023622047245"/>
  <pageSetup paperSize="9" scale="5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106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36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59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7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107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53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51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108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81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109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42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4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43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44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48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49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45</v>
      </c>
      <c r="C20" s="64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4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50</v>
      </c>
      <c r="C22" s="64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54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57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60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82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83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84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65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64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55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56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58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61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62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63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66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52</v>
      </c>
      <c r="C38" s="64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4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68</v>
      </c>
      <c r="C40" s="64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69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97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105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77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103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70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91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71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86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87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90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78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79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80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104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121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99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93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82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111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88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94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95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96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122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72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73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74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85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75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98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110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113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114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115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112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119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116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92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100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120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101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117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102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89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76</v>
      </c>
      <c r="C86" s="64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5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118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5"/>
  <sheetViews>
    <sheetView topLeftCell="A24" workbookViewId="0">
      <selection activeCell="D30" sqref="D30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230</v>
      </c>
      <c r="C6" s="45" t="s">
        <v>308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230</v>
      </c>
      <c r="C7" s="45" t="s">
        <v>417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230</v>
      </c>
      <c r="C8" s="45" t="s">
        <v>311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46" t="s">
        <v>431</v>
      </c>
      <c r="C9" s="59" t="s">
        <v>420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46" t="s">
        <v>431</v>
      </c>
      <c r="C10" s="59" t="s">
        <v>421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46" t="s">
        <v>431</v>
      </c>
      <c r="C11" s="45" t="s">
        <v>422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432</v>
      </c>
      <c r="C12" s="45" t="s">
        <v>433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40</v>
      </c>
      <c r="C13" s="45" t="s">
        <v>138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30</v>
      </c>
      <c r="C14" s="45" t="s">
        <v>434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304</v>
      </c>
      <c r="C15" s="45" t="s">
        <v>435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25</v>
      </c>
      <c r="C16" s="45" t="s">
        <v>32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205</v>
      </c>
      <c r="C17" s="45" t="s">
        <v>436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158</v>
      </c>
      <c r="C18" s="45" t="s">
        <v>456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ref="A19:A24" si="2">+A18+1</f>
        <v>14</v>
      </c>
      <c r="B19" s="58" t="s">
        <v>37</v>
      </c>
      <c r="C19" s="45" t="s">
        <v>478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2"/>
        <v>15</v>
      </c>
      <c r="B20" s="58" t="s">
        <v>461</v>
      </c>
      <c r="C20" s="45" t="s">
        <v>462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197</v>
      </c>
      <c r="C21" s="45" t="s">
        <v>198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35</v>
      </c>
      <c r="C22" s="45" t="s">
        <v>162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336</v>
      </c>
      <c r="C23" s="45" t="s">
        <v>337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431</v>
      </c>
      <c r="C24" s="45" t="s">
        <v>151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>+A24+1</f>
        <v>20</v>
      </c>
      <c r="B25" s="58" t="s">
        <v>230</v>
      </c>
      <c r="C25" s="45" t="s">
        <v>232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>+A25+1</f>
        <v>21</v>
      </c>
      <c r="B26" s="58" t="s">
        <v>230</v>
      </c>
      <c r="C26" s="45" t="s">
        <v>231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>+A26+1</f>
        <v>22</v>
      </c>
      <c r="B27" s="58" t="s">
        <v>304</v>
      </c>
      <c r="C27" s="45" t="s">
        <v>493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>+A27+1</f>
        <v>23</v>
      </c>
      <c r="B28" s="58" t="s">
        <v>165</v>
      </c>
      <c r="C28" s="45" t="s">
        <v>164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>+A28+1</f>
        <v>24</v>
      </c>
      <c r="B29" s="58" t="s">
        <v>165</v>
      </c>
      <c r="C29" s="45" t="s">
        <v>163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/>
      <c r="B30" s="58"/>
      <c r="C30" s="45"/>
      <c r="D30" s="59"/>
      <c r="E30" s="1"/>
      <c r="F30" s="1"/>
      <c r="G30" s="1"/>
      <c r="H30" s="1"/>
      <c r="I30" s="1"/>
    </row>
    <row r="31" spans="1:9" ht="20.100000000000001" customHeight="1">
      <c r="A31" s="59"/>
      <c r="B31" s="58"/>
      <c r="C31" s="45"/>
      <c r="D31" s="59"/>
      <c r="E31" s="1"/>
      <c r="F31" s="1"/>
      <c r="G31" s="1"/>
      <c r="H31" s="1"/>
      <c r="I31" s="1"/>
    </row>
    <row r="32" spans="1:9" ht="20.100000000000001" customHeight="1">
      <c r="A32" s="59"/>
      <c r="B32" s="46"/>
      <c r="C32" s="45"/>
      <c r="D32" s="59"/>
      <c r="E32" s="1"/>
      <c r="F32" s="1"/>
      <c r="G32" s="1"/>
      <c r="H32" s="1"/>
      <c r="I32" s="1"/>
    </row>
    <row r="33" spans="1:9" ht="20.100000000000001" customHeight="1" thickBot="1">
      <c r="A33" s="113" t="s">
        <v>28</v>
      </c>
      <c r="B33" s="114"/>
      <c r="C33" s="115"/>
      <c r="D33" s="60">
        <f>SUM(D6:D32)</f>
        <v>24</v>
      </c>
      <c r="E33" s="1"/>
      <c r="F33" s="1"/>
      <c r="G33" s="1"/>
      <c r="H33" s="1"/>
      <c r="I33" s="1"/>
    </row>
    <row r="34" spans="1:9" ht="20.100000000000001" customHeight="1" thickTop="1">
      <c r="A34" s="57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>
        <f>50-D33</f>
        <v>26</v>
      </c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 t="s">
        <v>29</v>
      </c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>
        <v>0</v>
      </c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</sheetData>
  <mergeCells count="1">
    <mergeCell ref="A33:C33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2018-03-23T06:54:13Z</cp:lastPrinted>
  <dcterms:created xsi:type="dcterms:W3CDTF">2011-08-09T03:18:05Z</dcterms:created>
  <dcterms:modified xsi:type="dcterms:W3CDTF">2018-03-23T06:55:50Z</dcterms:modified>
</cp:coreProperties>
</file>