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20" windowHeight="8520" activeTab="2"/>
  </bookViews>
  <sheets>
    <sheet name="List Piutang" sheetId="2" r:id="rId1"/>
    <sheet name="List PPh " sheetId="3" r:id="rId2"/>
    <sheet name="Rincian" sheetId="8" r:id="rId3"/>
    <sheet name="Rincian1" sheetId="6" state="hidden" r:id="rId4"/>
    <sheet name="Meterai" sheetId="7" r:id="rId5"/>
  </sheets>
  <definedNames>
    <definedName name="_xlnm.Print_Area" localSheetId="0">'List Piutang'!$A$7:$P$81</definedName>
    <definedName name="_xlnm.Print_Area" localSheetId="1">'List PPh '!$A$220:$E$237</definedName>
    <definedName name="_xlnm.Print_Area" localSheetId="4">Meterai!$A$1:$D$51</definedName>
    <definedName name="_xlnm.Print_Area" localSheetId="2">Rincian!$A$6:$M$98</definedName>
    <definedName name="_xlnm.Print_Area" localSheetId="3">Rincian1!$A$1:$C$119</definedName>
    <definedName name="_xlnm.Print_Titles" localSheetId="0">'List Piutang'!$1:$6</definedName>
    <definedName name="_xlnm.Print_Titles" localSheetId="1">'List PPh '!$1:$7</definedName>
    <definedName name="_xlnm.Print_Titles" localSheetId="2">Rincian!$1:$5</definedName>
  </definedNames>
  <calcPr calcId="124519"/>
</workbook>
</file>

<file path=xl/calcChain.xml><?xml version="1.0" encoding="utf-8"?>
<calcChain xmlns="http://schemas.openxmlformats.org/spreadsheetml/2006/main">
  <c r="A54" i="8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M81"/>
  <c r="M88"/>
  <c r="O73" i="2"/>
  <c r="M73"/>
  <c r="K73"/>
  <c r="L73"/>
  <c r="A73"/>
  <c r="O72"/>
  <c r="M72"/>
  <c r="K72"/>
  <c r="L72"/>
  <c r="A72"/>
  <c r="M91" i="8"/>
  <c r="M87"/>
  <c r="M86"/>
  <c r="M85"/>
  <c r="M84"/>
  <c r="M83"/>
  <c r="M82"/>
  <c r="M89"/>
  <c r="K71" i="2"/>
  <c r="M71" s="1"/>
  <c r="O71" s="1"/>
  <c r="L71"/>
  <c r="K70"/>
  <c r="L70"/>
  <c r="K69"/>
  <c r="M69" s="1"/>
  <c r="O69" s="1"/>
  <c r="L69"/>
  <c r="K68"/>
  <c r="M68" s="1"/>
  <c r="O68" s="1"/>
  <c r="L68"/>
  <c r="K67"/>
  <c r="M67" s="1"/>
  <c r="O67" s="1"/>
  <c r="L67"/>
  <c r="K66"/>
  <c r="M66" s="1"/>
  <c r="O66" s="1"/>
  <c r="L66"/>
  <c r="K65"/>
  <c r="M65" s="1"/>
  <c r="O65" s="1"/>
  <c r="L65"/>
  <c r="K64"/>
  <c r="M64" s="1"/>
  <c r="O64" s="1"/>
  <c r="L64"/>
  <c r="N77"/>
  <c r="J77"/>
  <c r="I77"/>
  <c r="H77"/>
  <c r="G77"/>
  <c r="L95" i="8"/>
  <c r="K95"/>
  <c r="J95"/>
  <c r="I95"/>
  <c r="H95"/>
  <c r="G95"/>
  <c r="F95"/>
  <c r="M90"/>
  <c r="M80"/>
  <c r="M79"/>
  <c r="M78"/>
  <c r="A78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M77"/>
  <c r="K71"/>
  <c r="K30"/>
  <c r="K16"/>
  <c r="K9"/>
  <c r="L74"/>
  <c r="J74"/>
  <c r="I74"/>
  <c r="H74"/>
  <c r="G74"/>
  <c r="F74"/>
  <c r="K63" i="2"/>
  <c r="M63" s="1"/>
  <c r="O63" s="1"/>
  <c r="L63"/>
  <c r="L62"/>
  <c r="K62"/>
  <c r="L61"/>
  <c r="K61"/>
  <c r="L60"/>
  <c r="K60"/>
  <c r="A60"/>
  <c r="A61" s="1"/>
  <c r="A62" s="1"/>
  <c r="A63" s="1"/>
  <c r="A64" s="1"/>
  <c r="A65" s="1"/>
  <c r="A66" s="1"/>
  <c r="A67" s="1"/>
  <c r="A68" s="1"/>
  <c r="A69" s="1"/>
  <c r="A70" s="1"/>
  <c r="A71" s="1"/>
  <c r="L59"/>
  <c r="K59"/>
  <c r="K77" s="1"/>
  <c r="N57"/>
  <c r="J57"/>
  <c r="I57"/>
  <c r="H57"/>
  <c r="G57"/>
  <c r="A48" i="7"/>
  <c r="L77" i="2" l="1"/>
  <c r="M60"/>
  <c r="O60" s="1"/>
  <c r="M70"/>
  <c r="O70" s="1"/>
  <c r="M95" i="8"/>
  <c r="M61" i="2"/>
  <c r="O61" s="1"/>
  <c r="M62"/>
  <c r="O62" s="1"/>
  <c r="K74" i="8"/>
  <c r="K97" s="1"/>
  <c r="M59" i="2"/>
  <c r="O59" s="1"/>
  <c r="M73" i="8"/>
  <c r="K56" i="2"/>
  <c r="L56"/>
  <c r="M67" i="8"/>
  <c r="M53"/>
  <c r="M52"/>
  <c r="M51"/>
  <c r="M65"/>
  <c r="K55" i="2"/>
  <c r="L55"/>
  <c r="K54"/>
  <c r="L54"/>
  <c r="K53"/>
  <c r="L53"/>
  <c r="K52"/>
  <c r="L52"/>
  <c r="K51"/>
  <c r="L51"/>
  <c r="J27"/>
  <c r="I27"/>
  <c r="H27"/>
  <c r="G27"/>
  <c r="L18"/>
  <c r="K18"/>
  <c r="A19"/>
  <c r="A20" s="1"/>
  <c r="M66" i="8"/>
  <c r="M64"/>
  <c r="M71"/>
  <c r="M45"/>
  <c r="M44"/>
  <c r="K50" i="2"/>
  <c r="L50"/>
  <c r="K49"/>
  <c r="L49"/>
  <c r="K48"/>
  <c r="L48"/>
  <c r="K47"/>
  <c r="L47"/>
  <c r="K46"/>
  <c r="L46"/>
  <c r="M50" i="8"/>
  <c r="M49"/>
  <c r="K45" i="2"/>
  <c r="L45"/>
  <c r="K44"/>
  <c r="L44"/>
  <c r="M43" i="8"/>
  <c r="K43" i="2"/>
  <c r="L43"/>
  <c r="M58" i="8"/>
  <c r="M62"/>
  <c r="M61"/>
  <c r="M57"/>
  <c r="K42" i="2"/>
  <c r="L42"/>
  <c r="K41"/>
  <c r="L41"/>
  <c r="K40"/>
  <c r="L40"/>
  <c r="K39"/>
  <c r="L39"/>
  <c r="G24" i="8"/>
  <c r="G14"/>
  <c r="G13"/>
  <c r="G12"/>
  <c r="G8"/>
  <c r="N19" i="2"/>
  <c r="N27" s="1"/>
  <c r="N14"/>
  <c r="N13"/>
  <c r="N12"/>
  <c r="N9"/>
  <c r="O77" l="1"/>
  <c r="M77"/>
  <c r="M56"/>
  <c r="O56" s="1"/>
  <c r="M51"/>
  <c r="O51" s="1"/>
  <c r="M52"/>
  <c r="O52" s="1"/>
  <c r="M53"/>
  <c r="O53" s="1"/>
  <c r="M54"/>
  <c r="O54" s="1"/>
  <c r="M55"/>
  <c r="O55" s="1"/>
  <c r="M43"/>
  <c r="O43" s="1"/>
  <c r="M45"/>
  <c r="O45" s="1"/>
  <c r="M46"/>
  <c r="O46" s="1"/>
  <c r="M50"/>
  <c r="O50" s="1"/>
  <c r="M18"/>
  <c r="M41"/>
  <c r="O41" s="1"/>
  <c r="M48"/>
  <c r="O48" s="1"/>
  <c r="M47"/>
  <c r="O47" s="1"/>
  <c r="M40"/>
  <c r="O40" s="1"/>
  <c r="M42"/>
  <c r="O42" s="1"/>
  <c r="M44"/>
  <c r="O44" s="1"/>
  <c r="M49"/>
  <c r="O49" s="1"/>
  <c r="M39"/>
  <c r="O39" s="1"/>
  <c r="M70" i="8"/>
  <c r="M42"/>
  <c r="M41"/>
  <c r="K38" i="2"/>
  <c r="L38"/>
  <c r="K37"/>
  <c r="L37"/>
  <c r="K36"/>
  <c r="L36"/>
  <c r="M69" i="8"/>
  <c r="M47"/>
  <c r="K35" i="2"/>
  <c r="L35"/>
  <c r="M60" i="8"/>
  <c r="M48"/>
  <c r="K34" i="2"/>
  <c r="L34"/>
  <c r="K33"/>
  <c r="L33"/>
  <c r="M59" i="8"/>
  <c r="K32" i="2"/>
  <c r="L32"/>
  <c r="M56" i="8"/>
  <c r="M55"/>
  <c r="M54"/>
  <c r="M46"/>
  <c r="M40"/>
  <c r="M39"/>
  <c r="M38"/>
  <c r="M37"/>
  <c r="M36"/>
  <c r="M35"/>
  <c r="M34"/>
  <c r="A34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M33"/>
  <c r="J29"/>
  <c r="M29" s="1"/>
  <c r="J28"/>
  <c r="M28" s="1"/>
  <c r="J19"/>
  <c r="J16"/>
  <c r="J9"/>
  <c r="L31" i="2"/>
  <c r="K31"/>
  <c r="L30"/>
  <c r="K30"/>
  <c r="A30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L29"/>
  <c r="L57" s="1"/>
  <c r="K29"/>
  <c r="A33" i="7"/>
  <c r="A34" s="1"/>
  <c r="A35" s="1"/>
  <c r="A36" s="1"/>
  <c r="A37" s="1"/>
  <c r="A38" s="1"/>
  <c r="A39" s="1"/>
  <c r="A40" s="1"/>
  <c r="L30" i="8"/>
  <c r="I30"/>
  <c r="H30"/>
  <c r="G30"/>
  <c r="F30"/>
  <c r="M27"/>
  <c r="K26" i="2"/>
  <c r="L26"/>
  <c r="K25"/>
  <c r="L25"/>
  <c r="M26" i="8"/>
  <c r="M21"/>
  <c r="K24" i="2"/>
  <c r="L24"/>
  <c r="L23"/>
  <c r="K23"/>
  <c r="K22"/>
  <c r="L22"/>
  <c r="M25" i="8"/>
  <c r="M20"/>
  <c r="M23"/>
  <c r="M22"/>
  <c r="K21" i="2"/>
  <c r="L21"/>
  <c r="K20"/>
  <c r="L20"/>
  <c r="A12" i="3"/>
  <c r="A21" s="1"/>
  <c r="A26" s="1"/>
  <c r="A71" s="1"/>
  <c r="A91" s="1"/>
  <c r="A126" s="1"/>
  <c r="A131" s="1"/>
  <c r="A143" s="1"/>
  <c r="K19" i="2"/>
  <c r="K27" s="1"/>
  <c r="L19"/>
  <c r="M24" i="8"/>
  <c r="M74" l="1"/>
  <c r="K57" i="2"/>
  <c r="A41" i="7"/>
  <c r="A42" s="1"/>
  <c r="A43" s="1"/>
  <c r="A44" s="1"/>
  <c r="A45" s="1"/>
  <c r="A46" s="1"/>
  <c r="A47" s="1"/>
  <c r="A49" s="1"/>
  <c r="A48" i="8"/>
  <c r="A49" s="1"/>
  <c r="A50" s="1"/>
  <c r="A51" s="1"/>
  <c r="A52" s="1"/>
  <c r="A53" s="1"/>
  <c r="L27" i="2"/>
  <c r="O18"/>
  <c r="M32"/>
  <c r="O32" s="1"/>
  <c r="M36"/>
  <c r="O36" s="1"/>
  <c r="M38"/>
  <c r="O38" s="1"/>
  <c r="M33"/>
  <c r="O33" s="1"/>
  <c r="M34"/>
  <c r="O34" s="1"/>
  <c r="M37"/>
  <c r="O37" s="1"/>
  <c r="M35"/>
  <c r="O35" s="1"/>
  <c r="M25"/>
  <c r="O25" s="1"/>
  <c r="M26"/>
  <c r="O26" s="1"/>
  <c r="M30"/>
  <c r="O30" s="1"/>
  <c r="M29"/>
  <c r="M31"/>
  <c r="O31" s="1"/>
  <c r="J30" i="8"/>
  <c r="J97" s="1"/>
  <c r="M20" i="2"/>
  <c r="O20" s="1"/>
  <c r="M21"/>
  <c r="O21" s="1"/>
  <c r="M24"/>
  <c r="O24" s="1"/>
  <c r="M22"/>
  <c r="O22" s="1"/>
  <c r="M23"/>
  <c r="O23" s="1"/>
  <c r="A173" i="3"/>
  <c r="A179" s="1"/>
  <c r="A185" s="1"/>
  <c r="A188" s="1"/>
  <c r="A191" s="1"/>
  <c r="A196" s="1"/>
  <c r="A199" s="1"/>
  <c r="M19" i="2"/>
  <c r="O19" s="1"/>
  <c r="M19" i="8"/>
  <c r="I9"/>
  <c r="H16"/>
  <c r="G16"/>
  <c r="F16"/>
  <c r="N16" i="2"/>
  <c r="J16"/>
  <c r="I16"/>
  <c r="H16"/>
  <c r="G16"/>
  <c r="M15" i="8"/>
  <c r="K15" i="2"/>
  <c r="L15"/>
  <c r="M14" i="8"/>
  <c r="M13"/>
  <c r="M12"/>
  <c r="L9"/>
  <c r="G9"/>
  <c r="F9"/>
  <c r="K14" i="2"/>
  <c r="L14"/>
  <c r="L13"/>
  <c r="K13"/>
  <c r="L12"/>
  <c r="K12"/>
  <c r="A13"/>
  <c r="A14" s="1"/>
  <c r="N10"/>
  <c r="J10"/>
  <c r="I10"/>
  <c r="H10"/>
  <c r="G10"/>
  <c r="G97" i="8" l="1"/>
  <c r="F97"/>
  <c r="M57" i="2"/>
  <c r="G80"/>
  <c r="I80"/>
  <c r="N80"/>
  <c r="H80"/>
  <c r="J80"/>
  <c r="O27"/>
  <c r="M27"/>
  <c r="A15"/>
  <c r="A202" i="3"/>
  <c r="A206" s="1"/>
  <c r="A210" s="1"/>
  <c r="A215" s="1"/>
  <c r="A220" s="1"/>
  <c r="A223" s="1"/>
  <c r="A226" s="1"/>
  <c r="A231" s="1"/>
  <c r="O29" i="2"/>
  <c r="M30" i="8"/>
  <c r="A20"/>
  <c r="A21" s="1"/>
  <c r="A22" s="1"/>
  <c r="A13"/>
  <c r="A14" s="1"/>
  <c r="A15" s="1"/>
  <c r="M16"/>
  <c r="K16" i="2"/>
  <c r="M15"/>
  <c r="O15" s="1"/>
  <c r="L16"/>
  <c r="I16" i="8"/>
  <c r="I97" s="1"/>
  <c r="L16"/>
  <c r="L97" s="1"/>
  <c r="M14" i="2"/>
  <c r="O14" s="1"/>
  <c r="H9" i="8"/>
  <c r="H97" s="1"/>
  <c r="M12" i="2"/>
  <c r="O12" s="1"/>
  <c r="M13"/>
  <c r="O13" s="1"/>
  <c r="O57" l="1"/>
  <c r="A23" i="8"/>
  <c r="A24" s="1"/>
  <c r="A25" s="1"/>
  <c r="A26" s="1"/>
  <c r="A27" s="1"/>
  <c r="A28" s="1"/>
  <c r="A29" s="1"/>
  <c r="O16" i="2"/>
  <c r="M16"/>
  <c r="M8" i="8"/>
  <c r="K9" i="2"/>
  <c r="L9"/>
  <c r="M9" l="1"/>
  <c r="O9" s="1"/>
  <c r="K10" l="1"/>
  <c r="K80" s="1"/>
  <c r="M9" i="8"/>
  <c r="M97" s="1"/>
  <c r="L10" i="2"/>
  <c r="L80" s="1"/>
  <c r="A21" l="1"/>
  <c r="A22" s="1"/>
  <c r="O10"/>
  <c r="O80" s="1"/>
  <c r="M10"/>
  <c r="M80" s="1"/>
  <c r="A23" l="1"/>
  <c r="A24" s="1"/>
  <c r="A25" s="1"/>
  <c r="A26" s="1"/>
  <c r="C72" i="6"/>
  <c r="C60"/>
  <c r="C12"/>
  <c r="C10"/>
  <c r="C7"/>
  <c r="C43"/>
  <c r="C55"/>
  <c r="C18"/>
  <c r="C17"/>
  <c r="C13"/>
  <c r="C58" l="1"/>
  <c r="C11"/>
  <c r="C14" s="1"/>
  <c r="C54"/>
  <c r="C53"/>
  <c r="C52"/>
  <c r="C25"/>
  <c r="C24"/>
  <c r="C33"/>
  <c r="C19"/>
  <c r="C20" s="1"/>
  <c r="D51" i="7"/>
  <c r="C38" i="6" l="1"/>
  <c r="C86"/>
  <c r="C119" s="1"/>
  <c r="A7" i="7" l="1"/>
  <c r="A8" s="1"/>
  <c r="A9" s="1"/>
  <c r="A10" s="1"/>
  <c r="A11" s="1"/>
  <c r="A12" s="1"/>
  <c r="A13" s="1"/>
  <c r="A14" s="1"/>
  <c r="A15" s="1"/>
  <c r="A16" s="1"/>
  <c r="A17" s="1"/>
  <c r="A18" s="1"/>
  <c r="A19" l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D53"/>
</calcChain>
</file>

<file path=xl/sharedStrings.xml><?xml version="1.0" encoding="utf-8"?>
<sst xmlns="http://schemas.openxmlformats.org/spreadsheetml/2006/main" count="1142" uniqueCount="690">
  <si>
    <t>PT. ARGHA INDAH PRATAMA</t>
  </si>
  <si>
    <t>DIVISI : HOMESTAY</t>
  </si>
  <si>
    <t>NO.</t>
  </si>
  <si>
    <t>TANGGAL</t>
  </si>
  <si>
    <t>INVOICE</t>
  </si>
  <si>
    <t>NAMA PENYEWA</t>
  </si>
  <si>
    <t>NO BLOK</t>
  </si>
  <si>
    <t xml:space="preserve">JANGKA WAKTU </t>
  </si>
  <si>
    <t>SEWA</t>
  </si>
  <si>
    <t>JUMLAH</t>
  </si>
  <si>
    <t>DPP</t>
  </si>
  <si>
    <t>PPN</t>
  </si>
  <si>
    <t>PPH FINAL</t>
  </si>
  <si>
    <t>KETERANGAN</t>
  </si>
  <si>
    <t>NOMOR</t>
  </si>
  <si>
    <t xml:space="preserve">TOTAL </t>
  </si>
  <si>
    <t>PIUTANG</t>
  </si>
  <si>
    <t>YANG DIBAYAR</t>
  </si>
  <si>
    <t>SALDO</t>
  </si>
  <si>
    <t>Sec. Deposit</t>
  </si>
  <si>
    <t>Tel Deposit</t>
  </si>
  <si>
    <t>Service Chrg</t>
  </si>
  <si>
    <t>DAFTAR NAMA PENYEWA YG BLM MEMBERIKAN BUKTI PTG PPH SEWA</t>
  </si>
  <si>
    <t>Total (Dalam USD)</t>
  </si>
  <si>
    <t>Total (Dalam Rp)</t>
  </si>
  <si>
    <t>PT. Sulfindo Adiusaha</t>
  </si>
  <si>
    <t>RINCIAN PENGGUNAAN METERAI</t>
  </si>
  <si>
    <t>BLOK</t>
  </si>
  <si>
    <t>T O T A L</t>
  </si>
  <si>
    <t xml:space="preserve"> </t>
  </si>
  <si>
    <t>PT. Samudra Marine Indonesia</t>
  </si>
  <si>
    <t>PT. PK Global Indonesia</t>
  </si>
  <si>
    <t>E9-20</t>
  </si>
  <si>
    <t>Total (Rp)</t>
  </si>
  <si>
    <t>Totally Piutang sebesar Rp</t>
  </si>
  <si>
    <t>PT. KRNG Indonesia</t>
  </si>
  <si>
    <t>PT. Linde Indonesia</t>
  </si>
  <si>
    <t xml:space="preserve">PT. Sankyu Indonesia International </t>
  </si>
  <si>
    <t>Penerimaan Piutang minggu ini :</t>
  </si>
  <si>
    <t>PT. Cilegon Fabricators</t>
  </si>
  <si>
    <t>PT. Inti Karya Persada Teknik</t>
  </si>
  <si>
    <t>PT. Nippon Shokubai Indonesia</t>
  </si>
  <si>
    <t>01 Apr'16</t>
  </si>
  <si>
    <t>(Byr Tgl 3 Mei'16)</t>
  </si>
  <si>
    <t>003/HS/R/IV/2016</t>
  </si>
  <si>
    <t>PT. Berlian Amal Perkasa</t>
  </si>
  <si>
    <t>PT. Wasa Mitra Engineering</t>
  </si>
  <si>
    <t>Penta-Legno Joint Operation</t>
  </si>
  <si>
    <t>PT. Inti Karya Persada Tehnik</t>
  </si>
  <si>
    <t>* PT. Inti Karya Persada Teknik (Blok E14-4) Periode 27 Sept s/d 26 Mar'17</t>
  </si>
  <si>
    <t>Rincian Piutang Bulan Oktober 2016 :</t>
  </si>
  <si>
    <t>* PT. Inti Karya Persada Tehnik (Blok E12-8) Periode 01 Okt'16 s/d 31 Jan'17</t>
  </si>
  <si>
    <t>Jumlah Rincian Piutang Bulan Oktober 2016</t>
  </si>
  <si>
    <t>PT. Synthetic Rubber Indonesia</t>
  </si>
  <si>
    <t>PT. Daekyung Indah Heavy Industry</t>
  </si>
  <si>
    <t>* PT. Inti Karya Persada Tehnik (Blok E8-3) Periode 31 Okt'16 s/d 30 Jan'17</t>
  </si>
  <si>
    <t>* PT. Cilegon Fabricators (Blok E11-6) Periode 24 Okt'16 s/d 23 Okt'17</t>
  </si>
  <si>
    <t>Rincian Piutang Bulan November 2016 :</t>
  </si>
  <si>
    <t>* PT. PK Global Indonesia (Blok E6-3) Periode 01 Nov s/d 30 Nov'16</t>
  </si>
  <si>
    <t>Jumlah Rincian Piutang Bulan November 2016</t>
  </si>
  <si>
    <t>* PT. Wasa Mitra Engineering (Blok E12-18) Periode 01 Nov'16 s/d 31 Jan'17</t>
  </si>
  <si>
    <t>* PT. Wasa Mitra Engineering (Blok E9-19) Periode 12 Nov'16 s/d 11 Feb'17</t>
  </si>
  <si>
    <t>* PT. Sulfindo Adiusaha (Blok E9-20) Periode 06 Nov s/d 05 Des'16</t>
  </si>
  <si>
    <t>* PT. Sulfindo Adiusaha (Blok E9-17) Periode 06 Nov s/d 05 Des'16</t>
  </si>
  <si>
    <t>* PT. Wasa Mitra Engineering (Blok E9-18) Periode 13 Nov'16 s/d 12 Feb'17</t>
  </si>
  <si>
    <t>* PT. Inti Karya Persada Teknik (Blok E10-2) Periode 10 Nov'16 s/d 9 Mei'17</t>
  </si>
  <si>
    <t>14 Nov'16</t>
  </si>
  <si>
    <t>019/HS/R/XI/2016</t>
  </si>
  <si>
    <t>* Donald R Schlanker (Blok E9-31) Periode 10 Nov s/d 9 Des'16</t>
  </si>
  <si>
    <t>* PT. Wasa Mitra Engineering (Blok E9-16) Periode 20 Nov'16 s/d 19 Feb'17</t>
  </si>
  <si>
    <t>PT. Indorama Petrochemicals</t>
  </si>
  <si>
    <t>* PT. Linde Indonesia (Blok E14-26) Periode 22 Nov'16 s/d 21 Feb'17</t>
  </si>
  <si>
    <t>* PT. Sankyu Indonesia International (Blok E2-14) Periode 22 Nov'16 s/d 21 Jan'17</t>
  </si>
  <si>
    <t>* PT. Sankyu Indonesia International (Blok E2-10) Periode 25 Nov'16 s/d 24 Mei'17</t>
  </si>
  <si>
    <t>28 Nov'16</t>
  </si>
  <si>
    <t>040/HS/R/XI/2016</t>
  </si>
  <si>
    <t>* PT. KRNG Indonesia (Blok E3-3) Periode 28 Nov s/d 27 Des'16</t>
  </si>
  <si>
    <t>* PT. Nippon Shokubai Indonesia (Blok E6-16) Periode 28 Nov'16 s/d 27 Feb'17</t>
  </si>
  <si>
    <t>* PT. Samudra Marine Indonesia (Blok E4-7) Periode 26 Nov'16 s/d 25 Feb'17</t>
  </si>
  <si>
    <t>E6-12A</t>
  </si>
  <si>
    <t>Rincian Piutang Bulan Desember 2016 :</t>
  </si>
  <si>
    <t>* PT. KRNG Indonesia (Blok E6-12A) Periode 01 Des s/d 31 Des'16</t>
  </si>
  <si>
    <t>* PT. PK Global Indonesia (Blok E6-3) Periode 01 Des s/d 31 Des'16</t>
  </si>
  <si>
    <t>* PT. Sankyu Indonesia International (Blok E2-16) Periode 01 Des s/d 31 Des'16</t>
  </si>
  <si>
    <t>* PT. Nippon Shokubai Indonesia (Blok E15-1) Periode 01 Des'16 s/d 28 Feb'17</t>
  </si>
  <si>
    <t>* PT. Nippon Shokubai Indonesia (Blok E10-4) Periode 01 Des'16 s/d 28 Feb'17</t>
  </si>
  <si>
    <t>* PT. Nippon Shokubai Indonesia (Blok E5-7) Periode 01 Des'16 s/d 28 Feb'17</t>
  </si>
  <si>
    <t>* PT. Nippon Shokubai Indonesia (Blok E3-5) Periode 01 Des'16 s/d 28 Feb'17</t>
  </si>
  <si>
    <t>Jumlah Rincian Piutang Bulan Desember 2016</t>
  </si>
  <si>
    <t>05 Des'16</t>
  </si>
  <si>
    <t>009/HS/R/XII/2016</t>
  </si>
  <si>
    <t>010/HS/R/XII/2016</t>
  </si>
  <si>
    <t>011/HS/R/XII/2016</t>
  </si>
  <si>
    <t>* PT. Krakatau Poschem Dongsuh Chemical (Blok E14-8) Periode 03 Des s/d 15 Des'16</t>
  </si>
  <si>
    <t>* PT. Inti Karya Persada Tehnik (Blok E4-10) Periode 03 Des'16 s/d 02 Jun'17</t>
  </si>
  <si>
    <t>* PT. Inti Karya Persada Tehnik (Blok E4-4) Periode 03 Des'16 s/d 02 Jun'17</t>
  </si>
  <si>
    <t>* PT. Inti Karya Persada Tehnik (Blok E4-3) Periode 03 Des'16 s/d 02 Jun'17</t>
  </si>
  <si>
    <t>* PT. Indorama Petrochemicals (Blok E6-9) Periode 03 Des'16 s/d 02 Jan'17</t>
  </si>
  <si>
    <t>* PT. Wasa Mitra Engineering (Blok E9-14) Periode 24 Nov'16 s/d 23 Feb'17</t>
  </si>
  <si>
    <t>* PT. Wasa Mitra Engineering (Blok E9-24) Periode 24 Nov'16 s/d 23 Feb'17</t>
  </si>
  <si>
    <t>* PT. Wasa Mitra Engineering (Blok E9-25) Periode 24 Nov'16 s/d 23 Feb'17</t>
  </si>
  <si>
    <t>014/HS/R/XII/2016</t>
  </si>
  <si>
    <t>* PT. Nippon Shokubai Indonesia (Blok E2-9) Periode 01 Des'16 s/d 05 Mar'17</t>
  </si>
  <si>
    <t>* PT. Sulfindo Adiusaha (Blok E9-20) Periode 06 Des'16 s/d 05 Jan'17</t>
  </si>
  <si>
    <t>* PT. Sulfindo Adiusaha (Blok E9-17) Periode 06 Des'16 s/d 05 Jan'17</t>
  </si>
  <si>
    <t>* PT. Cilegon Fabricators (Blok E10-3) Periode 06 Des'16 s/d 05 Des'17</t>
  </si>
  <si>
    <t>* Lee Dong Ryeol (Blok E16-8) Periode 05 Des'16 s/d 04 Des'17</t>
  </si>
  <si>
    <t>* PT. Samudra Marine Indonesia (Blok E9-33) Periode 05 Des'16 s/d 04 Mar'17</t>
  </si>
  <si>
    <t>* PT. Berlian Amal Perkasa (Blok E6-5) Periode 04 Des'16 s/d 03 Jan'17</t>
  </si>
  <si>
    <t>* Hulman R Simanjuntak (Blok E2-11) Periode 07 Des'16 s/d 06 Des'17</t>
  </si>
  <si>
    <t>* PT. Wasa Mitra Engineering (Blok E9-15) Periode 06 Des'16 s/d 05 Mar'17</t>
  </si>
  <si>
    <t>* PT. Cilegon Fabricators (Blok E14-2) Periode 28 Nov s/d 27 Des'16</t>
  </si>
  <si>
    <t>* PT. Cilegon Fabricators (Blok E14-1) Periode 28 Nov s/d 27 Des'16</t>
  </si>
  <si>
    <t>* PT. Cilegon Fabricators (Blok E11-7) Periode 28 Nov s/d 27 Des'16</t>
  </si>
  <si>
    <t>* PT. KRNG Indonesia (Blok E16A-9) Periode 11 Des'16 s/d 10 Jan'17</t>
  </si>
  <si>
    <t>15 Des'16</t>
  </si>
  <si>
    <t>* PT. Nippon Shokubai Indonesia (Blok E12-12A) Periode 15 Des'16 s/d 14 Mar'17</t>
  </si>
  <si>
    <t>* PT. Air Liquide Indonesia (Blok E16-11) Periode 15 Des'16 s/d 14 Jan'17</t>
  </si>
  <si>
    <t>* Jeong Seong Joo (Blok E14-21) Periode 13 Des'16 s/d 12 Jan'17</t>
  </si>
  <si>
    <t>* Na Seon Ha (Blok E14-22) Periode 11 Des'16 s/d 10 Jan'17</t>
  </si>
  <si>
    <t>* Donald Schlanker (Blok E9-31) Periode 10 Des'16 s/d 9 Jan'17</t>
  </si>
  <si>
    <t>033/HS/R/XII/2016</t>
  </si>
  <si>
    <t>* PT. Ikeda Indonesia (Blok E14-25) Periode 12 Des'16 s/d 11 Mar'17</t>
  </si>
  <si>
    <t>* PT. Inti Karya Persada Tehnik (Blok E12-12) Periode 12 Des'16 s/d 11 Apr'17</t>
  </si>
  <si>
    <t>* PT. KRNG Indonesia (Blok E11-10) Periode 13 Des'16 s/d 12 Jan'17</t>
  </si>
  <si>
    <t>Update : Tgl. 16 Desember 2016</t>
  </si>
  <si>
    <t>* PT. Synthetic Rubber Ind. (Blok E16A-4, E16A-10, E16A-2, E16A-6)</t>
  </si>
  <si>
    <t>* PT. Nippon Shokubai Indonesia (Blok E14-12A, E9-22, E12-9)</t>
  </si>
  <si>
    <t>* Lee In Cheol (Blok E4-5) Periode 10 Des'16 s/d 09 Feb'17 - Lbh Byr PPh = 3,617,490</t>
  </si>
  <si>
    <t>* PT. Indorama Petrochemicals (Blok E6-11) Periode 19 Des'16 s/d 04 Jan'17</t>
  </si>
  <si>
    <t>* PT. Wasa Mitra Engineering (Blok E15-2) Periode 15 Des'16 s/d 14 Mar'17</t>
  </si>
  <si>
    <t>* PT. Ko One Indonesia (Blok E14-19) Periode 16 Des'16 s/d 15 Mar'17</t>
  </si>
  <si>
    <t>* PT. Indorama Petrochemicals (Blok E14-15) Periode 17 Des'16 s/d 16 Jan'17</t>
  </si>
  <si>
    <t>* PT. Indorama Petrochemicals (Blok E16-5) Periode 17 Des'16 s/d 16 Jan'17</t>
  </si>
  <si>
    <t>* PT. Indorama Petrochemicals (Blok E16-6) Periode 17 Des'16 s/d 16 Jan'17</t>
  </si>
  <si>
    <t>* PT. Jaya Hanchang (Blok E10-7) Periode 17 Des'16 s/d 16 Jan'17</t>
  </si>
  <si>
    <t>* Kim Young Jae ( Blok E12-11) Periode 19 Des'16 s/d 18 Jun'17</t>
  </si>
  <si>
    <t xml:space="preserve">                                    </t>
  </si>
  <si>
    <t>* PT. Ko One Indonesia (Blok E14-14) Periode 16 Des'16 s/d 15 Mar'17</t>
  </si>
  <si>
    <t>27 Des'16</t>
  </si>
  <si>
    <t>046/HS/R/XII/2016</t>
  </si>
  <si>
    <t>* Hong Sung In (Blok E14-20) Periode 24 Des'16 s/d 23 Jun'17</t>
  </si>
  <si>
    <t>* PT. Inti Karya Persada Tehnik (Blok E3-6) Periode 28 Des'16 s/d 27 Mar'17</t>
  </si>
  <si>
    <t>* PT. Cilegon Fabricators (Blok E11-7) Periode 28 Des'16 s/d 27 Jun'17</t>
  </si>
  <si>
    <t>TENANT</t>
  </si>
  <si>
    <t>PELUNASAN</t>
  </si>
  <si>
    <t>TOTAL</t>
  </si>
  <si>
    <t xml:space="preserve">BULAN </t>
  </si>
  <si>
    <t>TGL</t>
  </si>
  <si>
    <t>(Byr Tgl 12 Jan'17)</t>
  </si>
  <si>
    <t>USD</t>
  </si>
  <si>
    <t>RUPIAH</t>
  </si>
  <si>
    <t>(Byr Tgl 16 Jan'17)</t>
  </si>
  <si>
    <t>PT. NX Indonesia</t>
  </si>
  <si>
    <t>23 Jan'17</t>
  </si>
  <si>
    <t>034/HS/R/I/2017</t>
  </si>
  <si>
    <t>035/HS/R/I/2017</t>
  </si>
  <si>
    <t>(Byr Tgl 24 Jan'17)</t>
  </si>
  <si>
    <t>(Byr Tgl 18 Jan'17)</t>
  </si>
  <si>
    <t>30 Jan'17</t>
  </si>
  <si>
    <t>043/HS/R/I/2017</t>
  </si>
  <si>
    <t>31 Jan'17</t>
  </si>
  <si>
    <t>044/HS/R/I/2017</t>
  </si>
  <si>
    <t>001/HS/R/II/2017</t>
  </si>
  <si>
    <t>002/HS/R/II/2017</t>
  </si>
  <si>
    <t>003/HS/R/II/2017</t>
  </si>
  <si>
    <t xml:space="preserve">(Byr Tgl. 2 Feb'17) </t>
  </si>
  <si>
    <t>09 Feb'17</t>
  </si>
  <si>
    <t>019/HS/R/II/2017</t>
  </si>
  <si>
    <t>(Byr Tgl. 1 Feb 2017)</t>
  </si>
  <si>
    <t>032/HS/R/I/2017</t>
  </si>
  <si>
    <t>021/HS/R/II/2017</t>
  </si>
  <si>
    <t>PT. Hitachi Asia Indonesia</t>
  </si>
  <si>
    <t>15 Feb'17</t>
  </si>
  <si>
    <t>028/HS/R/II/2017</t>
  </si>
  <si>
    <t>E9-19</t>
  </si>
  <si>
    <t>033/HS/R/II/2017</t>
  </si>
  <si>
    <t>20 Feb'17</t>
  </si>
  <si>
    <t>037/HS/R/II/2017</t>
  </si>
  <si>
    <t>038/HS/R/II/2017</t>
  </si>
  <si>
    <t>039/HS/R/II/2017</t>
  </si>
  <si>
    <t>PT. Krakatau Posco</t>
  </si>
  <si>
    <t>(Byr Tgl 17 Feb'17)</t>
  </si>
  <si>
    <t>24 Feb'17</t>
  </si>
  <si>
    <t>047/HS/R/II/2017</t>
  </si>
  <si>
    <t>PT. Shinko Plantech</t>
  </si>
  <si>
    <t>28 Feb'17</t>
  </si>
  <si>
    <t>051/HS/R/II/2017</t>
  </si>
  <si>
    <t>01 Mar'17</t>
  </si>
  <si>
    <t>005/HS/R/III/2017</t>
  </si>
  <si>
    <t>(Byr Tgl 28 Feb'17)</t>
  </si>
  <si>
    <t>06 Mar'17</t>
  </si>
  <si>
    <t>012/HS/R/III/2017</t>
  </si>
  <si>
    <t>07 Mar'17</t>
  </si>
  <si>
    <t>020/HS/R/III/2017</t>
  </si>
  <si>
    <t>(Byr Tgl 6 Mar'17)</t>
  </si>
  <si>
    <t>( Byr Tgl. 10 Mar'17)</t>
  </si>
  <si>
    <t>17 Mar'17</t>
  </si>
  <si>
    <t>(Byr Tgl 10 Mar'17)</t>
  </si>
  <si>
    <t>(Byr Tgl 14 Mar'17)</t>
  </si>
  <si>
    <t>1 Feb'17</t>
  </si>
  <si>
    <t>E15-2</t>
  </si>
  <si>
    <t>035/HS/R/III/2017</t>
  </si>
  <si>
    <t>23 Mar'17</t>
  </si>
  <si>
    <t>036/HS/R/III/2017</t>
  </si>
  <si>
    <t>(Byr Tgl 17 Mar'17)</t>
  </si>
  <si>
    <t>9 Feb'17</t>
  </si>
  <si>
    <t>29 Mar'17</t>
  </si>
  <si>
    <t>037/HS/R/III/2017</t>
  </si>
  <si>
    <t>038/HS/R/III/2017</t>
  </si>
  <si>
    <t>TAHUN : 2017</t>
  </si>
  <si>
    <t>(Byr Tgl 24 Mar'17)</t>
  </si>
  <si>
    <t>3 Apr'17</t>
  </si>
  <si>
    <t>002/HS/R/IV/2017</t>
  </si>
  <si>
    <t>007/HS/R/IV/2017</t>
  </si>
  <si>
    <t>PT. Hitachi Metals Indonesia</t>
  </si>
  <si>
    <t>E6-5</t>
  </si>
  <si>
    <t>E9-5</t>
  </si>
  <si>
    <t>E9-10</t>
  </si>
  <si>
    <t>E9-12</t>
  </si>
  <si>
    <t>E9-12A</t>
  </si>
  <si>
    <t xml:space="preserve">PT. KRNG Indonesia </t>
  </si>
  <si>
    <t>017/HS/R/IV/2017</t>
  </si>
  <si>
    <t>018/HS/R/IV/2017</t>
  </si>
  <si>
    <t>020/HS/R/IV/2017</t>
  </si>
  <si>
    <t>021/HS/R/IV/2017</t>
  </si>
  <si>
    <t>022/HS/R/IV/2017</t>
  </si>
  <si>
    <t>023/HS/R/IV/2017</t>
  </si>
  <si>
    <t>(Byr Tgl 31 Mar'17)</t>
  </si>
  <si>
    <t>12 Apr'17</t>
  </si>
  <si>
    <t>028/HS/R/IV/2017</t>
  </si>
  <si>
    <t>17 Apr'17</t>
  </si>
  <si>
    <t>031/HS/R/IV/2017</t>
  </si>
  <si>
    <t>20 Apr'17</t>
  </si>
  <si>
    <t>032/HS/R/IV/2017</t>
  </si>
  <si>
    <t>(Byr Tgl 18 Apr'17)</t>
  </si>
  <si>
    <t>( Byr Tgl 17 Apr'17)</t>
  </si>
  <si>
    <t>03 Apr'17</t>
  </si>
  <si>
    <t>04 Apr'17</t>
  </si>
  <si>
    <t>28 Apr'17</t>
  </si>
  <si>
    <t>037/HS/R/IV/2017</t>
  </si>
  <si>
    <t>MEI 2017</t>
  </si>
  <si>
    <t>E12-18</t>
  </si>
  <si>
    <t>E9-8</t>
  </si>
  <si>
    <t>04 Mei'17</t>
  </si>
  <si>
    <t>MEI'17</t>
  </si>
  <si>
    <t>Sub Total Mei 2017</t>
  </si>
  <si>
    <t>Sub Total Mei'17</t>
  </si>
  <si>
    <t>018/HS/R/V/2017</t>
  </si>
  <si>
    <t>(Byr Tgl 3 Mei'17)</t>
  </si>
  <si>
    <t>(Byr Tgl 26 Apr'17)</t>
  </si>
  <si>
    <t>(Byr Tgl 28 Apr'17)</t>
  </si>
  <si>
    <t>09 Mei'17</t>
  </si>
  <si>
    <t>(Byr Tgl 12 Mei'17)</t>
  </si>
  <si>
    <t>(Byr Tgl 4 Mei'17)</t>
  </si>
  <si>
    <t>(Byr Tgl 10 Mei 2017)</t>
  </si>
  <si>
    <t>E9-11</t>
  </si>
  <si>
    <t>024/HS/R/V/2017</t>
  </si>
  <si>
    <t>10 Mei'17</t>
  </si>
  <si>
    <t>025/HS/R/V/2017</t>
  </si>
  <si>
    <t>E10-2</t>
  </si>
  <si>
    <t>10 Mei s/d 09 Jun'17</t>
  </si>
  <si>
    <t>Periode 10 Mei s/d 09 Jul'17</t>
  </si>
  <si>
    <t>PT. Jaya Hanchang E &amp; C</t>
  </si>
  <si>
    <t>(Byr Tgl 16 Mei'17)</t>
  </si>
  <si>
    <t>22 Mei'17</t>
  </si>
  <si>
    <t>E9-16</t>
  </si>
  <si>
    <t>037/HS/R/V/2017</t>
  </si>
  <si>
    <t>038/HS/R/V/2017</t>
  </si>
  <si>
    <t>24 Mei'17</t>
  </si>
  <si>
    <t>E9-14</t>
  </si>
  <si>
    <t>E9-24</t>
  </si>
  <si>
    <t>044/HS/R/V/2017</t>
  </si>
  <si>
    <t>29 Mei'17</t>
  </si>
  <si>
    <t>047/HS/R/V/2017</t>
  </si>
  <si>
    <t>048/HS/R/V/2017</t>
  </si>
  <si>
    <t>049/HS/R/V/2017</t>
  </si>
  <si>
    <t>(Byr Tgl 24 Mei'17)</t>
  </si>
  <si>
    <t>JUNI 2017</t>
  </si>
  <si>
    <t>02 Juni'17</t>
  </si>
  <si>
    <t>001/HS/R/VI/2017</t>
  </si>
  <si>
    <t>002/HS/R/VI/2017</t>
  </si>
  <si>
    <t>05 Juni'17</t>
  </si>
  <si>
    <t>003/HS/R/VI/2017</t>
  </si>
  <si>
    <t>E4-3</t>
  </si>
  <si>
    <t>03 Jun s/d 02 Des'17</t>
  </si>
  <si>
    <t>004/HS/R/VI/2017</t>
  </si>
  <si>
    <t>E4-4</t>
  </si>
  <si>
    <t>005/HS/R/VI/2017</t>
  </si>
  <si>
    <t>E4-10</t>
  </si>
  <si>
    <t>014/HS/R/VI/2017</t>
  </si>
  <si>
    <t>Sub Total Juni'17</t>
  </si>
  <si>
    <t>JUNI'17</t>
  </si>
  <si>
    <t>Periode 03 Jun s/d 02 Des'17</t>
  </si>
  <si>
    <t>Sub Total Juni 2017</t>
  </si>
  <si>
    <t>E10-9</t>
  </si>
  <si>
    <t>033/HS/R/VI/2017</t>
  </si>
  <si>
    <t>(Byr Tgl 6 Juni'17)</t>
  </si>
  <si>
    <t>( Byr Tgl 7 Juni'17)</t>
  </si>
  <si>
    <t>06 Apr'17</t>
  </si>
  <si>
    <t>(Byr Tgl 8 Jun'17) - Byr Full Payment - Confirm Tri</t>
  </si>
  <si>
    <t>12 Juni'17</t>
  </si>
  <si>
    <t>034/HS/R/VI/2017</t>
  </si>
  <si>
    <t>E2-14</t>
  </si>
  <si>
    <t>040/HS/R/VI/2017</t>
  </si>
  <si>
    <t>15 Juni'17</t>
  </si>
  <si>
    <t>042/HS/R/VI/2017</t>
  </si>
  <si>
    <t>E9-30A</t>
  </si>
  <si>
    <t>PT. Stollberg Samil Indonesia</t>
  </si>
  <si>
    <t>(Byr Tgl 15 Juni'17)</t>
  </si>
  <si>
    <t>045/HS/R/VI/2017</t>
  </si>
  <si>
    <t>050/HS/R/VI/2017</t>
  </si>
  <si>
    <t>20 Juni'17</t>
  </si>
  <si>
    <t>E11-16</t>
  </si>
  <si>
    <t>20 Jun s/d 19 Des'17</t>
  </si>
  <si>
    <t>051/HS/R/VI/2017</t>
  </si>
  <si>
    <t>052/HS/R/VI/2017</t>
  </si>
  <si>
    <t>053/HS/R/VI/2017</t>
  </si>
  <si>
    <t>054/HS/R/VI/2017</t>
  </si>
  <si>
    <t>055/HS/R/VI/2017</t>
  </si>
  <si>
    <t>Periode 20 Jun s/d 19 Des'17</t>
  </si>
  <si>
    <t>E11-7</t>
  </si>
  <si>
    <t>JULI 2017</t>
  </si>
  <si>
    <t>JULI'17</t>
  </si>
  <si>
    <t>BULAN</t>
  </si>
  <si>
    <t>E12-16</t>
  </si>
  <si>
    <t>Periode 01 Jul s/d 31 Agt'17</t>
  </si>
  <si>
    <t>Sub Total Juli 2017</t>
  </si>
  <si>
    <t>005/HS/R/VII/2017</t>
  </si>
  <si>
    <t>006/HS/R/VII/2017</t>
  </si>
  <si>
    <t>Sub Total Juli'17</t>
  </si>
  <si>
    <t>059/HS/R/VI/2017</t>
  </si>
  <si>
    <t>011/HS/R/VII/2017</t>
  </si>
  <si>
    <t>012/HS/R/VII/2017</t>
  </si>
  <si>
    <t>013/HS/R/VII/2017</t>
  </si>
  <si>
    <t>014/HS/R/VII/2017</t>
  </si>
  <si>
    <t>015/HS/R/VII/2017</t>
  </si>
  <si>
    <t>016/HS/R/VII/2017</t>
  </si>
  <si>
    <t>017/HS/R/VII/2017</t>
  </si>
  <si>
    <t>018/HS/R/VII/2017</t>
  </si>
  <si>
    <t>019/HS/R/VII/2017</t>
  </si>
  <si>
    <t>E10-10</t>
  </si>
  <si>
    <t>023/HS/R/VII/2017</t>
  </si>
  <si>
    <t>(Byr Tgl 20 Jun'17)</t>
  </si>
  <si>
    <t>06 Jun'17</t>
  </si>
  <si>
    <t>07 Jun'17</t>
  </si>
  <si>
    <t>(Byr Tgl 22 Jun'17)</t>
  </si>
  <si>
    <t>16 Jun'17</t>
  </si>
  <si>
    <t>11 Juli'17</t>
  </si>
  <si>
    <t>029/HS/R/VII/2017</t>
  </si>
  <si>
    <t>BUT Black &amp; Veatch Int Company</t>
  </si>
  <si>
    <t>(Byr Tgl 11 Juli'17)</t>
  </si>
  <si>
    <t>(Byr Tgl 4 Juli'17)</t>
  </si>
  <si>
    <t>03 Juli'17</t>
  </si>
  <si>
    <t>031/HS/R/VII/2017</t>
  </si>
  <si>
    <t xml:space="preserve">PT. Inti Karya Persada Tehnik </t>
  </si>
  <si>
    <t>TAHUN : 2016-2017</t>
  </si>
  <si>
    <t>036/HS/R/VII/2017</t>
  </si>
  <si>
    <t>(Byr Tgl 14 Juli'17)</t>
  </si>
  <si>
    <t>(Byr Tgl 12 Juli'17)</t>
  </si>
  <si>
    <t>046/HS/R/V/2017</t>
  </si>
  <si>
    <t>(Byr Tgl. 13 Juli'17)</t>
  </si>
  <si>
    <t>013/HS/R/VI/2017</t>
  </si>
  <si>
    <t>039/HS/R/VI/2017</t>
  </si>
  <si>
    <t>(Byr Tgl 17 Jul'17)</t>
  </si>
  <si>
    <t>044/HS/R/VI/2017</t>
  </si>
  <si>
    <t>048/HS/R/VI/2017</t>
  </si>
  <si>
    <t>007/HS/R/VII/2017</t>
  </si>
  <si>
    <t>008/HS/R/VII/2017</t>
  </si>
  <si>
    <t>Potongan</t>
  </si>
  <si>
    <t>PPH 10%</t>
  </si>
  <si>
    <t>034/HS/R/V/2017</t>
  </si>
  <si>
    <t>24 Juli'17</t>
  </si>
  <si>
    <t>039/HS/R/VII/2017</t>
  </si>
  <si>
    <t>E11-8</t>
  </si>
  <si>
    <t>22 Jul'17 s/d 21 Jan'18</t>
  </si>
  <si>
    <t>040/HS/R/VII/2017</t>
  </si>
  <si>
    <t>E14-1</t>
  </si>
  <si>
    <t>22 Jul s/d 21 Agt'17</t>
  </si>
  <si>
    <t>042/HS/R/VII/2017</t>
  </si>
  <si>
    <t>043/HS/R/VII/2017</t>
  </si>
  <si>
    <t>Periode 24 Jul s/d 23 Agt'17</t>
  </si>
  <si>
    <t>Periode 22 Jul s/d 21 Agt'17</t>
  </si>
  <si>
    <t>Periode 22 Jul'17 s/d 21 Jan'18</t>
  </si>
  <si>
    <t>044/HS/R/VII/2017</t>
  </si>
  <si>
    <t>E2-17</t>
  </si>
  <si>
    <t>21 Jul'17 s/d 20 Jan'20</t>
  </si>
  <si>
    <t>045/HS/R/VII/2017</t>
  </si>
  <si>
    <t>E6-4</t>
  </si>
  <si>
    <t>22 Jul'17 s/d 21 Jan'20</t>
  </si>
  <si>
    <t>046/HS/R/VII/2017</t>
  </si>
  <si>
    <t>PT. Krakatau Poschem Dongsuh Chemical</t>
  </si>
  <si>
    <t>Periode 22 Jul'17 s/d 21 Jan'20</t>
  </si>
  <si>
    <t>Periode 21 Jul'17 s/d 20 Jan'20</t>
  </si>
  <si>
    <t>28 Juli'17</t>
  </si>
  <si>
    <t>050/HS/R/VII/2017</t>
  </si>
  <si>
    <t>28 Jul s/d 27 Agt'17</t>
  </si>
  <si>
    <t>Periode 28 Jul s/d 27 Agt'17</t>
  </si>
  <si>
    <t xml:space="preserve">28 Mei'17 </t>
  </si>
  <si>
    <t>(Byr Tgl 24 Juli'17)</t>
  </si>
  <si>
    <t xml:space="preserve">06 Juni'17 </t>
  </si>
  <si>
    <t>018/HS/R/VI/2017</t>
  </si>
  <si>
    <t>041/HS/R/VI/2017</t>
  </si>
  <si>
    <t>(Byr Tgl 20 Juli'17)</t>
  </si>
  <si>
    <t>001/HS/R/VII/2017</t>
  </si>
  <si>
    <t>002/HS/R/VII/2017</t>
  </si>
  <si>
    <t>003/HS/R/VII/2017</t>
  </si>
  <si>
    <t>( Byr Tgl. 21 Juli'17)</t>
  </si>
  <si>
    <t>4 Jul'17</t>
  </si>
  <si>
    <t>010/HS/R/VII/2017</t>
  </si>
  <si>
    <t xml:space="preserve">06 Jun'17 </t>
  </si>
  <si>
    <t xml:space="preserve">17 Mei'17 </t>
  </si>
  <si>
    <t xml:space="preserve">19 Jun'17 </t>
  </si>
  <si>
    <t xml:space="preserve">03 Jul'17 </t>
  </si>
  <si>
    <t xml:space="preserve">04 Jul'17 </t>
  </si>
  <si>
    <t xml:space="preserve">15 Jun'17 </t>
  </si>
  <si>
    <t>(Byr Tgl. 27 Juli'17)</t>
  </si>
  <si>
    <t xml:space="preserve">07 Jul'17 </t>
  </si>
  <si>
    <t>024/HS/R/VII/2017</t>
  </si>
  <si>
    <t>(Byr Tgl 24 Jul'17)</t>
  </si>
  <si>
    <t xml:space="preserve">11 Jul'17 </t>
  </si>
  <si>
    <t>030/HS/R/VII/2017</t>
  </si>
  <si>
    <t>E10-6</t>
  </si>
  <si>
    <t>Periode 30 Jul'17 s/d 29 Jan'18</t>
  </si>
  <si>
    <t>31 Juli'17</t>
  </si>
  <si>
    <t>051/HS/R/VII/2017</t>
  </si>
  <si>
    <t>30 Jul'17 s/d 29 Jan'18</t>
  </si>
  <si>
    <t>10 Jul s/d 9 Sept'17</t>
  </si>
  <si>
    <t>E14-24</t>
  </si>
  <si>
    <t>053/HS/R/VII/2017</t>
  </si>
  <si>
    <t>E8-3</t>
  </si>
  <si>
    <t>31 Jul'17 s/d 30 Jan'18</t>
  </si>
  <si>
    <t>Periode 10 Jul s/d 9 Sept'17</t>
  </si>
  <si>
    <t>Periode 31 Jul'17 s/d 30 Jan'18</t>
  </si>
  <si>
    <t>NSI</t>
  </si>
  <si>
    <t>E6-6</t>
  </si>
  <si>
    <t>E12-8</t>
  </si>
  <si>
    <t>E12-6</t>
  </si>
  <si>
    <t>E4-9</t>
  </si>
  <si>
    <t>AGUSTUS 2017</t>
  </si>
  <si>
    <t>01 Agt'17</t>
  </si>
  <si>
    <t>001/HS/R/VIII/2017</t>
  </si>
  <si>
    <t>01 Agt'17 s/d 31 Jan'18</t>
  </si>
  <si>
    <t>002/HS/R/VIII/2017</t>
  </si>
  <si>
    <t>01 Agt s/d 31 Des'17</t>
  </si>
  <si>
    <t>003/HS/R/VIII/2017</t>
  </si>
  <si>
    <t>004/HS/R/VIII/2017</t>
  </si>
  <si>
    <t>009/HS/R/VIII/2017</t>
  </si>
  <si>
    <t>010/HS/R/VIII/2017</t>
  </si>
  <si>
    <t>011/HS/R/VIII/2017</t>
  </si>
  <si>
    <t>012/HS/R/VIII/2017</t>
  </si>
  <si>
    <t>013/HS/R/VIII/2017</t>
  </si>
  <si>
    <t>014/HS/R/VIII/2017</t>
  </si>
  <si>
    <t>015/HS/R/VIII/2017</t>
  </si>
  <si>
    <t>017/HS/R/VIII/2017</t>
  </si>
  <si>
    <t>07 Agt'17</t>
  </si>
  <si>
    <t>019/HS/R/VIII/2017</t>
  </si>
  <si>
    <t>AGT'17</t>
  </si>
  <si>
    <t>Periode 07 Agt s/d 06 Sept'17</t>
  </si>
  <si>
    <t>Periode 04 Agt s/d 03 Sept'17</t>
  </si>
  <si>
    <t>Periode 03 Agt s/d 02 Sept'17</t>
  </si>
  <si>
    <t>Periode 02 Agt s/d 16 Agt'17</t>
  </si>
  <si>
    <t>Periode 01 Agt s/d 31 Agt'17</t>
  </si>
  <si>
    <t>Periode 01 Agt'17 s/d 31 Jan'18</t>
  </si>
  <si>
    <t>Periode 01 Agt s/d 31 Des'17</t>
  </si>
  <si>
    <t>Florian Mamucud Navarro (BEC Specialist)</t>
  </si>
  <si>
    <t>Sub Total Agustus 2017</t>
  </si>
  <si>
    <t>(Byr Tgl 28 Juli'17)</t>
  </si>
  <si>
    <t xml:space="preserve">20 Jun'17 </t>
  </si>
  <si>
    <t xml:space="preserve">22 Jun'17 </t>
  </si>
  <si>
    <t>(Byr Tgl 28 Jul'17)</t>
  </si>
  <si>
    <t xml:space="preserve">20 Jul'17 </t>
  </si>
  <si>
    <t xml:space="preserve">24 Jul'17 </t>
  </si>
  <si>
    <t>Irclass Systems &amp; Solution PVT Ltd.</t>
  </si>
  <si>
    <t>E11-10</t>
  </si>
  <si>
    <t>021/HS/R/VIII/2017</t>
  </si>
  <si>
    <t>06 Agt s/d 05 Sept'17</t>
  </si>
  <si>
    <t>Periode 06 Agt s/d 05 Sept'17</t>
  </si>
  <si>
    <t>Irclass Systems &amp; Solution PVT Ltd</t>
  </si>
  <si>
    <t>Periode 05 Agt s/d 04 Sept'17</t>
  </si>
  <si>
    <t>08 Agt'17</t>
  </si>
  <si>
    <t>023/HS/R/VIII/2017</t>
  </si>
  <si>
    <t>E14-2</t>
  </si>
  <si>
    <t>08 Agt s/d 07 Des'17</t>
  </si>
  <si>
    <t>09 Agt'17</t>
  </si>
  <si>
    <t>024/HS/R/VIII/2017</t>
  </si>
  <si>
    <t>025/HS/R/VIII/2017</t>
  </si>
  <si>
    <t>E2-8</t>
  </si>
  <si>
    <t>09 Agt s/d 08 Nov'17</t>
  </si>
  <si>
    <t>Periode 09 Agt s/d 08 Nov'17</t>
  </si>
  <si>
    <t>Periode 08 Agt s/d 07 Des'17</t>
  </si>
  <si>
    <t>Lee In Cheol</t>
  </si>
  <si>
    <t>E4-5</t>
  </si>
  <si>
    <t>Donald R Schlanker</t>
  </si>
  <si>
    <t>E9-31</t>
  </si>
  <si>
    <t>10 Agt'17</t>
  </si>
  <si>
    <t>026/HS/R/VIII/2017</t>
  </si>
  <si>
    <t>10 Agt s/d 09 Sept'17</t>
  </si>
  <si>
    <t>11 Agt'17</t>
  </si>
  <si>
    <t>029/HS/R/VIII/2017</t>
  </si>
  <si>
    <t>Periode 11 Agt s/d 10 Sept'17</t>
  </si>
  <si>
    <t>Periode 10 Agt s/d 09 Sept'17</t>
  </si>
  <si>
    <t>(Byr Tgl 2 Agt'17)</t>
  </si>
  <si>
    <t>12 Jun'17</t>
  </si>
  <si>
    <t>30 Jun'17</t>
  </si>
  <si>
    <t>Na Seon Ha</t>
  </si>
  <si>
    <t>E14-22</t>
  </si>
  <si>
    <t>14 Agt'17</t>
  </si>
  <si>
    <t>031/HS/R/VIII/2017</t>
  </si>
  <si>
    <t>Glenn Anthony Hinde (BEC Specialist)</t>
  </si>
  <si>
    <t>14 Agt s/d 13 Sept'17</t>
  </si>
  <si>
    <t>032/HS/R/VIII/2017</t>
  </si>
  <si>
    <t>12 Agt s/d 11 Sept'17</t>
  </si>
  <si>
    <t>15 Agt'17</t>
  </si>
  <si>
    <t>033/HS/R/VIII/2017</t>
  </si>
  <si>
    <t>15 Agt s/d 14 Sept'17</t>
  </si>
  <si>
    <t>Periode 15 Agt s/d 14 Sept'17</t>
  </si>
  <si>
    <t>Periode 12 Agt s/d 11 Sept'17</t>
  </si>
  <si>
    <t>Periode 14 Agt s/d 13 Sept'17</t>
  </si>
  <si>
    <t>Glenn Anthony Hinde</t>
  </si>
  <si>
    <t>11/8</t>
  </si>
  <si>
    <t>15/8</t>
  </si>
  <si>
    <t>(Byr Tgl 11 Agt'17)</t>
  </si>
  <si>
    <t>05 Jun'17</t>
  </si>
  <si>
    <t>(Byr Tgl 15 Agt'17)</t>
  </si>
  <si>
    <t>(Byr Tgl 14 Agt'17)</t>
  </si>
  <si>
    <t xml:space="preserve">25 Jul'17 </t>
  </si>
  <si>
    <t>048/HS/R/VII/2017</t>
  </si>
  <si>
    <t xml:space="preserve">04 Agt'17 </t>
  </si>
  <si>
    <t>018/HS/R/VIII/2017</t>
  </si>
  <si>
    <t>034/HS/R/VIII/2017</t>
  </si>
  <si>
    <t>E14-5</t>
  </si>
  <si>
    <t>15 Agt'17 s/d 14 Feb'18</t>
  </si>
  <si>
    <t>18 Agt'17</t>
  </si>
  <si>
    <t>035/HS/R/VIII/2017</t>
  </si>
  <si>
    <t>E10-7</t>
  </si>
  <si>
    <t>17 Agt s/d 16 Sept'17</t>
  </si>
  <si>
    <t>036/HS/R/VIII/2017</t>
  </si>
  <si>
    <t>E9-30</t>
  </si>
  <si>
    <t>Lee Soon Jae</t>
  </si>
  <si>
    <t>E15-5</t>
  </si>
  <si>
    <t>038/HS/R/VIII/2017</t>
  </si>
  <si>
    <t>E11-12A</t>
  </si>
  <si>
    <t>19 Agt '17 s/d 18 Feb'18</t>
  </si>
  <si>
    <t>Periode 19 Agt'17 s/d 18 Feb'18</t>
  </si>
  <si>
    <t>Periode 17 Agt s/d 16 Sept'17</t>
  </si>
  <si>
    <t>Periode 15 Agt'17 s/d 14 Feb'18</t>
  </si>
  <si>
    <t>21 Agt'17</t>
  </si>
  <si>
    <t>039/HS/R/VIII/2017</t>
  </si>
  <si>
    <t>E16A-5</t>
  </si>
  <si>
    <t>040/HS/R/VIII/2017</t>
  </si>
  <si>
    <t>20 Agt s/d 19 Sept'17</t>
  </si>
  <si>
    <t>Periode 20 Agt s/d 19 Nov'17</t>
  </si>
  <si>
    <t>Periode 20 Agt s/d 19 Sept'17</t>
  </si>
  <si>
    <t>22 Agt'17</t>
  </si>
  <si>
    <t>041/HS/R/VIII/2017</t>
  </si>
  <si>
    <t>E9-22</t>
  </si>
  <si>
    <t>22 Agt s/d 21 Nov'17</t>
  </si>
  <si>
    <t>042/HS/R/VIII/2017</t>
  </si>
  <si>
    <t>E14-12A</t>
  </si>
  <si>
    <t>Periode 22 Agt s/d 21 Nov'17</t>
  </si>
  <si>
    <t>Shinta Angelikha Effrata</t>
  </si>
  <si>
    <t>E8-7</t>
  </si>
  <si>
    <t>PT. Jin Sung KS Indonesia</t>
  </si>
  <si>
    <t>E10-1</t>
  </si>
  <si>
    <t>043/HS/R/VIII/2017</t>
  </si>
  <si>
    <t>22 Agt'17 s/d 21 Agt'18</t>
  </si>
  <si>
    <t>044/HS/R/VIII/2017</t>
  </si>
  <si>
    <t>22 Agt s/d 21 Sept'17</t>
  </si>
  <si>
    <t>045/HS/R/VIII/2017</t>
  </si>
  <si>
    <t>24 Agt'17</t>
  </si>
  <si>
    <t>046/HS/R/VIII/2017</t>
  </si>
  <si>
    <t>24 Agt s/d 23 Sept'17</t>
  </si>
  <si>
    <t>047/HS/R/VIII/2017</t>
  </si>
  <si>
    <t>Periode 24 Agt s/d 23 Sept'17</t>
  </si>
  <si>
    <t>Shinta Angelikha Effrata (BEC Specialist)</t>
  </si>
  <si>
    <t>Periode 22 Agt s/d 21 Sept'17</t>
  </si>
  <si>
    <t>Periode 22 Agt'17 s/d 21 Agt'18</t>
  </si>
  <si>
    <t>Periode 18 Agt s/d 17 Des'17</t>
  </si>
  <si>
    <t>18 Agt s/d 17 Des'17</t>
  </si>
  <si>
    <t>PT. Krakatau Posco (Revisi)</t>
  </si>
  <si>
    <t>21/8</t>
  </si>
  <si>
    <t>004/HS/R/VII/2017</t>
  </si>
  <si>
    <t>01 Jul s/d 31 Agt'17</t>
  </si>
  <si>
    <t>Kim Hyun Chul</t>
  </si>
  <si>
    <t>E12-3</t>
  </si>
  <si>
    <t>Periode 25 Agt'17 s/d 24 Feb'18</t>
  </si>
  <si>
    <t>(Byr Tgl. 21 Agt'17)</t>
  </si>
  <si>
    <t xml:space="preserve">30 Jun'17 </t>
  </si>
  <si>
    <t>058/HS/R/VI/2017</t>
  </si>
  <si>
    <t xml:space="preserve">3 Jul'17 </t>
  </si>
  <si>
    <t>(Byr Tgl 21 Agt 2017)</t>
  </si>
  <si>
    <t>27 Jul'17</t>
  </si>
  <si>
    <t>049/HS/R/VII/2017</t>
  </si>
  <si>
    <t>(Byr Tgl 16 Agt'17)</t>
  </si>
  <si>
    <t xml:space="preserve">12 Jul'17 </t>
  </si>
  <si>
    <t>032/HS/R/VII/2017</t>
  </si>
  <si>
    <t xml:space="preserve">14 Jul'17 </t>
  </si>
  <si>
    <t>033/HS/R/VII/2017</t>
  </si>
  <si>
    <t>037/HS/R/VII/2017</t>
  </si>
  <si>
    <t>041/HS/R/VII/2017</t>
  </si>
  <si>
    <t>(Byr Tgl 18 Agt'17)</t>
  </si>
  <si>
    <t>054/HS/R/VII/2017</t>
  </si>
  <si>
    <t>005/HS/R/VIII/2017</t>
  </si>
  <si>
    <t>006/HS/R/VIII/2017</t>
  </si>
  <si>
    <t>007/HS/R/VIII/2017</t>
  </si>
  <si>
    <t>28 Agt'17</t>
  </si>
  <si>
    <t>049/HS/R/VIII/2017</t>
  </si>
  <si>
    <t>E4-7</t>
  </si>
  <si>
    <t>26 Agt s/d 25 Nov'17</t>
  </si>
  <si>
    <t>050/HS/R/VIII/2017</t>
  </si>
  <si>
    <t>E14-7</t>
  </si>
  <si>
    <t>27 Agt s/d 26 Nov'17</t>
  </si>
  <si>
    <t>051/HS/R/VIII/2017</t>
  </si>
  <si>
    <t>E6-16</t>
  </si>
  <si>
    <t>28 Agt s/d 27 Nov'17</t>
  </si>
  <si>
    <t>052/HS/R/VIII/2017</t>
  </si>
  <si>
    <t>E12-14</t>
  </si>
  <si>
    <t>053/HS/R/VIII/2017</t>
  </si>
  <si>
    <t>28 Agt s/d 27 Sept'17</t>
  </si>
  <si>
    <t>Periode 28 Agt s/d 27 Sept'17</t>
  </si>
  <si>
    <t>Periode 28 Agt s/d 27 Nov'17</t>
  </si>
  <si>
    <t>Periode 27 Agt s/d 26 Nov'17</t>
  </si>
  <si>
    <t>Periode 26 Agt s/d 25 Nov'17</t>
  </si>
  <si>
    <t>054/HS/R/VIII/2017</t>
  </si>
  <si>
    <t>Yogeshsingh Pratapsingh D (Ceil Mumbai)</t>
  </si>
  <si>
    <t>(Byr Tgl 25 Agt'17)</t>
  </si>
  <si>
    <t>( Byr Tgl. 24 Agt'17)</t>
  </si>
  <si>
    <t>4 Agt'17</t>
  </si>
  <si>
    <t xml:space="preserve">09 Agt'17 </t>
  </si>
  <si>
    <t>E5-7</t>
  </si>
  <si>
    <t>Sub Total Agustus'17</t>
  </si>
  <si>
    <t>SEPTEMBER 2017</t>
  </si>
  <si>
    <t>04 Sept'17</t>
  </si>
  <si>
    <t>001/HS/R/IX/2017</t>
  </si>
  <si>
    <t>01 Sept s/d 30 Sept'17</t>
  </si>
  <si>
    <t>002/HS/R/IX/2017</t>
  </si>
  <si>
    <t>003/HS/R/IX/2017</t>
  </si>
  <si>
    <t>01 Sept s/d 30 Nov'17</t>
  </si>
  <si>
    <t>004/HS/R/IX/2017</t>
  </si>
  <si>
    <t>E10-4</t>
  </si>
  <si>
    <t>005/HS/R/IX/2017</t>
  </si>
  <si>
    <t>Monika Aurelia The</t>
  </si>
  <si>
    <t>Kantin</t>
  </si>
  <si>
    <t>Sub Total September'17</t>
  </si>
  <si>
    <t>SEPT'17</t>
  </si>
  <si>
    <t>Periode 01 Sept s/d 30 Sept'17</t>
  </si>
  <si>
    <t>Periode 01 Sept s/d 30 Nov'17</t>
  </si>
  <si>
    <t>Sub Total September 2017</t>
  </si>
  <si>
    <t>006/HS/R/IX/2017</t>
  </si>
  <si>
    <t>04 Sept s/d 03 Okt'17</t>
  </si>
  <si>
    <t>007/HS/R/IX/2017</t>
  </si>
  <si>
    <t>008/HS/R/IX/2017</t>
  </si>
  <si>
    <t>009/HS/R/IX/2017</t>
  </si>
  <si>
    <t>010/HS/R/IX/2017</t>
  </si>
  <si>
    <t>05 Sept'17</t>
  </si>
  <si>
    <t>011/HS/R/IX/2017</t>
  </si>
  <si>
    <t>E15-3</t>
  </si>
  <si>
    <t>01 Sept'17 s/d 28 Feb'18</t>
  </si>
  <si>
    <t>012/HS/R/IX/2017</t>
  </si>
  <si>
    <t>E9-33</t>
  </si>
  <si>
    <t>05 Sept s/d 04 Des'17</t>
  </si>
  <si>
    <t>013/HS/R/IX/2017</t>
  </si>
  <si>
    <t>05 Sept s/d 04 Okt'17</t>
  </si>
  <si>
    <t>Irclass Systems &amp; Solution PVT. Ltd</t>
  </si>
  <si>
    <t xml:space="preserve"> Periode 05 Sept s/d 04 Okt'17</t>
  </si>
  <si>
    <t>Periode 05 Sept s/d 04 Des'17</t>
  </si>
  <si>
    <t>Periode 01 Sept'17 s/d 28 Feb'18</t>
  </si>
  <si>
    <t>Periode 04 Sept s/d 03 Okt'17</t>
  </si>
  <si>
    <t>06 Sept'17</t>
  </si>
  <si>
    <t>014/HS/R/IX/2017</t>
  </si>
  <si>
    <t>E2-9</t>
  </si>
  <si>
    <t>06 Sept s/d 05 Des'17</t>
  </si>
  <si>
    <t>015/HS/R/IX/2017</t>
  </si>
  <si>
    <t>06 Sept s/d 05 Okt'17</t>
  </si>
  <si>
    <t>Periode 06 Sept s/d 05 Okt'17</t>
  </si>
  <si>
    <t>Periode 06 Sept s/d 05 Des'17</t>
  </si>
  <si>
    <t>23/8</t>
  </si>
  <si>
    <t>30/8</t>
  </si>
  <si>
    <t>31/8</t>
  </si>
  <si>
    <t>4/9</t>
  </si>
  <si>
    <t>Update : 08 September 2017</t>
  </si>
  <si>
    <t>(Byr Tgl 23 Agt'17)</t>
  </si>
  <si>
    <t>(Byr Tgl 30 Agt'17)</t>
  </si>
  <si>
    <t xml:space="preserve">01 Agt'17 </t>
  </si>
  <si>
    <t xml:space="preserve">02 Agt'17 </t>
  </si>
  <si>
    <t xml:space="preserve">03 Agt'17 </t>
  </si>
  <si>
    <t xml:space="preserve">07 Agt'17 </t>
  </si>
  <si>
    <t>(Byr Tgl 31 Agt'17)</t>
  </si>
  <si>
    <t xml:space="preserve">21 Agt'17 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</si>
</sst>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164" formatCode="_(* #,##0.00_);_(* \(#,##0.00\);_(* &quot;-&quot;_);_(@_)"/>
  </numFmts>
  <fonts count="29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omic Sans MS"/>
      <family val="4"/>
    </font>
    <font>
      <b/>
      <sz val="11"/>
      <color theme="1"/>
      <name val="Comic Sans MS"/>
      <family val="4"/>
    </font>
    <font>
      <b/>
      <u/>
      <sz val="11"/>
      <color theme="1"/>
      <name val="Comic Sans MS"/>
      <family val="4"/>
    </font>
    <font>
      <sz val="10"/>
      <color theme="1"/>
      <name val="Comic Sans MS"/>
      <family val="4"/>
    </font>
    <font>
      <b/>
      <i/>
      <u/>
      <sz val="10"/>
      <color rgb="FF0070C0"/>
      <name val="Comic Sans MS"/>
      <family val="4"/>
    </font>
    <font>
      <b/>
      <i/>
      <sz val="10"/>
      <color rgb="FF0070C0"/>
      <name val="Comic Sans MS"/>
      <family val="4"/>
    </font>
    <font>
      <sz val="10"/>
      <name val="Comic Sans MS"/>
      <family val="4"/>
    </font>
    <font>
      <u val="singleAccounting"/>
      <sz val="11"/>
      <color theme="1"/>
      <name val="Comic Sans MS"/>
      <family val="4"/>
    </font>
    <font>
      <b/>
      <u val="singleAccounting"/>
      <sz val="11"/>
      <color theme="1"/>
      <name val="Comic Sans MS"/>
      <family val="4"/>
    </font>
    <font>
      <b/>
      <i/>
      <u/>
      <sz val="11"/>
      <color rgb="FF0070C0"/>
      <name val="Comic Sans MS"/>
      <family val="4"/>
    </font>
    <font>
      <b/>
      <sz val="11"/>
      <color rgb="FF00B050"/>
      <name val="Comic Sans MS"/>
      <family val="4"/>
    </font>
    <font>
      <b/>
      <u val="singleAccounting"/>
      <sz val="11"/>
      <color rgb="FF00B050"/>
      <name val="Comic Sans MS"/>
      <family val="4"/>
    </font>
    <font>
      <sz val="11"/>
      <color rgb="FFFF0000"/>
      <name val="Comic Sans MS"/>
      <family val="4"/>
    </font>
    <font>
      <sz val="11"/>
      <name val="Comic Sans MS"/>
      <family val="4"/>
    </font>
    <font>
      <u val="singleAccounting"/>
      <sz val="11"/>
      <name val="Comic Sans MS"/>
      <family val="4"/>
    </font>
    <font>
      <i/>
      <sz val="11"/>
      <color theme="1"/>
      <name val="Calibri"/>
      <family val="2"/>
      <scheme val="minor"/>
    </font>
    <font>
      <b/>
      <u val="singleAccounting"/>
      <sz val="11"/>
      <name val="Comic Sans MS"/>
      <family val="4"/>
    </font>
    <font>
      <b/>
      <sz val="11"/>
      <name val="Comic Sans MS"/>
      <family val="4"/>
    </font>
    <font>
      <b/>
      <sz val="11"/>
      <color rgb="FF0070C0"/>
      <name val="Comic Sans MS"/>
      <family val="4"/>
    </font>
    <font>
      <b/>
      <i/>
      <sz val="11"/>
      <color theme="1"/>
      <name val="Comic Sans MS"/>
      <family val="4"/>
    </font>
    <font>
      <i/>
      <sz val="11"/>
      <color theme="1"/>
      <name val="Comic Sans MS"/>
      <family val="4"/>
    </font>
    <font>
      <b/>
      <sz val="10"/>
      <color theme="1"/>
      <name val="Comic Sans MS"/>
      <family val="4"/>
    </font>
    <font>
      <b/>
      <u/>
      <sz val="10"/>
      <color theme="1"/>
      <name val="Comic Sans MS"/>
      <family val="4"/>
    </font>
    <font>
      <b/>
      <sz val="10"/>
      <color rgb="FF0070C0"/>
      <name val="Comic Sans MS"/>
      <family val="4"/>
    </font>
    <font>
      <b/>
      <u/>
      <sz val="10"/>
      <color rgb="FF0070C0"/>
      <name val="Comic Sans MS"/>
      <family val="4"/>
    </font>
    <font>
      <sz val="10"/>
      <color rgb="FFFF0000"/>
      <name val="Comic Sans MS"/>
      <family val="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2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3" fillId="0" borderId="5" xfId="0" applyFont="1" applyBorder="1" applyAlignment="1">
      <alignment horizontal="center"/>
    </xf>
    <xf numFmtId="0" fontId="2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5" xfId="0" applyFont="1" applyBorder="1"/>
    <xf numFmtId="0" fontId="5" fillId="0" borderId="12" xfId="0" applyFont="1" applyBorder="1" applyAlignment="1">
      <alignment horizontal="center"/>
    </xf>
    <xf numFmtId="0" fontId="5" fillId="0" borderId="12" xfId="0" applyFont="1" applyBorder="1"/>
    <xf numFmtId="0" fontId="5" fillId="0" borderId="0" xfId="0" applyFont="1"/>
    <xf numFmtId="41" fontId="2" fillId="0" borderId="0" xfId="1" applyFont="1"/>
    <xf numFmtId="0" fontId="3" fillId="0" borderId="10" xfId="0" applyFont="1" applyBorder="1" applyAlignment="1">
      <alignment horizontal="center"/>
    </xf>
    <xf numFmtId="164" fontId="5" fillId="0" borderId="12" xfId="1" applyNumberFormat="1" applyFont="1" applyBorder="1"/>
    <xf numFmtId="0" fontId="7" fillId="0" borderId="1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5" xfId="0" applyFont="1" applyBorder="1"/>
    <xf numFmtId="41" fontId="5" fillId="0" borderId="15" xfId="1" applyFont="1" applyBorder="1"/>
    <xf numFmtId="164" fontId="7" fillId="0" borderId="12" xfId="1" applyNumberFormat="1" applyFont="1" applyBorder="1"/>
    <xf numFmtId="0" fontId="0" fillId="0" borderId="1" xfId="0" applyBorder="1"/>
    <xf numFmtId="41" fontId="8" fillId="0" borderId="12" xfId="1" applyNumberFormat="1" applyFont="1" applyBorder="1"/>
    <xf numFmtId="41" fontId="10" fillId="0" borderId="0" xfId="1" applyFont="1"/>
    <xf numFmtId="41" fontId="7" fillId="0" borderId="12" xfId="1" applyNumberFormat="1" applyFont="1" applyBorder="1"/>
    <xf numFmtId="0" fontId="11" fillId="0" borderId="0" xfId="0" applyFont="1"/>
    <xf numFmtId="0" fontId="12" fillId="0" borderId="0" xfId="0" applyFont="1"/>
    <xf numFmtId="0" fontId="2" fillId="2" borderId="3" xfId="0" applyFont="1" applyFill="1" applyBorder="1"/>
    <xf numFmtId="0" fontId="2" fillId="2" borderId="10" xfId="0" applyFont="1" applyFill="1" applyBorder="1"/>
    <xf numFmtId="0" fontId="14" fillId="0" borderId="0" xfId="0" applyFont="1"/>
    <xf numFmtId="41" fontId="5" fillId="0" borderId="12" xfId="1" applyNumberFormat="1" applyFont="1" applyBorder="1"/>
    <xf numFmtId="41" fontId="9" fillId="0" borderId="0" xfId="1" applyNumberFormat="1" applyFont="1"/>
    <xf numFmtId="41" fontId="2" fillId="0" borderId="0" xfId="1" applyNumberFormat="1" applyFont="1"/>
    <xf numFmtId="0" fontId="15" fillId="0" borderId="0" xfId="0" applyFont="1"/>
    <xf numFmtId="41" fontId="15" fillId="0" borderId="0" xfId="1" applyFont="1"/>
    <xf numFmtId="41" fontId="15" fillId="0" borderId="0" xfId="1" applyNumberFormat="1" applyFont="1"/>
    <xf numFmtId="164" fontId="10" fillId="0" borderId="0" xfId="1" applyNumberFormat="1" applyFont="1"/>
    <xf numFmtId="164" fontId="2" fillId="0" borderId="0" xfId="1" applyNumberFormat="1" applyFont="1"/>
    <xf numFmtId="41" fontId="14" fillId="0" borderId="0" xfId="1" applyNumberFormat="1" applyFont="1"/>
    <xf numFmtId="0" fontId="17" fillId="0" borderId="0" xfId="0" applyFont="1"/>
    <xf numFmtId="41" fontId="13" fillId="0" borderId="0" xfId="1" applyNumberFormat="1" applyFont="1"/>
    <xf numFmtId="41" fontId="16" fillId="0" borderId="0" xfId="1" applyNumberFormat="1" applyFont="1"/>
    <xf numFmtId="0" fontId="19" fillId="0" borderId="0" xfId="0" applyFont="1"/>
    <xf numFmtId="0" fontId="20" fillId="2" borderId="0" xfId="0" applyFont="1" applyFill="1" applyAlignment="1">
      <alignment horizontal="right"/>
    </xf>
    <xf numFmtId="0" fontId="8" fillId="0" borderId="12" xfId="0" applyFont="1" applyBorder="1" applyAlignment="1">
      <alignment horizontal="center"/>
    </xf>
    <xf numFmtId="0" fontId="8" fillId="0" borderId="12" xfId="0" applyFont="1" applyBorder="1"/>
    <xf numFmtId="0" fontId="2" fillId="0" borderId="1" xfId="0" applyFont="1" applyBorder="1" applyAlignment="1">
      <alignment vertical="top"/>
    </xf>
    <xf numFmtId="0" fontId="5" fillId="0" borderId="12" xfId="0" quotePrefix="1" applyFont="1" applyBorder="1"/>
    <xf numFmtId="41" fontId="7" fillId="0" borderId="14" xfId="1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41" fontId="5" fillId="0" borderId="0" xfId="1" applyFont="1" applyBorder="1"/>
    <xf numFmtId="0" fontId="21" fillId="0" borderId="1" xfId="0" applyFont="1" applyBorder="1"/>
    <xf numFmtId="41" fontId="8" fillId="0" borderId="12" xfId="1" applyFont="1" applyBorder="1"/>
    <xf numFmtId="0" fontId="22" fillId="0" borderId="1" xfId="0" applyFont="1" applyBorder="1"/>
    <xf numFmtId="0" fontId="3" fillId="0" borderId="1" xfId="0" applyFont="1" applyBorder="1"/>
    <xf numFmtId="0" fontId="2" fillId="0" borderId="0" xfId="0" applyFont="1" applyAlignment="1">
      <alignment horizontal="center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1" fontId="8" fillId="0" borderId="20" xfId="1" applyNumberFormat="1" applyFont="1" applyBorder="1"/>
    <xf numFmtId="41" fontId="5" fillId="0" borderId="20" xfId="1" applyNumberFormat="1" applyFont="1" applyBorder="1"/>
    <xf numFmtId="164" fontId="5" fillId="0" borderId="20" xfId="1" applyNumberFormat="1" applyFont="1" applyBorder="1"/>
    <xf numFmtId="41" fontId="18" fillId="0" borderId="0" xfId="1" applyNumberFormat="1" applyFont="1"/>
    <xf numFmtId="41" fontId="20" fillId="0" borderId="0" xfId="1" applyNumberFormat="1" applyFont="1"/>
    <xf numFmtId="0" fontId="5" fillId="0" borderId="6" xfId="0" applyFont="1" applyBorder="1" applyAlignment="1">
      <alignment horizontal="center"/>
    </xf>
    <xf numFmtId="41" fontId="10" fillId="0" borderId="0" xfId="1" applyNumberFormat="1" applyFont="1"/>
    <xf numFmtId="0" fontId="5" fillId="0" borderId="6" xfId="0" applyFont="1" applyBorder="1"/>
    <xf numFmtId="0" fontId="24" fillId="0" borderId="0" xfId="0" applyFont="1"/>
    <xf numFmtId="15" fontId="24" fillId="0" borderId="0" xfId="0" applyNumberFormat="1" applyFont="1"/>
    <xf numFmtId="0" fontId="5" fillId="0" borderId="1" xfId="0" applyFont="1" applyBorder="1"/>
    <xf numFmtId="0" fontId="23" fillId="0" borderId="5" xfId="0" applyFont="1" applyBorder="1" applyAlignment="1">
      <alignment horizontal="center"/>
    </xf>
    <xf numFmtId="17" fontId="23" fillId="0" borderId="9" xfId="0" quotePrefix="1" applyNumberFormat="1" applyFont="1" applyBorder="1" applyAlignment="1">
      <alignment horizontal="center"/>
    </xf>
    <xf numFmtId="0" fontId="5" fillId="0" borderId="11" xfId="0" applyFont="1" applyBorder="1"/>
    <xf numFmtId="0" fontId="26" fillId="0" borderId="12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41" fontId="25" fillId="0" borderId="22" xfId="1" applyFont="1" applyBorder="1" applyAlignment="1">
      <alignment horizontal="center"/>
    </xf>
    <xf numFmtId="41" fontId="5" fillId="0" borderId="0" xfId="1" applyFont="1"/>
    <xf numFmtId="0" fontId="25" fillId="0" borderId="12" xfId="0" applyFont="1" applyBorder="1"/>
    <xf numFmtId="0" fontId="23" fillId="0" borderId="12" xfId="0" applyFont="1" applyBorder="1" applyAlignment="1">
      <alignment horizontal="center"/>
    </xf>
    <xf numFmtId="0" fontId="5" fillId="0" borderId="9" xfId="0" applyFont="1" applyBorder="1"/>
    <xf numFmtId="17" fontId="23" fillId="0" borderId="5" xfId="0" quotePrefix="1" applyNumberFormat="1" applyFont="1" applyBorder="1" applyAlignment="1">
      <alignment horizontal="center"/>
    </xf>
    <xf numFmtId="41" fontId="8" fillId="0" borderId="12" xfId="1" applyFont="1" applyBorder="1" applyAlignment="1">
      <alignment horizontal="center"/>
    </xf>
    <xf numFmtId="41" fontId="8" fillId="0" borderId="11" xfId="1" applyFont="1" applyBorder="1"/>
    <xf numFmtId="41" fontId="8" fillId="0" borderId="6" xfId="1" applyFont="1" applyBorder="1"/>
    <xf numFmtId="41" fontId="8" fillId="0" borderId="9" xfId="1" applyFont="1" applyBorder="1"/>
    <xf numFmtId="41" fontId="8" fillId="0" borderId="12" xfId="1" quotePrefix="1" applyFont="1" applyBorder="1" applyAlignment="1">
      <alignment horizontal="center"/>
    </xf>
    <xf numFmtId="0" fontId="8" fillId="0" borderId="20" xfId="0" applyFont="1" applyBorder="1"/>
    <xf numFmtId="0" fontId="8" fillId="0" borderId="20" xfId="0" applyFont="1" applyBorder="1" applyAlignment="1">
      <alignment horizontal="center"/>
    </xf>
    <xf numFmtId="41" fontId="8" fillId="0" borderId="20" xfId="1" applyFont="1" applyBorder="1" applyAlignment="1">
      <alignment horizontal="center"/>
    </xf>
    <xf numFmtId="41" fontId="8" fillId="0" borderId="20" xfId="1" applyFont="1" applyBorder="1"/>
    <xf numFmtId="41" fontId="8" fillId="0" borderId="21" xfId="1" applyFont="1" applyBorder="1"/>
    <xf numFmtId="41" fontId="25" fillId="0" borderId="4" xfId="1" applyNumberFormat="1" applyFont="1" applyBorder="1"/>
    <xf numFmtId="164" fontId="8" fillId="0" borderId="12" xfId="1" applyNumberFormat="1" applyFont="1" applyBorder="1"/>
    <xf numFmtId="0" fontId="27" fillId="0" borderId="12" xfId="0" quotePrefix="1" applyFont="1" applyBorder="1"/>
    <xf numFmtId="0" fontId="27" fillId="0" borderId="12" xfId="0" applyFont="1" applyBorder="1" applyAlignment="1">
      <alignment horizontal="center"/>
    </xf>
    <xf numFmtId="164" fontId="25" fillId="0" borderId="4" xfId="1" applyNumberFormat="1" applyFont="1" applyBorder="1"/>
    <xf numFmtId="164" fontId="7" fillId="0" borderId="14" xfId="1" applyNumberFormat="1" applyFont="1" applyBorder="1"/>
    <xf numFmtId="41" fontId="0" fillId="0" borderId="0" xfId="1" applyFont="1"/>
    <xf numFmtId="41" fontId="28" fillId="0" borderId="5" xfId="1" applyFont="1" applyBorder="1" applyAlignment="1">
      <alignment horizontal="center"/>
    </xf>
    <xf numFmtId="41" fontId="28" fillId="0" borderId="6" xfId="1" applyFont="1" applyBorder="1" applyAlignment="1">
      <alignment horizontal="center"/>
    </xf>
    <xf numFmtId="41" fontId="0" fillId="0" borderId="5" xfId="1" applyFont="1" applyBorder="1"/>
    <xf numFmtId="41" fontId="0" fillId="0" borderId="12" xfId="1" applyFont="1" applyBorder="1"/>
    <xf numFmtId="0" fontId="5" fillId="0" borderId="12" xfId="0" quotePrefix="1" applyFont="1" applyFill="1" applyBorder="1" applyAlignment="1">
      <alignment horizontal="center"/>
    </xf>
    <xf numFmtId="41" fontId="0" fillId="0" borderId="6" xfId="1" applyFont="1" applyBorder="1"/>
    <xf numFmtId="164" fontId="8" fillId="0" borderId="6" xfId="1" applyNumberFormat="1" applyFont="1" applyBorder="1"/>
    <xf numFmtId="17" fontId="6" fillId="0" borderId="13" xfId="0" quotePrefix="1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22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243"/>
  <sheetViews>
    <sheetView topLeftCell="F64" workbookViewId="0">
      <selection activeCell="P75" sqref="P75"/>
    </sheetView>
  </sheetViews>
  <sheetFormatPr defaultRowHeight="15"/>
  <cols>
    <col min="1" max="1" width="5.5703125" customWidth="1"/>
    <col min="2" max="2" width="12.42578125" customWidth="1"/>
    <col min="3" max="3" width="22.7109375" customWidth="1"/>
    <col min="4" max="4" width="38" customWidth="1"/>
    <col min="5" max="5" width="11.7109375" customWidth="1"/>
    <col min="6" max="6" width="31" customWidth="1"/>
    <col min="7" max="7" width="16.7109375" hidden="1" customWidth="1"/>
    <col min="8" max="8" width="13.28515625" hidden="1" customWidth="1"/>
    <col min="9" max="9" width="14.42578125" hidden="1" customWidth="1"/>
    <col min="10" max="10" width="14.85546875" hidden="1" customWidth="1"/>
    <col min="11" max="11" width="15.42578125" hidden="1" customWidth="1"/>
    <col min="12" max="12" width="16.140625" hidden="1" customWidth="1"/>
    <col min="13" max="13" width="18.42578125" customWidth="1"/>
    <col min="14" max="14" width="18" customWidth="1"/>
    <col min="15" max="15" width="17.42578125" customWidth="1"/>
    <col min="16" max="16" width="32.140625" customWidth="1"/>
  </cols>
  <sheetData>
    <row r="1" spans="1:31" ht="18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8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8">
      <c r="A3" s="3" t="s">
        <v>210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8">
      <c r="A4" s="4"/>
      <c r="B4" s="4"/>
      <c r="C4" s="4"/>
      <c r="D4" s="4"/>
      <c r="E4" s="55"/>
      <c r="F4" s="4"/>
      <c r="G4" s="56"/>
      <c r="H4" s="53"/>
      <c r="I4" s="4"/>
      <c r="J4" s="4"/>
      <c r="K4" s="4"/>
      <c r="L4" s="4"/>
      <c r="M4" s="4"/>
      <c r="N4" s="4" t="s">
        <v>29</v>
      </c>
      <c r="O4" s="4"/>
      <c r="P4" s="4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8">
      <c r="A5" s="5" t="s">
        <v>2</v>
      </c>
      <c r="B5" s="5" t="s">
        <v>3</v>
      </c>
      <c r="C5" s="5" t="s">
        <v>14</v>
      </c>
      <c r="D5" s="5" t="s">
        <v>5</v>
      </c>
      <c r="E5" s="5" t="s">
        <v>6</v>
      </c>
      <c r="F5" s="5" t="s">
        <v>7</v>
      </c>
      <c r="G5" s="110" t="s">
        <v>9</v>
      </c>
      <c r="H5" s="111"/>
      <c r="I5" s="111"/>
      <c r="J5" s="111"/>
      <c r="K5" s="111"/>
      <c r="L5" s="112"/>
      <c r="M5" s="5" t="s">
        <v>15</v>
      </c>
      <c r="N5" s="15" t="s">
        <v>9</v>
      </c>
      <c r="O5" s="15" t="s">
        <v>18</v>
      </c>
      <c r="P5" s="5" t="s">
        <v>13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8">
      <c r="A6" s="6"/>
      <c r="B6" s="7" t="s">
        <v>4</v>
      </c>
      <c r="C6" s="7" t="s">
        <v>4</v>
      </c>
      <c r="D6" s="6"/>
      <c r="E6" s="6"/>
      <c r="F6" s="7" t="s">
        <v>8</v>
      </c>
      <c r="G6" s="8" t="s">
        <v>10</v>
      </c>
      <c r="H6" s="8" t="s">
        <v>21</v>
      </c>
      <c r="I6" s="8" t="s">
        <v>19</v>
      </c>
      <c r="J6" s="8" t="s">
        <v>20</v>
      </c>
      <c r="K6" s="8" t="s">
        <v>11</v>
      </c>
      <c r="L6" s="8" t="s">
        <v>12</v>
      </c>
      <c r="M6" s="9" t="s">
        <v>16</v>
      </c>
      <c r="N6" s="9" t="s">
        <v>17</v>
      </c>
      <c r="O6" s="9" t="s">
        <v>16</v>
      </c>
      <c r="P6" s="6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5.0999999999999996" customHeight="1">
      <c r="A7" s="28"/>
      <c r="B7" s="28"/>
      <c r="C7" s="2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7.25">
      <c r="A8" s="11"/>
      <c r="B8" s="108" t="s">
        <v>241</v>
      </c>
      <c r="C8" s="109"/>
      <c r="D8" s="46"/>
      <c r="E8" s="45"/>
      <c r="F8" s="45"/>
      <c r="G8" s="23"/>
      <c r="H8" s="31"/>
      <c r="I8" s="31"/>
      <c r="J8" s="31"/>
      <c r="K8" s="31"/>
      <c r="L8" s="31"/>
      <c r="M8" s="23"/>
      <c r="N8" s="16"/>
      <c r="O8" s="23"/>
      <c r="P8" s="54"/>
      <c r="Q8" s="13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7.25" thickBot="1">
      <c r="A9" s="11">
        <v>1</v>
      </c>
      <c r="B9" s="11" t="s">
        <v>258</v>
      </c>
      <c r="C9" s="11" t="s">
        <v>259</v>
      </c>
      <c r="D9" s="46" t="s">
        <v>48</v>
      </c>
      <c r="E9" s="45" t="s">
        <v>260</v>
      </c>
      <c r="F9" s="45" t="s">
        <v>261</v>
      </c>
      <c r="G9" s="23">
        <v>24634600</v>
      </c>
      <c r="H9" s="31">
        <v>0</v>
      </c>
      <c r="I9" s="31">
        <v>0</v>
      </c>
      <c r="J9" s="31">
        <v>0</v>
      </c>
      <c r="K9" s="31">
        <f t="shared" ref="K9" si="0">+G9*10%</f>
        <v>2463460</v>
      </c>
      <c r="L9" s="31">
        <f t="shared" ref="L9" si="1">-G9*10%</f>
        <v>-2463460</v>
      </c>
      <c r="M9" s="23">
        <f t="shared" ref="M9" si="2">SUM(G9:L9)</f>
        <v>24634600</v>
      </c>
      <c r="N9" s="31">
        <f>24634600-2463460</f>
        <v>22171140</v>
      </c>
      <c r="O9" s="23">
        <f t="shared" ref="O9" si="3">+M9-N9</f>
        <v>2463460</v>
      </c>
      <c r="P9" s="54"/>
      <c r="Q9" s="13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18.75" thickTop="1" thickBot="1">
      <c r="A10" s="11"/>
      <c r="B10" s="11"/>
      <c r="C10" s="11"/>
      <c r="D10" s="46"/>
      <c r="E10" s="45"/>
      <c r="F10" s="17" t="s">
        <v>247</v>
      </c>
      <c r="G10" s="49">
        <f t="shared" ref="G10:O10" si="4">SUM(G9:G9)</f>
        <v>24634600</v>
      </c>
      <c r="H10" s="49">
        <f t="shared" si="4"/>
        <v>0</v>
      </c>
      <c r="I10" s="49">
        <f t="shared" si="4"/>
        <v>0</v>
      </c>
      <c r="J10" s="49">
        <f t="shared" si="4"/>
        <v>0</v>
      </c>
      <c r="K10" s="49">
        <f t="shared" si="4"/>
        <v>2463460</v>
      </c>
      <c r="L10" s="49">
        <f t="shared" si="4"/>
        <v>-2463460</v>
      </c>
      <c r="M10" s="49">
        <f t="shared" si="4"/>
        <v>24634600</v>
      </c>
      <c r="N10" s="49">
        <f t="shared" si="4"/>
        <v>22171140</v>
      </c>
      <c r="O10" s="49">
        <f t="shared" si="4"/>
        <v>2463460</v>
      </c>
      <c r="P10" s="54"/>
      <c r="Q10" s="1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8" thickTop="1">
      <c r="A11" s="11"/>
      <c r="B11" s="108" t="s">
        <v>278</v>
      </c>
      <c r="C11" s="109"/>
      <c r="D11" s="46"/>
      <c r="E11" s="45"/>
      <c r="F11" s="45"/>
      <c r="G11" s="23"/>
      <c r="H11" s="31"/>
      <c r="I11" s="31"/>
      <c r="J11" s="31"/>
      <c r="K11" s="31"/>
      <c r="L11" s="31"/>
      <c r="M11" s="23"/>
      <c r="N11" s="16"/>
      <c r="O11" s="23"/>
      <c r="P11" s="54"/>
      <c r="Q11" s="13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6.5">
      <c r="A12" s="11">
        <v>1</v>
      </c>
      <c r="B12" s="11" t="s">
        <v>282</v>
      </c>
      <c r="C12" s="11" t="s">
        <v>283</v>
      </c>
      <c r="D12" s="46" t="s">
        <v>48</v>
      </c>
      <c r="E12" s="45" t="s">
        <v>284</v>
      </c>
      <c r="F12" s="45" t="s">
        <v>285</v>
      </c>
      <c r="G12" s="23">
        <v>73876050</v>
      </c>
      <c r="H12" s="31">
        <v>0</v>
      </c>
      <c r="I12" s="31">
        <v>0</v>
      </c>
      <c r="J12" s="31">
        <v>0</v>
      </c>
      <c r="K12" s="31">
        <f t="shared" ref="K12" si="5">+G12*10%</f>
        <v>7387605</v>
      </c>
      <c r="L12" s="31">
        <f t="shared" ref="L12" si="6">-G12*10%</f>
        <v>-7387605</v>
      </c>
      <c r="M12" s="23">
        <f t="shared" ref="M12" si="7">SUM(G12:L12)</f>
        <v>73876050</v>
      </c>
      <c r="N12" s="31">
        <f>73876050-7387605</f>
        <v>66488445</v>
      </c>
      <c r="O12" s="23">
        <f t="shared" ref="O12" si="8">+M12-N12</f>
        <v>7387605</v>
      </c>
      <c r="P12" s="54"/>
      <c r="Q12" s="13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6.5">
      <c r="A13" s="11">
        <f t="shared" ref="A13:A14" si="9">+A12+1</f>
        <v>2</v>
      </c>
      <c r="B13" s="11" t="s">
        <v>282</v>
      </c>
      <c r="C13" s="11" t="s">
        <v>286</v>
      </c>
      <c r="D13" s="46" t="s">
        <v>48</v>
      </c>
      <c r="E13" s="45" t="s">
        <v>287</v>
      </c>
      <c r="F13" s="45" t="s">
        <v>285</v>
      </c>
      <c r="G13" s="23">
        <v>73876050</v>
      </c>
      <c r="H13" s="31">
        <v>0</v>
      </c>
      <c r="I13" s="31">
        <v>0</v>
      </c>
      <c r="J13" s="31">
        <v>0</v>
      </c>
      <c r="K13" s="31">
        <f t="shared" ref="K13:K15" si="10">+G13*10%</f>
        <v>7387605</v>
      </c>
      <c r="L13" s="31">
        <f t="shared" ref="L13:L15" si="11">-G13*10%</f>
        <v>-7387605</v>
      </c>
      <c r="M13" s="23">
        <f t="shared" ref="M13:M15" si="12">SUM(G13:L13)</f>
        <v>73876050</v>
      </c>
      <c r="N13" s="31">
        <f>73876050-7387605</f>
        <v>66488445</v>
      </c>
      <c r="O13" s="23">
        <f t="shared" ref="O13:O15" si="13">+M13-N13</f>
        <v>7387605</v>
      </c>
      <c r="P13" s="54"/>
      <c r="Q13" s="13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16.5">
      <c r="A14" s="11">
        <f t="shared" si="9"/>
        <v>3</v>
      </c>
      <c r="B14" s="11" t="s">
        <v>282</v>
      </c>
      <c r="C14" s="11" t="s">
        <v>288</v>
      </c>
      <c r="D14" s="46" t="s">
        <v>48</v>
      </c>
      <c r="E14" s="45" t="s">
        <v>289</v>
      </c>
      <c r="F14" s="45" t="s">
        <v>285</v>
      </c>
      <c r="G14" s="23">
        <v>73876050</v>
      </c>
      <c r="H14" s="31">
        <v>0</v>
      </c>
      <c r="I14" s="31">
        <v>0</v>
      </c>
      <c r="J14" s="31">
        <v>0</v>
      </c>
      <c r="K14" s="31">
        <f t="shared" si="10"/>
        <v>7387605</v>
      </c>
      <c r="L14" s="31">
        <f t="shared" si="11"/>
        <v>-7387605</v>
      </c>
      <c r="M14" s="23">
        <f t="shared" si="12"/>
        <v>73876050</v>
      </c>
      <c r="N14" s="31">
        <f>73876050-7387605</f>
        <v>66488445</v>
      </c>
      <c r="O14" s="23">
        <f t="shared" si="13"/>
        <v>7387605</v>
      </c>
      <c r="P14" s="54"/>
      <c r="Q14" s="13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7.25" thickBot="1">
      <c r="A15" s="11">
        <f>+A14+1</f>
        <v>4</v>
      </c>
      <c r="B15" s="11" t="s">
        <v>312</v>
      </c>
      <c r="C15" s="11" t="s">
        <v>311</v>
      </c>
      <c r="D15" s="46" t="s">
        <v>48</v>
      </c>
      <c r="E15" s="45" t="s">
        <v>313</v>
      </c>
      <c r="F15" s="45" t="s">
        <v>314</v>
      </c>
      <c r="G15" s="23">
        <v>73803900</v>
      </c>
      <c r="H15" s="31">
        <v>0</v>
      </c>
      <c r="I15" s="31">
        <v>0</v>
      </c>
      <c r="J15" s="31">
        <v>0</v>
      </c>
      <c r="K15" s="31">
        <f t="shared" si="10"/>
        <v>7380390</v>
      </c>
      <c r="L15" s="31">
        <f t="shared" si="11"/>
        <v>-7380390</v>
      </c>
      <c r="M15" s="23">
        <f t="shared" si="12"/>
        <v>73803900</v>
      </c>
      <c r="N15" s="31">
        <v>66423510</v>
      </c>
      <c r="O15" s="23">
        <f t="shared" si="13"/>
        <v>7380390</v>
      </c>
      <c r="P15" s="54"/>
      <c r="Q15" s="13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18.75" thickTop="1" thickBot="1">
      <c r="A16" s="11"/>
      <c r="B16" s="11"/>
      <c r="C16" s="11"/>
      <c r="D16" s="46"/>
      <c r="E16" s="45"/>
      <c r="F16" s="17" t="s">
        <v>291</v>
      </c>
      <c r="G16" s="49">
        <f t="shared" ref="G16:O16" si="14">SUM(G12:G15)</f>
        <v>295432050</v>
      </c>
      <c r="H16" s="49">
        <f t="shared" si="14"/>
        <v>0</v>
      </c>
      <c r="I16" s="49">
        <f t="shared" si="14"/>
        <v>0</v>
      </c>
      <c r="J16" s="49">
        <f t="shared" si="14"/>
        <v>0</v>
      </c>
      <c r="K16" s="49">
        <f t="shared" si="14"/>
        <v>29543205</v>
      </c>
      <c r="L16" s="49">
        <f t="shared" si="14"/>
        <v>-29543205</v>
      </c>
      <c r="M16" s="49">
        <f t="shared" si="14"/>
        <v>295432050</v>
      </c>
      <c r="N16" s="49">
        <f t="shared" si="14"/>
        <v>265888845</v>
      </c>
      <c r="O16" s="49">
        <f t="shared" si="14"/>
        <v>29543205</v>
      </c>
      <c r="P16" s="54"/>
      <c r="Q16" s="13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18" thickTop="1">
      <c r="A17" s="11"/>
      <c r="B17" s="108" t="s">
        <v>322</v>
      </c>
      <c r="C17" s="109"/>
      <c r="D17" s="46"/>
      <c r="E17" s="45"/>
      <c r="F17" s="45"/>
      <c r="G17" s="23"/>
      <c r="H17" s="31"/>
      <c r="I17" s="31"/>
      <c r="J17" s="31"/>
      <c r="K17" s="31"/>
      <c r="L17" s="31"/>
      <c r="M17" s="23"/>
      <c r="N17" s="16"/>
      <c r="O17" s="23"/>
      <c r="P17" s="54"/>
      <c r="Q17" s="13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16.5">
      <c r="A18" s="11">
        <v>1</v>
      </c>
      <c r="B18" s="11" t="s">
        <v>353</v>
      </c>
      <c r="C18" s="11" t="s">
        <v>582</v>
      </c>
      <c r="D18" s="46" t="s">
        <v>39</v>
      </c>
      <c r="E18" s="45" t="s">
        <v>325</v>
      </c>
      <c r="F18" s="45" t="s">
        <v>583</v>
      </c>
      <c r="G18" s="23">
        <v>19282100</v>
      </c>
      <c r="H18" s="31">
        <v>0</v>
      </c>
      <c r="I18" s="31">
        <v>4000000</v>
      </c>
      <c r="J18" s="31">
        <v>0</v>
      </c>
      <c r="K18" s="31">
        <f t="shared" ref="K18" si="15">+G18*10%</f>
        <v>1928210</v>
      </c>
      <c r="L18" s="31">
        <f t="shared" ref="L18" si="16">-G18*10%</f>
        <v>-1928210</v>
      </c>
      <c r="M18" s="23">
        <f t="shared" ref="M18" si="17">SUM(G18:L18)</f>
        <v>23282100</v>
      </c>
      <c r="N18" s="31">
        <v>19282100</v>
      </c>
      <c r="O18" s="23">
        <f t="shared" ref="O18" si="18">+M18-N18</f>
        <v>4000000</v>
      </c>
      <c r="P18" s="54"/>
      <c r="Q18" s="13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ht="16.5">
      <c r="A19" s="11">
        <f>+A18+1</f>
        <v>2</v>
      </c>
      <c r="B19" s="11" t="s">
        <v>348</v>
      </c>
      <c r="C19" s="11" t="s">
        <v>354</v>
      </c>
      <c r="D19" s="46" t="s">
        <v>48</v>
      </c>
      <c r="E19" s="45" t="s">
        <v>260</v>
      </c>
      <c r="F19" s="45" t="s">
        <v>427</v>
      </c>
      <c r="G19" s="23">
        <v>24651250</v>
      </c>
      <c r="H19" s="31">
        <v>0</v>
      </c>
      <c r="I19" s="31">
        <v>0</v>
      </c>
      <c r="J19" s="31">
        <v>0</v>
      </c>
      <c r="K19" s="31">
        <f t="shared" ref="K19:K22" si="19">+G19*10%</f>
        <v>2465125</v>
      </c>
      <c r="L19" s="31">
        <f t="shared" ref="L19:L22" si="20">-G19*10%</f>
        <v>-2465125</v>
      </c>
      <c r="M19" s="23">
        <f t="shared" ref="M19:M22" si="21">SUM(G19:L19)</f>
        <v>24651250</v>
      </c>
      <c r="N19" s="31">
        <f>24651250-2465125</f>
        <v>22186125</v>
      </c>
      <c r="O19" s="23">
        <f t="shared" ref="O19:O22" si="22">+M19-N19</f>
        <v>2465125</v>
      </c>
      <c r="P19" s="54"/>
      <c r="Q19" s="13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16.5">
      <c r="A20" s="11">
        <f>+A19+1</f>
        <v>3</v>
      </c>
      <c r="B20" s="11" t="s">
        <v>372</v>
      </c>
      <c r="C20" s="11" t="s">
        <v>373</v>
      </c>
      <c r="D20" s="46" t="s">
        <v>48</v>
      </c>
      <c r="E20" s="45" t="s">
        <v>374</v>
      </c>
      <c r="F20" s="45" t="s">
        <v>375</v>
      </c>
      <c r="G20" s="23">
        <v>73953750</v>
      </c>
      <c r="H20" s="31">
        <v>0</v>
      </c>
      <c r="I20" s="31">
        <v>0</v>
      </c>
      <c r="J20" s="31">
        <v>0</v>
      </c>
      <c r="K20" s="31">
        <f t="shared" si="19"/>
        <v>7395375</v>
      </c>
      <c r="L20" s="31">
        <f t="shared" si="20"/>
        <v>-7395375</v>
      </c>
      <c r="M20" s="23">
        <f t="shared" si="21"/>
        <v>73953750</v>
      </c>
      <c r="N20" s="16">
        <v>0</v>
      </c>
      <c r="O20" s="23">
        <f t="shared" si="22"/>
        <v>73953750</v>
      </c>
      <c r="P20" s="54"/>
      <c r="Q20" s="13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16.5">
      <c r="A21" s="11">
        <f t="shared" ref="A21" si="23">+A20+1</f>
        <v>4</v>
      </c>
      <c r="B21" s="11" t="s">
        <v>372</v>
      </c>
      <c r="C21" s="11" t="s">
        <v>376</v>
      </c>
      <c r="D21" s="46" t="s">
        <v>39</v>
      </c>
      <c r="E21" s="45" t="s">
        <v>377</v>
      </c>
      <c r="F21" s="45" t="s">
        <v>378</v>
      </c>
      <c r="G21" s="23">
        <v>9651925</v>
      </c>
      <c r="H21" s="31">
        <v>0</v>
      </c>
      <c r="I21" s="31">
        <v>0</v>
      </c>
      <c r="J21" s="31">
        <v>0</v>
      </c>
      <c r="K21" s="31">
        <f t="shared" si="19"/>
        <v>965192.5</v>
      </c>
      <c r="L21" s="31">
        <f t="shared" si="20"/>
        <v>-965192.5</v>
      </c>
      <c r="M21" s="23">
        <f t="shared" si="21"/>
        <v>9651925</v>
      </c>
      <c r="N21" s="16">
        <v>0</v>
      </c>
      <c r="O21" s="23">
        <f t="shared" si="22"/>
        <v>9651925</v>
      </c>
      <c r="P21" s="54"/>
      <c r="Q21" s="13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ht="16.5">
      <c r="A22" s="11">
        <f>+A21+1</f>
        <v>5</v>
      </c>
      <c r="B22" s="11" t="s">
        <v>372</v>
      </c>
      <c r="C22" s="11" t="s">
        <v>384</v>
      </c>
      <c r="D22" s="46" t="s">
        <v>53</v>
      </c>
      <c r="E22" s="45" t="s">
        <v>385</v>
      </c>
      <c r="F22" s="45" t="s">
        <v>386</v>
      </c>
      <c r="G22" s="23">
        <v>335487600</v>
      </c>
      <c r="H22" s="31">
        <v>0</v>
      </c>
      <c r="I22" s="31">
        <v>4000000</v>
      </c>
      <c r="J22" s="31">
        <v>0</v>
      </c>
      <c r="K22" s="31">
        <f t="shared" si="19"/>
        <v>33548760</v>
      </c>
      <c r="L22" s="31">
        <f t="shared" si="20"/>
        <v>-33548760</v>
      </c>
      <c r="M22" s="23">
        <f t="shared" si="21"/>
        <v>339487600</v>
      </c>
      <c r="N22" s="16">
        <v>0</v>
      </c>
      <c r="O22" s="23">
        <f t="shared" si="22"/>
        <v>339487600</v>
      </c>
      <c r="P22" s="54"/>
      <c r="Q22" s="13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ht="16.5">
      <c r="A23" s="11">
        <f t="shared" ref="A23" si="24">+A22+1</f>
        <v>6</v>
      </c>
      <c r="B23" s="11" t="s">
        <v>372</v>
      </c>
      <c r="C23" s="11" t="s">
        <v>387</v>
      </c>
      <c r="D23" s="46" t="s">
        <v>53</v>
      </c>
      <c r="E23" s="45" t="s">
        <v>388</v>
      </c>
      <c r="F23" s="45" t="s">
        <v>389</v>
      </c>
      <c r="G23" s="23">
        <v>335487600</v>
      </c>
      <c r="H23" s="31">
        <v>0</v>
      </c>
      <c r="I23" s="31">
        <v>4000000</v>
      </c>
      <c r="J23" s="31">
        <v>0</v>
      </c>
      <c r="K23" s="31">
        <f t="shared" ref="K23:K26" si="25">+G23*10%</f>
        <v>33548760</v>
      </c>
      <c r="L23" s="31">
        <f t="shared" ref="L23:L26" si="26">-G23*10%</f>
        <v>-33548760</v>
      </c>
      <c r="M23" s="23">
        <f t="shared" ref="M23:M26" si="27">SUM(G23:L23)</f>
        <v>339487600</v>
      </c>
      <c r="N23" s="16">
        <v>0</v>
      </c>
      <c r="O23" s="23">
        <f t="shared" ref="O23:O26" si="28">+M23-N23</f>
        <v>339487600</v>
      </c>
      <c r="P23" s="54"/>
      <c r="Q23" s="13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ht="16.5">
      <c r="A24" s="11">
        <f>+A23+1</f>
        <v>7</v>
      </c>
      <c r="B24" s="11" t="s">
        <v>394</v>
      </c>
      <c r="C24" s="11" t="s">
        <v>395</v>
      </c>
      <c r="D24" s="46" t="s">
        <v>39</v>
      </c>
      <c r="E24" s="45" t="s">
        <v>321</v>
      </c>
      <c r="F24" s="45" t="s">
        <v>396</v>
      </c>
      <c r="G24" s="23">
        <v>11648875</v>
      </c>
      <c r="H24" s="31">
        <v>0</v>
      </c>
      <c r="I24" s="31">
        <v>0</v>
      </c>
      <c r="J24" s="31">
        <v>0</v>
      </c>
      <c r="K24" s="31">
        <f t="shared" si="25"/>
        <v>1164887.5</v>
      </c>
      <c r="L24" s="31">
        <f t="shared" si="26"/>
        <v>-1164887.5</v>
      </c>
      <c r="M24" s="23">
        <f t="shared" si="27"/>
        <v>11648875</v>
      </c>
      <c r="N24" s="16">
        <v>0</v>
      </c>
      <c r="O24" s="23">
        <f t="shared" si="28"/>
        <v>11648875</v>
      </c>
      <c r="P24" s="54"/>
      <c r="Q24" s="13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 ht="16.5">
      <c r="A25" s="11">
        <f>+A24+1</f>
        <v>8</v>
      </c>
      <c r="B25" s="11" t="s">
        <v>424</v>
      </c>
      <c r="C25" s="11" t="s">
        <v>425</v>
      </c>
      <c r="D25" s="46" t="s">
        <v>48</v>
      </c>
      <c r="E25" s="45" t="s">
        <v>422</v>
      </c>
      <c r="F25" s="45" t="s">
        <v>426</v>
      </c>
      <c r="G25" s="23">
        <v>73953750</v>
      </c>
      <c r="H25" s="31">
        <v>0</v>
      </c>
      <c r="I25" s="31">
        <v>0</v>
      </c>
      <c r="J25" s="31">
        <v>0</v>
      </c>
      <c r="K25" s="31">
        <f t="shared" si="25"/>
        <v>7395375</v>
      </c>
      <c r="L25" s="31">
        <f t="shared" si="26"/>
        <v>-7395375</v>
      </c>
      <c r="M25" s="23">
        <f t="shared" si="27"/>
        <v>73953750</v>
      </c>
      <c r="N25" s="16">
        <v>0</v>
      </c>
      <c r="O25" s="23">
        <f t="shared" si="28"/>
        <v>73953750</v>
      </c>
      <c r="P25" s="54"/>
      <c r="Q25" s="13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ht="17.25" thickBot="1">
      <c r="A26" s="11">
        <f>+A25+1</f>
        <v>9</v>
      </c>
      <c r="B26" s="11" t="s">
        <v>424</v>
      </c>
      <c r="C26" s="11" t="s">
        <v>429</v>
      </c>
      <c r="D26" s="46" t="s">
        <v>48</v>
      </c>
      <c r="E26" s="45" t="s">
        <v>430</v>
      </c>
      <c r="F26" s="45" t="s">
        <v>431</v>
      </c>
      <c r="G26" s="23">
        <v>73887150</v>
      </c>
      <c r="H26" s="31">
        <v>0</v>
      </c>
      <c r="I26" s="31">
        <v>0</v>
      </c>
      <c r="J26" s="31">
        <v>0</v>
      </c>
      <c r="K26" s="31">
        <f t="shared" si="25"/>
        <v>7388715</v>
      </c>
      <c r="L26" s="31">
        <f t="shared" si="26"/>
        <v>-7388715</v>
      </c>
      <c r="M26" s="23">
        <f t="shared" si="27"/>
        <v>73887150</v>
      </c>
      <c r="N26" s="16">
        <v>0</v>
      </c>
      <c r="O26" s="23">
        <f t="shared" si="28"/>
        <v>73887150</v>
      </c>
      <c r="P26" s="54"/>
      <c r="Q26" s="13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 ht="18.75" thickTop="1" thickBot="1">
      <c r="A27" s="11"/>
      <c r="B27" s="11"/>
      <c r="C27" s="11"/>
      <c r="D27" s="46"/>
      <c r="E27" s="45"/>
      <c r="F27" s="17" t="s">
        <v>330</v>
      </c>
      <c r="G27" s="49">
        <f t="shared" ref="G27:O27" si="29">SUM(G18:G26)</f>
        <v>958004000</v>
      </c>
      <c r="H27" s="49">
        <f t="shared" si="29"/>
        <v>0</v>
      </c>
      <c r="I27" s="49">
        <f t="shared" si="29"/>
        <v>12000000</v>
      </c>
      <c r="J27" s="49">
        <f t="shared" si="29"/>
        <v>0</v>
      </c>
      <c r="K27" s="49">
        <f t="shared" si="29"/>
        <v>95800400</v>
      </c>
      <c r="L27" s="49">
        <f t="shared" si="29"/>
        <v>-95800400</v>
      </c>
      <c r="M27" s="49">
        <f t="shared" si="29"/>
        <v>970004000</v>
      </c>
      <c r="N27" s="49">
        <f t="shared" si="29"/>
        <v>41468225</v>
      </c>
      <c r="O27" s="49">
        <f t="shared" si="29"/>
        <v>928535775</v>
      </c>
      <c r="P27" s="54"/>
      <c r="Q27" s="13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ht="18" thickTop="1">
      <c r="A28" s="11"/>
      <c r="B28" s="108" t="s">
        <v>439</v>
      </c>
      <c r="C28" s="109"/>
      <c r="D28" s="46"/>
      <c r="E28" s="45"/>
      <c r="F28" s="45"/>
      <c r="G28" s="23"/>
      <c r="H28" s="31"/>
      <c r="I28" s="31"/>
      <c r="J28" s="31"/>
      <c r="K28" s="31"/>
      <c r="L28" s="31"/>
      <c r="M28" s="23"/>
      <c r="N28" s="16"/>
      <c r="O28" s="23"/>
      <c r="P28" s="54"/>
      <c r="Q28" s="13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ht="16.5">
      <c r="A29" s="11">
        <v>1</v>
      </c>
      <c r="B29" s="11" t="s">
        <v>440</v>
      </c>
      <c r="C29" s="11" t="s">
        <v>441</v>
      </c>
      <c r="D29" s="46" t="s">
        <v>48</v>
      </c>
      <c r="E29" s="45" t="s">
        <v>438</v>
      </c>
      <c r="F29" s="45" t="s">
        <v>442</v>
      </c>
      <c r="G29" s="23">
        <v>73887150</v>
      </c>
      <c r="H29" s="31">
        <v>0</v>
      </c>
      <c r="I29" s="31">
        <v>0</v>
      </c>
      <c r="J29" s="31">
        <v>0</v>
      </c>
      <c r="K29" s="31">
        <f t="shared" ref="K29" si="30">+G29*10%</f>
        <v>7388715</v>
      </c>
      <c r="L29" s="31">
        <f t="shared" ref="L29" si="31">-G29*10%</f>
        <v>-7388715</v>
      </c>
      <c r="M29" s="23">
        <f t="shared" ref="M29" si="32">SUM(G29:L29)</f>
        <v>73887150</v>
      </c>
      <c r="N29" s="16">
        <v>0</v>
      </c>
      <c r="O29" s="23">
        <f t="shared" ref="O29" si="33">+M29-N29</f>
        <v>73887150</v>
      </c>
      <c r="P29" s="54"/>
      <c r="Q29" s="13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ht="16.5">
      <c r="A30" s="11">
        <f t="shared" ref="A30:A56" si="34">+A29+1</f>
        <v>2</v>
      </c>
      <c r="B30" s="11" t="s">
        <v>440</v>
      </c>
      <c r="C30" s="11" t="s">
        <v>443</v>
      </c>
      <c r="D30" s="46" t="s">
        <v>48</v>
      </c>
      <c r="E30" s="45" t="s">
        <v>437</v>
      </c>
      <c r="F30" s="45" t="s">
        <v>444</v>
      </c>
      <c r="G30" s="23">
        <v>54916125</v>
      </c>
      <c r="H30" s="31">
        <v>0</v>
      </c>
      <c r="I30" s="31">
        <v>0</v>
      </c>
      <c r="J30" s="31">
        <v>0</v>
      </c>
      <c r="K30" s="31">
        <f t="shared" ref="K30" si="35">+G30*10%</f>
        <v>5491612.5</v>
      </c>
      <c r="L30" s="31">
        <f t="shared" ref="L30" si="36">-G30*10%</f>
        <v>-5491612.5</v>
      </c>
      <c r="M30" s="23">
        <f t="shared" ref="M30" si="37">SUM(G30:L30)</f>
        <v>54916125</v>
      </c>
      <c r="N30" s="16">
        <v>0</v>
      </c>
      <c r="O30" s="23">
        <f t="shared" ref="O30" si="38">+M30-N30</f>
        <v>54916125</v>
      </c>
      <c r="P30" s="54"/>
      <c r="Q30" s="13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ht="16.5">
      <c r="A31" s="11">
        <f t="shared" si="34"/>
        <v>3</v>
      </c>
      <c r="B31" s="11" t="s">
        <v>440</v>
      </c>
      <c r="C31" s="11" t="s">
        <v>445</v>
      </c>
      <c r="D31" s="46" t="s">
        <v>48</v>
      </c>
      <c r="E31" s="45" t="s">
        <v>436</v>
      </c>
      <c r="F31" s="45" t="s">
        <v>442</v>
      </c>
      <c r="G31" s="23">
        <v>65899350</v>
      </c>
      <c r="H31" s="31">
        <v>0</v>
      </c>
      <c r="I31" s="31">
        <v>0</v>
      </c>
      <c r="J31" s="31">
        <v>0</v>
      </c>
      <c r="K31" s="31">
        <f t="shared" ref="K31" si="39">+G31*10%</f>
        <v>6589935</v>
      </c>
      <c r="L31" s="31">
        <f t="shared" ref="L31" si="40">-G31*10%</f>
        <v>-6589935</v>
      </c>
      <c r="M31" s="23">
        <f t="shared" ref="M31" si="41">SUM(G31:L31)</f>
        <v>65899350</v>
      </c>
      <c r="N31" s="16">
        <v>0</v>
      </c>
      <c r="O31" s="23">
        <f t="shared" ref="O31" si="42">+M31-N31</f>
        <v>65899350</v>
      </c>
      <c r="P31" s="54"/>
      <c r="Q31" s="13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ht="16.5">
      <c r="A32" s="11">
        <f t="shared" si="34"/>
        <v>4</v>
      </c>
      <c r="B32" s="11" t="s">
        <v>455</v>
      </c>
      <c r="C32" s="11" t="s">
        <v>475</v>
      </c>
      <c r="D32" s="46" t="s">
        <v>25</v>
      </c>
      <c r="E32" s="45" t="s">
        <v>32</v>
      </c>
      <c r="F32" s="45" t="s">
        <v>476</v>
      </c>
      <c r="G32" s="23">
        <v>12319150</v>
      </c>
      <c r="H32" s="31">
        <v>0</v>
      </c>
      <c r="I32" s="31">
        <v>0</v>
      </c>
      <c r="J32" s="31">
        <v>0</v>
      </c>
      <c r="K32" s="31">
        <f t="shared" ref="K32:K56" si="43">+G32*10%</f>
        <v>1231915</v>
      </c>
      <c r="L32" s="31">
        <f t="shared" ref="L32:L56" si="44">-G32*10%</f>
        <v>-1231915</v>
      </c>
      <c r="M32" s="23">
        <f t="shared" ref="M32:M42" si="45">SUM(G32:L32)</f>
        <v>12319150</v>
      </c>
      <c r="N32" s="16">
        <v>0</v>
      </c>
      <c r="O32" s="23">
        <f t="shared" ref="O32:O42" si="46">+M32-N32</f>
        <v>12319150</v>
      </c>
      <c r="P32" s="54"/>
      <c r="Q32" s="13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ht="16.5">
      <c r="A33" s="11">
        <f t="shared" si="34"/>
        <v>5</v>
      </c>
      <c r="B33" s="11" t="s">
        <v>480</v>
      </c>
      <c r="C33" s="11" t="s">
        <v>481</v>
      </c>
      <c r="D33" s="46" t="s">
        <v>172</v>
      </c>
      <c r="E33" s="45" t="s">
        <v>482</v>
      </c>
      <c r="F33" s="45" t="s">
        <v>483</v>
      </c>
      <c r="G33" s="23">
        <v>38622200</v>
      </c>
      <c r="H33" s="31">
        <v>0</v>
      </c>
      <c r="I33" s="31">
        <v>0</v>
      </c>
      <c r="J33" s="31">
        <v>0</v>
      </c>
      <c r="K33" s="31">
        <f t="shared" si="43"/>
        <v>3862220</v>
      </c>
      <c r="L33" s="31">
        <f t="shared" si="44"/>
        <v>-3862220</v>
      </c>
      <c r="M33" s="23">
        <f t="shared" si="45"/>
        <v>38622200</v>
      </c>
      <c r="N33" s="16">
        <v>0</v>
      </c>
      <c r="O33" s="23">
        <f t="shared" si="46"/>
        <v>38622200</v>
      </c>
      <c r="P33" s="54"/>
      <c r="Q33" s="13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1" ht="16.5">
      <c r="A34" s="11">
        <f t="shared" si="34"/>
        <v>6</v>
      </c>
      <c r="B34" s="11" t="s">
        <v>484</v>
      </c>
      <c r="C34" s="11" t="s">
        <v>486</v>
      </c>
      <c r="D34" s="46" t="s">
        <v>41</v>
      </c>
      <c r="E34" s="45" t="s">
        <v>487</v>
      </c>
      <c r="F34" s="45" t="s">
        <v>488</v>
      </c>
      <c r="G34" s="23">
        <v>27957300</v>
      </c>
      <c r="H34" s="31">
        <v>0</v>
      </c>
      <c r="I34" s="31">
        <v>0</v>
      </c>
      <c r="J34" s="31">
        <v>0</v>
      </c>
      <c r="K34" s="31">
        <f t="shared" si="43"/>
        <v>2795730</v>
      </c>
      <c r="L34" s="31">
        <f t="shared" si="44"/>
        <v>-2795730</v>
      </c>
      <c r="M34" s="23">
        <f t="shared" si="45"/>
        <v>27957300</v>
      </c>
      <c r="N34" s="16">
        <v>0</v>
      </c>
      <c r="O34" s="23">
        <f t="shared" si="46"/>
        <v>27957300</v>
      </c>
      <c r="P34" s="54"/>
      <c r="Q34" s="13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ht="16.5">
      <c r="A35" s="11">
        <f t="shared" si="34"/>
        <v>7</v>
      </c>
      <c r="B35" s="11" t="s">
        <v>495</v>
      </c>
      <c r="C35" s="11" t="s">
        <v>496</v>
      </c>
      <c r="D35" s="46" t="s">
        <v>493</v>
      </c>
      <c r="E35" s="45" t="s">
        <v>494</v>
      </c>
      <c r="F35" s="45" t="s">
        <v>497</v>
      </c>
      <c r="G35" s="23">
        <v>10896545</v>
      </c>
      <c r="H35" s="31">
        <v>0</v>
      </c>
      <c r="I35" s="31">
        <v>0</v>
      </c>
      <c r="J35" s="31">
        <v>0</v>
      </c>
      <c r="K35" s="31">
        <f t="shared" si="43"/>
        <v>1089654.5</v>
      </c>
      <c r="L35" s="31">
        <f t="shared" si="44"/>
        <v>-1089654.5</v>
      </c>
      <c r="M35" s="23">
        <f t="shared" si="45"/>
        <v>10896545</v>
      </c>
      <c r="N35" s="16">
        <v>0</v>
      </c>
      <c r="O35" s="23">
        <f t="shared" si="46"/>
        <v>10896545</v>
      </c>
      <c r="P35" s="54"/>
      <c r="Q35" s="13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16.5">
      <c r="A36" s="11">
        <f t="shared" si="34"/>
        <v>8</v>
      </c>
      <c r="B36" s="11" t="s">
        <v>507</v>
      </c>
      <c r="C36" s="11" t="s">
        <v>508</v>
      </c>
      <c r="D36" s="46" t="s">
        <v>509</v>
      </c>
      <c r="E36" s="45" t="s">
        <v>307</v>
      </c>
      <c r="F36" s="45" t="s">
        <v>510</v>
      </c>
      <c r="G36" s="23">
        <v>13650950</v>
      </c>
      <c r="H36" s="31">
        <v>0</v>
      </c>
      <c r="I36" s="31">
        <v>0</v>
      </c>
      <c r="J36" s="31">
        <v>0</v>
      </c>
      <c r="K36" s="31">
        <f t="shared" si="43"/>
        <v>1365095</v>
      </c>
      <c r="L36" s="31">
        <f t="shared" si="44"/>
        <v>-1365095</v>
      </c>
      <c r="M36" s="23">
        <f t="shared" si="45"/>
        <v>13650950</v>
      </c>
      <c r="N36" s="16">
        <v>0</v>
      </c>
      <c r="O36" s="23">
        <f t="shared" si="46"/>
        <v>13650950</v>
      </c>
      <c r="P36" s="54"/>
      <c r="Q36" s="13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ht="16.5">
      <c r="A37" s="11">
        <f t="shared" si="34"/>
        <v>9</v>
      </c>
      <c r="B37" s="11" t="s">
        <v>507</v>
      </c>
      <c r="C37" s="11" t="s">
        <v>511</v>
      </c>
      <c r="D37" s="46" t="s">
        <v>46</v>
      </c>
      <c r="E37" s="45" t="s">
        <v>175</v>
      </c>
      <c r="F37" s="45" t="s">
        <v>512</v>
      </c>
      <c r="G37" s="23">
        <v>12319150</v>
      </c>
      <c r="H37" s="31">
        <v>0</v>
      </c>
      <c r="I37" s="31">
        <v>0</v>
      </c>
      <c r="J37" s="31">
        <v>0</v>
      </c>
      <c r="K37" s="31">
        <f t="shared" si="43"/>
        <v>1231915</v>
      </c>
      <c r="L37" s="31">
        <f t="shared" si="44"/>
        <v>-1231915</v>
      </c>
      <c r="M37" s="23">
        <f t="shared" si="45"/>
        <v>12319150</v>
      </c>
      <c r="N37" s="16">
        <v>0</v>
      </c>
      <c r="O37" s="23">
        <f t="shared" si="46"/>
        <v>12319150</v>
      </c>
      <c r="P37" s="54"/>
      <c r="Q37" s="13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16.5">
      <c r="A38" s="11">
        <f t="shared" si="34"/>
        <v>10</v>
      </c>
      <c r="B38" s="11" t="s">
        <v>513</v>
      </c>
      <c r="C38" s="11" t="s">
        <v>514</v>
      </c>
      <c r="D38" s="46" t="s">
        <v>46</v>
      </c>
      <c r="E38" s="45" t="s">
        <v>201</v>
      </c>
      <c r="F38" s="45" t="s">
        <v>515</v>
      </c>
      <c r="G38" s="23">
        <v>10987350</v>
      </c>
      <c r="H38" s="31">
        <v>0</v>
      </c>
      <c r="I38" s="31">
        <v>0</v>
      </c>
      <c r="J38" s="31">
        <v>0</v>
      </c>
      <c r="K38" s="31">
        <f t="shared" si="43"/>
        <v>1098735</v>
      </c>
      <c r="L38" s="31">
        <f t="shared" si="44"/>
        <v>-1098735</v>
      </c>
      <c r="M38" s="23">
        <f t="shared" si="45"/>
        <v>10987350</v>
      </c>
      <c r="N38" s="16">
        <v>0</v>
      </c>
      <c r="O38" s="23">
        <f t="shared" si="46"/>
        <v>10987350</v>
      </c>
      <c r="P38" s="54"/>
      <c r="Q38" s="13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6.5">
      <c r="A39" s="11">
        <f t="shared" si="34"/>
        <v>11</v>
      </c>
      <c r="B39" s="11" t="s">
        <v>513</v>
      </c>
      <c r="C39" s="11" t="s">
        <v>530</v>
      </c>
      <c r="D39" s="46" t="s">
        <v>48</v>
      </c>
      <c r="E39" s="45" t="s">
        <v>531</v>
      </c>
      <c r="F39" s="45" t="s">
        <v>532</v>
      </c>
      <c r="G39" s="23">
        <v>58176900</v>
      </c>
      <c r="H39" s="31">
        <v>0</v>
      </c>
      <c r="I39" s="31">
        <v>0</v>
      </c>
      <c r="J39" s="31">
        <v>0</v>
      </c>
      <c r="K39" s="31">
        <f t="shared" si="43"/>
        <v>5817690</v>
      </c>
      <c r="L39" s="31">
        <f t="shared" si="44"/>
        <v>-5817690</v>
      </c>
      <c r="M39" s="23">
        <f t="shared" si="45"/>
        <v>58176900</v>
      </c>
      <c r="N39" s="16">
        <v>0</v>
      </c>
      <c r="O39" s="23">
        <f t="shared" si="46"/>
        <v>58176900</v>
      </c>
      <c r="P39" s="54"/>
      <c r="Q39" s="13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ht="16.5">
      <c r="A40" s="11">
        <f t="shared" si="34"/>
        <v>12</v>
      </c>
      <c r="B40" s="11" t="s">
        <v>533</v>
      </c>
      <c r="C40" s="11" t="s">
        <v>534</v>
      </c>
      <c r="D40" s="46" t="s">
        <v>263</v>
      </c>
      <c r="E40" s="45" t="s">
        <v>535</v>
      </c>
      <c r="F40" s="45" t="s">
        <v>536</v>
      </c>
      <c r="G40" s="23">
        <v>9361800</v>
      </c>
      <c r="H40" s="31">
        <v>0</v>
      </c>
      <c r="I40" s="31">
        <v>0</v>
      </c>
      <c r="J40" s="31">
        <v>0</v>
      </c>
      <c r="K40" s="31">
        <f t="shared" si="43"/>
        <v>936180</v>
      </c>
      <c r="L40" s="31">
        <f t="shared" si="44"/>
        <v>-936180</v>
      </c>
      <c r="M40" s="23">
        <f t="shared" si="45"/>
        <v>9361800</v>
      </c>
      <c r="N40" s="16">
        <v>0</v>
      </c>
      <c r="O40" s="23">
        <f t="shared" si="46"/>
        <v>9361800</v>
      </c>
      <c r="P40" s="54"/>
      <c r="Q40" s="13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ht="16.5">
      <c r="A41" s="11">
        <f t="shared" si="34"/>
        <v>13</v>
      </c>
      <c r="B41" s="11" t="s">
        <v>533</v>
      </c>
      <c r="C41" s="11" t="s">
        <v>537</v>
      </c>
      <c r="D41" s="46" t="s">
        <v>181</v>
      </c>
      <c r="E41" s="45" t="s">
        <v>538</v>
      </c>
      <c r="F41" s="45" t="s">
        <v>579</v>
      </c>
      <c r="G41" s="23">
        <v>52158600</v>
      </c>
      <c r="H41" s="31">
        <v>0</v>
      </c>
      <c r="I41" s="31">
        <v>0</v>
      </c>
      <c r="J41" s="31">
        <v>0</v>
      </c>
      <c r="K41" s="31">
        <f t="shared" si="43"/>
        <v>5215860</v>
      </c>
      <c r="L41" s="31">
        <f t="shared" si="44"/>
        <v>-5215860</v>
      </c>
      <c r="M41" s="23">
        <f t="shared" si="45"/>
        <v>52158600</v>
      </c>
      <c r="N41" s="16">
        <v>0</v>
      </c>
      <c r="O41" s="23">
        <f t="shared" si="46"/>
        <v>52158600</v>
      </c>
      <c r="P41" s="54"/>
      <c r="Q41" s="13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ht="16.5">
      <c r="A42" s="11">
        <f t="shared" si="34"/>
        <v>14</v>
      </c>
      <c r="B42" s="11" t="s">
        <v>533</v>
      </c>
      <c r="C42" s="11" t="s">
        <v>541</v>
      </c>
      <c r="D42" s="46" t="s">
        <v>48</v>
      </c>
      <c r="E42" s="45" t="s">
        <v>542</v>
      </c>
      <c r="F42" s="45" t="s">
        <v>543</v>
      </c>
      <c r="G42" s="23">
        <v>74225700</v>
      </c>
      <c r="H42" s="31">
        <v>0</v>
      </c>
      <c r="I42" s="31">
        <v>0</v>
      </c>
      <c r="J42" s="31">
        <v>0</v>
      </c>
      <c r="K42" s="31">
        <f t="shared" si="43"/>
        <v>7422570</v>
      </c>
      <c r="L42" s="31">
        <f t="shared" si="44"/>
        <v>-7422570</v>
      </c>
      <c r="M42" s="23">
        <f t="shared" si="45"/>
        <v>74225700</v>
      </c>
      <c r="N42" s="16">
        <v>0</v>
      </c>
      <c r="O42" s="23">
        <f t="shared" si="46"/>
        <v>74225700</v>
      </c>
      <c r="P42" s="54"/>
      <c r="Q42" s="13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 ht="16.5">
      <c r="A43" s="11">
        <f t="shared" si="34"/>
        <v>15</v>
      </c>
      <c r="B43" s="11" t="s">
        <v>547</v>
      </c>
      <c r="C43" s="11" t="s">
        <v>550</v>
      </c>
      <c r="D43" s="46" t="s">
        <v>46</v>
      </c>
      <c r="E43" s="45" t="s">
        <v>266</v>
      </c>
      <c r="F43" s="45" t="s">
        <v>551</v>
      </c>
      <c r="G43" s="23">
        <v>12319150</v>
      </c>
      <c r="H43" s="31">
        <v>0</v>
      </c>
      <c r="I43" s="31">
        <v>0</v>
      </c>
      <c r="J43" s="31">
        <v>0</v>
      </c>
      <c r="K43" s="31">
        <f t="shared" si="43"/>
        <v>1231915</v>
      </c>
      <c r="L43" s="31">
        <f t="shared" si="44"/>
        <v>-1231915</v>
      </c>
      <c r="M43" s="23">
        <f t="shared" ref="M43:M56" si="47">SUM(G43:L43)</f>
        <v>12319150</v>
      </c>
      <c r="N43" s="16">
        <v>0</v>
      </c>
      <c r="O43" s="23">
        <f t="shared" ref="O43:O56" si="48">+M43-N43</f>
        <v>12319150</v>
      </c>
      <c r="P43" s="54"/>
      <c r="Q43" s="13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ht="16.5">
      <c r="A44" s="11">
        <f t="shared" si="34"/>
        <v>16</v>
      </c>
      <c r="B44" s="11" t="s">
        <v>554</v>
      </c>
      <c r="C44" s="11" t="s">
        <v>555</v>
      </c>
      <c r="D44" s="46" t="s">
        <v>41</v>
      </c>
      <c r="E44" s="45" t="s">
        <v>556</v>
      </c>
      <c r="F44" s="45" t="s">
        <v>557</v>
      </c>
      <c r="G44" s="23">
        <v>27957300</v>
      </c>
      <c r="H44" s="31">
        <v>0</v>
      </c>
      <c r="I44" s="31">
        <v>0</v>
      </c>
      <c r="J44" s="31">
        <v>0</v>
      </c>
      <c r="K44" s="31">
        <f t="shared" si="43"/>
        <v>2795730</v>
      </c>
      <c r="L44" s="31">
        <f t="shared" si="44"/>
        <v>-2795730</v>
      </c>
      <c r="M44" s="23">
        <f t="shared" si="47"/>
        <v>27957300</v>
      </c>
      <c r="N44" s="16">
        <v>0</v>
      </c>
      <c r="O44" s="23">
        <f t="shared" si="48"/>
        <v>27957300</v>
      </c>
      <c r="P44" s="54"/>
      <c r="Q44" s="13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 ht="16.5">
      <c r="A45" s="11">
        <f t="shared" si="34"/>
        <v>17</v>
      </c>
      <c r="B45" s="11" t="s">
        <v>554</v>
      </c>
      <c r="C45" s="11" t="s">
        <v>558</v>
      </c>
      <c r="D45" s="46" t="s">
        <v>41</v>
      </c>
      <c r="E45" s="45" t="s">
        <v>559</v>
      </c>
      <c r="F45" s="45" t="s">
        <v>557</v>
      </c>
      <c r="G45" s="23">
        <v>27957300</v>
      </c>
      <c r="H45" s="31">
        <v>0</v>
      </c>
      <c r="I45" s="31">
        <v>0</v>
      </c>
      <c r="J45" s="31">
        <v>0</v>
      </c>
      <c r="K45" s="31">
        <f t="shared" si="43"/>
        <v>2795730</v>
      </c>
      <c r="L45" s="31">
        <f t="shared" si="44"/>
        <v>-2795730</v>
      </c>
      <c r="M45" s="23">
        <f t="shared" si="47"/>
        <v>27957300</v>
      </c>
      <c r="N45" s="16">
        <v>0</v>
      </c>
      <c r="O45" s="23">
        <f t="shared" si="48"/>
        <v>27957300</v>
      </c>
      <c r="P45" s="54"/>
      <c r="Q45" s="13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 ht="16.5">
      <c r="A46" s="11">
        <f t="shared" si="34"/>
        <v>18</v>
      </c>
      <c r="B46" s="11" t="s">
        <v>554</v>
      </c>
      <c r="C46" s="11" t="s">
        <v>565</v>
      </c>
      <c r="D46" s="46" t="s">
        <v>563</v>
      </c>
      <c r="E46" s="45" t="s">
        <v>564</v>
      </c>
      <c r="F46" s="45" t="s">
        <v>566</v>
      </c>
      <c r="G46" s="23">
        <v>144439200</v>
      </c>
      <c r="H46" s="31">
        <v>0</v>
      </c>
      <c r="I46" s="31">
        <v>0</v>
      </c>
      <c r="J46" s="31">
        <v>0</v>
      </c>
      <c r="K46" s="31">
        <f t="shared" si="43"/>
        <v>14443920</v>
      </c>
      <c r="L46" s="31">
        <f t="shared" si="44"/>
        <v>-14443920</v>
      </c>
      <c r="M46" s="23">
        <f t="shared" si="47"/>
        <v>144439200</v>
      </c>
      <c r="N46" s="16">
        <v>0</v>
      </c>
      <c r="O46" s="23">
        <f t="shared" si="48"/>
        <v>144439200</v>
      </c>
      <c r="P46" s="54"/>
      <c r="Q46" s="13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1" ht="16.5">
      <c r="A47" s="11">
        <f t="shared" si="34"/>
        <v>19</v>
      </c>
      <c r="B47" s="11" t="s">
        <v>554</v>
      </c>
      <c r="C47" s="11" t="s">
        <v>567</v>
      </c>
      <c r="D47" s="46" t="s">
        <v>39</v>
      </c>
      <c r="E47" s="45" t="s">
        <v>377</v>
      </c>
      <c r="F47" s="45" t="s">
        <v>568</v>
      </c>
      <c r="G47" s="23">
        <v>9696150</v>
      </c>
      <c r="H47" s="31">
        <v>0</v>
      </c>
      <c r="I47" s="31">
        <v>0</v>
      </c>
      <c r="J47" s="31">
        <v>0</v>
      </c>
      <c r="K47" s="31">
        <f t="shared" si="43"/>
        <v>969615</v>
      </c>
      <c r="L47" s="31">
        <f t="shared" si="44"/>
        <v>-969615</v>
      </c>
      <c r="M47" s="23">
        <f t="shared" si="47"/>
        <v>9696150</v>
      </c>
      <c r="N47" s="16">
        <v>0</v>
      </c>
      <c r="O47" s="23">
        <f t="shared" si="48"/>
        <v>9696150</v>
      </c>
      <c r="P47" s="54"/>
      <c r="Q47" s="13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 ht="16.5">
      <c r="A48" s="11">
        <f t="shared" si="34"/>
        <v>20</v>
      </c>
      <c r="B48" s="11" t="s">
        <v>554</v>
      </c>
      <c r="C48" s="11" t="s">
        <v>569</v>
      </c>
      <c r="D48" s="46" t="s">
        <v>561</v>
      </c>
      <c r="E48" s="45" t="s">
        <v>562</v>
      </c>
      <c r="F48" s="45" t="s">
        <v>568</v>
      </c>
      <c r="G48" s="23">
        <v>13708350</v>
      </c>
      <c r="H48" s="31">
        <v>0</v>
      </c>
      <c r="I48" s="31">
        <v>4000000</v>
      </c>
      <c r="J48" s="31">
        <v>0</v>
      </c>
      <c r="K48" s="31">
        <f t="shared" si="43"/>
        <v>1370835</v>
      </c>
      <c r="L48" s="31">
        <f t="shared" si="44"/>
        <v>-1370835</v>
      </c>
      <c r="M48" s="23">
        <f t="shared" si="47"/>
        <v>17708350</v>
      </c>
      <c r="N48" s="16">
        <v>0</v>
      </c>
      <c r="O48" s="23">
        <f t="shared" si="48"/>
        <v>17708350</v>
      </c>
      <c r="P48" s="54"/>
      <c r="Q48" s="13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ht="16.5">
      <c r="A49" s="11">
        <f t="shared" si="34"/>
        <v>21</v>
      </c>
      <c r="B49" s="11" t="s">
        <v>570</v>
      </c>
      <c r="C49" s="11" t="s">
        <v>571</v>
      </c>
      <c r="D49" s="46" t="s">
        <v>46</v>
      </c>
      <c r="E49" s="45" t="s">
        <v>270</v>
      </c>
      <c r="F49" s="45" t="s">
        <v>572</v>
      </c>
      <c r="G49" s="23">
        <v>12319150</v>
      </c>
      <c r="H49" s="31">
        <v>0</v>
      </c>
      <c r="I49" s="31">
        <v>0</v>
      </c>
      <c r="J49" s="31">
        <v>0</v>
      </c>
      <c r="K49" s="31">
        <f t="shared" si="43"/>
        <v>1231915</v>
      </c>
      <c r="L49" s="31">
        <f t="shared" si="44"/>
        <v>-1231915</v>
      </c>
      <c r="M49" s="23">
        <f t="shared" si="47"/>
        <v>12319150</v>
      </c>
      <c r="N49" s="16">
        <v>0</v>
      </c>
      <c r="O49" s="23">
        <f t="shared" si="48"/>
        <v>12319150</v>
      </c>
      <c r="P49" s="54"/>
      <c r="Q49" s="13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ht="16.5">
      <c r="A50" s="11">
        <f t="shared" si="34"/>
        <v>22</v>
      </c>
      <c r="B50" s="11" t="s">
        <v>570</v>
      </c>
      <c r="C50" s="11" t="s">
        <v>573</v>
      </c>
      <c r="D50" s="46" t="s">
        <v>46</v>
      </c>
      <c r="E50" s="45" t="s">
        <v>271</v>
      </c>
      <c r="F50" s="45" t="s">
        <v>572</v>
      </c>
      <c r="G50" s="23">
        <v>10987350</v>
      </c>
      <c r="H50" s="31">
        <v>0</v>
      </c>
      <c r="I50" s="31">
        <v>0</v>
      </c>
      <c r="J50" s="31">
        <v>0</v>
      </c>
      <c r="K50" s="31">
        <f t="shared" si="43"/>
        <v>1098735</v>
      </c>
      <c r="L50" s="31">
        <f t="shared" si="44"/>
        <v>-1098735</v>
      </c>
      <c r="M50" s="23">
        <f t="shared" si="47"/>
        <v>10987350</v>
      </c>
      <c r="N50" s="16">
        <v>0</v>
      </c>
      <c r="O50" s="23">
        <f t="shared" si="48"/>
        <v>10987350</v>
      </c>
      <c r="P50" s="54"/>
      <c r="Q50" s="13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ht="16.5">
      <c r="A51" s="11">
        <f t="shared" si="34"/>
        <v>23</v>
      </c>
      <c r="B51" s="11" t="s">
        <v>606</v>
      </c>
      <c r="C51" s="11" t="s">
        <v>607</v>
      </c>
      <c r="D51" s="46" t="s">
        <v>30</v>
      </c>
      <c r="E51" s="45" t="s">
        <v>608</v>
      </c>
      <c r="F51" s="45" t="s">
        <v>609</v>
      </c>
      <c r="G51" s="23">
        <v>28085400</v>
      </c>
      <c r="H51" s="31">
        <v>0</v>
      </c>
      <c r="I51" s="31">
        <v>0</v>
      </c>
      <c r="J51" s="31">
        <v>0</v>
      </c>
      <c r="K51" s="31">
        <f t="shared" si="43"/>
        <v>2808540</v>
      </c>
      <c r="L51" s="31">
        <f t="shared" si="44"/>
        <v>-2808540</v>
      </c>
      <c r="M51" s="23">
        <f t="shared" si="47"/>
        <v>28085400</v>
      </c>
      <c r="N51" s="16">
        <v>0</v>
      </c>
      <c r="O51" s="23">
        <f t="shared" si="48"/>
        <v>28085400</v>
      </c>
      <c r="P51" s="54"/>
      <c r="Q51" s="13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ht="16.5">
      <c r="A52" s="11">
        <f t="shared" si="34"/>
        <v>24</v>
      </c>
      <c r="B52" s="11" t="s">
        <v>606</v>
      </c>
      <c r="C52" s="11" t="s">
        <v>610</v>
      </c>
      <c r="D52" s="46" t="s">
        <v>41</v>
      </c>
      <c r="E52" s="45" t="s">
        <v>611</v>
      </c>
      <c r="F52" s="45" t="s">
        <v>612</v>
      </c>
      <c r="G52" s="23">
        <v>27957300</v>
      </c>
      <c r="H52" s="31">
        <v>0</v>
      </c>
      <c r="I52" s="31">
        <v>0</v>
      </c>
      <c r="J52" s="31">
        <v>0</v>
      </c>
      <c r="K52" s="31">
        <f t="shared" si="43"/>
        <v>2795730</v>
      </c>
      <c r="L52" s="31">
        <f t="shared" si="44"/>
        <v>-2795730</v>
      </c>
      <c r="M52" s="23">
        <f t="shared" si="47"/>
        <v>27957300</v>
      </c>
      <c r="N52" s="16">
        <v>0</v>
      </c>
      <c r="O52" s="23">
        <f t="shared" si="48"/>
        <v>27957300</v>
      </c>
      <c r="P52" s="54"/>
      <c r="Q52" s="13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ht="16.5">
      <c r="A53" s="11">
        <f t="shared" si="34"/>
        <v>25</v>
      </c>
      <c r="B53" s="11" t="s">
        <v>606</v>
      </c>
      <c r="C53" s="11" t="s">
        <v>613</v>
      </c>
      <c r="D53" s="46" t="s">
        <v>41</v>
      </c>
      <c r="E53" s="45" t="s">
        <v>614</v>
      </c>
      <c r="F53" s="45" t="s">
        <v>615</v>
      </c>
      <c r="G53" s="23">
        <v>31951200</v>
      </c>
      <c r="H53" s="31">
        <v>0</v>
      </c>
      <c r="I53" s="31">
        <v>0</v>
      </c>
      <c r="J53" s="31">
        <v>0</v>
      </c>
      <c r="K53" s="31">
        <f t="shared" si="43"/>
        <v>3195120</v>
      </c>
      <c r="L53" s="31">
        <f t="shared" si="44"/>
        <v>-3195120</v>
      </c>
      <c r="M53" s="23">
        <f t="shared" si="47"/>
        <v>31951200</v>
      </c>
      <c r="N53" s="16">
        <v>0</v>
      </c>
      <c r="O53" s="23">
        <f t="shared" si="48"/>
        <v>31951200</v>
      </c>
      <c r="P53" s="54"/>
      <c r="Q53" s="13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 ht="16.5">
      <c r="A54" s="11">
        <f t="shared" si="34"/>
        <v>26</v>
      </c>
      <c r="B54" s="11" t="s">
        <v>606</v>
      </c>
      <c r="C54" s="11" t="s">
        <v>616</v>
      </c>
      <c r="D54" s="46" t="s">
        <v>41</v>
      </c>
      <c r="E54" s="45" t="s">
        <v>617</v>
      </c>
      <c r="F54" s="45" t="s">
        <v>615</v>
      </c>
      <c r="G54" s="23">
        <v>27957300</v>
      </c>
      <c r="H54" s="31">
        <v>0</v>
      </c>
      <c r="I54" s="31">
        <v>0</v>
      </c>
      <c r="J54" s="31">
        <v>0</v>
      </c>
      <c r="K54" s="31">
        <f t="shared" si="43"/>
        <v>2795730</v>
      </c>
      <c r="L54" s="31">
        <f t="shared" si="44"/>
        <v>-2795730</v>
      </c>
      <c r="M54" s="23">
        <f t="shared" si="47"/>
        <v>27957300</v>
      </c>
      <c r="N54" s="16">
        <v>0</v>
      </c>
      <c r="O54" s="23">
        <f t="shared" si="48"/>
        <v>27957300</v>
      </c>
      <c r="P54" s="54"/>
      <c r="Q54" s="13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ht="16.5">
      <c r="A55" s="11">
        <f t="shared" si="34"/>
        <v>27</v>
      </c>
      <c r="B55" s="11" t="s">
        <v>606</v>
      </c>
      <c r="C55" s="11" t="s">
        <v>618</v>
      </c>
      <c r="D55" s="46" t="s">
        <v>39</v>
      </c>
      <c r="E55" s="45" t="s">
        <v>321</v>
      </c>
      <c r="F55" s="45" t="s">
        <v>619</v>
      </c>
      <c r="G55" s="23">
        <v>11702250</v>
      </c>
      <c r="H55" s="31">
        <v>0</v>
      </c>
      <c r="I55" s="31">
        <v>0</v>
      </c>
      <c r="J55" s="31">
        <v>0</v>
      </c>
      <c r="K55" s="31">
        <f t="shared" si="43"/>
        <v>1170225</v>
      </c>
      <c r="L55" s="31">
        <f t="shared" si="44"/>
        <v>-1170225</v>
      </c>
      <c r="M55" s="23">
        <f t="shared" si="47"/>
        <v>11702250</v>
      </c>
      <c r="N55" s="16">
        <v>0</v>
      </c>
      <c r="O55" s="23">
        <f t="shared" si="48"/>
        <v>11702250</v>
      </c>
      <c r="P55" s="54"/>
      <c r="Q55" s="13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ht="17.25" thickBot="1">
      <c r="A56" s="11">
        <f t="shared" si="34"/>
        <v>28</v>
      </c>
      <c r="B56" s="11" t="s">
        <v>606</v>
      </c>
      <c r="C56" s="11" t="s">
        <v>624</v>
      </c>
      <c r="D56" s="46" t="s">
        <v>625</v>
      </c>
      <c r="E56" s="45" t="s">
        <v>428</v>
      </c>
      <c r="F56" s="45" t="s">
        <v>619</v>
      </c>
      <c r="G56" s="62">
        <v>9696150</v>
      </c>
      <c r="H56" s="63">
        <v>0</v>
      </c>
      <c r="I56" s="63">
        <v>0</v>
      </c>
      <c r="J56" s="63">
        <v>0</v>
      </c>
      <c r="K56" s="63">
        <f t="shared" si="43"/>
        <v>969615</v>
      </c>
      <c r="L56" s="63">
        <f t="shared" si="44"/>
        <v>-969615</v>
      </c>
      <c r="M56" s="62">
        <f t="shared" si="47"/>
        <v>9696150</v>
      </c>
      <c r="N56" s="64">
        <v>0</v>
      </c>
      <c r="O56" s="62">
        <f t="shared" si="48"/>
        <v>9696150</v>
      </c>
      <c r="P56" s="54"/>
      <c r="Q56" s="13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ht="18.75" thickTop="1" thickBot="1">
      <c r="A57" s="11"/>
      <c r="B57" s="11"/>
      <c r="C57" s="11"/>
      <c r="D57" s="46"/>
      <c r="E57" s="45"/>
      <c r="F57" s="17" t="s">
        <v>631</v>
      </c>
      <c r="G57" s="49">
        <f>SUM(G29:G56)</f>
        <v>912111820</v>
      </c>
      <c r="H57" s="49">
        <f t="shared" ref="H57:O57" si="49">SUM(H29:H56)</f>
        <v>0</v>
      </c>
      <c r="I57" s="49">
        <f t="shared" si="49"/>
        <v>4000000</v>
      </c>
      <c r="J57" s="49">
        <f t="shared" si="49"/>
        <v>0</v>
      </c>
      <c r="K57" s="49">
        <f t="shared" si="49"/>
        <v>91211182</v>
      </c>
      <c r="L57" s="49">
        <f t="shared" si="49"/>
        <v>-91211182</v>
      </c>
      <c r="M57" s="49">
        <f t="shared" si="49"/>
        <v>916111820</v>
      </c>
      <c r="N57" s="49">
        <f t="shared" si="49"/>
        <v>0</v>
      </c>
      <c r="O57" s="49">
        <f t="shared" si="49"/>
        <v>916111820</v>
      </c>
      <c r="P57" s="54"/>
      <c r="Q57" s="13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ht="18" thickTop="1">
      <c r="A58" s="11"/>
      <c r="B58" s="108" t="s">
        <v>632</v>
      </c>
      <c r="C58" s="109"/>
      <c r="D58" s="46"/>
      <c r="E58" s="45"/>
      <c r="F58" s="45"/>
      <c r="G58" s="23"/>
      <c r="H58" s="31"/>
      <c r="I58" s="31"/>
      <c r="J58" s="31"/>
      <c r="K58" s="31"/>
      <c r="L58" s="31"/>
      <c r="M58" s="23"/>
      <c r="N58" s="16"/>
      <c r="O58" s="23"/>
      <c r="P58" s="54"/>
      <c r="Q58" s="13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1:31" ht="16.5">
      <c r="A59" s="11">
        <v>1</v>
      </c>
      <c r="B59" s="11" t="s">
        <v>633</v>
      </c>
      <c r="C59" s="11" t="s">
        <v>634</v>
      </c>
      <c r="D59" s="46" t="s">
        <v>35</v>
      </c>
      <c r="E59" s="45" t="s">
        <v>79</v>
      </c>
      <c r="F59" s="45" t="s">
        <v>635</v>
      </c>
      <c r="G59" s="23">
        <v>13011375</v>
      </c>
      <c r="H59" s="31">
        <v>0</v>
      </c>
      <c r="I59" s="31">
        <v>0</v>
      </c>
      <c r="J59" s="31">
        <v>0</v>
      </c>
      <c r="K59" s="31">
        <f t="shared" ref="K59" si="50">+G59*10%</f>
        <v>1301137.5</v>
      </c>
      <c r="L59" s="31">
        <f t="shared" ref="L59" si="51">-G59*10%</f>
        <v>-1301137.5</v>
      </c>
      <c r="M59" s="23">
        <f t="shared" ref="M59" si="52">SUM(G59:L59)</f>
        <v>13011375</v>
      </c>
      <c r="N59" s="16">
        <v>0</v>
      </c>
      <c r="O59" s="23">
        <f t="shared" ref="O59" si="53">+M59-N59</f>
        <v>13011375</v>
      </c>
      <c r="P59" s="54"/>
      <c r="Q59" s="13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1" ht="16.5">
      <c r="A60" s="11">
        <f t="shared" ref="A60:A71" si="54">+A59+1</f>
        <v>2</v>
      </c>
      <c r="B60" s="11" t="s">
        <v>633</v>
      </c>
      <c r="C60" s="11" t="s">
        <v>636</v>
      </c>
      <c r="D60" s="46" t="s">
        <v>31</v>
      </c>
      <c r="E60" s="45" t="s">
        <v>435</v>
      </c>
      <c r="F60" s="45" t="s">
        <v>635</v>
      </c>
      <c r="G60" s="23">
        <v>10676000</v>
      </c>
      <c r="H60" s="31">
        <v>0</v>
      </c>
      <c r="I60" s="31">
        <v>0</v>
      </c>
      <c r="J60" s="31">
        <v>0</v>
      </c>
      <c r="K60" s="31">
        <f t="shared" ref="K60" si="55">+G60*10%</f>
        <v>1067600</v>
      </c>
      <c r="L60" s="31">
        <f t="shared" ref="L60" si="56">-G60*10%</f>
        <v>-1067600</v>
      </c>
      <c r="M60" s="23">
        <f t="shared" ref="M60" si="57">SUM(G60:L60)</f>
        <v>10676000</v>
      </c>
      <c r="N60" s="16">
        <v>0</v>
      </c>
      <c r="O60" s="23">
        <f t="shared" ref="O60" si="58">+M60-N60</f>
        <v>10676000</v>
      </c>
      <c r="P60" s="54"/>
      <c r="Q60" s="13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ht="16.5">
      <c r="A61" s="11">
        <f t="shared" si="54"/>
        <v>3</v>
      </c>
      <c r="B61" s="11" t="s">
        <v>633</v>
      </c>
      <c r="C61" s="11" t="s">
        <v>637</v>
      </c>
      <c r="D61" s="46" t="s">
        <v>41</v>
      </c>
      <c r="E61" s="45" t="s">
        <v>630</v>
      </c>
      <c r="F61" s="45" t="s">
        <v>638</v>
      </c>
      <c r="G61" s="23">
        <v>27957300</v>
      </c>
      <c r="H61" s="31">
        <v>0</v>
      </c>
      <c r="I61" s="31">
        <v>0</v>
      </c>
      <c r="J61" s="31">
        <v>0</v>
      </c>
      <c r="K61" s="31">
        <f t="shared" ref="K61" si="59">+G61*10%</f>
        <v>2795730</v>
      </c>
      <c r="L61" s="31">
        <f t="shared" ref="L61" si="60">-G61*10%</f>
        <v>-2795730</v>
      </c>
      <c r="M61" s="23">
        <f t="shared" ref="M61" si="61">SUM(G61:L61)</f>
        <v>27957300</v>
      </c>
      <c r="N61" s="16">
        <v>0</v>
      </c>
      <c r="O61" s="23">
        <f t="shared" ref="O61" si="62">+M61-N61</f>
        <v>27957300</v>
      </c>
      <c r="P61" s="54"/>
      <c r="Q61" s="13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1" ht="16.5">
      <c r="A62" s="11">
        <f t="shared" si="54"/>
        <v>4</v>
      </c>
      <c r="B62" s="11" t="s">
        <v>633</v>
      </c>
      <c r="C62" s="11" t="s">
        <v>639</v>
      </c>
      <c r="D62" s="46" t="s">
        <v>41</v>
      </c>
      <c r="E62" s="45" t="s">
        <v>640</v>
      </c>
      <c r="F62" s="45" t="s">
        <v>638</v>
      </c>
      <c r="G62" s="23">
        <v>27957300</v>
      </c>
      <c r="H62" s="31">
        <v>0</v>
      </c>
      <c r="I62" s="31">
        <v>0</v>
      </c>
      <c r="J62" s="31">
        <v>0</v>
      </c>
      <c r="K62" s="31">
        <f t="shared" ref="K62:K73" si="63">+G62*10%</f>
        <v>2795730</v>
      </c>
      <c r="L62" s="31">
        <f t="shared" ref="L62:L73" si="64">-G62*10%</f>
        <v>-2795730</v>
      </c>
      <c r="M62" s="23">
        <f t="shared" ref="M62:M73" si="65">SUM(G62:L62)</f>
        <v>27957300</v>
      </c>
      <c r="N62" s="16">
        <v>0</v>
      </c>
      <c r="O62" s="23">
        <f t="shared" ref="O62:O73" si="66">+M62-N62</f>
        <v>27957300</v>
      </c>
      <c r="P62" s="54"/>
      <c r="Q62" s="13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1" ht="16.5">
      <c r="A63" s="11">
        <f t="shared" si="54"/>
        <v>5</v>
      </c>
      <c r="B63" s="11" t="s">
        <v>633</v>
      </c>
      <c r="C63" s="11" t="s">
        <v>641</v>
      </c>
      <c r="D63" s="46" t="s">
        <v>642</v>
      </c>
      <c r="E63" s="45" t="s">
        <v>643</v>
      </c>
      <c r="F63" s="45" t="s">
        <v>635</v>
      </c>
      <c r="G63" s="23">
        <v>909091</v>
      </c>
      <c r="H63" s="31">
        <v>0</v>
      </c>
      <c r="I63" s="31">
        <v>0</v>
      </c>
      <c r="J63" s="31">
        <v>0</v>
      </c>
      <c r="K63" s="31">
        <f t="shared" si="63"/>
        <v>90909.1</v>
      </c>
      <c r="L63" s="31">
        <f t="shared" si="64"/>
        <v>-90909.1</v>
      </c>
      <c r="M63" s="23">
        <f t="shared" si="65"/>
        <v>909091</v>
      </c>
      <c r="N63" s="16">
        <v>0</v>
      </c>
      <c r="O63" s="23">
        <f t="shared" si="66"/>
        <v>909091</v>
      </c>
      <c r="P63" s="54"/>
      <c r="Q63" s="13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1" ht="16.5">
      <c r="A64" s="11">
        <f t="shared" si="54"/>
        <v>6</v>
      </c>
      <c r="B64" s="11" t="s">
        <v>633</v>
      </c>
      <c r="C64" s="11" t="s">
        <v>649</v>
      </c>
      <c r="D64" s="46" t="s">
        <v>465</v>
      </c>
      <c r="E64" s="45" t="s">
        <v>341</v>
      </c>
      <c r="F64" s="45" t="s">
        <v>650</v>
      </c>
      <c r="G64" s="23">
        <v>13011375</v>
      </c>
      <c r="H64" s="31">
        <v>0</v>
      </c>
      <c r="I64" s="31">
        <v>0</v>
      </c>
      <c r="J64" s="31">
        <v>0</v>
      </c>
      <c r="K64" s="31">
        <f t="shared" si="63"/>
        <v>1301137.5</v>
      </c>
      <c r="L64" s="31">
        <f t="shared" si="64"/>
        <v>-1301137.5</v>
      </c>
      <c r="M64" s="23">
        <f t="shared" si="65"/>
        <v>13011375</v>
      </c>
      <c r="N64" s="16">
        <v>0</v>
      </c>
      <c r="O64" s="23">
        <f t="shared" si="66"/>
        <v>13011375</v>
      </c>
      <c r="P64" s="54"/>
      <c r="Q64" s="13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ht="16.5">
      <c r="A65" s="11">
        <f t="shared" si="54"/>
        <v>7</v>
      </c>
      <c r="B65" s="11" t="s">
        <v>633</v>
      </c>
      <c r="C65" s="11" t="s">
        <v>651</v>
      </c>
      <c r="D65" s="46" t="s">
        <v>45</v>
      </c>
      <c r="E65" s="45" t="s">
        <v>216</v>
      </c>
      <c r="F65" s="45" t="s">
        <v>650</v>
      </c>
      <c r="G65" s="23">
        <v>13011375</v>
      </c>
      <c r="H65" s="31">
        <v>0</v>
      </c>
      <c r="I65" s="31">
        <v>0</v>
      </c>
      <c r="J65" s="31">
        <v>0</v>
      </c>
      <c r="K65" s="31">
        <f t="shared" si="63"/>
        <v>1301137.5</v>
      </c>
      <c r="L65" s="31">
        <f t="shared" si="64"/>
        <v>-1301137.5</v>
      </c>
      <c r="M65" s="23">
        <f t="shared" si="65"/>
        <v>13011375</v>
      </c>
      <c r="N65" s="16">
        <v>0</v>
      </c>
      <c r="O65" s="23">
        <f t="shared" si="66"/>
        <v>13011375</v>
      </c>
      <c r="P65" s="54"/>
      <c r="Q65" s="13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ht="16.5">
      <c r="A66" s="11">
        <f t="shared" si="54"/>
        <v>8</v>
      </c>
      <c r="B66" s="11" t="s">
        <v>633</v>
      </c>
      <c r="C66" s="11" t="s">
        <v>652</v>
      </c>
      <c r="D66" s="46" t="s">
        <v>46</v>
      </c>
      <c r="E66" s="45" t="s">
        <v>217</v>
      </c>
      <c r="F66" s="45" t="s">
        <v>650</v>
      </c>
      <c r="G66" s="23">
        <v>12344125</v>
      </c>
      <c r="H66" s="31">
        <v>0</v>
      </c>
      <c r="I66" s="31">
        <v>0</v>
      </c>
      <c r="J66" s="31">
        <v>0</v>
      </c>
      <c r="K66" s="31">
        <f t="shared" si="63"/>
        <v>1234412.5</v>
      </c>
      <c r="L66" s="31">
        <f t="shared" si="64"/>
        <v>-1234412.5</v>
      </c>
      <c r="M66" s="23">
        <f t="shared" si="65"/>
        <v>12344125</v>
      </c>
      <c r="N66" s="16">
        <v>0</v>
      </c>
      <c r="O66" s="23">
        <f t="shared" si="66"/>
        <v>12344125</v>
      </c>
      <c r="P66" s="54"/>
      <c r="Q66" s="13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ht="16.5">
      <c r="A67" s="11">
        <f t="shared" si="54"/>
        <v>9</v>
      </c>
      <c r="B67" s="11" t="s">
        <v>633</v>
      </c>
      <c r="C67" s="11" t="s">
        <v>653</v>
      </c>
      <c r="D67" s="46" t="s">
        <v>46</v>
      </c>
      <c r="E67" s="45" t="s">
        <v>218</v>
      </c>
      <c r="F67" s="45" t="s">
        <v>650</v>
      </c>
      <c r="G67" s="23">
        <v>12344125</v>
      </c>
      <c r="H67" s="31">
        <v>0</v>
      </c>
      <c r="I67" s="31">
        <v>0</v>
      </c>
      <c r="J67" s="31">
        <v>0</v>
      </c>
      <c r="K67" s="31">
        <f t="shared" si="63"/>
        <v>1234412.5</v>
      </c>
      <c r="L67" s="31">
        <f t="shared" si="64"/>
        <v>-1234412.5</v>
      </c>
      <c r="M67" s="23">
        <f t="shared" si="65"/>
        <v>12344125</v>
      </c>
      <c r="N67" s="16">
        <v>0</v>
      </c>
      <c r="O67" s="23">
        <f t="shared" si="66"/>
        <v>12344125</v>
      </c>
      <c r="P67" s="54"/>
      <c r="Q67" s="13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1:31" ht="16.5">
      <c r="A68" s="11">
        <f t="shared" si="54"/>
        <v>10</v>
      </c>
      <c r="B68" s="11" t="s">
        <v>633</v>
      </c>
      <c r="C68" s="11" t="s">
        <v>654</v>
      </c>
      <c r="D68" s="46" t="s">
        <v>46</v>
      </c>
      <c r="E68" s="45" t="s">
        <v>219</v>
      </c>
      <c r="F68" s="45" t="s">
        <v>650</v>
      </c>
      <c r="G68" s="23">
        <v>12344125</v>
      </c>
      <c r="H68" s="31">
        <v>0</v>
      </c>
      <c r="I68" s="31">
        <v>0</v>
      </c>
      <c r="J68" s="31">
        <v>0</v>
      </c>
      <c r="K68" s="31">
        <f t="shared" si="63"/>
        <v>1234412.5</v>
      </c>
      <c r="L68" s="31">
        <f t="shared" si="64"/>
        <v>-1234412.5</v>
      </c>
      <c r="M68" s="23">
        <f t="shared" si="65"/>
        <v>12344125</v>
      </c>
      <c r="N68" s="16">
        <v>0</v>
      </c>
      <c r="O68" s="23">
        <f t="shared" si="66"/>
        <v>12344125</v>
      </c>
      <c r="P68" s="54"/>
      <c r="Q68" s="13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1:31" ht="16.5">
      <c r="A69" s="11">
        <f t="shared" si="54"/>
        <v>11</v>
      </c>
      <c r="B69" s="11" t="s">
        <v>655</v>
      </c>
      <c r="C69" s="11" t="s">
        <v>656</v>
      </c>
      <c r="D69" s="46" t="s">
        <v>48</v>
      </c>
      <c r="E69" s="45" t="s">
        <v>657</v>
      </c>
      <c r="F69" s="45" t="s">
        <v>658</v>
      </c>
      <c r="G69" s="23">
        <v>66057750</v>
      </c>
      <c r="H69" s="31">
        <v>0</v>
      </c>
      <c r="I69" s="31">
        <v>0</v>
      </c>
      <c r="J69" s="31">
        <v>0</v>
      </c>
      <c r="K69" s="31">
        <f t="shared" si="63"/>
        <v>6605775</v>
      </c>
      <c r="L69" s="31">
        <f t="shared" si="64"/>
        <v>-6605775</v>
      </c>
      <c r="M69" s="23">
        <f t="shared" si="65"/>
        <v>66057750</v>
      </c>
      <c r="N69" s="16">
        <v>0</v>
      </c>
      <c r="O69" s="23">
        <f t="shared" si="66"/>
        <v>66057750</v>
      </c>
      <c r="P69" s="54"/>
      <c r="Q69" s="13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1:31" ht="16.5">
      <c r="A70" s="11">
        <f t="shared" si="54"/>
        <v>12</v>
      </c>
      <c r="B70" s="11" t="s">
        <v>655</v>
      </c>
      <c r="C70" s="11" t="s">
        <v>659</v>
      </c>
      <c r="D70" s="46" t="s">
        <v>30</v>
      </c>
      <c r="E70" s="45" t="s">
        <v>660</v>
      </c>
      <c r="F70" s="45" t="s">
        <v>661</v>
      </c>
      <c r="G70" s="23">
        <v>40035000</v>
      </c>
      <c r="H70" s="31">
        <v>0</v>
      </c>
      <c r="I70" s="31">
        <v>0</v>
      </c>
      <c r="J70" s="31">
        <v>0</v>
      </c>
      <c r="K70" s="31">
        <f t="shared" si="63"/>
        <v>4003500</v>
      </c>
      <c r="L70" s="31">
        <f t="shared" si="64"/>
        <v>-4003500</v>
      </c>
      <c r="M70" s="23">
        <f t="shared" si="65"/>
        <v>40035000</v>
      </c>
      <c r="N70" s="16">
        <v>0</v>
      </c>
      <c r="O70" s="23">
        <f t="shared" si="66"/>
        <v>40035000</v>
      </c>
      <c r="P70" s="54"/>
      <c r="Q70" s="13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ht="16.5">
      <c r="A71" s="11">
        <f t="shared" si="54"/>
        <v>13</v>
      </c>
      <c r="B71" s="11" t="s">
        <v>655</v>
      </c>
      <c r="C71" s="11" t="s">
        <v>662</v>
      </c>
      <c r="D71" s="46" t="s">
        <v>473</v>
      </c>
      <c r="E71" s="45" t="s">
        <v>474</v>
      </c>
      <c r="F71" s="45" t="s">
        <v>663</v>
      </c>
      <c r="G71" s="23">
        <v>12344125</v>
      </c>
      <c r="H71" s="31">
        <v>0</v>
      </c>
      <c r="I71" s="31">
        <v>0</v>
      </c>
      <c r="J71" s="31">
        <v>0</v>
      </c>
      <c r="K71" s="31">
        <f t="shared" si="63"/>
        <v>1234412.5</v>
      </c>
      <c r="L71" s="31">
        <f t="shared" si="64"/>
        <v>-1234412.5</v>
      </c>
      <c r="M71" s="23">
        <f t="shared" si="65"/>
        <v>12344125</v>
      </c>
      <c r="N71" s="16">
        <v>0</v>
      </c>
      <c r="O71" s="23">
        <f t="shared" si="66"/>
        <v>12344125</v>
      </c>
      <c r="P71" s="54"/>
      <c r="Q71" s="13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1:31" ht="16.5">
      <c r="A72" s="11">
        <f>+A71+1</f>
        <v>14</v>
      </c>
      <c r="B72" s="11" t="s">
        <v>669</v>
      </c>
      <c r="C72" s="11" t="s">
        <v>670</v>
      </c>
      <c r="D72" s="46" t="s">
        <v>41</v>
      </c>
      <c r="E72" s="45" t="s">
        <v>671</v>
      </c>
      <c r="F72" s="45" t="s">
        <v>672</v>
      </c>
      <c r="G72" s="23">
        <v>27957300</v>
      </c>
      <c r="H72" s="31">
        <v>0</v>
      </c>
      <c r="I72" s="31">
        <v>0</v>
      </c>
      <c r="J72" s="31">
        <v>0</v>
      </c>
      <c r="K72" s="31">
        <f t="shared" si="63"/>
        <v>2795730</v>
      </c>
      <c r="L72" s="31">
        <f t="shared" si="64"/>
        <v>-2795730</v>
      </c>
      <c r="M72" s="23">
        <f t="shared" si="65"/>
        <v>27957300</v>
      </c>
      <c r="N72" s="16">
        <v>0</v>
      </c>
      <c r="O72" s="23">
        <f t="shared" si="66"/>
        <v>27957300</v>
      </c>
      <c r="P72" s="54"/>
      <c r="Q72" s="13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 ht="16.5">
      <c r="A73" s="11">
        <f>+A72+1</f>
        <v>15</v>
      </c>
      <c r="B73" s="11" t="s">
        <v>669</v>
      </c>
      <c r="C73" s="11" t="s">
        <v>673</v>
      </c>
      <c r="D73" s="46" t="s">
        <v>25</v>
      </c>
      <c r="E73" s="45" t="s">
        <v>32</v>
      </c>
      <c r="F73" s="45" t="s">
        <v>674</v>
      </c>
      <c r="G73" s="23">
        <v>12344125</v>
      </c>
      <c r="H73" s="31">
        <v>0</v>
      </c>
      <c r="I73" s="31">
        <v>0</v>
      </c>
      <c r="J73" s="31">
        <v>0</v>
      </c>
      <c r="K73" s="31">
        <f t="shared" si="63"/>
        <v>1234412.5</v>
      </c>
      <c r="L73" s="31">
        <f t="shared" si="64"/>
        <v>-1234412.5</v>
      </c>
      <c r="M73" s="23">
        <f t="shared" si="65"/>
        <v>12344125</v>
      </c>
      <c r="N73" s="16">
        <v>0</v>
      </c>
      <c r="O73" s="23">
        <f t="shared" si="66"/>
        <v>12344125</v>
      </c>
      <c r="P73" s="54"/>
      <c r="Q73" s="13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1:31" ht="16.5">
      <c r="A74" s="11"/>
      <c r="B74" s="11"/>
      <c r="C74" s="11"/>
      <c r="D74" s="46"/>
      <c r="E74" s="45"/>
      <c r="F74" s="45"/>
      <c r="G74" s="23"/>
      <c r="H74" s="31"/>
      <c r="I74" s="31"/>
      <c r="J74" s="31"/>
      <c r="K74" s="31"/>
      <c r="L74" s="31"/>
      <c r="M74" s="23"/>
      <c r="N74" s="16"/>
      <c r="O74" s="23"/>
      <c r="P74" s="54"/>
      <c r="Q74" s="13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ht="16.5">
      <c r="A75" s="11"/>
      <c r="B75" s="11"/>
      <c r="C75" s="11"/>
      <c r="D75" s="46"/>
      <c r="E75" s="45"/>
      <c r="F75" s="45"/>
      <c r="G75" s="23"/>
      <c r="H75" s="31"/>
      <c r="I75" s="31"/>
      <c r="J75" s="31"/>
      <c r="K75" s="31"/>
      <c r="L75" s="31"/>
      <c r="M75" s="23"/>
      <c r="N75" s="16"/>
      <c r="O75" s="23"/>
      <c r="P75" s="54"/>
      <c r="Q75" s="13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ht="17.25" thickBot="1">
      <c r="A76" s="11"/>
      <c r="B76" s="11"/>
      <c r="C76" s="11"/>
      <c r="D76" s="46"/>
      <c r="E76" s="45"/>
      <c r="F76" s="45"/>
      <c r="G76" s="62"/>
      <c r="H76" s="63"/>
      <c r="I76" s="63"/>
      <c r="J76" s="63"/>
      <c r="K76" s="63"/>
      <c r="L76" s="63"/>
      <c r="M76" s="62"/>
      <c r="N76" s="64"/>
      <c r="O76" s="62"/>
      <c r="P76" s="54"/>
      <c r="Q76" s="13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1:31" ht="18.75" thickTop="1" thickBot="1">
      <c r="A77" s="11"/>
      <c r="B77" s="11"/>
      <c r="C77" s="11"/>
      <c r="D77" s="46"/>
      <c r="E77" s="45"/>
      <c r="F77" s="17" t="s">
        <v>644</v>
      </c>
      <c r="G77" s="49">
        <f>SUM(G59:G76)</f>
        <v>302304491</v>
      </c>
      <c r="H77" s="49">
        <f t="shared" ref="H77:O77" si="67">SUM(H59:H76)</f>
        <v>0</v>
      </c>
      <c r="I77" s="49">
        <f t="shared" si="67"/>
        <v>0</v>
      </c>
      <c r="J77" s="49">
        <f t="shared" si="67"/>
        <v>0</v>
      </c>
      <c r="K77" s="49">
        <f t="shared" si="67"/>
        <v>30230449.100000001</v>
      </c>
      <c r="L77" s="49">
        <f t="shared" si="67"/>
        <v>-30230449.100000001</v>
      </c>
      <c r="M77" s="49">
        <f t="shared" si="67"/>
        <v>302304491</v>
      </c>
      <c r="N77" s="49">
        <f t="shared" si="67"/>
        <v>0</v>
      </c>
      <c r="O77" s="49">
        <f t="shared" si="67"/>
        <v>302304491</v>
      </c>
      <c r="P77" s="54"/>
      <c r="Q77" s="13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1:31" ht="17.25" thickTop="1">
      <c r="A78" s="11"/>
      <c r="B78" s="11"/>
      <c r="C78" s="11"/>
      <c r="D78" s="46"/>
      <c r="E78" s="45"/>
      <c r="F78" s="45"/>
      <c r="G78" s="23"/>
      <c r="H78" s="31"/>
      <c r="I78" s="31"/>
      <c r="J78" s="31"/>
      <c r="K78" s="31"/>
      <c r="L78" s="31"/>
      <c r="M78" s="23"/>
      <c r="N78" s="16"/>
      <c r="O78" s="23"/>
      <c r="P78" s="54"/>
      <c r="Q78" s="13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1:31" ht="16.5">
      <c r="A79" s="11"/>
      <c r="B79" s="11"/>
      <c r="C79" s="11"/>
      <c r="D79" s="46"/>
      <c r="E79" s="45"/>
      <c r="F79" s="45"/>
      <c r="G79" s="23"/>
      <c r="H79" s="31"/>
      <c r="I79" s="31"/>
      <c r="J79" s="31"/>
      <c r="K79" s="31"/>
      <c r="L79" s="31"/>
      <c r="M79" s="23"/>
      <c r="N79" s="31"/>
      <c r="O79" s="23"/>
      <c r="P79" s="54"/>
      <c r="Q79" s="13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1:31" ht="17.25">
      <c r="A80" s="11"/>
      <c r="B80" s="12"/>
      <c r="C80" s="11"/>
      <c r="D80" s="12"/>
      <c r="E80" s="11"/>
      <c r="F80" s="17" t="s">
        <v>33</v>
      </c>
      <c r="G80" s="25">
        <f>+G77+G57+G27+G16+G10</f>
        <v>2492486961</v>
      </c>
      <c r="H80" s="25">
        <f>+H77+H57+H27+H16+H10</f>
        <v>0</v>
      </c>
      <c r="I80" s="25">
        <f>+I77+I57+I27+I16+I10</f>
        <v>16000000</v>
      </c>
      <c r="J80" s="25">
        <f>+J77+J57+J27+J16+J10</f>
        <v>0</v>
      </c>
      <c r="K80" s="25">
        <f>+K77+K57+K27+K16+K10</f>
        <v>249248696.09999999</v>
      </c>
      <c r="L80" s="25">
        <f>+L77+L57+L27+L16+L10</f>
        <v>-249248696.09999999</v>
      </c>
      <c r="M80" s="25">
        <f>+M77+M57+M27+M16+M10</f>
        <v>2508486961</v>
      </c>
      <c r="N80" s="25">
        <f>+N77+N57+N27+N16+N10</f>
        <v>329528210</v>
      </c>
      <c r="O80" s="25">
        <f>+O77+O57+O27+O16+O10</f>
        <v>2178958751</v>
      </c>
      <c r="P80" s="21"/>
      <c r="Q80" s="13"/>
      <c r="R80" s="1" t="s">
        <v>29</v>
      </c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1:31" ht="17.25" thickBot="1">
      <c r="A81" s="18"/>
      <c r="B81" s="19"/>
      <c r="C81" s="18"/>
      <c r="D81" s="19"/>
      <c r="E81" s="18"/>
      <c r="F81" s="18"/>
      <c r="G81" s="20"/>
      <c r="H81" s="20"/>
      <c r="I81" s="20"/>
      <c r="J81" s="20"/>
      <c r="K81" s="20"/>
      <c r="L81" s="20"/>
      <c r="M81" s="20"/>
      <c r="N81" s="20"/>
      <c r="O81" s="20"/>
      <c r="P81" s="19"/>
      <c r="Q81" s="13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1:31" ht="16.5">
      <c r="A82" s="50"/>
      <c r="B82" s="51"/>
      <c r="C82" s="50"/>
      <c r="D82" s="51"/>
      <c r="E82" s="50"/>
      <c r="F82" s="50"/>
      <c r="G82" s="52"/>
      <c r="H82" s="52"/>
      <c r="I82" s="52"/>
      <c r="J82" s="52"/>
      <c r="K82" s="52"/>
      <c r="L82" s="52"/>
      <c r="M82" s="52"/>
      <c r="N82" s="52"/>
      <c r="O82" s="52"/>
      <c r="P82" s="51"/>
      <c r="Q82" s="13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ht="16.5">
      <c r="A83" s="1"/>
      <c r="B83" s="1"/>
      <c r="C83" s="1"/>
      <c r="D83" s="1"/>
      <c r="E83" s="1"/>
      <c r="F83" s="1"/>
      <c r="G83" s="14"/>
      <c r="H83" s="14"/>
      <c r="I83" s="14"/>
      <c r="J83" s="14"/>
      <c r="K83" s="14"/>
      <c r="L83" s="14"/>
      <c r="M83" s="14"/>
      <c r="N83" s="14"/>
      <c r="O83" s="14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ht="16.5">
      <c r="A84" s="1"/>
      <c r="B84" s="1"/>
      <c r="C84" s="1"/>
      <c r="D84" s="1"/>
      <c r="E84" s="1"/>
      <c r="F84" s="1"/>
      <c r="G84" s="14"/>
      <c r="H84" s="14"/>
      <c r="I84" s="14"/>
      <c r="J84" s="14"/>
      <c r="K84" s="14"/>
      <c r="L84" s="14"/>
      <c r="M84" s="14"/>
      <c r="N84" s="14"/>
      <c r="O84" s="14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ht="16.5">
      <c r="A85" s="1"/>
      <c r="B85" s="1"/>
      <c r="C85" s="1"/>
      <c r="D85" s="1"/>
      <c r="E85" s="1"/>
      <c r="F85" s="1"/>
      <c r="G85" s="14"/>
      <c r="H85" s="14"/>
      <c r="I85" s="14"/>
      <c r="J85" s="14"/>
      <c r="K85" s="14"/>
      <c r="L85" s="14"/>
      <c r="M85" s="14"/>
      <c r="N85" s="14"/>
      <c r="O85" s="14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ht="16.5">
      <c r="A86" s="1"/>
      <c r="B86" s="1"/>
      <c r="C86" s="1"/>
      <c r="D86" s="1"/>
      <c r="E86" s="1">
        <v>1</v>
      </c>
      <c r="F86" s="1"/>
      <c r="G86" s="14"/>
      <c r="H86" s="14"/>
      <c r="I86" s="14"/>
      <c r="J86" s="14"/>
      <c r="K86" s="14"/>
      <c r="L86" s="14"/>
      <c r="M86" s="14"/>
      <c r="N86" s="14"/>
      <c r="O86" s="14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ht="16.5">
      <c r="A87" s="1"/>
      <c r="B87" s="1"/>
      <c r="C87" s="1"/>
      <c r="D87" s="1"/>
      <c r="E87" s="1"/>
      <c r="F87" s="1"/>
      <c r="G87" s="14"/>
      <c r="H87" s="14"/>
      <c r="I87" s="14"/>
      <c r="J87" s="14"/>
      <c r="K87" s="14"/>
      <c r="L87" s="14"/>
      <c r="M87" s="14"/>
      <c r="N87" s="14"/>
      <c r="O87" s="14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ht="16.5">
      <c r="A88" s="1"/>
      <c r="B88" s="1"/>
      <c r="C88" s="1"/>
      <c r="D88" s="1"/>
      <c r="E88" s="1"/>
      <c r="F88" s="1"/>
      <c r="G88" s="14"/>
      <c r="H88" s="14"/>
      <c r="I88" s="14"/>
      <c r="J88" s="14"/>
      <c r="K88" s="14"/>
      <c r="L88" s="14"/>
      <c r="M88" s="14"/>
      <c r="N88" s="14"/>
      <c r="O88" s="14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ht="16.5">
      <c r="A89" s="1"/>
      <c r="B89" s="1"/>
      <c r="C89" s="1"/>
      <c r="D89" s="1"/>
      <c r="E89" s="1"/>
      <c r="F89" s="1"/>
      <c r="G89" s="14"/>
      <c r="H89" s="14"/>
      <c r="I89" s="14"/>
      <c r="J89" s="14"/>
      <c r="K89" s="14"/>
      <c r="L89" s="14"/>
      <c r="M89" s="14"/>
      <c r="N89" s="14"/>
      <c r="O89" s="14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ht="16.5">
      <c r="A90" s="1"/>
      <c r="B90" s="1"/>
      <c r="C90" s="1"/>
      <c r="D90" s="1"/>
      <c r="E90" s="1"/>
      <c r="F90" s="1"/>
      <c r="G90" s="14"/>
      <c r="H90" s="14"/>
      <c r="I90" s="14"/>
      <c r="J90" s="14"/>
      <c r="K90" s="14"/>
      <c r="L90" s="14"/>
      <c r="M90" s="14"/>
      <c r="N90" s="14"/>
      <c r="O90" s="14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ht="16.5">
      <c r="A91" s="1"/>
      <c r="B91" s="1"/>
      <c r="C91" s="1"/>
      <c r="D91" s="1"/>
      <c r="E91" s="1"/>
      <c r="F91" s="1"/>
      <c r="G91" s="14"/>
      <c r="H91" s="14"/>
      <c r="I91" s="14"/>
      <c r="J91" s="14"/>
      <c r="K91" s="14"/>
      <c r="L91" s="14"/>
      <c r="M91" s="14"/>
      <c r="N91" s="14"/>
      <c r="O91" s="14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ht="16.5">
      <c r="A92" s="1"/>
      <c r="B92" s="1"/>
      <c r="C92" s="1"/>
      <c r="D92" s="1"/>
      <c r="E92" s="1"/>
      <c r="F92" s="1"/>
      <c r="G92" s="14"/>
      <c r="H92" s="14"/>
      <c r="I92" s="14"/>
      <c r="J92" s="14"/>
      <c r="K92" s="14"/>
      <c r="L92" s="14"/>
      <c r="M92" s="14"/>
      <c r="N92" s="14"/>
      <c r="O92" s="14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ht="16.5">
      <c r="A93" s="1"/>
      <c r="B93" s="1"/>
      <c r="C93" s="1"/>
      <c r="D93" s="1"/>
      <c r="E93" s="1"/>
      <c r="F93" s="1"/>
      <c r="G93" s="14"/>
      <c r="H93" s="14"/>
      <c r="I93" s="14"/>
      <c r="J93" s="14"/>
      <c r="K93" s="14"/>
      <c r="L93" s="14"/>
      <c r="M93" s="14"/>
      <c r="N93" s="14"/>
      <c r="O93" s="14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1:31" ht="16.5">
      <c r="A94" s="1"/>
      <c r="B94" s="1"/>
      <c r="C94" s="1"/>
      <c r="D94" s="1"/>
      <c r="E94" s="1"/>
      <c r="F94" s="1"/>
      <c r="G94" s="14"/>
      <c r="H94" s="14"/>
      <c r="I94" s="14"/>
      <c r="J94" s="14"/>
      <c r="K94" s="14"/>
      <c r="L94" s="14"/>
      <c r="M94" s="14"/>
      <c r="N94" s="14"/>
      <c r="O94" s="14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1:31" ht="16.5">
      <c r="A95" s="1"/>
      <c r="B95" s="1"/>
      <c r="C95" s="1"/>
      <c r="D95" s="1"/>
      <c r="E95" s="1" t="s">
        <v>29</v>
      </c>
      <c r="F95" s="1"/>
      <c r="G95" s="14"/>
      <c r="H95" s="14"/>
      <c r="I95" s="14"/>
      <c r="J95" s="14"/>
      <c r="K95" s="14"/>
      <c r="L95" s="14"/>
      <c r="M95" s="14"/>
      <c r="N95" s="14"/>
      <c r="O95" s="14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ht="16.5">
      <c r="A96" s="1"/>
      <c r="B96" s="1"/>
      <c r="C96" s="1"/>
      <c r="D96" s="1"/>
      <c r="E96" s="1"/>
      <c r="F96" s="1"/>
      <c r="G96" s="14"/>
      <c r="H96" s="14"/>
      <c r="I96" s="14"/>
      <c r="J96" s="14"/>
      <c r="K96" s="14"/>
      <c r="L96" s="14"/>
      <c r="M96" s="14"/>
      <c r="N96" s="14"/>
      <c r="O96" s="14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ht="16.5">
      <c r="A97" s="1"/>
      <c r="B97" s="1"/>
      <c r="C97" s="1"/>
      <c r="D97" s="1"/>
      <c r="E97" s="1"/>
      <c r="F97" s="1"/>
      <c r="G97" s="14"/>
      <c r="H97" s="14"/>
      <c r="I97" s="14"/>
      <c r="J97" s="14"/>
      <c r="K97" s="14"/>
      <c r="L97" s="14"/>
      <c r="M97" s="14"/>
      <c r="N97" s="14"/>
      <c r="O97" s="14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1:31" ht="16.5">
      <c r="A98" s="1"/>
      <c r="B98" s="1"/>
      <c r="C98" s="1"/>
      <c r="D98" s="1"/>
      <c r="E98" s="1"/>
      <c r="F98" s="1"/>
      <c r="G98" s="14"/>
      <c r="H98" s="14"/>
      <c r="I98" s="14"/>
      <c r="J98" s="14"/>
      <c r="K98" s="14"/>
      <c r="L98" s="14"/>
      <c r="M98" s="14"/>
      <c r="N98" s="14"/>
      <c r="O98" s="14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1:31" ht="16.5">
      <c r="A99" s="1"/>
      <c r="B99" s="1"/>
      <c r="C99" s="1"/>
      <c r="D99" s="1"/>
      <c r="E99" s="1"/>
      <c r="F99" s="1"/>
      <c r="G99" s="14"/>
      <c r="H99" s="14"/>
      <c r="I99" s="14"/>
      <c r="J99" s="14"/>
      <c r="K99" s="14"/>
      <c r="L99" s="14"/>
      <c r="M99" s="14"/>
      <c r="N99" s="14"/>
      <c r="O99" s="14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1:31" ht="16.5">
      <c r="A100" s="1"/>
      <c r="B100" s="1"/>
      <c r="C100" s="1"/>
      <c r="D100" s="1"/>
      <c r="E100" s="1"/>
      <c r="F100" s="1"/>
      <c r="G100" s="14"/>
      <c r="H100" s="14"/>
      <c r="I100" s="14"/>
      <c r="J100" s="14"/>
      <c r="K100" s="14"/>
      <c r="L100" s="14"/>
      <c r="M100" s="14"/>
      <c r="N100" s="14"/>
      <c r="O100" s="14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ht="16.5">
      <c r="A101" s="1"/>
      <c r="B101" s="1"/>
      <c r="C101" s="1"/>
      <c r="D101" s="1"/>
      <c r="E101" s="1"/>
      <c r="F101" s="1"/>
      <c r="G101" s="14"/>
      <c r="H101" s="14"/>
      <c r="I101" s="14"/>
      <c r="J101" s="14"/>
      <c r="K101" s="14"/>
      <c r="L101" s="14"/>
      <c r="M101" s="14"/>
      <c r="N101" s="14"/>
      <c r="O101" s="14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16.5">
      <c r="A102" s="1"/>
      <c r="B102" s="1"/>
      <c r="C102" s="1"/>
      <c r="D102" s="1"/>
      <c r="E102" s="1"/>
      <c r="F102" s="1"/>
      <c r="G102" s="14"/>
      <c r="H102" s="14"/>
      <c r="I102" s="14"/>
      <c r="J102" s="14"/>
      <c r="K102" s="14"/>
      <c r="L102" s="14"/>
      <c r="M102" s="14"/>
      <c r="N102" s="14"/>
      <c r="O102" s="14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ht="16.5">
      <c r="A103" s="1"/>
      <c r="B103" s="1"/>
      <c r="C103" s="1"/>
      <c r="D103" s="1"/>
      <c r="E103" s="1"/>
      <c r="F103" s="1"/>
      <c r="G103" s="14"/>
      <c r="H103" s="14"/>
      <c r="I103" s="14"/>
      <c r="J103" s="14"/>
      <c r="K103" s="14"/>
      <c r="L103" s="14"/>
      <c r="M103" s="14"/>
      <c r="N103" s="14"/>
      <c r="O103" s="14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ht="16.5">
      <c r="A104" s="1"/>
      <c r="B104" s="1"/>
      <c r="C104" s="1"/>
      <c r="D104" s="1"/>
      <c r="E104" s="1"/>
      <c r="F104" s="1"/>
      <c r="G104" s="14"/>
      <c r="H104" s="14"/>
      <c r="I104" s="14"/>
      <c r="J104" s="14"/>
      <c r="K104" s="14"/>
      <c r="L104" s="14"/>
      <c r="M104" s="14"/>
      <c r="N104" s="14"/>
      <c r="O104" s="14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ht="16.5">
      <c r="A105" s="1"/>
      <c r="B105" s="1"/>
      <c r="C105" s="1"/>
      <c r="D105" s="1"/>
      <c r="E105" s="1"/>
      <c r="F105" s="1"/>
      <c r="G105" s="14"/>
      <c r="H105" s="14"/>
      <c r="I105" s="14"/>
      <c r="J105" s="14"/>
      <c r="K105" s="14"/>
      <c r="L105" s="14"/>
      <c r="M105" s="14"/>
      <c r="N105" s="14"/>
      <c r="O105" s="14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ht="16.5">
      <c r="A106" s="1"/>
      <c r="B106" s="1"/>
      <c r="C106" s="1"/>
      <c r="D106" s="1"/>
      <c r="E106" s="1"/>
      <c r="F106" s="1"/>
      <c r="G106" s="14"/>
      <c r="H106" s="14"/>
      <c r="I106" s="14"/>
      <c r="J106" s="14"/>
      <c r="K106" s="14"/>
      <c r="L106" s="14"/>
      <c r="M106" s="14"/>
      <c r="N106" s="14"/>
      <c r="O106" s="14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ht="16.5">
      <c r="A107" s="1"/>
      <c r="B107" s="1"/>
      <c r="C107" s="1"/>
      <c r="D107" s="1"/>
      <c r="E107" s="1"/>
      <c r="F107" s="1"/>
      <c r="G107" s="14"/>
      <c r="H107" s="14"/>
      <c r="I107" s="14"/>
      <c r="J107" s="14"/>
      <c r="K107" s="14"/>
      <c r="L107" s="14"/>
      <c r="M107" s="14"/>
      <c r="N107" s="14"/>
      <c r="O107" s="14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ht="16.5">
      <c r="A108" s="1"/>
      <c r="B108" s="1"/>
      <c r="C108" s="1"/>
      <c r="D108" s="1"/>
      <c r="E108" s="1"/>
      <c r="F108" s="1"/>
      <c r="G108" s="14"/>
      <c r="H108" s="14"/>
      <c r="I108" s="14"/>
      <c r="J108" s="14"/>
      <c r="K108" s="14"/>
      <c r="L108" s="14"/>
      <c r="M108" s="14"/>
      <c r="N108" s="14"/>
      <c r="O108" s="14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ht="16.5">
      <c r="A109" s="1"/>
      <c r="B109" s="1"/>
      <c r="C109" s="1"/>
      <c r="D109" s="1"/>
      <c r="E109" s="1"/>
      <c r="F109" s="1"/>
      <c r="G109" s="14"/>
      <c r="H109" s="14"/>
      <c r="I109" s="14"/>
      <c r="J109" s="14"/>
      <c r="K109" s="14"/>
      <c r="L109" s="14"/>
      <c r="M109" s="14"/>
      <c r="N109" s="14"/>
      <c r="O109" s="14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ht="16.5">
      <c r="A110" s="1"/>
      <c r="B110" s="1"/>
      <c r="C110" s="1"/>
      <c r="D110" s="1"/>
      <c r="E110" s="1"/>
      <c r="F110" s="1"/>
      <c r="G110" s="14"/>
      <c r="H110" s="14"/>
      <c r="I110" s="14"/>
      <c r="J110" s="14"/>
      <c r="K110" s="14"/>
      <c r="L110" s="14"/>
      <c r="M110" s="14"/>
      <c r="N110" s="14"/>
      <c r="O110" s="14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ht="16.5">
      <c r="A111" s="1"/>
      <c r="B111" s="1"/>
      <c r="C111" s="1"/>
      <c r="D111" s="1"/>
      <c r="E111" s="1"/>
      <c r="F111" s="1"/>
      <c r="G111" s="14"/>
      <c r="H111" s="14"/>
      <c r="I111" s="14"/>
      <c r="J111" s="14"/>
      <c r="K111" s="14"/>
      <c r="L111" s="14"/>
      <c r="M111" s="14"/>
      <c r="N111" s="14"/>
      <c r="O111" s="14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ht="16.5">
      <c r="A112" s="1"/>
      <c r="B112" s="1"/>
      <c r="C112" s="1"/>
      <c r="D112" s="1"/>
      <c r="E112" s="1"/>
      <c r="F112" s="1"/>
      <c r="G112" s="14"/>
      <c r="H112" s="14"/>
      <c r="I112" s="14"/>
      <c r="J112" s="14"/>
      <c r="K112" s="14"/>
      <c r="L112" s="14"/>
      <c r="M112" s="14"/>
      <c r="N112" s="14"/>
      <c r="O112" s="14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ht="16.5">
      <c r="A113" s="1"/>
      <c r="B113" s="1"/>
      <c r="C113" s="1"/>
      <c r="D113" s="1"/>
      <c r="E113" s="1"/>
      <c r="F113" s="1"/>
      <c r="G113" s="14"/>
      <c r="H113" s="14"/>
      <c r="I113" s="14"/>
      <c r="J113" s="14"/>
      <c r="K113" s="14"/>
      <c r="L113" s="14"/>
      <c r="M113" s="14"/>
      <c r="N113" s="14"/>
      <c r="O113" s="14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ht="16.5">
      <c r="A114" s="1"/>
      <c r="B114" s="1"/>
      <c r="C114" s="1"/>
      <c r="D114" s="1"/>
      <c r="E114" s="1"/>
      <c r="F114" s="1"/>
      <c r="G114" s="14"/>
      <c r="H114" s="14"/>
      <c r="I114" s="14"/>
      <c r="J114" s="14"/>
      <c r="K114" s="14"/>
      <c r="L114" s="14"/>
      <c r="M114" s="14"/>
      <c r="N114" s="14"/>
      <c r="O114" s="14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ht="16.5">
      <c r="A115" s="1"/>
      <c r="B115" s="1"/>
      <c r="C115" s="1"/>
      <c r="D115" s="1"/>
      <c r="E115" s="1"/>
      <c r="F115" s="1"/>
      <c r="G115" s="14"/>
      <c r="H115" s="14"/>
      <c r="I115" s="14"/>
      <c r="J115" s="14"/>
      <c r="K115" s="14"/>
      <c r="L115" s="14"/>
      <c r="M115" s="14"/>
      <c r="N115" s="14"/>
      <c r="O115" s="14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ht="16.5">
      <c r="A116" s="1"/>
      <c r="B116" s="1"/>
      <c r="C116" s="1"/>
      <c r="D116" s="1"/>
      <c r="E116" s="1"/>
      <c r="F116" s="1"/>
      <c r="G116" s="14"/>
      <c r="H116" s="14"/>
      <c r="I116" s="14"/>
      <c r="J116" s="14"/>
      <c r="K116" s="14"/>
      <c r="L116" s="14"/>
      <c r="M116" s="14"/>
      <c r="N116" s="14"/>
      <c r="O116" s="14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ht="16.5">
      <c r="A117" s="1"/>
      <c r="B117" s="1"/>
      <c r="C117" s="1"/>
      <c r="D117" s="1"/>
      <c r="E117" s="1"/>
      <c r="F117" s="1"/>
      <c r="G117" s="14"/>
      <c r="H117" s="14"/>
      <c r="I117" s="14"/>
      <c r="J117" s="14"/>
      <c r="K117" s="14"/>
      <c r="L117" s="14"/>
      <c r="M117" s="14"/>
      <c r="N117" s="14"/>
      <c r="O117" s="14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ht="16.5">
      <c r="A118" s="1"/>
      <c r="B118" s="1"/>
      <c r="C118" s="1"/>
      <c r="D118" s="1"/>
      <c r="E118" s="1"/>
      <c r="F118" s="1"/>
      <c r="G118" s="14"/>
      <c r="H118" s="14"/>
      <c r="I118" s="14"/>
      <c r="J118" s="14"/>
      <c r="K118" s="14"/>
      <c r="L118" s="14"/>
      <c r="M118" s="14"/>
      <c r="N118" s="14"/>
      <c r="O118" s="14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ht="16.5">
      <c r="A119" s="1"/>
      <c r="B119" s="1"/>
      <c r="C119" s="1"/>
      <c r="D119" s="1"/>
      <c r="E119" s="1"/>
      <c r="F119" s="1"/>
      <c r="G119" s="14"/>
      <c r="H119" s="14"/>
      <c r="I119" s="14"/>
      <c r="J119" s="14"/>
      <c r="K119" s="14"/>
      <c r="L119" s="14"/>
      <c r="M119" s="14"/>
      <c r="N119" s="14"/>
      <c r="O119" s="14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6.5">
      <c r="A120" s="1"/>
      <c r="B120" s="1"/>
      <c r="C120" s="1"/>
      <c r="D120" s="1"/>
      <c r="E120" s="1"/>
      <c r="F120" s="1"/>
      <c r="G120" s="14"/>
      <c r="H120" s="14"/>
      <c r="I120" s="14"/>
      <c r="J120" s="14"/>
      <c r="K120" s="14"/>
      <c r="L120" s="14"/>
      <c r="M120" s="14"/>
      <c r="N120" s="14"/>
      <c r="O120" s="14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ht="16.5">
      <c r="A121" s="1"/>
      <c r="B121" s="1"/>
      <c r="C121" s="1"/>
      <c r="D121" s="1"/>
      <c r="E121" s="1"/>
      <c r="F121" s="1"/>
      <c r="G121" s="14"/>
      <c r="H121" s="14"/>
      <c r="I121" s="14"/>
      <c r="J121" s="14"/>
      <c r="K121" s="14"/>
      <c r="L121" s="14"/>
      <c r="M121" s="14"/>
      <c r="N121" s="14"/>
      <c r="O121" s="14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ht="16.5">
      <c r="A122" s="1"/>
      <c r="B122" s="1"/>
      <c r="C122" s="1"/>
      <c r="D122" s="1"/>
      <c r="E122" s="1"/>
      <c r="F122" s="1"/>
      <c r="G122" s="14"/>
      <c r="H122" s="14"/>
      <c r="I122" s="14"/>
      <c r="J122" s="14"/>
      <c r="K122" s="14"/>
      <c r="L122" s="14"/>
      <c r="M122" s="14"/>
      <c r="N122" s="14"/>
      <c r="O122" s="14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ht="16.5">
      <c r="A123" s="1"/>
      <c r="B123" s="1"/>
      <c r="C123" s="1"/>
      <c r="D123" s="1"/>
      <c r="E123" s="1"/>
      <c r="F123" s="1"/>
      <c r="G123" s="14"/>
      <c r="H123" s="14"/>
      <c r="I123" s="14"/>
      <c r="J123" s="14"/>
      <c r="K123" s="14"/>
      <c r="L123" s="14"/>
      <c r="M123" s="14"/>
      <c r="N123" s="14"/>
      <c r="O123" s="14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ht="16.5">
      <c r="A124" s="1"/>
      <c r="B124" s="1"/>
      <c r="C124" s="1"/>
      <c r="D124" s="1"/>
      <c r="E124" s="1"/>
      <c r="F124" s="1"/>
      <c r="G124" s="14"/>
      <c r="H124" s="14"/>
      <c r="I124" s="14"/>
      <c r="J124" s="14"/>
      <c r="K124" s="14"/>
      <c r="L124" s="14"/>
      <c r="M124" s="14"/>
      <c r="N124" s="14"/>
      <c r="O124" s="14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ht="16.5">
      <c r="A125" s="1"/>
      <c r="B125" s="1"/>
      <c r="C125" s="1"/>
      <c r="D125" s="1"/>
      <c r="E125" s="1"/>
      <c r="F125" s="1"/>
      <c r="G125" s="14"/>
      <c r="H125" s="14"/>
      <c r="I125" s="14"/>
      <c r="J125" s="14"/>
      <c r="K125" s="14"/>
      <c r="L125" s="14"/>
      <c r="M125" s="14"/>
      <c r="N125" s="14"/>
      <c r="O125" s="14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ht="16.5">
      <c r="A126" s="1"/>
      <c r="B126" s="1"/>
      <c r="C126" s="1"/>
      <c r="D126" s="1"/>
      <c r="E126" s="1"/>
      <c r="F126" s="1"/>
      <c r="G126" s="14"/>
      <c r="H126" s="14"/>
      <c r="I126" s="14"/>
      <c r="J126" s="14"/>
      <c r="K126" s="14"/>
      <c r="L126" s="14"/>
      <c r="M126" s="14"/>
      <c r="N126" s="14"/>
      <c r="O126" s="14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ht="16.5">
      <c r="A127" s="1"/>
      <c r="B127" s="1"/>
      <c r="C127" s="1"/>
      <c r="D127" s="1"/>
      <c r="E127" s="1"/>
      <c r="F127" s="1"/>
      <c r="G127" s="14"/>
      <c r="H127" s="14"/>
      <c r="I127" s="14"/>
      <c r="J127" s="14"/>
      <c r="K127" s="14"/>
      <c r="L127" s="14"/>
      <c r="M127" s="14"/>
      <c r="N127" s="14"/>
      <c r="O127" s="14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ht="16.5">
      <c r="A128" s="1"/>
      <c r="B128" s="1"/>
      <c r="C128" s="1"/>
      <c r="D128" s="1"/>
      <c r="E128" s="1"/>
      <c r="F128" s="1"/>
      <c r="G128" s="14"/>
      <c r="H128" s="14"/>
      <c r="I128" s="14"/>
      <c r="J128" s="14"/>
      <c r="K128" s="14"/>
      <c r="L128" s="14"/>
      <c r="M128" s="14"/>
      <c r="N128" s="14"/>
      <c r="O128" s="14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ht="16.5">
      <c r="A129" s="1"/>
      <c r="B129" s="1"/>
      <c r="C129" s="1"/>
      <c r="D129" s="1"/>
      <c r="E129" s="1"/>
      <c r="F129" s="1"/>
      <c r="G129" s="14"/>
      <c r="H129" s="14"/>
      <c r="I129" s="14"/>
      <c r="J129" s="14"/>
      <c r="K129" s="14"/>
      <c r="L129" s="14"/>
      <c r="M129" s="14"/>
      <c r="N129" s="14"/>
      <c r="O129" s="14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ht="16.5">
      <c r="A130" s="1"/>
      <c r="B130" s="1"/>
      <c r="C130" s="1"/>
      <c r="D130" s="1"/>
      <c r="E130" s="1"/>
      <c r="F130" s="1"/>
      <c r="G130" s="14"/>
      <c r="H130" s="14"/>
      <c r="I130" s="14"/>
      <c r="J130" s="14"/>
      <c r="K130" s="14"/>
      <c r="L130" s="14"/>
      <c r="M130" s="14"/>
      <c r="N130" s="14"/>
      <c r="O130" s="14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ht="16.5">
      <c r="A131" s="1"/>
      <c r="B131" s="1"/>
      <c r="C131" s="1"/>
      <c r="D131" s="1"/>
      <c r="E131" s="1"/>
      <c r="F131" s="1"/>
      <c r="G131" s="14"/>
      <c r="H131" s="14"/>
      <c r="I131" s="14"/>
      <c r="J131" s="14"/>
      <c r="K131" s="14"/>
      <c r="L131" s="14"/>
      <c r="M131" s="14"/>
      <c r="N131" s="14"/>
      <c r="O131" s="14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ht="16.5">
      <c r="A132" s="1"/>
      <c r="B132" s="1"/>
      <c r="C132" s="1"/>
      <c r="D132" s="1"/>
      <c r="E132" s="1"/>
      <c r="F132" s="1"/>
      <c r="G132" s="14"/>
      <c r="H132" s="14"/>
      <c r="I132" s="14"/>
      <c r="J132" s="14"/>
      <c r="K132" s="14"/>
      <c r="L132" s="14"/>
      <c r="M132" s="14"/>
      <c r="N132" s="14"/>
      <c r="O132" s="14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ht="16.5">
      <c r="A133" s="1"/>
      <c r="B133" s="1"/>
      <c r="C133" s="1"/>
      <c r="D133" s="1"/>
      <c r="E133" s="1"/>
      <c r="F133" s="1"/>
      <c r="G133" s="14"/>
      <c r="H133" s="14"/>
      <c r="I133" s="14"/>
      <c r="J133" s="14"/>
      <c r="K133" s="14"/>
      <c r="L133" s="14"/>
      <c r="M133" s="14"/>
      <c r="N133" s="14"/>
      <c r="O133" s="14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ht="16.5">
      <c r="A134" s="1"/>
      <c r="B134" s="1"/>
      <c r="C134" s="1"/>
      <c r="D134" s="1"/>
      <c r="E134" s="1"/>
      <c r="F134" s="1"/>
      <c r="G134" s="14"/>
      <c r="H134" s="14"/>
      <c r="I134" s="14"/>
      <c r="J134" s="14"/>
      <c r="K134" s="14"/>
      <c r="L134" s="14"/>
      <c r="M134" s="14"/>
      <c r="N134" s="14"/>
      <c r="O134" s="14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ht="16.5">
      <c r="A135" s="1"/>
      <c r="B135" s="1"/>
      <c r="C135" s="1"/>
      <c r="D135" s="1"/>
      <c r="E135" s="1"/>
      <c r="F135" s="1"/>
      <c r="G135" s="14"/>
      <c r="H135" s="14"/>
      <c r="I135" s="14"/>
      <c r="J135" s="14"/>
      <c r="K135" s="14"/>
      <c r="L135" s="14"/>
      <c r="M135" s="14"/>
      <c r="N135" s="14"/>
      <c r="O135" s="14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ht="16.5">
      <c r="A136" s="1"/>
      <c r="B136" s="1"/>
      <c r="C136" s="1"/>
      <c r="D136" s="1"/>
      <c r="E136" s="1"/>
      <c r="F136" s="1"/>
      <c r="G136" s="14"/>
      <c r="H136" s="14"/>
      <c r="I136" s="14"/>
      <c r="J136" s="14"/>
      <c r="K136" s="14"/>
      <c r="L136" s="14"/>
      <c r="M136" s="14"/>
      <c r="N136" s="14"/>
      <c r="O136" s="14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ht="16.5">
      <c r="A137" s="1"/>
      <c r="B137" s="1"/>
      <c r="C137" s="1"/>
      <c r="D137" s="1"/>
      <c r="E137" s="1"/>
      <c r="F137" s="1"/>
      <c r="G137" s="14"/>
      <c r="H137" s="14"/>
      <c r="I137" s="14"/>
      <c r="J137" s="14"/>
      <c r="K137" s="14"/>
      <c r="L137" s="14"/>
      <c r="M137" s="14"/>
      <c r="N137" s="14"/>
      <c r="O137" s="14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ht="16.5">
      <c r="A138" s="1"/>
      <c r="B138" s="1"/>
      <c r="C138" s="1"/>
      <c r="D138" s="1"/>
      <c r="E138" s="1"/>
      <c r="F138" s="1"/>
      <c r="G138" s="14"/>
      <c r="H138" s="14"/>
      <c r="I138" s="14"/>
      <c r="J138" s="14"/>
      <c r="K138" s="14"/>
      <c r="L138" s="14"/>
      <c r="M138" s="14"/>
      <c r="N138" s="14"/>
      <c r="O138" s="14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1:31" ht="16.5">
      <c r="A139" s="1"/>
      <c r="B139" s="1"/>
      <c r="C139" s="1"/>
      <c r="D139" s="1"/>
      <c r="E139" s="1"/>
      <c r="F139" s="1"/>
      <c r="G139" s="14"/>
      <c r="H139" s="14"/>
      <c r="I139" s="14"/>
      <c r="J139" s="14"/>
      <c r="K139" s="14"/>
      <c r="L139" s="14"/>
      <c r="M139" s="14"/>
      <c r="N139" s="14"/>
      <c r="O139" s="14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ht="16.5">
      <c r="A140" s="1"/>
      <c r="B140" s="1"/>
      <c r="C140" s="1"/>
      <c r="D140" s="1"/>
      <c r="E140" s="1"/>
      <c r="F140" s="1"/>
      <c r="G140" s="14"/>
      <c r="H140" s="14"/>
      <c r="I140" s="14"/>
      <c r="J140" s="14"/>
      <c r="K140" s="14"/>
      <c r="L140" s="14"/>
      <c r="M140" s="14"/>
      <c r="N140" s="14"/>
      <c r="O140" s="14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ht="16.5">
      <c r="A141" s="1"/>
      <c r="B141" s="1"/>
      <c r="C141" s="1"/>
      <c r="D141" s="1"/>
      <c r="E141" s="1"/>
      <c r="F141" s="1"/>
      <c r="G141" s="14"/>
      <c r="H141" s="14"/>
      <c r="I141" s="14"/>
      <c r="J141" s="14"/>
      <c r="K141" s="14"/>
      <c r="L141" s="14"/>
      <c r="M141" s="14"/>
      <c r="N141" s="14"/>
      <c r="O141" s="14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ht="16.5">
      <c r="A142" s="1"/>
      <c r="B142" s="1"/>
      <c r="C142" s="1"/>
      <c r="D142" s="1"/>
      <c r="E142" s="1"/>
      <c r="F142" s="1"/>
      <c r="G142" s="14"/>
      <c r="H142" s="14"/>
      <c r="I142" s="14"/>
      <c r="J142" s="14"/>
      <c r="K142" s="14"/>
      <c r="L142" s="14"/>
      <c r="M142" s="14"/>
      <c r="N142" s="14"/>
      <c r="O142" s="14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ht="16.5">
      <c r="A143" s="1"/>
      <c r="B143" s="1"/>
      <c r="C143" s="1"/>
      <c r="D143" s="1"/>
      <c r="E143" s="1"/>
      <c r="F143" s="1"/>
      <c r="G143" s="14"/>
      <c r="H143" s="14"/>
      <c r="I143" s="14"/>
      <c r="J143" s="14"/>
      <c r="K143" s="14"/>
      <c r="L143" s="14"/>
      <c r="M143" s="14"/>
      <c r="N143" s="14"/>
      <c r="O143" s="14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ht="16.5">
      <c r="A144" s="1"/>
      <c r="B144" s="1"/>
      <c r="C144" s="1"/>
      <c r="D144" s="1"/>
      <c r="E144" s="1"/>
      <c r="F144" s="1"/>
      <c r="G144" s="14"/>
      <c r="H144" s="14"/>
      <c r="I144" s="14"/>
      <c r="J144" s="14"/>
      <c r="K144" s="14"/>
      <c r="L144" s="14"/>
      <c r="M144" s="14"/>
      <c r="N144" s="14"/>
      <c r="O144" s="14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1:31" ht="16.5">
      <c r="A145" s="1"/>
      <c r="B145" s="1"/>
      <c r="C145" s="1"/>
      <c r="D145" s="1"/>
      <c r="E145" s="1"/>
      <c r="F145" s="1"/>
      <c r="G145" s="14"/>
      <c r="H145" s="14"/>
      <c r="I145" s="14"/>
      <c r="J145" s="14"/>
      <c r="K145" s="14"/>
      <c r="L145" s="14"/>
      <c r="M145" s="14"/>
      <c r="N145" s="14"/>
      <c r="O145" s="14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ht="16.5">
      <c r="A146" s="1"/>
      <c r="B146" s="1"/>
      <c r="C146" s="1"/>
      <c r="D146" s="1"/>
      <c r="E146" s="1"/>
      <c r="F146" s="1"/>
      <c r="G146" s="14"/>
      <c r="H146" s="14"/>
      <c r="I146" s="14"/>
      <c r="J146" s="14"/>
      <c r="K146" s="14"/>
      <c r="L146" s="14"/>
      <c r="M146" s="14"/>
      <c r="N146" s="14"/>
      <c r="O146" s="14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16.5">
      <c r="A147" s="1"/>
      <c r="B147" s="1"/>
      <c r="C147" s="1"/>
      <c r="D147" s="1"/>
      <c r="E147" s="1"/>
      <c r="F147" s="1"/>
      <c r="G147" s="14"/>
      <c r="H147" s="14"/>
      <c r="I147" s="14"/>
      <c r="J147" s="14"/>
      <c r="K147" s="14"/>
      <c r="L147" s="14"/>
      <c r="M147" s="14"/>
      <c r="N147" s="14"/>
      <c r="O147" s="14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ht="16.5">
      <c r="A148" s="1"/>
      <c r="B148" s="1"/>
      <c r="C148" s="1"/>
      <c r="D148" s="1"/>
      <c r="E148" s="1"/>
      <c r="F148" s="1"/>
      <c r="G148" s="14"/>
      <c r="H148" s="14"/>
      <c r="I148" s="14"/>
      <c r="J148" s="14"/>
      <c r="K148" s="14"/>
      <c r="L148" s="14"/>
      <c r="M148" s="14"/>
      <c r="N148" s="14"/>
      <c r="O148" s="14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ht="16.5">
      <c r="A149" s="1"/>
      <c r="B149" s="1"/>
      <c r="C149" s="1"/>
      <c r="D149" s="1"/>
      <c r="E149" s="1"/>
      <c r="F149" s="1"/>
      <c r="G149" s="14"/>
      <c r="H149" s="14"/>
      <c r="I149" s="14"/>
      <c r="J149" s="14"/>
      <c r="K149" s="14"/>
      <c r="L149" s="14"/>
      <c r="M149" s="14"/>
      <c r="N149" s="14"/>
      <c r="O149" s="14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ht="16.5">
      <c r="A150" s="1"/>
      <c r="B150" s="1"/>
      <c r="C150" s="1"/>
      <c r="D150" s="1"/>
      <c r="E150" s="1"/>
      <c r="F150" s="1"/>
      <c r="G150" s="14"/>
      <c r="H150" s="14"/>
      <c r="I150" s="14"/>
      <c r="J150" s="14"/>
      <c r="K150" s="14"/>
      <c r="L150" s="14"/>
      <c r="M150" s="14"/>
      <c r="N150" s="14"/>
      <c r="O150" s="14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ht="16.5">
      <c r="A151" s="1"/>
      <c r="B151" s="1"/>
      <c r="C151" s="1"/>
      <c r="D151" s="1"/>
      <c r="E151" s="1"/>
      <c r="F151" s="1"/>
      <c r="G151" s="14"/>
      <c r="H151" s="14"/>
      <c r="I151" s="14"/>
      <c r="J151" s="14"/>
      <c r="K151" s="14"/>
      <c r="L151" s="14"/>
      <c r="M151" s="14"/>
      <c r="N151" s="14"/>
      <c r="O151" s="14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ht="16.5">
      <c r="A152" s="1"/>
      <c r="B152" s="1"/>
      <c r="C152" s="1"/>
      <c r="D152" s="1"/>
      <c r="E152" s="1"/>
      <c r="F152" s="1"/>
      <c r="G152" s="14"/>
      <c r="H152" s="14"/>
      <c r="I152" s="14"/>
      <c r="J152" s="14"/>
      <c r="K152" s="14"/>
      <c r="L152" s="14"/>
      <c r="M152" s="14"/>
      <c r="N152" s="14"/>
      <c r="O152" s="14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ht="16.5">
      <c r="A153" s="1"/>
      <c r="B153" s="1"/>
      <c r="C153" s="1"/>
      <c r="D153" s="1"/>
      <c r="E153" s="1"/>
      <c r="F153" s="1"/>
      <c r="G153" s="14"/>
      <c r="H153" s="14"/>
      <c r="I153" s="14"/>
      <c r="J153" s="14"/>
      <c r="K153" s="14"/>
      <c r="L153" s="14"/>
      <c r="M153" s="14"/>
      <c r="N153" s="14"/>
      <c r="O153" s="14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ht="16.5">
      <c r="A154" s="1"/>
      <c r="B154" s="1"/>
      <c r="C154" s="1"/>
      <c r="D154" s="1"/>
      <c r="E154" s="1"/>
      <c r="F154" s="1"/>
      <c r="G154" s="14"/>
      <c r="H154" s="14"/>
      <c r="I154" s="14"/>
      <c r="J154" s="14"/>
      <c r="K154" s="14"/>
      <c r="L154" s="14"/>
      <c r="M154" s="14"/>
      <c r="N154" s="14"/>
      <c r="O154" s="14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ht="16.5">
      <c r="A155" s="1"/>
      <c r="B155" s="1"/>
      <c r="C155" s="1"/>
      <c r="D155" s="1"/>
      <c r="E155" s="1"/>
      <c r="F155" s="1"/>
      <c r="G155" s="14"/>
      <c r="H155" s="14"/>
      <c r="I155" s="14"/>
      <c r="J155" s="14"/>
      <c r="K155" s="14"/>
      <c r="L155" s="14"/>
      <c r="M155" s="14"/>
      <c r="N155" s="14"/>
      <c r="O155" s="14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ht="16.5">
      <c r="A156" s="1"/>
      <c r="B156" s="1"/>
      <c r="C156" s="1"/>
      <c r="D156" s="1"/>
      <c r="E156" s="1"/>
      <c r="F156" s="1"/>
      <c r="G156" s="14"/>
      <c r="H156" s="14"/>
      <c r="I156" s="14"/>
      <c r="J156" s="14"/>
      <c r="K156" s="14"/>
      <c r="L156" s="14"/>
      <c r="M156" s="14"/>
      <c r="N156" s="14"/>
      <c r="O156" s="14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ht="16.5">
      <c r="A157" s="1"/>
      <c r="B157" s="1"/>
      <c r="C157" s="1"/>
      <c r="D157" s="1"/>
      <c r="E157" s="1"/>
      <c r="F157" s="1"/>
      <c r="G157" s="14"/>
      <c r="H157" s="14"/>
      <c r="I157" s="14"/>
      <c r="J157" s="14"/>
      <c r="K157" s="14"/>
      <c r="L157" s="14"/>
      <c r="M157" s="14"/>
      <c r="N157" s="14"/>
      <c r="O157" s="14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ht="16.5">
      <c r="A158" s="1"/>
      <c r="B158" s="1"/>
      <c r="C158" s="1"/>
      <c r="D158" s="1"/>
      <c r="E158" s="1"/>
      <c r="F158" s="1"/>
      <c r="G158" s="14"/>
      <c r="H158" s="14"/>
      <c r="I158" s="14"/>
      <c r="J158" s="14"/>
      <c r="K158" s="14"/>
      <c r="L158" s="14"/>
      <c r="M158" s="14"/>
      <c r="N158" s="14"/>
      <c r="O158" s="14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ht="16.5">
      <c r="A159" s="1"/>
      <c r="B159" s="1"/>
      <c r="C159" s="1"/>
      <c r="D159" s="1"/>
      <c r="E159" s="1"/>
      <c r="F159" s="1"/>
      <c r="G159" s="14"/>
      <c r="H159" s="14"/>
      <c r="I159" s="14"/>
      <c r="J159" s="14"/>
      <c r="K159" s="14"/>
      <c r="L159" s="14"/>
      <c r="M159" s="14"/>
      <c r="N159" s="14"/>
      <c r="O159" s="14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ht="16.5">
      <c r="A160" s="1"/>
      <c r="B160" s="1"/>
      <c r="C160" s="1"/>
      <c r="D160" s="1"/>
      <c r="E160" s="1"/>
      <c r="F160" s="1"/>
      <c r="G160" s="14"/>
      <c r="H160" s="14"/>
      <c r="I160" s="14"/>
      <c r="J160" s="14"/>
      <c r="K160" s="14"/>
      <c r="L160" s="14"/>
      <c r="M160" s="14"/>
      <c r="N160" s="14"/>
      <c r="O160" s="14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31" ht="16.5">
      <c r="A161" s="1"/>
      <c r="B161" s="1"/>
      <c r="C161" s="1"/>
      <c r="D161" s="1"/>
      <c r="E161" s="1"/>
      <c r="F161" s="1"/>
      <c r="G161" s="14"/>
      <c r="H161" s="14"/>
      <c r="I161" s="14"/>
      <c r="J161" s="14"/>
      <c r="K161" s="14"/>
      <c r="L161" s="14"/>
      <c r="M161" s="14"/>
      <c r="N161" s="14"/>
      <c r="O161" s="14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1:31" ht="16.5">
      <c r="A162" s="1"/>
      <c r="B162" s="1"/>
      <c r="C162" s="1"/>
      <c r="D162" s="1"/>
      <c r="E162" s="1"/>
      <c r="F162" s="1"/>
      <c r="G162" s="14"/>
      <c r="H162" s="14"/>
      <c r="I162" s="14"/>
      <c r="J162" s="14"/>
      <c r="K162" s="14"/>
      <c r="L162" s="14"/>
      <c r="M162" s="14"/>
      <c r="N162" s="14"/>
      <c r="O162" s="14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1:31" ht="16.5">
      <c r="A163" s="1"/>
      <c r="B163" s="1"/>
      <c r="C163" s="1"/>
      <c r="D163" s="1"/>
      <c r="E163" s="1"/>
      <c r="F163" s="1"/>
      <c r="G163" s="14"/>
      <c r="H163" s="14"/>
      <c r="I163" s="14"/>
      <c r="J163" s="14"/>
      <c r="K163" s="14"/>
      <c r="L163" s="14"/>
      <c r="M163" s="14"/>
      <c r="N163" s="14"/>
      <c r="O163" s="14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1:31" ht="16.5">
      <c r="A164" s="1"/>
      <c r="B164" s="1"/>
      <c r="C164" s="1"/>
      <c r="D164" s="1"/>
      <c r="E164" s="1"/>
      <c r="F164" s="1"/>
      <c r="G164" s="14"/>
      <c r="H164" s="14"/>
      <c r="I164" s="14"/>
      <c r="J164" s="14"/>
      <c r="K164" s="14"/>
      <c r="L164" s="14"/>
      <c r="M164" s="14"/>
      <c r="N164" s="14"/>
      <c r="O164" s="14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ht="16.5">
      <c r="A165" s="1"/>
      <c r="B165" s="1"/>
      <c r="C165" s="1"/>
      <c r="D165" s="1"/>
      <c r="E165" s="1"/>
      <c r="F165" s="1"/>
      <c r="G165" s="14"/>
      <c r="H165" s="14"/>
      <c r="I165" s="14"/>
      <c r="J165" s="14"/>
      <c r="K165" s="14"/>
      <c r="L165" s="14"/>
      <c r="M165" s="14"/>
      <c r="N165" s="14"/>
      <c r="O165" s="14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1:31" ht="16.5">
      <c r="A166" s="1"/>
      <c r="B166" s="1"/>
      <c r="C166" s="1"/>
      <c r="D166" s="1"/>
      <c r="E166" s="1"/>
      <c r="F166" s="1"/>
      <c r="G166" s="14"/>
      <c r="H166" s="14"/>
      <c r="I166" s="14"/>
      <c r="J166" s="14"/>
      <c r="K166" s="14"/>
      <c r="L166" s="14"/>
      <c r="M166" s="14"/>
      <c r="N166" s="14"/>
      <c r="O166" s="14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1:31" ht="16.5">
      <c r="A167" s="1"/>
      <c r="B167" s="1"/>
      <c r="C167" s="1"/>
      <c r="D167" s="1"/>
      <c r="E167" s="1"/>
      <c r="F167" s="1"/>
      <c r="G167" s="14"/>
      <c r="H167" s="14"/>
      <c r="I167" s="14"/>
      <c r="J167" s="14"/>
      <c r="K167" s="14"/>
      <c r="L167" s="14"/>
      <c r="M167" s="14"/>
      <c r="N167" s="14"/>
      <c r="O167" s="14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1:31" ht="16.5">
      <c r="A168" s="1"/>
      <c r="B168" s="1"/>
      <c r="C168" s="1"/>
      <c r="D168" s="1"/>
      <c r="E168" s="1"/>
      <c r="F168" s="1"/>
      <c r="G168" s="14"/>
      <c r="H168" s="14"/>
      <c r="I168" s="14"/>
      <c r="J168" s="14"/>
      <c r="K168" s="14"/>
      <c r="L168" s="14"/>
      <c r="M168" s="14"/>
      <c r="N168" s="14"/>
      <c r="O168" s="14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1:31" ht="16.5">
      <c r="A169" s="1"/>
      <c r="B169" s="1"/>
      <c r="C169" s="1"/>
      <c r="D169" s="1"/>
      <c r="E169" s="1"/>
      <c r="F169" s="1"/>
      <c r="G169" s="14"/>
      <c r="H169" s="14"/>
      <c r="I169" s="14"/>
      <c r="J169" s="14"/>
      <c r="K169" s="14"/>
      <c r="L169" s="14"/>
      <c r="M169" s="14"/>
      <c r="N169" s="14"/>
      <c r="O169" s="14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1:31" ht="16.5">
      <c r="A170" s="1"/>
      <c r="B170" s="1"/>
      <c r="C170" s="1"/>
      <c r="D170" s="1"/>
      <c r="E170" s="1"/>
      <c r="F170" s="1"/>
      <c r="G170" s="14"/>
      <c r="H170" s="14"/>
      <c r="I170" s="14"/>
      <c r="J170" s="14"/>
      <c r="K170" s="14"/>
      <c r="L170" s="14"/>
      <c r="M170" s="14"/>
      <c r="N170" s="14"/>
      <c r="O170" s="14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1:31" ht="16.5">
      <c r="A171" s="1"/>
      <c r="B171" s="1"/>
      <c r="C171" s="1"/>
      <c r="D171" s="1"/>
      <c r="E171" s="1"/>
      <c r="F171" s="1"/>
      <c r="G171" s="14"/>
      <c r="H171" s="14"/>
      <c r="I171" s="14"/>
      <c r="J171" s="14"/>
      <c r="K171" s="14"/>
      <c r="L171" s="14"/>
      <c r="M171" s="14"/>
      <c r="N171" s="14"/>
      <c r="O171" s="14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1:31" ht="16.5">
      <c r="A172" s="1"/>
      <c r="B172" s="1"/>
      <c r="C172" s="1"/>
      <c r="D172" s="1"/>
      <c r="E172" s="1"/>
      <c r="F172" s="1"/>
      <c r="G172" s="14"/>
      <c r="H172" s="14"/>
      <c r="I172" s="14"/>
      <c r="J172" s="14"/>
      <c r="K172" s="14"/>
      <c r="L172" s="14"/>
      <c r="M172" s="14"/>
      <c r="N172" s="14"/>
      <c r="O172" s="14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1:31" ht="16.5">
      <c r="A173" s="1"/>
      <c r="B173" s="1"/>
      <c r="C173" s="1"/>
      <c r="D173" s="1"/>
      <c r="E173" s="1"/>
      <c r="F173" s="1"/>
      <c r="G173" s="14"/>
      <c r="H173" s="14"/>
      <c r="I173" s="14"/>
      <c r="J173" s="14"/>
      <c r="K173" s="14"/>
      <c r="L173" s="14"/>
      <c r="M173" s="14"/>
      <c r="N173" s="14"/>
      <c r="O173" s="14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ht="16.5">
      <c r="A174" s="1"/>
      <c r="B174" s="1"/>
      <c r="C174" s="1"/>
      <c r="D174" s="1"/>
      <c r="E174" s="1"/>
      <c r="F174" s="1"/>
      <c r="G174" s="14"/>
      <c r="H174" s="14"/>
      <c r="I174" s="14"/>
      <c r="J174" s="14"/>
      <c r="K174" s="14"/>
      <c r="L174" s="14"/>
      <c r="M174" s="14"/>
      <c r="N174" s="14"/>
      <c r="O174" s="14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1:31" ht="16.5">
      <c r="A175" s="1"/>
      <c r="B175" s="1"/>
      <c r="C175" s="1"/>
      <c r="D175" s="1"/>
      <c r="E175" s="1"/>
      <c r="F175" s="1"/>
      <c r="G175" s="14"/>
      <c r="H175" s="14"/>
      <c r="I175" s="14"/>
      <c r="J175" s="14"/>
      <c r="K175" s="14"/>
      <c r="L175" s="14"/>
      <c r="M175" s="14"/>
      <c r="N175" s="14"/>
      <c r="O175" s="14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1:31" ht="16.5">
      <c r="A176" s="1"/>
      <c r="B176" s="1"/>
      <c r="C176" s="1"/>
      <c r="D176" s="1"/>
      <c r="E176" s="1"/>
      <c r="F176" s="1"/>
      <c r="G176" s="14"/>
      <c r="H176" s="14"/>
      <c r="I176" s="14"/>
      <c r="J176" s="14"/>
      <c r="K176" s="14"/>
      <c r="L176" s="14"/>
      <c r="M176" s="14"/>
      <c r="N176" s="14"/>
      <c r="O176" s="14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ht="16.5">
      <c r="A177" s="1"/>
      <c r="B177" s="1"/>
      <c r="C177" s="1"/>
      <c r="D177" s="1"/>
      <c r="E177" s="1"/>
      <c r="F177" s="1"/>
      <c r="G177" s="14"/>
      <c r="H177" s="14"/>
      <c r="I177" s="14"/>
      <c r="J177" s="14"/>
      <c r="K177" s="14"/>
      <c r="L177" s="14"/>
      <c r="M177" s="14"/>
      <c r="N177" s="14"/>
      <c r="O177" s="14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ht="16.5">
      <c r="A178" s="1"/>
      <c r="B178" s="1"/>
      <c r="C178" s="1"/>
      <c r="D178" s="1"/>
      <c r="E178" s="1"/>
      <c r="F178" s="1"/>
      <c r="G178" s="14"/>
      <c r="H178" s="14"/>
      <c r="I178" s="14"/>
      <c r="J178" s="14"/>
      <c r="K178" s="14"/>
      <c r="L178" s="14"/>
      <c r="M178" s="14"/>
      <c r="N178" s="14"/>
      <c r="O178" s="14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spans="1:31" ht="16.5">
      <c r="A179" s="1"/>
      <c r="B179" s="1"/>
      <c r="C179" s="1"/>
      <c r="D179" s="1"/>
      <c r="E179" s="1"/>
      <c r="F179" s="1"/>
      <c r="G179" s="14"/>
      <c r="H179" s="14"/>
      <c r="I179" s="14"/>
      <c r="J179" s="14"/>
      <c r="K179" s="14"/>
      <c r="L179" s="14"/>
      <c r="M179" s="14"/>
      <c r="N179" s="14"/>
      <c r="O179" s="14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1:31" ht="16.5">
      <c r="A180" s="1"/>
      <c r="B180" s="1"/>
      <c r="C180" s="1"/>
      <c r="D180" s="1"/>
      <c r="E180" s="1"/>
      <c r="F180" s="1"/>
      <c r="G180" s="14"/>
      <c r="H180" s="14"/>
      <c r="I180" s="14"/>
      <c r="J180" s="14"/>
      <c r="K180" s="14"/>
      <c r="L180" s="14"/>
      <c r="M180" s="14"/>
      <c r="N180" s="14"/>
      <c r="O180" s="14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1:31" ht="16.5">
      <c r="A181" s="1"/>
      <c r="B181" s="1"/>
      <c r="C181" s="1"/>
      <c r="D181" s="1"/>
      <c r="E181" s="1"/>
      <c r="F181" s="1"/>
      <c r="G181" s="14"/>
      <c r="H181" s="14"/>
      <c r="I181" s="14"/>
      <c r="J181" s="14"/>
      <c r="K181" s="14"/>
      <c r="L181" s="14"/>
      <c r="M181" s="14"/>
      <c r="N181" s="14"/>
      <c r="O181" s="14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1:31" ht="16.5">
      <c r="A182" s="1"/>
      <c r="B182" s="1"/>
      <c r="C182" s="1"/>
      <c r="D182" s="1"/>
      <c r="E182" s="1"/>
      <c r="F182" s="1"/>
      <c r="G182" s="14"/>
      <c r="H182" s="14"/>
      <c r="I182" s="14"/>
      <c r="J182" s="14"/>
      <c r="K182" s="14"/>
      <c r="L182" s="14"/>
      <c r="M182" s="14"/>
      <c r="N182" s="14"/>
      <c r="O182" s="14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1:31" ht="16.5">
      <c r="A183" s="1"/>
      <c r="B183" s="1"/>
      <c r="C183" s="1"/>
      <c r="D183" s="1"/>
      <c r="E183" s="1"/>
      <c r="F183" s="1"/>
      <c r="G183" s="14"/>
      <c r="H183" s="14"/>
      <c r="I183" s="14"/>
      <c r="J183" s="14"/>
      <c r="K183" s="14"/>
      <c r="L183" s="14"/>
      <c r="M183" s="14"/>
      <c r="N183" s="14"/>
      <c r="O183" s="14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spans="1:31" ht="16.5">
      <c r="A184" s="1"/>
      <c r="B184" s="1"/>
      <c r="C184" s="1"/>
      <c r="D184" s="1"/>
      <c r="E184" s="1"/>
      <c r="F184" s="1"/>
      <c r="G184" s="14"/>
      <c r="H184" s="14"/>
      <c r="I184" s="14"/>
      <c r="J184" s="14"/>
      <c r="K184" s="14"/>
      <c r="L184" s="14"/>
      <c r="M184" s="14"/>
      <c r="N184" s="14"/>
      <c r="O184" s="14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ht="16.5">
      <c r="A185" s="1"/>
      <c r="B185" s="1"/>
      <c r="C185" s="1"/>
      <c r="D185" s="1"/>
      <c r="E185" s="1"/>
      <c r="F185" s="1"/>
      <c r="G185" s="14"/>
      <c r="H185" s="14"/>
      <c r="I185" s="14"/>
      <c r="J185" s="14"/>
      <c r="K185" s="14"/>
      <c r="L185" s="14"/>
      <c r="M185" s="14"/>
      <c r="N185" s="14"/>
      <c r="O185" s="14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ht="16.5">
      <c r="A186" s="1"/>
      <c r="B186" s="1"/>
      <c r="C186" s="1"/>
      <c r="D186" s="1"/>
      <c r="E186" s="1"/>
      <c r="F186" s="1"/>
      <c r="G186" s="14"/>
      <c r="H186" s="14"/>
      <c r="I186" s="14"/>
      <c r="J186" s="14"/>
      <c r="K186" s="14"/>
      <c r="L186" s="14"/>
      <c r="M186" s="14"/>
      <c r="N186" s="14"/>
      <c r="O186" s="14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ht="16.5">
      <c r="A187" s="1"/>
      <c r="B187" s="1"/>
      <c r="C187" s="1"/>
      <c r="D187" s="1"/>
      <c r="E187" s="1"/>
      <c r="F187" s="1"/>
      <c r="G187" s="14"/>
      <c r="H187" s="14"/>
      <c r="I187" s="14"/>
      <c r="J187" s="14"/>
      <c r="K187" s="14"/>
      <c r="L187" s="14"/>
      <c r="M187" s="14"/>
      <c r="N187" s="14"/>
      <c r="O187" s="14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ht="16.5">
      <c r="A188" s="1"/>
      <c r="B188" s="1"/>
      <c r="C188" s="1"/>
      <c r="D188" s="1"/>
      <c r="E188" s="1"/>
      <c r="F188" s="1"/>
      <c r="G188" s="14"/>
      <c r="H188" s="14"/>
      <c r="I188" s="14"/>
      <c r="J188" s="14"/>
      <c r="K188" s="14"/>
      <c r="L188" s="14"/>
      <c r="M188" s="14"/>
      <c r="N188" s="14"/>
      <c r="O188" s="14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ht="16.5">
      <c r="A189" s="1"/>
      <c r="B189" s="1"/>
      <c r="C189" s="1"/>
      <c r="D189" s="1"/>
      <c r="E189" s="1"/>
      <c r="F189" s="1"/>
      <c r="G189" s="14"/>
      <c r="H189" s="14"/>
      <c r="I189" s="14"/>
      <c r="J189" s="14"/>
      <c r="K189" s="14"/>
      <c r="L189" s="14"/>
      <c r="M189" s="14"/>
      <c r="N189" s="14"/>
      <c r="O189" s="14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ht="16.5">
      <c r="A190" s="1"/>
      <c r="B190" s="1"/>
      <c r="C190" s="1"/>
      <c r="D190" s="1"/>
      <c r="E190" s="1"/>
      <c r="F190" s="1"/>
      <c r="G190" s="14"/>
      <c r="H190" s="14"/>
      <c r="I190" s="14"/>
      <c r="J190" s="14"/>
      <c r="K190" s="14"/>
      <c r="L190" s="14"/>
      <c r="M190" s="14"/>
      <c r="N190" s="14"/>
      <c r="O190" s="14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ht="16.5">
      <c r="A191" s="1"/>
      <c r="B191" s="1"/>
      <c r="C191" s="1"/>
      <c r="D191" s="1"/>
      <c r="E191" s="1"/>
      <c r="F191" s="1"/>
      <c r="G191" s="14"/>
      <c r="H191" s="14"/>
      <c r="I191" s="14"/>
      <c r="J191" s="14"/>
      <c r="K191" s="14"/>
      <c r="L191" s="14"/>
      <c r="M191" s="14"/>
      <c r="N191" s="14"/>
      <c r="O191" s="14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ht="16.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ht="16.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ht="16.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1:31" ht="16.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1:31" ht="16.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1:31" ht="16.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1:31" ht="16.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spans="1:31" ht="16.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1:31" ht="16.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ht="16.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1:31" ht="16.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1:31" ht="16.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1:31" ht="16.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1:31" ht="16.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1:31" ht="16.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31" ht="16.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31" ht="16.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1:31" ht="16.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ht="16.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1:31" ht="16.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ht="16.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1:31" ht="16.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1:31" ht="16.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1:31" ht="16.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1" ht="16.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1" ht="16.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1" ht="16.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ht="16.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ht="16.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ht="16.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ht="16.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ht="16.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ht="16.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ht="16.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ht="16.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ht="16.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16.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1" ht="16.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1" ht="16.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1" ht="16.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1" ht="16.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1" ht="16.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1" ht="16.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1:31" ht="16.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1" ht="16.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ht="16.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1:31" ht="16.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1" ht="16.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1" ht="16.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1" ht="16.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1" ht="16.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1" ht="16.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1:31" ht="16.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1" ht="16.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16.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1" ht="16.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1" ht="16.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1" ht="16.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1:31" ht="16.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1" ht="16.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1" ht="16.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ht="16.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ht="16.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ht="16.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ht="16.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16.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ht="16.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ht="16.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ht="16.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ht="16.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ht="16.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ht="16.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6.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ht="16.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1:31" ht="16.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16.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16.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16.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16.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16.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6.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6.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16.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16.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16.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16.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ht="16.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ht="16.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ht="16.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16.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6.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ht="16.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16.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ht="16.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ht="16.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16.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ht="16.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16.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ht="16.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6.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ht="16.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16.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16.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ht="16.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ht="16.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ht="16.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16.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16.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6.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ht="16.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16.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16.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16.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ht="16.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ht="16.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ht="16.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ht="16.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6.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ht="16.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ht="16.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ht="16.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ht="16.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16.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16.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ht="16.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ht="16.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6.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ht="16.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ht="16.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ht="16.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ht="16.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ht="16.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ht="16.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ht="16.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16.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6.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6.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16.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6.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ht="16.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16.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16.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16.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ht="16.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6.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ht="16.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ht="16.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ht="16.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ht="16.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ht="16.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ht="16.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ht="16.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1:31" ht="16.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6.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ht="16.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16.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ht="16.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ht="16.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ht="16.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ht="16.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ht="16.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ht="16.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6.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ht="16.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ht="16.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16.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16.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16.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16.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16.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16.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6.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16.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16.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16.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16.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16.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16.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16.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16.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6.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16.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ht="16.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16.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ht="16.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ht="16.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ht="16.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ht="16.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ht="16.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6.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ht="16.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ht="16.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16.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16.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ht="16.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ht="16.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ht="16.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ht="16.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6.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ht="16.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ht="16.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ht="16.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1:31" ht="16.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16.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16.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16.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16.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6.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16.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16.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16.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16.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16.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ht="16.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16.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1:31" ht="16.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6.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1:31" ht="16.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1:31" ht="16.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1:31" ht="16.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1:31" ht="16.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1:31" ht="16.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1:31" ht="16.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1:31" ht="16.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1:31" ht="16.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6.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1:31" ht="16.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1:31" ht="16.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1:31" ht="16.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1:31" ht="16.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1:31" ht="16.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1:31" ht="16.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1:31" ht="16.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1:31" ht="16.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ht="16.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1:31" ht="16.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1:31" ht="16.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1:31" ht="16.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1:31" ht="16.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1:31" ht="16.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1:31" ht="16.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1:31" ht="16.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1:31" ht="16.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16.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1:31" ht="16.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1:31" ht="16.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1:31" ht="16.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1:31" ht="16.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1:31" ht="16.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1:31" ht="16.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1:31" ht="16.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1:31" ht="16.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ht="16.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1:31" ht="16.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16.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1:31" ht="16.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1:31" ht="16.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1:31" ht="16.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1:31" ht="16.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1:31" ht="16.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1:31" ht="16.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16.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1:31" ht="16.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ht="16.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1:31" ht="16.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1:31" ht="16.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1:31" ht="16.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1:31" ht="16.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1:31" ht="16.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1:31" ht="16.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ht="16.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1:31" ht="16.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16.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ht="16.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1:31" ht="16.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1:31" ht="16.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1:31" ht="16.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1:31" ht="16.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1:31" ht="16.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ht="16.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1:31" ht="16.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1:31" ht="16.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1:31" ht="16.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1:31" ht="16.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1:31" ht="16.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1:31" ht="16.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1:31" ht="16.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1:31" ht="16.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16.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1:31" ht="16.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16.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1:31" ht="16.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1:31" ht="16.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1:31" ht="16.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1:31" ht="16.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1:31" ht="16.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1:31" ht="16.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16.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1:31" ht="16.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16.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1:31" ht="16.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1:31" ht="16.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1:31" ht="16.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1:31" ht="16.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1:31" ht="16.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1:31" ht="16.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16.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1:31" ht="16.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16.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1:31" ht="16.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1:31" ht="16.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1:31" ht="16.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1:31" ht="16.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1:31" ht="16.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ht="16.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ht="16.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1:31" ht="16.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16.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1:31" ht="16.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1:31" ht="16.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1:31" ht="16.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1:31" ht="16.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1:31" ht="16.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1:31" ht="16.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ht="16.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1:31" ht="16.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16.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1:31" ht="16.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1:31" ht="16.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1:31" ht="16.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1:31" ht="16.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1:31" ht="16.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1:31" ht="16.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ht="16.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1:31" ht="16.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16.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1:31" ht="16.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1:31" ht="16.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1:31" ht="16.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1:31" ht="16.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1:31" ht="16.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1:31" ht="16.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ht="16.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1:31" ht="16.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1:31" ht="16.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1:31" ht="16.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1:31" ht="16.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1:31" ht="16.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1:31" ht="16.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1:31" ht="16.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1:31" ht="16.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1:31" ht="16.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1:31" ht="16.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16.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1:31" ht="16.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1:31" ht="16.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1:31" ht="16.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1:31" ht="16.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1:31" ht="16.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1:31" ht="16.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ht="16.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1:31" ht="16.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ht="16.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1:31" ht="16.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1:31" ht="16.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1:31" ht="16.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1:31" ht="16.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1:31" ht="16.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1:31" ht="16.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16.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1:31" ht="16.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16.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1:31" ht="16.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1:31" ht="16.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1:31" ht="16.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1:31" ht="16.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1:31" ht="16.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1:31" ht="16.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16.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1:31" ht="16.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16.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1:31" ht="16.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1:31" ht="16.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1:31" ht="16.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1:31" ht="16.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1:31" ht="16.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1:31" ht="16.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1:31" ht="16.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1:31" ht="16.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1:31" ht="16.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spans="1:31" ht="16.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spans="1:31" ht="16.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spans="1:31" ht="16.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spans="1:31" ht="16.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spans="1:31" ht="16.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spans="1:31" ht="16.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1:31" ht="16.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spans="1:31" ht="16.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1:31" ht="16.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spans="1:31" ht="16.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spans="1:31" ht="16.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spans="1:31" ht="16.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spans="1:31" ht="16.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spans="1:31" ht="16.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spans="1:31" ht="16.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1:31" ht="16.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spans="1:31" ht="16.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1:31" ht="16.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spans="1:31" ht="16.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spans="1:31" ht="16.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spans="1:31" ht="16.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spans="1:31" ht="16.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spans="1:31" ht="16.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spans="1:31" ht="16.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1:31" ht="16.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spans="1:31" ht="16.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1:31" ht="16.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spans="1:31" ht="16.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spans="1:31" ht="16.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spans="1:31" ht="16.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spans="1:31" ht="16.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spans="1:31" ht="16.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spans="1:31" ht="16.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1:31" ht="16.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spans="1:31" ht="16.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1:31" ht="16.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spans="1:31" ht="16.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spans="1:31" ht="16.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spans="1:31" ht="16.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spans="1:31" ht="16.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spans="1:31" ht="16.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spans="1:31" ht="16.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1:31" ht="16.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spans="1:31" ht="16.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1:31" ht="16.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spans="1:31" ht="16.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spans="1:31" ht="16.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spans="1:31" ht="16.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spans="1:31" ht="16.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spans="1:31" ht="16.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spans="1:31" ht="16.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1:31" ht="16.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spans="1:31" ht="16.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1:31" ht="16.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spans="1:31" ht="16.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spans="1:31" ht="16.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spans="1:31" ht="16.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spans="1:31" ht="16.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spans="1:31" ht="16.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spans="1:31" ht="16.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1:31" ht="16.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spans="1:31" ht="16.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1:31" ht="16.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spans="1:31" ht="16.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spans="1:31" ht="16.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spans="1:31" ht="16.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spans="1:31" ht="16.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spans="1:31" ht="16.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spans="1:31" ht="16.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1:31" ht="16.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spans="1:31" ht="16.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1:31" ht="16.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spans="1:31" ht="16.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spans="1:31" ht="16.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1:31" ht="16.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1:31" ht="16.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spans="1:31" ht="16.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spans="1:31" ht="16.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1:31" ht="16.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spans="1:31" ht="16.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1:31" ht="16.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spans="1:31" ht="16.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spans="1:31" ht="16.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spans="1:31" ht="16.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spans="1:31" ht="16.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spans="1:31" ht="16.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spans="1:31" ht="16.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spans="1:31" ht="16.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spans="1:31" ht="16.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spans="1:31" ht="16.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spans="1:31" ht="16.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spans="1:31" ht="16.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spans="1:31" ht="16.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spans="1:31" ht="16.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spans="1:31" ht="16.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spans="1:31" ht="16.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spans="1:31" ht="16.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spans="1:31" ht="16.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spans="1:31" ht="16.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spans="1:31" ht="16.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spans="1:31" ht="16.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spans="1:31" ht="16.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spans="1:31" ht="16.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spans="1:31" ht="16.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spans="1:31" ht="16.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spans="1:31" ht="16.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spans="1:31" ht="16.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spans="1:31" ht="16.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spans="1:31" ht="16.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spans="1:31" ht="16.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spans="1:31" ht="16.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spans="1:31" ht="16.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spans="1:31" ht="16.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spans="1:31" ht="16.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spans="1:31" ht="16.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spans="1:31" ht="16.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spans="1:31" ht="16.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spans="1:31" ht="16.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spans="1:31" ht="16.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spans="1:31" ht="16.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spans="1:31" ht="16.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spans="1:31" ht="16.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spans="1:31" ht="16.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spans="1:31" ht="16.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spans="1:31" ht="16.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spans="1:31" ht="16.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spans="1:31" ht="16.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spans="1:31" ht="16.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spans="1:31" ht="16.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spans="1:31" ht="16.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spans="1:31" ht="16.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spans="1:31" ht="16.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spans="1:31" ht="16.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spans="1:31" ht="16.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spans="1:31" ht="16.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spans="1:31" ht="16.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spans="1:31" ht="16.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spans="1:31" ht="16.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spans="1:31" ht="16.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spans="1:31" ht="16.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spans="1:31" ht="16.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spans="1:31" ht="16.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spans="1:31" ht="16.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spans="1:31" ht="16.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spans="1:31" ht="16.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spans="1:31" ht="16.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spans="1:31" ht="16.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spans="1:31" ht="16.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spans="1:31" ht="16.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spans="1:31" ht="16.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spans="1:31" ht="16.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spans="1:31" ht="16.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spans="1:31" ht="16.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spans="1:31" ht="16.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spans="1:31" ht="16.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spans="1:31" ht="16.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spans="1:31" ht="16.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spans="1:31" ht="16.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spans="1:31" ht="16.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spans="1:31" ht="16.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spans="1:31" ht="16.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spans="1:31" ht="16.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spans="1:31" ht="16.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spans="1:31" ht="16.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spans="1:31" ht="16.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spans="1:31" ht="16.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spans="1:31" ht="16.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spans="1:31" ht="16.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spans="1:31" ht="16.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spans="1:31" ht="16.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spans="1:31" ht="16.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spans="1:31" ht="16.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spans="1:31" ht="16.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spans="1:31" ht="16.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spans="1:31" ht="16.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spans="1:31" ht="16.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spans="1:31" ht="16.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spans="1:31" ht="16.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spans="1:31" ht="16.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spans="1:31" ht="16.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spans="1:31" ht="16.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spans="1:31" ht="16.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spans="1:31" ht="16.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spans="1:31" ht="16.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spans="1:31" ht="16.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spans="1:31" ht="16.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spans="1:31" ht="16.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spans="1:31" ht="16.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spans="1:31" ht="16.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spans="1:31" ht="16.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spans="1:31" ht="16.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spans="1:31" ht="16.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spans="1:31" ht="16.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spans="1:31" ht="16.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spans="1:31" ht="16.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spans="1:31" ht="16.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spans="1:31" ht="16.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spans="1:31" ht="16.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spans="1:31" ht="16.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spans="1:31" ht="16.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spans="1:31" ht="16.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spans="1:31" ht="16.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spans="1:31" ht="16.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spans="1:31" ht="16.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spans="1:31" ht="16.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spans="1:31" ht="16.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spans="1:31" ht="16.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spans="1:31" ht="16.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spans="1:31" ht="16.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spans="1:31" ht="16.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spans="1:31" ht="16.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spans="1:31" ht="16.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spans="1:31" ht="16.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spans="1:31" ht="16.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spans="1:31" ht="16.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spans="1:31" ht="16.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spans="1:31" ht="16.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spans="1:31" ht="16.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spans="1:31" ht="16.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spans="1:31" ht="16.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spans="1:31" ht="16.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spans="1:31" ht="16.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spans="1:31" ht="16.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spans="1:31" ht="16.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spans="1:31" ht="16.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spans="1:31" ht="16.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spans="1:31" ht="16.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spans="1:31" ht="16.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spans="1:31" ht="16.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spans="1:31" ht="16.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spans="1:31" ht="16.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spans="1:31" ht="16.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spans="1:31" ht="16.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spans="1:31" ht="16.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spans="1:31" ht="16.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spans="1:31" ht="16.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spans="1:31" ht="16.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spans="1:31" ht="16.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spans="1:31" ht="16.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spans="1:31" ht="16.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spans="1:31" ht="16.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spans="1:31" ht="16.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spans="1:31" ht="16.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spans="1:31" ht="16.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spans="1:31" ht="16.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spans="1:31" ht="16.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spans="1:31" ht="16.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spans="1:31" ht="16.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spans="1:31" ht="16.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spans="1:31" ht="16.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spans="1:31" ht="16.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spans="1:31" ht="16.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spans="1:31" ht="16.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spans="1:31" ht="16.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spans="1:31" ht="16.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spans="1:31" ht="16.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spans="1:31" ht="16.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spans="1:31" ht="16.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spans="1:31" ht="16.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spans="1:31" ht="16.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spans="1:31" ht="16.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spans="1:31" ht="16.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spans="1:31" ht="16.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spans="1:31" ht="16.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spans="1:31" ht="16.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spans="1:31" ht="16.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spans="1:31" ht="16.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spans="1:31" ht="16.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spans="1:31" ht="16.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spans="1:31" ht="16.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spans="1:31" ht="16.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spans="1:31" ht="16.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spans="1:31" ht="16.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spans="1:31" ht="16.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spans="1:31" ht="16.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spans="1:31" ht="16.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spans="1:31" ht="16.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spans="1:31" ht="16.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spans="1:31" ht="16.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spans="1:31" ht="16.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spans="1:31" ht="16.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spans="1:31" ht="16.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spans="1:31" ht="16.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spans="1:31" ht="16.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spans="1:31" ht="16.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spans="1:31" ht="16.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spans="1:31" ht="16.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spans="1:31" ht="16.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spans="1:31" ht="16.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spans="1:31" ht="16.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spans="1:31" ht="16.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spans="1:31" ht="16.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spans="1:31" ht="16.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spans="1:31" ht="16.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spans="1:31" ht="16.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spans="1:31" ht="16.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spans="1:31" ht="16.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spans="1:31" ht="16.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spans="1:31" ht="16.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spans="1:31" ht="16.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spans="1:31" ht="16.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spans="1:31" ht="16.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spans="1:31" ht="16.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spans="1:31" ht="16.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spans="1:31" ht="16.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spans="1:31" ht="16.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spans="1:31" ht="16.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spans="1:31" ht="16.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spans="1:31" ht="16.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spans="1:31" ht="16.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spans="1:31" ht="16.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spans="1:31" ht="16.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spans="1:31" ht="16.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spans="1:31" ht="16.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spans="1:31" ht="16.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spans="1:31" ht="16.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spans="1:31" ht="16.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spans="1:31" ht="16.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spans="1:31" ht="16.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spans="1:31" ht="16.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spans="1:31" ht="16.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spans="1:31" ht="16.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spans="1:31" ht="16.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spans="1:31" ht="16.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spans="1:31" ht="16.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spans="1:31" ht="16.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spans="1:31" ht="16.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spans="1:31" ht="16.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spans="1:31" ht="16.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spans="1:31" ht="16.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spans="1:31" ht="16.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spans="1:31" ht="16.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spans="1:31" ht="16.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spans="1:31" ht="16.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spans="1:31" ht="16.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spans="1:31" ht="16.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spans="1:31" ht="16.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spans="1:31" ht="16.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spans="1:31" ht="16.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spans="1:31" ht="16.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spans="1:31" ht="16.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spans="1:31" ht="16.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spans="1:31" ht="16.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spans="1:31" ht="16.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spans="1:31" ht="16.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spans="1:31" ht="16.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spans="1:31" ht="16.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spans="1:31" ht="16.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spans="1:31" ht="16.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spans="1:31" ht="16.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spans="1:31" ht="16.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spans="1:31" ht="16.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spans="1:31" ht="16.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spans="1:31" ht="16.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spans="1:31" ht="16.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spans="1:31" ht="16.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spans="1:31" ht="16.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spans="1:31" ht="16.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spans="1:31" ht="16.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spans="1:31" ht="16.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spans="1:31" ht="16.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spans="1:31" ht="16.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spans="1:31" ht="16.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spans="1:31" ht="16.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spans="1:31" ht="16.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spans="1:31" ht="16.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spans="1:31" ht="16.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spans="1:31" ht="16.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spans="1:31" ht="16.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spans="1:31" ht="16.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spans="1:31" ht="16.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spans="1:31" ht="16.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spans="1:31" ht="16.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spans="1:31" ht="16.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spans="1:31" ht="16.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spans="1:31" ht="16.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spans="1:31" ht="16.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spans="1:31" ht="16.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spans="1:31" ht="16.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spans="1:31" ht="16.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spans="1:31" ht="16.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spans="1:31" ht="16.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spans="1:31" ht="16.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spans="1:31" ht="16.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spans="1:31" ht="16.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spans="1:31" ht="16.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spans="1:31" ht="16.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spans="1:31" ht="16.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spans="1:31" ht="16.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spans="1:31" ht="16.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spans="1:31" ht="16.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spans="1:31" ht="16.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spans="1:31" ht="16.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spans="1:31" ht="16.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spans="1:31" ht="16.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spans="1:31" ht="16.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spans="1:31" ht="16.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spans="1:31" ht="16.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spans="1:31" ht="16.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spans="1:31" ht="16.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  <row r="982" spans="1:31" ht="16.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</row>
    <row r="983" spans="1:31" ht="16.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</row>
    <row r="984" spans="1:31" ht="16.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</row>
    <row r="985" spans="1:31" ht="16.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</row>
    <row r="986" spans="1:31" ht="16.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</row>
    <row r="987" spans="1:31" ht="16.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</row>
    <row r="988" spans="1:31" ht="16.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</row>
    <row r="989" spans="1:31" ht="16.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</row>
    <row r="990" spans="1:31" ht="16.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</row>
    <row r="991" spans="1:31" ht="16.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</row>
    <row r="992" spans="1:31" ht="16.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</row>
    <row r="993" spans="1:31" ht="16.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</row>
    <row r="994" spans="1:31" ht="16.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</row>
    <row r="995" spans="1:31" ht="16.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</row>
    <row r="996" spans="1:31" ht="16.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</row>
    <row r="997" spans="1:31" ht="16.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</row>
    <row r="998" spans="1:31" ht="16.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</row>
    <row r="999" spans="1:31" ht="16.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</row>
    <row r="1000" spans="1:31" ht="16.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</row>
    <row r="1001" spans="1:31" ht="16.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</row>
    <row r="1002" spans="1:31" ht="16.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</row>
    <row r="1003" spans="1:31" ht="16.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</row>
    <row r="1004" spans="1:31" ht="16.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</row>
    <row r="1005" spans="1:31" ht="16.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</row>
    <row r="1006" spans="1:31" ht="16.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</row>
    <row r="1007" spans="1:31" ht="16.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</row>
    <row r="1008" spans="1:31" ht="16.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</row>
    <row r="1009" spans="1:31" ht="16.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</row>
    <row r="1010" spans="1:31" ht="16.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</row>
    <row r="1011" spans="1:31" ht="16.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</row>
    <row r="1012" spans="1:31" ht="16.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</row>
    <row r="1013" spans="1:31" ht="16.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</row>
    <row r="1014" spans="1:31" ht="16.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</row>
    <row r="1015" spans="1:31" ht="16.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</row>
    <row r="1016" spans="1:31" ht="16.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</row>
    <row r="1017" spans="1:31" ht="16.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</row>
    <row r="1018" spans="1:31" ht="16.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</row>
    <row r="1019" spans="1:31" ht="16.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</row>
    <row r="1020" spans="1:31" ht="16.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</row>
    <row r="1021" spans="1:31" ht="16.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</row>
    <row r="1022" spans="1:31" ht="16.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</row>
    <row r="1023" spans="1:31" ht="16.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</row>
    <row r="1024" spans="1:31" ht="16.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</row>
    <row r="1025" spans="1:31" ht="16.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</row>
    <row r="1026" spans="1:31" ht="16.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</row>
    <row r="1027" spans="1:31" ht="16.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</row>
    <row r="1028" spans="1:31" ht="16.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</row>
    <row r="1029" spans="1:31" ht="16.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</row>
    <row r="1030" spans="1:31" ht="16.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</row>
    <row r="1031" spans="1:31" ht="16.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</row>
    <row r="1032" spans="1:31" ht="16.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</row>
    <row r="1033" spans="1:31" ht="16.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</row>
    <row r="1034" spans="1:31" ht="16.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</row>
    <row r="1035" spans="1:31" ht="16.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</row>
    <row r="1036" spans="1:31" ht="16.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</row>
    <row r="1037" spans="1:31" ht="16.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</row>
    <row r="1038" spans="1:31" ht="16.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</row>
    <row r="1039" spans="1:31" ht="16.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</row>
    <row r="1040" spans="1:31" ht="16.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</row>
    <row r="1041" spans="1:31" ht="16.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</row>
    <row r="1042" spans="1:31" ht="16.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</row>
    <row r="1043" spans="1:31" ht="16.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</row>
    <row r="1044" spans="1:31" ht="16.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</row>
    <row r="1045" spans="1:31" ht="16.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</row>
    <row r="1046" spans="1:31" ht="16.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</row>
    <row r="1047" spans="1:31" ht="16.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</row>
    <row r="1048" spans="1:31" ht="16.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</row>
    <row r="1049" spans="1:31" ht="16.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</row>
    <row r="1050" spans="1:31" ht="16.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</row>
    <row r="1051" spans="1:31" ht="16.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</row>
    <row r="1052" spans="1:31" ht="16.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</row>
    <row r="1053" spans="1:31" ht="16.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</row>
    <row r="1054" spans="1:31" ht="16.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</row>
    <row r="1055" spans="1:31" ht="16.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</row>
    <row r="1056" spans="1:31" ht="16.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</row>
    <row r="1057" spans="1:31" ht="16.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</row>
    <row r="1058" spans="1:31" ht="16.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</row>
    <row r="1059" spans="1:31" ht="16.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</row>
    <row r="1060" spans="1:31" ht="16.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</row>
    <row r="1061" spans="1:31" ht="16.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</row>
    <row r="1062" spans="1:31" ht="16.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</row>
    <row r="1063" spans="1:31" ht="16.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</row>
    <row r="1064" spans="1:31" ht="16.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</row>
    <row r="1065" spans="1:31" ht="16.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</row>
    <row r="1066" spans="1:31" ht="16.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</row>
    <row r="1067" spans="1:31" ht="16.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</row>
    <row r="1068" spans="1:31" ht="16.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</row>
    <row r="1069" spans="1:31" ht="16.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</row>
    <row r="1070" spans="1:31" ht="16.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</row>
    <row r="1071" spans="1:31" ht="16.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</row>
    <row r="1072" spans="1:31" ht="16.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</row>
    <row r="1073" spans="1:31" ht="16.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</row>
    <row r="1074" spans="1:31" ht="16.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</row>
    <row r="1075" spans="1:31" ht="16.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</row>
    <row r="1076" spans="1:31" ht="16.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</row>
    <row r="1077" spans="1:31" ht="16.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</row>
    <row r="1078" spans="1:31" ht="16.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</row>
    <row r="1079" spans="1:31" ht="16.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</row>
    <row r="1080" spans="1:31" ht="16.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</row>
    <row r="1081" spans="1:31" ht="16.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</row>
    <row r="1082" spans="1:31" ht="16.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</row>
    <row r="1083" spans="1:31" ht="16.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</row>
    <row r="1084" spans="1:31" ht="16.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</row>
    <row r="1085" spans="1:31" ht="16.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</row>
    <row r="1086" spans="1:31" ht="16.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</row>
    <row r="1087" spans="1:31" ht="16.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</row>
    <row r="1088" spans="1:31" ht="16.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</row>
    <row r="1089" spans="1:31" ht="16.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</row>
    <row r="1090" spans="1:31" ht="16.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</row>
    <row r="1091" spans="1:31" ht="16.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</row>
    <row r="1092" spans="1:31" ht="16.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</row>
    <row r="1093" spans="1:31" ht="16.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</row>
    <row r="1094" spans="1:31" ht="16.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</row>
    <row r="1095" spans="1:31" ht="16.5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</row>
    <row r="1096" spans="1:31" ht="16.5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</row>
    <row r="1097" spans="1:31" ht="16.5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</row>
    <row r="1098" spans="1:31" ht="16.5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</row>
    <row r="1099" spans="1:31" ht="16.5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</row>
    <row r="1100" spans="1:31" ht="16.5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</row>
    <row r="1101" spans="1:31" ht="16.5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</row>
    <row r="1102" spans="1:31" ht="16.5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</row>
    <row r="1103" spans="1:31" ht="16.5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</row>
    <row r="1104" spans="1:31" ht="16.5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</row>
    <row r="1105" spans="1:31" ht="16.5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</row>
    <row r="1106" spans="1:31" ht="16.5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</row>
    <row r="1107" spans="1:31" ht="16.5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</row>
    <row r="1108" spans="1:31" ht="16.5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</row>
    <row r="1109" spans="1:31" ht="16.5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</row>
    <row r="1110" spans="1:31" ht="16.5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</row>
    <row r="1111" spans="1:31" ht="16.5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</row>
    <row r="1112" spans="1:31" ht="16.5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</row>
    <row r="1113" spans="1:31" ht="16.5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</row>
    <row r="1114" spans="1:31" ht="16.5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</row>
    <row r="1115" spans="1:31" ht="16.5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</row>
    <row r="1116" spans="1:31" ht="16.5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</row>
    <row r="1117" spans="1:31" ht="16.5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</row>
    <row r="1118" spans="1:31" ht="16.5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</row>
    <row r="1119" spans="1:31" ht="16.5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</row>
    <row r="1120" spans="1:31" ht="16.5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</row>
    <row r="1121" spans="1:31" ht="16.5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</row>
    <row r="1122" spans="1:31" ht="16.5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</row>
    <row r="1123" spans="1:31" ht="16.5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</row>
    <row r="1124" spans="1:31" ht="16.5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</row>
    <row r="1125" spans="1:31" ht="16.5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</row>
    <row r="1126" spans="1:31" ht="16.5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</row>
    <row r="1127" spans="1:31" ht="16.5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</row>
    <row r="1128" spans="1:31" ht="16.5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</row>
    <row r="1129" spans="1:31" ht="16.5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</row>
    <row r="1130" spans="1:31" ht="16.5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</row>
    <row r="1131" spans="1:31" ht="16.5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</row>
    <row r="1132" spans="1:31" ht="16.5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</row>
    <row r="1133" spans="1:31" ht="16.5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</row>
    <row r="1134" spans="1:31" ht="16.5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</row>
    <row r="1135" spans="1:31" ht="16.5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</row>
    <row r="1136" spans="1:31" ht="16.5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</row>
    <row r="1137" spans="1:31" ht="16.5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</row>
    <row r="1138" spans="1:31" ht="16.5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</row>
    <row r="1139" spans="1:31" ht="16.5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</row>
    <row r="1140" spans="1:31" ht="16.5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</row>
    <row r="1141" spans="1:31" ht="16.5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</row>
    <row r="1142" spans="1:31" ht="16.5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</row>
    <row r="1143" spans="1:31" ht="16.5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</row>
    <row r="1144" spans="1:31" ht="16.5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</row>
    <row r="1145" spans="1:31" ht="16.5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</row>
    <row r="1146" spans="1:31" ht="16.5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</row>
    <row r="1147" spans="1:31" ht="16.5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</row>
    <row r="1148" spans="1:31" ht="16.5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</row>
    <row r="1149" spans="1:31" ht="16.5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</row>
    <row r="1150" spans="1:31" ht="16.5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</row>
    <row r="1151" spans="1:31" ht="16.5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</row>
    <row r="1152" spans="1:31" ht="16.5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</row>
    <row r="1153" spans="1:31" ht="16.5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</row>
    <row r="1154" spans="1:31" ht="16.5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</row>
    <row r="1155" spans="1:31" ht="16.5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</row>
    <row r="1156" spans="1:31" ht="16.5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</row>
    <row r="1157" spans="1:31" ht="16.5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</row>
    <row r="1158" spans="1:31" ht="16.5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</row>
    <row r="1159" spans="1:31" ht="16.5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</row>
    <row r="1160" spans="1:31" ht="16.5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</row>
    <row r="1161" spans="1:31" ht="16.5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</row>
    <row r="1162" spans="1:31" ht="16.5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</row>
    <row r="1163" spans="1:31" ht="16.5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</row>
    <row r="1164" spans="1:31" ht="16.5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</row>
    <row r="1165" spans="1:31" ht="16.5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</row>
    <row r="1166" spans="1:31" ht="16.5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</row>
    <row r="1167" spans="1:31" ht="16.5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</row>
    <row r="1168" spans="1:31" ht="16.5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</row>
    <row r="1169" spans="1:31" ht="16.5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  <c r="AA1169" s="1"/>
      <c r="AB1169" s="1"/>
      <c r="AC1169" s="1"/>
      <c r="AD1169" s="1"/>
      <c r="AE1169" s="1"/>
    </row>
    <row r="1170" spans="1:31" ht="16.5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</row>
    <row r="1171" spans="1:31" ht="16.5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</row>
    <row r="1172" spans="1:31" ht="16.5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  <c r="AA1172" s="1"/>
      <c r="AB1172" s="1"/>
      <c r="AC1172" s="1"/>
      <c r="AD1172" s="1"/>
      <c r="AE1172" s="1"/>
    </row>
    <row r="1173" spans="1:31" ht="16.5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</row>
    <row r="1174" spans="1:31" ht="16.5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</row>
    <row r="1175" spans="1:31" ht="16.5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</row>
    <row r="1176" spans="1:31" ht="16.5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</row>
    <row r="1177" spans="1:31" ht="16.5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</row>
    <row r="1178" spans="1:31" ht="16.5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</row>
    <row r="1179" spans="1:31" ht="16.5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</row>
    <row r="1180" spans="1:31" ht="16.5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</row>
    <row r="1181" spans="1:31" ht="16.5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</row>
    <row r="1182" spans="1:31" ht="16.5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</row>
    <row r="1183" spans="1:31" ht="16.5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</row>
    <row r="1184" spans="1:31" ht="16.5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</row>
    <row r="1185" spans="1:31" ht="16.5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</row>
    <row r="1186" spans="1:31" ht="16.5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</row>
    <row r="1187" spans="1:31" ht="16.5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</row>
    <row r="1188" spans="1:31" ht="16.5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</row>
    <row r="1189" spans="1:31" ht="16.5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</row>
    <row r="1190" spans="1:31" ht="16.5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</row>
    <row r="1191" spans="1:31" ht="16.5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</row>
    <row r="1192" spans="1:31" ht="16.5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</row>
    <row r="1193" spans="1:31" ht="16.5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</row>
    <row r="1194" spans="1:31" ht="16.5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</row>
    <row r="1195" spans="1:31" ht="16.5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  <c r="AE1195" s="1"/>
    </row>
    <row r="1196" spans="1:31" ht="16.5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</row>
    <row r="1197" spans="1:31" ht="16.5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</row>
    <row r="1198" spans="1:31" ht="16.5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</row>
    <row r="1199" spans="1:31" ht="16.5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</row>
    <row r="1200" spans="1:31" ht="16.5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</row>
    <row r="1201" spans="1:31" ht="16.5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</row>
    <row r="1202" spans="1:31" ht="16.5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</row>
    <row r="1203" spans="1:31" ht="16.5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</row>
    <row r="1204" spans="1:31" ht="16.5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</row>
    <row r="1205" spans="1:31" ht="16.5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</row>
    <row r="1206" spans="1:31" ht="16.5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</row>
    <row r="1207" spans="1:31" ht="16.5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</row>
    <row r="1208" spans="1:31" ht="16.5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</row>
    <row r="1209" spans="1:31" ht="16.5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</row>
    <row r="1210" spans="1:31" ht="16.5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</row>
    <row r="1211" spans="1:31" ht="16.5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</row>
    <row r="1212" spans="1:31" ht="16.5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</row>
    <row r="1213" spans="1:31" ht="16.5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  <c r="Y1213" s="1"/>
      <c r="Z1213" s="1"/>
      <c r="AA1213" s="1"/>
      <c r="AB1213" s="1"/>
      <c r="AC1213" s="1"/>
      <c r="AD1213" s="1"/>
      <c r="AE1213" s="1"/>
    </row>
    <row r="1214" spans="1:31" ht="16.5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  <c r="Y1214" s="1"/>
      <c r="Z1214" s="1"/>
      <c r="AA1214" s="1"/>
      <c r="AB1214" s="1"/>
      <c r="AC1214" s="1"/>
      <c r="AD1214" s="1"/>
      <c r="AE1214" s="1"/>
    </row>
    <row r="1215" spans="1:31" ht="16.5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  <c r="Y1215" s="1"/>
      <c r="Z1215" s="1"/>
      <c r="AA1215" s="1"/>
      <c r="AB1215" s="1"/>
      <c r="AC1215" s="1"/>
      <c r="AD1215" s="1"/>
      <c r="AE1215" s="1"/>
    </row>
    <row r="1216" spans="1:31" ht="16.5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  <c r="Y1216" s="1"/>
      <c r="Z1216" s="1"/>
      <c r="AA1216" s="1"/>
      <c r="AB1216" s="1"/>
      <c r="AC1216" s="1"/>
      <c r="AD1216" s="1"/>
      <c r="AE1216" s="1"/>
    </row>
    <row r="1217" spans="1:31" ht="16.5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  <c r="Y1217" s="1"/>
      <c r="Z1217" s="1"/>
      <c r="AA1217" s="1"/>
      <c r="AB1217" s="1"/>
      <c r="AC1217" s="1"/>
      <c r="AD1217" s="1"/>
      <c r="AE1217" s="1"/>
    </row>
    <row r="1218" spans="1:31" ht="16.5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  <c r="Y1218" s="1"/>
      <c r="Z1218" s="1"/>
      <c r="AA1218" s="1"/>
      <c r="AB1218" s="1"/>
      <c r="AC1218" s="1"/>
      <c r="AD1218" s="1"/>
      <c r="AE1218" s="1"/>
    </row>
    <row r="1219" spans="1:31" ht="16.5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  <c r="Y1219" s="1"/>
      <c r="Z1219" s="1"/>
      <c r="AA1219" s="1"/>
      <c r="AB1219" s="1"/>
      <c r="AC1219" s="1"/>
      <c r="AD1219" s="1"/>
      <c r="AE1219" s="1"/>
    </row>
    <row r="1220" spans="1:31" ht="16.5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  <c r="Y1220" s="1"/>
      <c r="Z1220" s="1"/>
      <c r="AA1220" s="1"/>
      <c r="AB1220" s="1"/>
      <c r="AC1220" s="1"/>
      <c r="AD1220" s="1"/>
      <c r="AE1220" s="1"/>
    </row>
    <row r="1221" spans="1:31" ht="16.5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  <c r="Y1221" s="1"/>
      <c r="Z1221" s="1"/>
      <c r="AA1221" s="1"/>
      <c r="AB1221" s="1"/>
      <c r="AC1221" s="1"/>
      <c r="AD1221" s="1"/>
      <c r="AE1221" s="1"/>
    </row>
    <row r="1222" spans="1:31" ht="16.5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  <c r="Y1222" s="1"/>
      <c r="Z1222" s="1"/>
      <c r="AA1222" s="1"/>
      <c r="AB1222" s="1"/>
      <c r="AC1222" s="1"/>
      <c r="AD1222" s="1"/>
      <c r="AE1222" s="1"/>
    </row>
    <row r="1223" spans="1:31" ht="16.5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  <c r="Y1223" s="1"/>
      <c r="Z1223" s="1"/>
      <c r="AA1223" s="1"/>
      <c r="AB1223" s="1"/>
      <c r="AC1223" s="1"/>
      <c r="AD1223" s="1"/>
      <c r="AE1223" s="1"/>
    </row>
    <row r="1224" spans="1:31" ht="16.5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  <c r="V1224" s="1"/>
      <c r="W1224" s="1"/>
      <c r="X1224" s="1"/>
      <c r="Y1224" s="1"/>
      <c r="Z1224" s="1"/>
      <c r="AA1224" s="1"/>
      <c r="AB1224" s="1"/>
      <c r="AC1224" s="1"/>
      <c r="AD1224" s="1"/>
      <c r="AE1224" s="1"/>
    </row>
    <row r="1225" spans="1:31" ht="16.5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  <c r="S1225" s="1"/>
      <c r="T1225" s="1"/>
      <c r="U1225" s="1"/>
      <c r="V1225" s="1"/>
      <c r="W1225" s="1"/>
      <c r="X1225" s="1"/>
      <c r="Y1225" s="1"/>
      <c r="Z1225" s="1"/>
      <c r="AA1225" s="1"/>
      <c r="AB1225" s="1"/>
      <c r="AC1225" s="1"/>
      <c r="AD1225" s="1"/>
      <c r="AE1225" s="1"/>
    </row>
    <row r="1226" spans="1:31" ht="16.5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  <c r="S1226" s="1"/>
      <c r="T1226" s="1"/>
      <c r="U1226" s="1"/>
      <c r="V1226" s="1"/>
      <c r="W1226" s="1"/>
      <c r="X1226" s="1"/>
      <c r="Y1226" s="1"/>
      <c r="Z1226" s="1"/>
      <c r="AA1226" s="1"/>
      <c r="AB1226" s="1"/>
      <c r="AC1226" s="1"/>
      <c r="AD1226" s="1"/>
      <c r="AE1226" s="1"/>
    </row>
    <row r="1227" spans="1:31" ht="16.5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1"/>
      <c r="S1227" s="1"/>
      <c r="T1227" s="1"/>
      <c r="U1227" s="1"/>
      <c r="V1227" s="1"/>
      <c r="W1227" s="1"/>
      <c r="X1227" s="1"/>
      <c r="Y1227" s="1"/>
      <c r="Z1227" s="1"/>
      <c r="AA1227" s="1"/>
      <c r="AB1227" s="1"/>
      <c r="AC1227" s="1"/>
      <c r="AD1227" s="1"/>
      <c r="AE1227" s="1"/>
    </row>
    <row r="1228" spans="1:31" ht="16.5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  <c r="S1228" s="1"/>
      <c r="T1228" s="1"/>
      <c r="U1228" s="1"/>
      <c r="V1228" s="1"/>
      <c r="W1228" s="1"/>
      <c r="X1228" s="1"/>
      <c r="Y1228" s="1"/>
      <c r="Z1228" s="1"/>
      <c r="AA1228" s="1"/>
      <c r="AB1228" s="1"/>
      <c r="AC1228" s="1"/>
      <c r="AD1228" s="1"/>
      <c r="AE1228" s="1"/>
    </row>
    <row r="1229" spans="1:31" ht="16.5">
      <c r="A1229" s="1"/>
      <c r="B1229" s="1"/>
      <c r="C1229" s="1"/>
      <c r="D1229" s="1"/>
      <c r="E1229" s="1"/>
      <c r="F1229" s="1"/>
      <c r="G1229" s="1"/>
      <c r="H1229" s="1"/>
      <c r="I1229" s="1"/>
      <c r="J1229" s="1"/>
      <c r="K1229" s="1"/>
      <c r="L1229" s="1"/>
      <c r="M1229" s="1"/>
      <c r="N1229" s="1"/>
      <c r="O1229" s="1"/>
      <c r="P1229" s="1"/>
      <c r="Q1229" s="1"/>
      <c r="R1229" s="1"/>
      <c r="S1229" s="1"/>
      <c r="T1229" s="1"/>
      <c r="U1229" s="1"/>
      <c r="V1229" s="1"/>
      <c r="W1229" s="1"/>
      <c r="X1229" s="1"/>
      <c r="Y1229" s="1"/>
      <c r="Z1229" s="1"/>
      <c r="AA1229" s="1"/>
      <c r="AB1229" s="1"/>
      <c r="AC1229" s="1"/>
      <c r="AD1229" s="1"/>
      <c r="AE1229" s="1"/>
    </row>
    <row r="1230" spans="1:31" ht="16.5">
      <c r="A1230" s="1"/>
      <c r="B1230" s="1"/>
      <c r="C1230" s="1"/>
      <c r="D1230" s="1"/>
      <c r="E1230" s="1"/>
      <c r="F1230" s="1"/>
      <c r="G1230" s="1"/>
      <c r="H1230" s="1"/>
      <c r="I1230" s="1"/>
      <c r="J1230" s="1"/>
      <c r="K1230" s="1"/>
      <c r="L1230" s="1"/>
      <c r="M1230" s="1"/>
      <c r="N1230" s="1"/>
      <c r="O1230" s="1"/>
      <c r="P1230" s="1"/>
      <c r="Q1230" s="1"/>
      <c r="R1230" s="1"/>
      <c r="S1230" s="1"/>
      <c r="T1230" s="1"/>
      <c r="U1230" s="1"/>
      <c r="V1230" s="1"/>
      <c r="W1230" s="1"/>
      <c r="X1230" s="1"/>
      <c r="Y1230" s="1"/>
      <c r="Z1230" s="1"/>
      <c r="AA1230" s="1"/>
      <c r="AB1230" s="1"/>
      <c r="AC1230" s="1"/>
      <c r="AD1230" s="1"/>
      <c r="AE1230" s="1"/>
    </row>
    <row r="1231" spans="1:31" ht="16.5">
      <c r="A1231" s="1"/>
      <c r="B1231" s="1"/>
      <c r="C1231" s="1"/>
      <c r="D1231" s="1"/>
      <c r="E1231" s="1"/>
      <c r="F1231" s="1"/>
      <c r="G1231" s="1"/>
      <c r="H1231" s="1"/>
      <c r="I1231" s="1"/>
      <c r="J1231" s="1"/>
      <c r="K1231" s="1"/>
      <c r="L1231" s="1"/>
      <c r="M1231" s="1"/>
      <c r="N1231" s="1"/>
      <c r="O1231" s="1"/>
      <c r="P1231" s="1"/>
      <c r="Q1231" s="1"/>
      <c r="R1231" s="1"/>
      <c r="S1231" s="1"/>
      <c r="T1231" s="1"/>
      <c r="U1231" s="1"/>
      <c r="V1231" s="1"/>
      <c r="W1231" s="1"/>
      <c r="X1231" s="1"/>
      <c r="Y1231" s="1"/>
      <c r="Z1231" s="1"/>
      <c r="AA1231" s="1"/>
      <c r="AB1231" s="1"/>
      <c r="AC1231" s="1"/>
      <c r="AD1231" s="1"/>
      <c r="AE1231" s="1"/>
    </row>
    <row r="1232" spans="1:31" ht="16.5">
      <c r="A1232" s="1"/>
      <c r="B1232" s="1"/>
      <c r="C1232" s="1"/>
      <c r="D1232" s="1"/>
      <c r="E1232" s="1"/>
      <c r="F1232" s="1"/>
      <c r="G1232" s="1"/>
      <c r="H1232" s="1"/>
      <c r="I1232" s="1"/>
      <c r="J1232" s="1"/>
      <c r="K1232" s="1"/>
      <c r="L1232" s="1"/>
      <c r="M1232" s="1"/>
      <c r="N1232" s="1"/>
      <c r="O1232" s="1"/>
      <c r="P1232" s="1"/>
      <c r="Q1232" s="1"/>
      <c r="R1232" s="1"/>
      <c r="S1232" s="1"/>
      <c r="T1232" s="1"/>
      <c r="U1232" s="1"/>
      <c r="V1232" s="1"/>
      <c r="W1232" s="1"/>
      <c r="X1232" s="1"/>
      <c r="Y1232" s="1"/>
      <c r="Z1232" s="1"/>
      <c r="AA1232" s="1"/>
      <c r="AB1232" s="1"/>
      <c r="AC1232" s="1"/>
      <c r="AD1232" s="1"/>
      <c r="AE1232" s="1"/>
    </row>
    <row r="1233" spans="1:31" ht="16.5">
      <c r="A1233" s="1"/>
      <c r="B1233" s="1"/>
      <c r="C1233" s="1"/>
      <c r="D1233" s="1"/>
      <c r="E1233" s="1"/>
      <c r="F1233" s="1"/>
      <c r="G1233" s="1"/>
      <c r="H1233" s="1"/>
      <c r="I1233" s="1"/>
      <c r="J1233" s="1"/>
      <c r="K1233" s="1"/>
      <c r="L1233" s="1"/>
      <c r="M1233" s="1"/>
      <c r="N1233" s="1"/>
      <c r="O1233" s="1"/>
      <c r="P1233" s="1"/>
      <c r="Q1233" s="1"/>
      <c r="R1233" s="1"/>
      <c r="S1233" s="1"/>
      <c r="T1233" s="1"/>
      <c r="U1233" s="1"/>
      <c r="V1233" s="1"/>
      <c r="W1233" s="1"/>
      <c r="X1233" s="1"/>
      <c r="Y1233" s="1"/>
      <c r="Z1233" s="1"/>
      <c r="AA1233" s="1"/>
      <c r="AB1233" s="1"/>
      <c r="AC1233" s="1"/>
      <c r="AD1233" s="1"/>
      <c r="AE1233" s="1"/>
    </row>
    <row r="1234" spans="1:31" ht="16.5">
      <c r="A1234" s="1"/>
      <c r="B1234" s="1"/>
      <c r="C1234" s="1"/>
      <c r="D1234" s="1"/>
      <c r="E1234" s="1"/>
      <c r="F1234" s="1"/>
      <c r="G1234" s="1"/>
      <c r="H1234" s="1"/>
      <c r="I1234" s="1"/>
      <c r="J1234" s="1"/>
      <c r="K1234" s="1"/>
      <c r="L1234" s="1"/>
      <c r="M1234" s="1"/>
      <c r="N1234" s="1"/>
      <c r="O1234" s="1"/>
      <c r="P1234" s="1"/>
      <c r="Q1234" s="1"/>
      <c r="R1234" s="1"/>
      <c r="S1234" s="1"/>
      <c r="T1234" s="1"/>
      <c r="U1234" s="1"/>
      <c r="V1234" s="1"/>
      <c r="W1234" s="1"/>
      <c r="X1234" s="1"/>
      <c r="Y1234" s="1"/>
      <c r="Z1234" s="1"/>
      <c r="AA1234" s="1"/>
      <c r="AB1234" s="1"/>
      <c r="AC1234" s="1"/>
      <c r="AD1234" s="1"/>
      <c r="AE1234" s="1"/>
    </row>
    <row r="1235" spans="1:31" ht="16.5">
      <c r="A1235" s="1"/>
      <c r="B1235" s="1"/>
      <c r="C1235" s="1"/>
      <c r="D1235" s="1"/>
      <c r="E1235" s="1"/>
      <c r="F1235" s="1"/>
      <c r="G1235" s="1"/>
      <c r="H1235" s="1"/>
      <c r="I1235" s="1"/>
      <c r="J1235" s="1"/>
      <c r="K1235" s="1"/>
      <c r="L1235" s="1"/>
      <c r="M1235" s="1"/>
      <c r="N1235" s="1"/>
      <c r="O1235" s="1"/>
      <c r="P1235" s="1"/>
      <c r="Q1235" s="1"/>
      <c r="R1235" s="1"/>
      <c r="S1235" s="1"/>
      <c r="T1235" s="1"/>
      <c r="U1235" s="1"/>
      <c r="V1235" s="1"/>
      <c r="W1235" s="1"/>
      <c r="X1235" s="1"/>
      <c r="Y1235" s="1"/>
      <c r="Z1235" s="1"/>
      <c r="AA1235" s="1"/>
      <c r="AB1235" s="1"/>
      <c r="AC1235" s="1"/>
      <c r="AD1235" s="1"/>
      <c r="AE1235" s="1"/>
    </row>
    <row r="1236" spans="1:31" ht="16.5">
      <c r="A1236" s="1"/>
      <c r="B1236" s="1"/>
      <c r="C1236" s="1"/>
      <c r="D1236" s="1"/>
      <c r="E1236" s="1"/>
      <c r="F1236" s="1"/>
      <c r="G1236" s="1"/>
      <c r="H1236" s="1"/>
      <c r="I1236" s="1"/>
      <c r="J1236" s="1"/>
      <c r="K1236" s="1"/>
      <c r="L1236" s="1"/>
      <c r="M1236" s="1"/>
      <c r="N1236" s="1"/>
      <c r="O1236" s="1"/>
      <c r="P1236" s="1"/>
      <c r="Q1236" s="1"/>
      <c r="R1236" s="1"/>
      <c r="S1236" s="1"/>
      <c r="T1236" s="1"/>
      <c r="U1236" s="1"/>
      <c r="V1236" s="1"/>
      <c r="W1236" s="1"/>
      <c r="X1236" s="1"/>
      <c r="Y1236" s="1"/>
      <c r="Z1236" s="1"/>
      <c r="AA1236" s="1"/>
      <c r="AB1236" s="1"/>
      <c r="AC1236" s="1"/>
      <c r="AD1236" s="1"/>
      <c r="AE1236" s="1"/>
    </row>
    <row r="1237" spans="1:31" ht="16.5">
      <c r="A1237" s="1"/>
      <c r="B1237" s="1"/>
      <c r="C1237" s="1"/>
      <c r="D1237" s="1"/>
      <c r="E1237" s="1"/>
      <c r="F1237" s="1"/>
      <c r="G1237" s="1"/>
      <c r="H1237" s="1"/>
      <c r="I1237" s="1"/>
      <c r="J1237" s="1"/>
      <c r="K1237" s="1"/>
      <c r="L1237" s="1"/>
      <c r="M1237" s="1"/>
      <c r="N1237" s="1"/>
      <c r="O1237" s="1"/>
      <c r="P1237" s="1"/>
      <c r="Q1237" s="1"/>
      <c r="R1237" s="1"/>
      <c r="S1237" s="1"/>
      <c r="T1237" s="1"/>
      <c r="U1237" s="1"/>
      <c r="V1237" s="1"/>
      <c r="W1237" s="1"/>
      <c r="X1237" s="1"/>
      <c r="Y1237" s="1"/>
      <c r="Z1237" s="1"/>
      <c r="AA1237" s="1"/>
      <c r="AB1237" s="1"/>
      <c r="AC1237" s="1"/>
      <c r="AD1237" s="1"/>
      <c r="AE1237" s="1"/>
    </row>
    <row r="1238" spans="1:31" ht="16.5">
      <c r="A1238" s="1"/>
      <c r="B1238" s="1"/>
      <c r="C1238" s="1"/>
      <c r="D1238" s="1"/>
      <c r="E1238" s="1"/>
      <c r="F1238" s="1"/>
      <c r="G1238" s="1"/>
      <c r="H1238" s="1"/>
      <c r="I1238" s="1"/>
      <c r="J1238" s="1"/>
      <c r="K1238" s="1"/>
      <c r="L1238" s="1"/>
      <c r="M1238" s="1"/>
      <c r="N1238" s="1"/>
      <c r="O1238" s="1"/>
      <c r="P1238" s="1"/>
      <c r="Q1238" s="1"/>
      <c r="R1238" s="1"/>
      <c r="S1238" s="1"/>
      <c r="T1238" s="1"/>
      <c r="U1238" s="1"/>
      <c r="V1238" s="1"/>
      <c r="W1238" s="1"/>
      <c r="X1238" s="1"/>
      <c r="Y1238" s="1"/>
      <c r="Z1238" s="1"/>
      <c r="AA1238" s="1"/>
      <c r="AB1238" s="1"/>
      <c r="AC1238" s="1"/>
      <c r="AD1238" s="1"/>
      <c r="AE1238" s="1"/>
    </row>
    <row r="1239" spans="1:31" ht="16.5">
      <c r="A1239" s="1"/>
      <c r="B1239" s="1"/>
      <c r="C1239" s="1"/>
      <c r="D1239" s="1"/>
      <c r="E1239" s="1"/>
      <c r="F1239" s="1"/>
      <c r="G1239" s="1"/>
      <c r="H1239" s="1"/>
      <c r="I1239" s="1"/>
      <c r="J1239" s="1"/>
      <c r="K1239" s="1"/>
      <c r="L1239" s="1"/>
      <c r="M1239" s="1"/>
      <c r="N1239" s="1"/>
      <c r="O1239" s="1"/>
      <c r="P1239" s="1"/>
      <c r="Q1239" s="1"/>
      <c r="R1239" s="1"/>
      <c r="S1239" s="1"/>
      <c r="T1239" s="1"/>
      <c r="U1239" s="1"/>
      <c r="V1239" s="1"/>
      <c r="W1239" s="1"/>
      <c r="X1239" s="1"/>
      <c r="Y1239" s="1"/>
      <c r="Z1239" s="1"/>
      <c r="AA1239" s="1"/>
      <c r="AB1239" s="1"/>
      <c r="AC1239" s="1"/>
      <c r="AD1239" s="1"/>
      <c r="AE1239" s="1"/>
    </row>
    <row r="1240" spans="1:31" ht="16.5">
      <c r="A1240" s="1"/>
      <c r="B1240" s="1"/>
      <c r="C1240" s="1"/>
      <c r="D1240" s="1"/>
      <c r="E1240" s="1"/>
      <c r="F1240" s="1"/>
      <c r="G1240" s="1"/>
      <c r="H1240" s="1"/>
      <c r="I1240" s="1"/>
      <c r="J1240" s="1"/>
      <c r="K1240" s="1"/>
      <c r="L1240" s="1"/>
      <c r="M1240" s="1"/>
      <c r="N1240" s="1"/>
      <c r="O1240" s="1"/>
      <c r="P1240" s="1"/>
      <c r="Q1240" s="1"/>
      <c r="R1240" s="1"/>
      <c r="S1240" s="1"/>
      <c r="T1240" s="1"/>
      <c r="U1240" s="1"/>
      <c r="V1240" s="1"/>
      <c r="W1240" s="1"/>
      <c r="X1240" s="1"/>
      <c r="Y1240" s="1"/>
      <c r="Z1240" s="1"/>
      <c r="AA1240" s="1"/>
      <c r="AB1240" s="1"/>
      <c r="AC1240" s="1"/>
      <c r="AD1240" s="1"/>
      <c r="AE1240" s="1"/>
    </row>
    <row r="1241" spans="1:31" ht="16.5">
      <c r="A1241" s="1"/>
      <c r="B1241" s="1"/>
      <c r="C1241" s="1"/>
      <c r="D1241" s="1"/>
      <c r="E1241" s="1"/>
      <c r="F1241" s="1"/>
      <c r="G1241" s="1"/>
      <c r="H1241" s="1"/>
      <c r="I1241" s="1"/>
      <c r="J1241" s="1"/>
      <c r="K1241" s="1"/>
      <c r="L1241" s="1"/>
      <c r="M1241" s="1"/>
      <c r="N1241" s="1"/>
      <c r="O1241" s="1"/>
      <c r="P1241" s="1"/>
      <c r="Q1241" s="1"/>
      <c r="R1241" s="1"/>
      <c r="S1241" s="1"/>
      <c r="T1241" s="1"/>
      <c r="U1241" s="1"/>
      <c r="V1241" s="1"/>
      <c r="W1241" s="1"/>
      <c r="X1241" s="1"/>
      <c r="Y1241" s="1"/>
      <c r="Z1241" s="1"/>
      <c r="AA1241" s="1"/>
      <c r="AB1241" s="1"/>
      <c r="AC1241" s="1"/>
      <c r="AD1241" s="1"/>
      <c r="AE1241" s="1"/>
    </row>
    <row r="1242" spans="1:31" ht="16.5">
      <c r="A1242" s="1"/>
      <c r="B1242" s="1"/>
      <c r="C1242" s="1"/>
      <c r="D1242" s="1"/>
      <c r="E1242" s="1"/>
      <c r="F1242" s="1"/>
      <c r="G1242" s="1"/>
      <c r="H1242" s="1"/>
      <c r="I1242" s="1"/>
      <c r="J1242" s="1"/>
      <c r="K1242" s="1"/>
      <c r="L1242" s="1"/>
      <c r="M1242" s="1"/>
      <c r="N1242" s="1"/>
      <c r="O1242" s="1"/>
      <c r="P1242" s="1"/>
      <c r="Q1242" s="1"/>
      <c r="R1242" s="1"/>
      <c r="S1242" s="1"/>
      <c r="T1242" s="1"/>
      <c r="U1242" s="1"/>
      <c r="V1242" s="1"/>
      <c r="W1242" s="1"/>
      <c r="X1242" s="1"/>
      <c r="Y1242" s="1"/>
      <c r="Z1242" s="1"/>
      <c r="AA1242" s="1"/>
      <c r="AB1242" s="1"/>
      <c r="AC1242" s="1"/>
      <c r="AD1242" s="1"/>
      <c r="AE1242" s="1"/>
    </row>
    <row r="1243" spans="1:31" ht="16.5">
      <c r="A1243" s="1"/>
      <c r="B1243" s="1"/>
      <c r="C1243" s="1"/>
      <c r="D1243" s="1"/>
      <c r="E1243" s="1"/>
      <c r="F1243" s="1"/>
      <c r="G1243" s="1"/>
      <c r="H1243" s="1"/>
      <c r="I1243" s="1"/>
      <c r="J1243" s="1"/>
      <c r="K1243" s="1"/>
      <c r="L1243" s="1"/>
      <c r="M1243" s="1"/>
      <c r="N1243" s="1"/>
      <c r="O1243" s="1"/>
      <c r="P1243" s="1"/>
      <c r="Q1243" s="1"/>
      <c r="R1243" s="1"/>
      <c r="S1243" s="1"/>
      <c r="T1243" s="1"/>
      <c r="U1243" s="1"/>
      <c r="V1243" s="1"/>
      <c r="W1243" s="1"/>
      <c r="X1243" s="1"/>
      <c r="Y1243" s="1"/>
      <c r="Z1243" s="1"/>
      <c r="AA1243" s="1"/>
      <c r="AB1243" s="1"/>
      <c r="AC1243" s="1"/>
      <c r="AD1243" s="1"/>
      <c r="AE1243" s="1"/>
    </row>
  </sheetData>
  <mergeCells count="6">
    <mergeCell ref="B58:C58"/>
    <mergeCell ref="G5:L5"/>
    <mergeCell ref="B8:C8"/>
    <mergeCell ref="B11:C11"/>
    <mergeCell ref="B17:C17"/>
    <mergeCell ref="B28:C28"/>
  </mergeCells>
  <pageMargins left="0.76" right="0.11811023622047245" top="0.11811023622047245" bottom="0.15748031496062992" header="0.11811023622047245" footer="0.15748031496062992"/>
  <pageSetup paperSize="5" scale="4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37"/>
  <sheetViews>
    <sheetView topLeftCell="A216" workbookViewId="0">
      <selection activeCell="A220" sqref="A220:E237"/>
    </sheetView>
  </sheetViews>
  <sheetFormatPr defaultRowHeight="15"/>
  <cols>
    <col min="1" max="1" width="7" customWidth="1"/>
    <col min="2" max="2" width="45.7109375" customWidth="1"/>
    <col min="3" max="3" width="18.5703125" customWidth="1"/>
    <col min="4" max="4" width="22.5703125" customWidth="1"/>
    <col min="5" max="5" width="13.140625" style="100" customWidth="1"/>
  </cols>
  <sheetData>
    <row r="1" spans="1:5" ht="18" customHeight="1">
      <c r="A1" s="2" t="s">
        <v>0</v>
      </c>
      <c r="B1" s="1"/>
      <c r="C1" s="1"/>
    </row>
    <row r="2" spans="1:5" ht="18" customHeight="1">
      <c r="A2" s="2" t="s">
        <v>1</v>
      </c>
      <c r="B2" s="1"/>
      <c r="C2" s="1"/>
    </row>
    <row r="3" spans="1:5" ht="18" customHeight="1">
      <c r="A3" s="2" t="s">
        <v>22</v>
      </c>
      <c r="B3" s="1"/>
      <c r="C3" s="1"/>
    </row>
    <row r="4" spans="1:5" ht="18" customHeight="1">
      <c r="A4" s="3" t="s">
        <v>356</v>
      </c>
      <c r="B4" s="1"/>
      <c r="C4" s="1"/>
    </row>
    <row r="5" spans="1:5" ht="18" customHeight="1">
      <c r="A5" s="47"/>
      <c r="B5" s="4"/>
      <c r="C5" s="4"/>
      <c r="D5" s="22"/>
    </row>
    <row r="6" spans="1:5" ht="18" customHeight="1">
      <c r="A6" s="5" t="s">
        <v>2</v>
      </c>
      <c r="B6" s="5" t="s">
        <v>5</v>
      </c>
      <c r="C6" s="110" t="s">
        <v>4</v>
      </c>
      <c r="D6" s="112"/>
      <c r="E6" s="101" t="s">
        <v>369</v>
      </c>
    </row>
    <row r="7" spans="1:5" ht="18" customHeight="1">
      <c r="A7" s="6"/>
      <c r="B7" s="6"/>
      <c r="C7" s="8" t="s">
        <v>3</v>
      </c>
      <c r="D7" s="9" t="s">
        <v>14</v>
      </c>
      <c r="E7" s="102" t="s">
        <v>370</v>
      </c>
    </row>
    <row r="8" spans="1:5" ht="5.0999999999999996" customHeight="1">
      <c r="A8" s="10"/>
      <c r="B8" s="10"/>
      <c r="C8" s="10"/>
      <c r="D8" s="10"/>
      <c r="E8" s="103"/>
    </row>
    <row r="9" spans="1:5" ht="18" customHeight="1">
      <c r="A9" s="11">
        <v>1</v>
      </c>
      <c r="B9" s="12" t="s">
        <v>37</v>
      </c>
      <c r="C9" s="11"/>
      <c r="D9" s="11"/>
      <c r="E9" s="104"/>
    </row>
    <row r="10" spans="1:5" ht="18" customHeight="1">
      <c r="A10" s="11"/>
      <c r="B10" s="48" t="s">
        <v>166</v>
      </c>
      <c r="C10" s="11" t="s">
        <v>154</v>
      </c>
      <c r="D10" s="11" t="s">
        <v>156</v>
      </c>
      <c r="E10" s="104">
        <v>1402170</v>
      </c>
    </row>
    <row r="11" spans="1:5" ht="18" customHeight="1">
      <c r="A11" s="11"/>
      <c r="B11" s="48"/>
      <c r="C11" s="11"/>
      <c r="D11" s="11"/>
      <c r="E11" s="104"/>
    </row>
    <row r="12" spans="1:5" ht="18" customHeight="1">
      <c r="A12" s="11">
        <f>+A9+1</f>
        <v>2</v>
      </c>
      <c r="B12" s="12" t="s">
        <v>35</v>
      </c>
      <c r="C12" s="11"/>
      <c r="D12" s="11"/>
      <c r="E12" s="104"/>
    </row>
    <row r="13" spans="1:5" ht="18" customHeight="1">
      <c r="A13" s="11"/>
      <c r="B13" s="48" t="s">
        <v>352</v>
      </c>
      <c r="C13" s="11" t="s">
        <v>279</v>
      </c>
      <c r="D13" s="11" t="s">
        <v>281</v>
      </c>
      <c r="E13" s="104">
        <v>1297823</v>
      </c>
    </row>
    <row r="14" spans="1:5" ht="18" customHeight="1">
      <c r="A14" s="11"/>
      <c r="B14" s="48"/>
      <c r="C14" s="11" t="s">
        <v>301</v>
      </c>
      <c r="D14" s="11" t="s">
        <v>302</v>
      </c>
      <c r="E14" s="104">
        <v>1397655</v>
      </c>
    </row>
    <row r="15" spans="1:5" ht="18" customHeight="1">
      <c r="A15" s="11"/>
      <c r="B15" s="48"/>
      <c r="C15" s="11"/>
      <c r="D15" s="11"/>
      <c r="E15" s="104"/>
    </row>
    <row r="16" spans="1:5" ht="18" customHeight="1">
      <c r="A16" s="11"/>
      <c r="B16" s="48" t="s">
        <v>467</v>
      </c>
      <c r="C16" s="11" t="s">
        <v>353</v>
      </c>
      <c r="D16" s="11" t="s">
        <v>329</v>
      </c>
      <c r="E16" s="104">
        <v>1299188</v>
      </c>
    </row>
    <row r="17" spans="1:6" ht="18" customHeight="1">
      <c r="A17" s="11"/>
      <c r="B17" s="48"/>
      <c r="C17" s="11" t="s">
        <v>348</v>
      </c>
      <c r="D17" s="11" t="s">
        <v>349</v>
      </c>
      <c r="E17" s="104">
        <v>1399125</v>
      </c>
    </row>
    <row r="18" spans="1:6" ht="18" customHeight="1">
      <c r="A18" s="11"/>
      <c r="B18" s="48"/>
      <c r="C18" s="11"/>
      <c r="D18" s="11"/>
      <c r="E18" s="104"/>
    </row>
    <row r="19" spans="1:6" ht="18" customHeight="1">
      <c r="A19" s="11"/>
      <c r="B19" s="48" t="s">
        <v>688</v>
      </c>
      <c r="C19" s="11" t="s">
        <v>498</v>
      </c>
      <c r="D19" s="11" t="s">
        <v>499</v>
      </c>
      <c r="E19" s="104">
        <v>1398390</v>
      </c>
    </row>
    <row r="20" spans="1:6" ht="18" customHeight="1">
      <c r="A20" s="11"/>
      <c r="B20" s="48"/>
      <c r="C20" s="11"/>
      <c r="D20" s="11"/>
      <c r="E20" s="104"/>
    </row>
    <row r="21" spans="1:6" ht="18" customHeight="1">
      <c r="A21" s="11">
        <f>+A12+1</f>
        <v>3</v>
      </c>
      <c r="B21" s="12" t="s">
        <v>36</v>
      </c>
      <c r="C21" s="11"/>
      <c r="D21" s="11"/>
      <c r="E21" s="104"/>
    </row>
    <row r="22" spans="1:6" ht="18" customHeight="1">
      <c r="A22" s="11"/>
      <c r="B22" s="48" t="s">
        <v>43</v>
      </c>
      <c r="C22" s="11" t="s">
        <v>42</v>
      </c>
      <c r="D22" s="11" t="s">
        <v>44</v>
      </c>
      <c r="E22" s="104">
        <v>2871000</v>
      </c>
      <c r="F22" s="105"/>
    </row>
    <row r="23" spans="1:6" ht="18" customHeight="1">
      <c r="A23" s="11"/>
      <c r="B23" s="48"/>
      <c r="C23" s="11"/>
      <c r="D23" s="11"/>
      <c r="E23" s="104"/>
    </row>
    <row r="24" spans="1:6" ht="18" customHeight="1">
      <c r="A24" s="11"/>
      <c r="B24" s="96" t="s">
        <v>300</v>
      </c>
      <c r="C24" s="97" t="s">
        <v>269</v>
      </c>
      <c r="D24" s="97" t="s">
        <v>272</v>
      </c>
      <c r="E24" s="104">
        <v>6748735</v>
      </c>
    </row>
    <row r="25" spans="1:6" ht="18" customHeight="1">
      <c r="A25" s="11"/>
      <c r="B25" s="48"/>
      <c r="C25" s="11"/>
      <c r="D25" s="11"/>
      <c r="E25" s="104"/>
    </row>
    <row r="26" spans="1:6" ht="18" customHeight="1">
      <c r="A26" s="11">
        <f>+A21+1</f>
        <v>4</v>
      </c>
      <c r="B26" s="12" t="s">
        <v>40</v>
      </c>
      <c r="C26" s="11"/>
      <c r="D26" s="11"/>
      <c r="E26" s="104"/>
    </row>
    <row r="27" spans="1:6" ht="18" customHeight="1">
      <c r="A27" s="11"/>
      <c r="B27" s="48" t="s">
        <v>149</v>
      </c>
      <c r="C27" s="11" t="s">
        <v>66</v>
      </c>
      <c r="D27" s="11" t="s">
        <v>67</v>
      </c>
      <c r="E27" s="104">
        <v>7234980</v>
      </c>
    </row>
    <row r="28" spans="1:6" ht="18" customHeight="1">
      <c r="A28" s="11"/>
      <c r="B28" s="48"/>
      <c r="C28" s="11" t="s">
        <v>89</v>
      </c>
      <c r="D28" s="11" t="s">
        <v>90</v>
      </c>
      <c r="E28" s="104">
        <v>7538010</v>
      </c>
    </row>
    <row r="29" spans="1:6" ht="18" customHeight="1">
      <c r="A29" s="11"/>
      <c r="B29" s="48"/>
      <c r="C29" s="11" t="s">
        <v>89</v>
      </c>
      <c r="D29" s="11" t="s">
        <v>91</v>
      </c>
      <c r="E29" s="104">
        <v>7538010</v>
      </c>
    </row>
    <row r="30" spans="1:6" ht="18" customHeight="1">
      <c r="A30" s="11"/>
      <c r="B30" s="48"/>
      <c r="C30" s="11" t="s">
        <v>89</v>
      </c>
      <c r="D30" s="11" t="s">
        <v>92</v>
      </c>
      <c r="E30" s="104">
        <v>7538010</v>
      </c>
    </row>
    <row r="31" spans="1:6" ht="18" customHeight="1">
      <c r="A31" s="11"/>
      <c r="B31" s="48"/>
      <c r="C31" s="11"/>
      <c r="D31" s="11"/>
      <c r="E31" s="104"/>
    </row>
    <row r="32" spans="1:6" ht="18" customHeight="1">
      <c r="A32" s="11"/>
      <c r="B32" s="48" t="s">
        <v>158</v>
      </c>
      <c r="C32" s="11" t="s">
        <v>115</v>
      </c>
      <c r="D32" s="11" t="s">
        <v>121</v>
      </c>
      <c r="E32" s="104">
        <v>3938780</v>
      </c>
    </row>
    <row r="33" spans="1:5" ht="18" customHeight="1">
      <c r="A33" s="11"/>
      <c r="B33" s="48"/>
      <c r="C33" s="11"/>
      <c r="D33" s="11"/>
      <c r="E33" s="104"/>
    </row>
    <row r="34" spans="1:5" ht="18" customHeight="1">
      <c r="A34" s="11"/>
      <c r="B34" s="48" t="s">
        <v>182</v>
      </c>
      <c r="C34" s="11" t="s">
        <v>154</v>
      </c>
      <c r="D34" s="11" t="s">
        <v>155</v>
      </c>
      <c r="E34" s="104">
        <v>7411470</v>
      </c>
    </row>
    <row r="35" spans="1:5" ht="18" customHeight="1">
      <c r="A35" s="11"/>
      <c r="B35" s="48"/>
      <c r="C35" s="11"/>
      <c r="D35" s="11"/>
      <c r="E35" s="104"/>
    </row>
    <row r="36" spans="1:5" ht="18" customHeight="1">
      <c r="A36" s="11"/>
      <c r="B36" s="48" t="s">
        <v>190</v>
      </c>
      <c r="C36" s="11" t="s">
        <v>159</v>
      </c>
      <c r="D36" s="11" t="s">
        <v>160</v>
      </c>
      <c r="E36" s="104">
        <v>7411470</v>
      </c>
    </row>
    <row r="37" spans="1:5" ht="18" customHeight="1">
      <c r="A37" s="11"/>
      <c r="B37" s="48"/>
      <c r="C37" s="11"/>
      <c r="D37" s="11"/>
      <c r="E37" s="104"/>
    </row>
    <row r="38" spans="1:5" ht="18" customHeight="1">
      <c r="A38" s="11"/>
      <c r="B38" s="48" t="s">
        <v>198</v>
      </c>
      <c r="C38" s="11" t="s">
        <v>139</v>
      </c>
      <c r="D38" s="11" t="s">
        <v>140</v>
      </c>
      <c r="E38" s="104">
        <v>3725715</v>
      </c>
    </row>
    <row r="39" spans="1:5" ht="18" customHeight="1">
      <c r="A39" s="11"/>
      <c r="B39" s="48"/>
      <c r="C39" s="11"/>
      <c r="D39" s="11"/>
      <c r="E39" s="104"/>
    </row>
    <row r="40" spans="1:5" ht="18" customHeight="1">
      <c r="A40" s="11"/>
      <c r="B40" s="48" t="s">
        <v>199</v>
      </c>
      <c r="C40" s="11" t="s">
        <v>161</v>
      </c>
      <c r="D40" s="11" t="s">
        <v>162</v>
      </c>
      <c r="E40" s="104">
        <v>7411470</v>
      </c>
    </row>
    <row r="41" spans="1:5" ht="18" customHeight="1">
      <c r="A41" s="11"/>
      <c r="B41" s="48"/>
      <c r="C41" s="11" t="s">
        <v>200</v>
      </c>
      <c r="D41" s="11" t="s">
        <v>163</v>
      </c>
      <c r="E41" s="104">
        <v>7411470</v>
      </c>
    </row>
    <row r="42" spans="1:5" ht="18" customHeight="1">
      <c r="A42" s="11"/>
      <c r="B42" s="48"/>
      <c r="C42" s="11" t="s">
        <v>200</v>
      </c>
      <c r="D42" s="11" t="s">
        <v>164</v>
      </c>
      <c r="E42" s="104">
        <v>6610230</v>
      </c>
    </row>
    <row r="43" spans="1:5" ht="18" customHeight="1">
      <c r="A43" s="11"/>
      <c r="B43" s="48"/>
      <c r="C43" s="11" t="s">
        <v>200</v>
      </c>
      <c r="D43" s="11" t="s">
        <v>165</v>
      </c>
      <c r="E43" s="104">
        <v>6610230</v>
      </c>
    </row>
    <row r="44" spans="1:5" ht="18" customHeight="1">
      <c r="A44" s="11"/>
      <c r="B44" s="48"/>
      <c r="C44" s="11" t="s">
        <v>177</v>
      </c>
      <c r="D44" s="11" t="s">
        <v>176</v>
      </c>
      <c r="E44" s="104">
        <v>7408695</v>
      </c>
    </row>
    <row r="45" spans="1:5" ht="18" customHeight="1">
      <c r="A45" s="11"/>
      <c r="B45" s="48"/>
      <c r="C45" s="11"/>
      <c r="D45" s="11"/>
      <c r="E45" s="104"/>
    </row>
    <row r="46" spans="1:5" ht="18" customHeight="1">
      <c r="A46" s="11"/>
      <c r="B46" s="48" t="s">
        <v>211</v>
      </c>
      <c r="C46" s="11" t="s">
        <v>173</v>
      </c>
      <c r="D46" s="11" t="s">
        <v>174</v>
      </c>
      <c r="E46" s="104">
        <v>5806815</v>
      </c>
    </row>
    <row r="47" spans="1:5" ht="18" customHeight="1">
      <c r="A47" s="11"/>
      <c r="B47" s="48"/>
      <c r="C47" s="11"/>
      <c r="D47" s="11"/>
      <c r="E47" s="104"/>
    </row>
    <row r="48" spans="1:5" ht="18" customHeight="1">
      <c r="A48" s="11"/>
      <c r="B48" s="48" t="s">
        <v>228</v>
      </c>
      <c r="C48" s="11" t="s">
        <v>177</v>
      </c>
      <c r="D48" s="11" t="s">
        <v>176</v>
      </c>
      <c r="E48" s="104">
        <v>7408695</v>
      </c>
    </row>
    <row r="49" spans="1:5" ht="18" customHeight="1">
      <c r="A49" s="11"/>
      <c r="B49" s="48"/>
      <c r="C49" s="11"/>
      <c r="D49" s="11"/>
      <c r="E49" s="104"/>
    </row>
    <row r="50" spans="1:5" ht="18" customHeight="1">
      <c r="A50" s="11"/>
      <c r="B50" s="48" t="s">
        <v>250</v>
      </c>
      <c r="C50" s="11" t="s">
        <v>188</v>
      </c>
      <c r="D50" s="11" t="s">
        <v>189</v>
      </c>
      <c r="E50" s="104">
        <v>6607755</v>
      </c>
    </row>
    <row r="51" spans="1:5" ht="18" customHeight="1">
      <c r="A51" s="11"/>
      <c r="B51" s="48"/>
      <c r="C51" s="11"/>
      <c r="D51" s="11"/>
      <c r="E51" s="104"/>
    </row>
    <row r="52" spans="1:5" ht="18" customHeight="1">
      <c r="A52" s="11"/>
      <c r="B52" s="48" t="s">
        <v>253</v>
      </c>
      <c r="C52" s="11" t="s">
        <v>203</v>
      </c>
      <c r="D52" s="11" t="s">
        <v>204</v>
      </c>
      <c r="E52" s="104">
        <v>7401480</v>
      </c>
    </row>
    <row r="53" spans="1:5" ht="18" customHeight="1">
      <c r="A53" s="11"/>
      <c r="B53" s="48"/>
      <c r="C53" s="11" t="s">
        <v>212</v>
      </c>
      <c r="D53" s="11" t="s">
        <v>213</v>
      </c>
      <c r="E53" s="104">
        <v>7394820</v>
      </c>
    </row>
    <row r="54" spans="1:5" ht="18" customHeight="1">
      <c r="A54" s="11"/>
      <c r="B54" s="48"/>
      <c r="C54" s="11"/>
      <c r="D54" s="11"/>
      <c r="E54" s="104"/>
    </row>
    <row r="55" spans="1:5" ht="18" customHeight="1">
      <c r="A55" s="11"/>
      <c r="B55" s="48" t="s">
        <v>264</v>
      </c>
      <c r="C55" s="11" t="s">
        <v>207</v>
      </c>
      <c r="D55" s="11" t="s">
        <v>208</v>
      </c>
      <c r="E55" s="104">
        <v>5801160</v>
      </c>
    </row>
    <row r="56" spans="1:5" ht="18" customHeight="1">
      <c r="A56" s="11"/>
      <c r="B56" s="48"/>
      <c r="C56" s="11" t="s">
        <v>207</v>
      </c>
      <c r="D56" s="11" t="s">
        <v>209</v>
      </c>
      <c r="E56" s="104">
        <v>7401480</v>
      </c>
    </row>
    <row r="57" spans="1:5" ht="18" customHeight="1">
      <c r="A57" s="11"/>
      <c r="B57" s="48"/>
      <c r="C57" s="11"/>
      <c r="D57" s="11"/>
      <c r="E57" s="104"/>
    </row>
    <row r="58" spans="1:5" ht="18" customHeight="1">
      <c r="A58" s="11"/>
      <c r="B58" s="48" t="s">
        <v>297</v>
      </c>
      <c r="C58" s="11" t="s">
        <v>237</v>
      </c>
      <c r="D58" s="11" t="s">
        <v>213</v>
      </c>
      <c r="E58" s="104">
        <v>7394820</v>
      </c>
    </row>
    <row r="59" spans="1:5" ht="18" customHeight="1">
      <c r="A59" s="11"/>
      <c r="B59" s="48"/>
      <c r="C59" s="11" t="s">
        <v>229</v>
      </c>
      <c r="D59" s="11" t="s">
        <v>230</v>
      </c>
      <c r="E59" s="104">
        <v>4829950</v>
      </c>
    </row>
    <row r="60" spans="1:5" ht="18" customHeight="1">
      <c r="A60" s="11"/>
      <c r="B60" s="48"/>
      <c r="C60" s="11" t="s">
        <v>233</v>
      </c>
      <c r="D60" s="11" t="s">
        <v>234</v>
      </c>
      <c r="E60" s="104">
        <v>2452175</v>
      </c>
    </row>
    <row r="61" spans="1:5" ht="18" customHeight="1">
      <c r="A61" s="11"/>
      <c r="B61" s="48"/>
      <c r="C61" s="11"/>
      <c r="D61" s="11"/>
      <c r="E61" s="104"/>
    </row>
    <row r="62" spans="1:5" ht="18" customHeight="1">
      <c r="A62" s="11"/>
      <c r="B62" s="48" t="s">
        <v>522</v>
      </c>
      <c r="C62" s="11" t="s">
        <v>258</v>
      </c>
      <c r="D62" s="11" t="s">
        <v>259</v>
      </c>
      <c r="E62" s="104">
        <v>2463460</v>
      </c>
    </row>
    <row r="63" spans="1:5" ht="18" customHeight="1">
      <c r="A63" s="11"/>
      <c r="B63" s="48"/>
      <c r="C63" s="11" t="s">
        <v>523</v>
      </c>
      <c r="D63" s="11" t="s">
        <v>283</v>
      </c>
      <c r="E63" s="104">
        <v>7387605</v>
      </c>
    </row>
    <row r="64" spans="1:5" ht="18" customHeight="1">
      <c r="A64" s="11"/>
      <c r="B64" s="48"/>
      <c r="C64" s="11" t="s">
        <v>523</v>
      </c>
      <c r="D64" s="11" t="s">
        <v>286</v>
      </c>
      <c r="E64" s="104">
        <v>7387605</v>
      </c>
    </row>
    <row r="65" spans="1:5" ht="18" customHeight="1">
      <c r="A65" s="11"/>
      <c r="B65" s="48"/>
      <c r="C65" s="11" t="s">
        <v>523</v>
      </c>
      <c r="D65" s="11" t="s">
        <v>288</v>
      </c>
      <c r="E65" s="104">
        <v>7387605</v>
      </c>
    </row>
    <row r="66" spans="1:5" ht="18" customHeight="1">
      <c r="A66" s="11"/>
      <c r="B66" s="48"/>
      <c r="C66" s="11"/>
      <c r="D66" s="11"/>
      <c r="E66" s="104"/>
    </row>
    <row r="67" spans="1:5" ht="18" customHeight="1">
      <c r="A67" s="11"/>
      <c r="B67" s="48" t="s">
        <v>524</v>
      </c>
      <c r="C67" s="11" t="s">
        <v>348</v>
      </c>
      <c r="D67" s="11" t="s">
        <v>354</v>
      </c>
      <c r="E67" s="104">
        <v>2465125</v>
      </c>
    </row>
    <row r="68" spans="1:5" ht="18" customHeight="1">
      <c r="A68" s="11"/>
      <c r="B68" s="48"/>
      <c r="C68" s="11"/>
      <c r="D68" s="11"/>
      <c r="E68" s="104"/>
    </row>
    <row r="69" spans="1:5" ht="18" customHeight="1">
      <c r="A69" s="11"/>
      <c r="B69" s="48" t="s">
        <v>682</v>
      </c>
      <c r="C69" s="11" t="s">
        <v>312</v>
      </c>
      <c r="D69" s="11" t="s">
        <v>311</v>
      </c>
      <c r="E69" s="104">
        <v>7380390</v>
      </c>
    </row>
    <row r="70" spans="1:5" ht="18" customHeight="1">
      <c r="A70" s="11"/>
      <c r="B70" s="48"/>
      <c r="C70" s="11"/>
      <c r="D70" s="11"/>
      <c r="E70" s="104"/>
    </row>
    <row r="71" spans="1:5" ht="18" customHeight="1">
      <c r="A71" s="11">
        <f>+A26+1</f>
        <v>5</v>
      </c>
      <c r="B71" s="12" t="s">
        <v>41</v>
      </c>
      <c r="C71" s="11"/>
      <c r="D71" s="11"/>
      <c r="E71" s="104"/>
    </row>
    <row r="72" spans="1:5" ht="18" customHeight="1">
      <c r="A72" s="11"/>
      <c r="B72" s="48" t="s">
        <v>309</v>
      </c>
      <c r="C72" s="11" t="s">
        <v>299</v>
      </c>
      <c r="D72" s="11" t="s">
        <v>226</v>
      </c>
      <c r="E72" s="104">
        <v>2800560</v>
      </c>
    </row>
    <row r="73" spans="1:5" ht="18" customHeight="1">
      <c r="A73" s="11"/>
      <c r="B73" s="48"/>
      <c r="C73" s="11" t="s">
        <v>299</v>
      </c>
      <c r="D73" s="11" t="s">
        <v>227</v>
      </c>
      <c r="E73" s="104">
        <v>2800560</v>
      </c>
    </row>
    <row r="74" spans="1:5" ht="18" customHeight="1">
      <c r="A74" s="11"/>
      <c r="B74" s="48"/>
      <c r="C74" s="11" t="s">
        <v>265</v>
      </c>
      <c r="D74" s="11" t="s">
        <v>267</v>
      </c>
      <c r="E74" s="104">
        <v>2796360</v>
      </c>
    </row>
    <row r="75" spans="1:5" ht="18" customHeight="1">
      <c r="A75" s="11"/>
      <c r="B75" s="48"/>
      <c r="C75" s="11" t="s">
        <v>265</v>
      </c>
      <c r="D75" s="11" t="s">
        <v>268</v>
      </c>
      <c r="E75" s="104">
        <v>2796360</v>
      </c>
    </row>
    <row r="76" spans="1:5" ht="18" customHeight="1">
      <c r="A76" s="11"/>
      <c r="B76" s="48"/>
      <c r="C76" s="11" t="s">
        <v>273</v>
      </c>
      <c r="D76" s="11" t="s">
        <v>274</v>
      </c>
      <c r="E76" s="104">
        <v>2796360</v>
      </c>
    </row>
    <row r="77" spans="1:5" ht="18" customHeight="1">
      <c r="A77" s="11"/>
      <c r="B77" s="48"/>
      <c r="C77" s="11" t="s">
        <v>273</v>
      </c>
      <c r="D77" s="11" t="s">
        <v>275</v>
      </c>
      <c r="E77" s="104">
        <v>3195840</v>
      </c>
    </row>
    <row r="78" spans="1:5" ht="18" customHeight="1">
      <c r="A78" s="11"/>
      <c r="B78" s="48"/>
      <c r="C78" s="11" t="s">
        <v>273</v>
      </c>
      <c r="D78" s="11" t="s">
        <v>276</v>
      </c>
      <c r="E78" s="104">
        <v>2796360</v>
      </c>
    </row>
    <row r="79" spans="1:5" ht="18" customHeight="1">
      <c r="A79" s="11"/>
      <c r="B79" s="48"/>
      <c r="C79" s="11"/>
      <c r="D79" s="11"/>
      <c r="E79" s="104"/>
    </row>
    <row r="80" spans="1:5" ht="18" customHeight="1">
      <c r="A80" s="11"/>
      <c r="B80" s="48" t="s">
        <v>351</v>
      </c>
      <c r="C80" s="11" t="s">
        <v>305</v>
      </c>
      <c r="D80" s="11" t="s">
        <v>402</v>
      </c>
      <c r="E80" s="104">
        <v>2796360</v>
      </c>
    </row>
    <row r="81" spans="1:5" ht="18" customHeight="1">
      <c r="A81" s="11"/>
      <c r="B81" s="48"/>
      <c r="C81" s="11"/>
      <c r="D81" s="11"/>
      <c r="E81" s="104"/>
    </row>
    <row r="82" spans="1:5" ht="18" customHeight="1">
      <c r="A82" s="11"/>
      <c r="B82" s="48" t="s">
        <v>403</v>
      </c>
      <c r="C82" s="11" t="s">
        <v>353</v>
      </c>
      <c r="D82" s="11" t="s">
        <v>404</v>
      </c>
      <c r="E82" s="104">
        <v>2796360</v>
      </c>
    </row>
    <row r="83" spans="1:5" ht="18" customHeight="1">
      <c r="A83" s="11"/>
      <c r="B83" s="48"/>
      <c r="C83" s="11" t="s">
        <v>353</v>
      </c>
      <c r="D83" s="11" t="s">
        <v>405</v>
      </c>
      <c r="E83" s="104">
        <v>2796360</v>
      </c>
    </row>
    <row r="84" spans="1:5" ht="18" customHeight="1">
      <c r="A84" s="11"/>
      <c r="B84" s="48"/>
      <c r="C84" s="11" t="s">
        <v>353</v>
      </c>
      <c r="D84" s="11" t="s">
        <v>406</v>
      </c>
      <c r="E84" s="104">
        <v>2796360</v>
      </c>
    </row>
    <row r="85" spans="1:5" ht="18" customHeight="1">
      <c r="A85" s="11"/>
      <c r="B85" s="48"/>
      <c r="C85" s="11"/>
      <c r="D85" s="11"/>
      <c r="E85" s="104"/>
    </row>
    <row r="86" spans="1:5" ht="18" customHeight="1">
      <c r="A86" s="11"/>
      <c r="B86" s="48" t="s">
        <v>601</v>
      </c>
      <c r="C86" s="11" t="s">
        <v>424</v>
      </c>
      <c r="D86" s="11" t="s">
        <v>602</v>
      </c>
      <c r="E86" s="104">
        <v>2795730</v>
      </c>
    </row>
    <row r="87" spans="1:5" ht="18" customHeight="1">
      <c r="A87" s="11"/>
      <c r="B87" s="48"/>
      <c r="C87" s="11" t="s">
        <v>440</v>
      </c>
      <c r="D87" s="11" t="s">
        <v>603</v>
      </c>
      <c r="E87" s="104">
        <v>2795730</v>
      </c>
    </row>
    <row r="88" spans="1:5" ht="18" customHeight="1">
      <c r="A88" s="11"/>
      <c r="B88" s="48"/>
      <c r="C88" s="11" t="s">
        <v>440</v>
      </c>
      <c r="D88" s="11" t="s">
        <v>604</v>
      </c>
      <c r="E88" s="104">
        <v>2795730</v>
      </c>
    </row>
    <row r="89" spans="1:5" ht="18" customHeight="1">
      <c r="A89" s="11"/>
      <c r="B89" s="48"/>
      <c r="C89" s="11" t="s">
        <v>440</v>
      </c>
      <c r="D89" s="11" t="s">
        <v>605</v>
      </c>
      <c r="E89" s="104">
        <v>2795730</v>
      </c>
    </row>
    <row r="90" spans="1:5" ht="18" customHeight="1">
      <c r="A90" s="11"/>
      <c r="B90" s="48"/>
      <c r="C90" s="11"/>
      <c r="D90" s="11"/>
      <c r="E90" s="104"/>
    </row>
    <row r="91" spans="1:5" ht="18" customHeight="1">
      <c r="A91" s="11">
        <f>+A71+1</f>
        <v>6</v>
      </c>
      <c r="B91" s="12" t="s">
        <v>46</v>
      </c>
      <c r="C91" s="11"/>
      <c r="D91" s="11"/>
      <c r="E91" s="104"/>
    </row>
    <row r="92" spans="1:5" ht="18" customHeight="1">
      <c r="A92" s="11"/>
      <c r="B92" s="48" t="s">
        <v>467</v>
      </c>
      <c r="C92" s="11" t="s">
        <v>415</v>
      </c>
      <c r="D92" s="11" t="s">
        <v>306</v>
      </c>
      <c r="E92" s="104">
        <v>1098158</v>
      </c>
    </row>
    <row r="93" spans="1:5" ht="18" customHeight="1">
      <c r="A93" s="11"/>
      <c r="B93" s="48"/>
      <c r="C93" s="11" t="s">
        <v>410</v>
      </c>
      <c r="D93" s="11" t="s">
        <v>363</v>
      </c>
      <c r="E93" s="104">
        <v>1231268</v>
      </c>
    </row>
    <row r="94" spans="1:5" ht="18" customHeight="1">
      <c r="A94" s="11"/>
      <c r="B94" s="48"/>
      <c r="C94" s="11" t="s">
        <v>468</v>
      </c>
      <c r="D94" s="11" t="s">
        <v>315</v>
      </c>
      <c r="E94" s="104">
        <v>1231268</v>
      </c>
    </row>
    <row r="95" spans="1:5" ht="18" customHeight="1">
      <c r="A95" s="11"/>
      <c r="B95" s="48"/>
      <c r="C95" s="11" t="s">
        <v>469</v>
      </c>
      <c r="D95" s="11" t="s">
        <v>316</v>
      </c>
      <c r="E95" s="104">
        <v>1231268</v>
      </c>
    </row>
    <row r="96" spans="1:5" ht="18" customHeight="1">
      <c r="A96" s="11"/>
      <c r="B96" s="48"/>
      <c r="C96" s="11" t="s">
        <v>469</v>
      </c>
      <c r="D96" s="11" t="s">
        <v>317</v>
      </c>
      <c r="E96" s="104">
        <v>1231268</v>
      </c>
    </row>
    <row r="97" spans="1:5" ht="18" customHeight="1">
      <c r="A97" s="11"/>
      <c r="B97" s="48"/>
      <c r="C97" s="11" t="s">
        <v>469</v>
      </c>
      <c r="D97" s="11" t="s">
        <v>318</v>
      </c>
      <c r="E97" s="104">
        <v>1231268</v>
      </c>
    </row>
    <row r="98" spans="1:5" ht="18" customHeight="1">
      <c r="A98" s="11"/>
      <c r="B98" s="48"/>
      <c r="C98" s="11" t="s">
        <v>469</v>
      </c>
      <c r="D98" s="11" t="s">
        <v>319</v>
      </c>
      <c r="E98" s="104">
        <v>1098158</v>
      </c>
    </row>
    <row r="99" spans="1:5" ht="18" customHeight="1">
      <c r="A99" s="11"/>
      <c r="B99" s="48"/>
      <c r="C99" s="11" t="s">
        <v>414</v>
      </c>
      <c r="D99" s="11" t="s">
        <v>332</v>
      </c>
      <c r="E99" s="104">
        <v>1232563</v>
      </c>
    </row>
    <row r="100" spans="1:5" ht="18" customHeight="1">
      <c r="A100" s="11"/>
      <c r="B100" s="48"/>
      <c r="C100" s="11" t="s">
        <v>414</v>
      </c>
      <c r="D100" s="11" t="s">
        <v>333</v>
      </c>
      <c r="E100" s="104">
        <v>1232563</v>
      </c>
    </row>
    <row r="101" spans="1:5" ht="18" customHeight="1">
      <c r="A101" s="11"/>
      <c r="B101" s="48"/>
      <c r="C101" s="11" t="s">
        <v>414</v>
      </c>
      <c r="D101" s="11" t="s">
        <v>334</v>
      </c>
      <c r="E101" s="104">
        <v>1232563</v>
      </c>
    </row>
    <row r="102" spans="1:5" ht="18" customHeight="1">
      <c r="A102" s="11"/>
      <c r="B102" s="48"/>
      <c r="C102" s="11" t="s">
        <v>414</v>
      </c>
      <c r="D102" s="11" t="s">
        <v>335</v>
      </c>
      <c r="E102" s="104">
        <v>1232563</v>
      </c>
    </row>
    <row r="103" spans="1:5" ht="18" customHeight="1">
      <c r="A103" s="11"/>
      <c r="B103" s="48"/>
      <c r="C103" s="11" t="s">
        <v>414</v>
      </c>
      <c r="D103" s="11" t="s">
        <v>336</v>
      </c>
      <c r="E103" s="104">
        <v>1232563</v>
      </c>
    </row>
    <row r="104" spans="1:5" ht="18" customHeight="1">
      <c r="A104" s="11"/>
      <c r="B104" s="48"/>
      <c r="C104" s="11" t="s">
        <v>414</v>
      </c>
      <c r="D104" s="11" t="s">
        <v>337</v>
      </c>
      <c r="E104" s="104">
        <v>1232563</v>
      </c>
    </row>
    <row r="105" spans="1:5" ht="18" customHeight="1">
      <c r="A105" s="11"/>
      <c r="B105" s="48"/>
      <c r="C105" s="11" t="s">
        <v>414</v>
      </c>
      <c r="D105" s="11" t="s">
        <v>338</v>
      </c>
      <c r="E105" s="104">
        <v>1232563</v>
      </c>
    </row>
    <row r="106" spans="1:5" ht="18" customHeight="1">
      <c r="A106" s="11"/>
      <c r="B106" s="48"/>
      <c r="C106" s="11" t="s">
        <v>414</v>
      </c>
      <c r="D106" s="11" t="s">
        <v>339</v>
      </c>
      <c r="E106" s="104">
        <v>1232563</v>
      </c>
    </row>
    <row r="107" spans="1:5" ht="18" customHeight="1">
      <c r="A107" s="11"/>
      <c r="B107" s="48"/>
      <c r="C107" s="11" t="s">
        <v>414</v>
      </c>
      <c r="D107" s="11" t="s">
        <v>340</v>
      </c>
      <c r="E107" s="104">
        <v>1232563</v>
      </c>
    </row>
    <row r="108" spans="1:5" ht="18" customHeight="1">
      <c r="A108" s="11"/>
      <c r="B108" s="48"/>
      <c r="C108" s="11" t="s">
        <v>417</v>
      </c>
      <c r="D108" s="11" t="s">
        <v>342</v>
      </c>
      <c r="E108" s="104">
        <v>1232563</v>
      </c>
    </row>
    <row r="109" spans="1:5" ht="18" customHeight="1">
      <c r="A109" s="11"/>
      <c r="B109" s="48"/>
      <c r="C109" s="11"/>
      <c r="D109" s="11"/>
      <c r="E109" s="104"/>
    </row>
    <row r="110" spans="1:5" ht="18" customHeight="1">
      <c r="A110" s="11"/>
      <c r="B110" s="48" t="s">
        <v>594</v>
      </c>
      <c r="C110" s="11" t="s">
        <v>595</v>
      </c>
      <c r="D110" s="11" t="s">
        <v>596</v>
      </c>
      <c r="E110" s="104">
        <v>1232563</v>
      </c>
    </row>
    <row r="111" spans="1:5" ht="18" customHeight="1">
      <c r="A111" s="11"/>
      <c r="B111" s="48"/>
      <c r="C111" s="11" t="s">
        <v>597</v>
      </c>
      <c r="D111" s="11" t="s">
        <v>598</v>
      </c>
      <c r="E111" s="104">
        <v>1099313</v>
      </c>
    </row>
    <row r="112" spans="1:5" ht="18" customHeight="1">
      <c r="A112" s="11"/>
      <c r="B112" s="48"/>
      <c r="C112" s="11" t="s">
        <v>471</v>
      </c>
      <c r="D112" s="11" t="s">
        <v>599</v>
      </c>
      <c r="E112" s="104">
        <v>1232563</v>
      </c>
    </row>
    <row r="113" spans="1:5" ht="18" customHeight="1">
      <c r="A113" s="11"/>
      <c r="B113" s="48"/>
      <c r="C113" s="11" t="s">
        <v>472</v>
      </c>
      <c r="D113" s="11" t="s">
        <v>600</v>
      </c>
      <c r="E113" s="104">
        <v>1232563</v>
      </c>
    </row>
    <row r="114" spans="1:5" ht="18" customHeight="1">
      <c r="A114" s="11"/>
      <c r="B114" s="48"/>
      <c r="C114" s="11"/>
      <c r="D114" s="11"/>
      <c r="E114" s="104"/>
    </row>
    <row r="115" spans="1:5" ht="18" customHeight="1">
      <c r="A115" s="11"/>
      <c r="B115" s="48" t="s">
        <v>683</v>
      </c>
      <c r="C115" s="11" t="s">
        <v>472</v>
      </c>
      <c r="D115" s="11" t="s">
        <v>379</v>
      </c>
      <c r="E115" s="104">
        <v>1232563</v>
      </c>
    </row>
    <row r="116" spans="1:5" ht="18" customHeight="1">
      <c r="A116" s="11"/>
      <c r="B116" s="48"/>
      <c r="C116" s="11" t="s">
        <v>472</v>
      </c>
      <c r="D116" s="11" t="s">
        <v>380</v>
      </c>
      <c r="E116" s="104">
        <v>1099313</v>
      </c>
    </row>
    <row r="117" spans="1:5" ht="18" customHeight="1">
      <c r="A117" s="11"/>
      <c r="B117" s="48"/>
      <c r="C117" s="11" t="s">
        <v>684</v>
      </c>
      <c r="D117" s="11" t="s">
        <v>447</v>
      </c>
      <c r="E117" s="104">
        <v>1231915</v>
      </c>
    </row>
    <row r="118" spans="1:5" ht="18" customHeight="1">
      <c r="A118" s="11"/>
      <c r="B118" s="48"/>
      <c r="C118" s="11" t="s">
        <v>685</v>
      </c>
      <c r="D118" s="11" t="s">
        <v>448</v>
      </c>
      <c r="E118" s="104">
        <v>615958</v>
      </c>
    </row>
    <row r="119" spans="1:5" ht="18" customHeight="1">
      <c r="A119" s="11"/>
      <c r="B119" s="48"/>
      <c r="C119" s="11" t="s">
        <v>686</v>
      </c>
      <c r="D119" s="11" t="s">
        <v>449</v>
      </c>
      <c r="E119" s="104">
        <v>1231915</v>
      </c>
    </row>
    <row r="120" spans="1:5" ht="18" customHeight="1">
      <c r="A120" s="11"/>
      <c r="B120" s="48"/>
      <c r="C120" s="11" t="s">
        <v>528</v>
      </c>
      <c r="D120" s="11" t="s">
        <v>450</v>
      </c>
      <c r="E120" s="104">
        <v>1231915</v>
      </c>
    </row>
    <row r="121" spans="1:5" ht="18" customHeight="1">
      <c r="A121" s="11"/>
      <c r="B121" s="48"/>
      <c r="C121" s="11" t="s">
        <v>528</v>
      </c>
      <c r="D121" s="11" t="s">
        <v>451</v>
      </c>
      <c r="E121" s="104">
        <v>1231915</v>
      </c>
    </row>
    <row r="122" spans="1:5" ht="18" customHeight="1">
      <c r="A122" s="11"/>
      <c r="B122" s="48"/>
      <c r="C122" s="11" t="s">
        <v>528</v>
      </c>
      <c r="D122" s="11" t="s">
        <v>452</v>
      </c>
      <c r="E122" s="104">
        <v>1231915</v>
      </c>
    </row>
    <row r="123" spans="1:5" ht="18" customHeight="1">
      <c r="A123" s="11"/>
      <c r="B123" s="48"/>
      <c r="C123" s="11" t="s">
        <v>528</v>
      </c>
      <c r="D123" s="11" t="s">
        <v>453</v>
      </c>
      <c r="E123" s="104">
        <v>1231915</v>
      </c>
    </row>
    <row r="124" spans="1:5" ht="18" customHeight="1">
      <c r="A124" s="11"/>
      <c r="B124" s="48"/>
      <c r="C124" s="11" t="s">
        <v>687</v>
      </c>
      <c r="D124" s="11" t="s">
        <v>456</v>
      </c>
      <c r="E124" s="104">
        <v>1231915</v>
      </c>
    </row>
    <row r="125" spans="1:5" ht="18" customHeight="1">
      <c r="A125" s="11"/>
      <c r="B125" s="48"/>
      <c r="C125" s="11"/>
      <c r="D125" s="11"/>
      <c r="E125" s="104"/>
    </row>
    <row r="126" spans="1:5" ht="18" customHeight="1">
      <c r="A126" s="11">
        <f>+A91+1</f>
        <v>7</v>
      </c>
      <c r="B126" s="12" t="s">
        <v>47</v>
      </c>
      <c r="C126" s="11"/>
      <c r="D126" s="11"/>
      <c r="E126" s="104"/>
    </row>
    <row r="127" spans="1:5" ht="18" customHeight="1">
      <c r="A127" s="11"/>
      <c r="B127" s="48" t="s">
        <v>255</v>
      </c>
      <c r="C127" s="11" t="s">
        <v>239</v>
      </c>
      <c r="D127" s="11" t="s">
        <v>240</v>
      </c>
      <c r="E127" s="104">
        <v>3877088</v>
      </c>
    </row>
    <row r="128" spans="1:5" ht="18" customHeight="1">
      <c r="A128" s="11"/>
      <c r="B128" s="48"/>
      <c r="C128" s="11"/>
      <c r="D128" s="11"/>
      <c r="E128" s="104"/>
    </row>
    <row r="129" spans="1:5" ht="18" customHeight="1">
      <c r="A129" s="11"/>
      <c r="B129" s="48" t="s">
        <v>591</v>
      </c>
      <c r="C129" s="11" t="s">
        <v>592</v>
      </c>
      <c r="D129" s="11" t="s">
        <v>593</v>
      </c>
      <c r="E129" s="104">
        <v>3894053</v>
      </c>
    </row>
    <row r="130" spans="1:5" ht="18" customHeight="1">
      <c r="A130" s="11"/>
      <c r="B130" s="48"/>
      <c r="C130" s="11"/>
      <c r="D130" s="11"/>
      <c r="E130" s="104"/>
    </row>
    <row r="131" spans="1:5" ht="18" customHeight="1">
      <c r="A131" s="11">
        <f>+A126+1</f>
        <v>8</v>
      </c>
      <c r="B131" s="12" t="s">
        <v>30</v>
      </c>
      <c r="C131" s="11"/>
      <c r="D131" s="11"/>
      <c r="E131" s="104"/>
    </row>
    <row r="132" spans="1:5" ht="18" customHeight="1">
      <c r="A132" s="11"/>
      <c r="B132" s="48" t="s">
        <v>152</v>
      </c>
      <c r="C132" s="11" t="s">
        <v>74</v>
      </c>
      <c r="D132" s="11" t="s">
        <v>75</v>
      </c>
      <c r="E132" s="104">
        <v>2802870</v>
      </c>
    </row>
    <row r="133" spans="1:5" ht="18" customHeight="1">
      <c r="A133" s="11"/>
      <c r="B133" s="48"/>
      <c r="C133" s="11"/>
      <c r="D133" s="11"/>
      <c r="E133" s="104"/>
    </row>
    <row r="134" spans="1:5" ht="18" customHeight="1">
      <c r="A134" s="11"/>
      <c r="B134" s="48" t="s">
        <v>157</v>
      </c>
      <c r="C134" s="11" t="s">
        <v>89</v>
      </c>
      <c r="D134" s="11" t="s">
        <v>101</v>
      </c>
      <c r="E134" s="104">
        <v>4074600</v>
      </c>
    </row>
    <row r="135" spans="1:5" ht="18" customHeight="1">
      <c r="A135" s="11"/>
      <c r="B135" s="48"/>
      <c r="C135" s="11"/>
      <c r="D135" s="11"/>
      <c r="E135" s="104"/>
    </row>
    <row r="136" spans="1:5" ht="18" customHeight="1">
      <c r="A136" s="11"/>
      <c r="B136" s="48" t="s">
        <v>249</v>
      </c>
      <c r="C136" s="11" t="s">
        <v>186</v>
      </c>
      <c r="D136" s="11" t="s">
        <v>187</v>
      </c>
      <c r="E136" s="104">
        <v>2799090</v>
      </c>
    </row>
    <row r="137" spans="1:5" ht="18" customHeight="1">
      <c r="A137" s="11"/>
      <c r="B137" s="48"/>
      <c r="C137" s="11" t="s">
        <v>191</v>
      </c>
      <c r="D137" s="11" t="s">
        <v>192</v>
      </c>
      <c r="E137" s="104">
        <v>4008300</v>
      </c>
    </row>
    <row r="138" spans="1:5" ht="18" customHeight="1">
      <c r="A138" s="11"/>
      <c r="B138" s="48"/>
      <c r="C138" s="11"/>
      <c r="D138" s="11"/>
      <c r="E138" s="104"/>
    </row>
    <row r="139" spans="1:5" ht="18" customHeight="1">
      <c r="A139" s="11"/>
      <c r="B139" s="48" t="s">
        <v>359</v>
      </c>
      <c r="C139" s="11" t="s">
        <v>398</v>
      </c>
      <c r="D139" s="11" t="s">
        <v>360</v>
      </c>
      <c r="E139" s="104">
        <v>2792580</v>
      </c>
    </row>
    <row r="140" spans="1:5" ht="18" customHeight="1">
      <c r="A140" s="11"/>
      <c r="B140" s="48"/>
      <c r="C140" s="11"/>
      <c r="D140" s="11"/>
      <c r="E140" s="104"/>
    </row>
    <row r="141" spans="1:5" ht="18" customHeight="1">
      <c r="A141" s="11"/>
      <c r="B141" s="48" t="s">
        <v>399</v>
      </c>
      <c r="C141" s="11" t="s">
        <v>400</v>
      </c>
      <c r="D141" s="11" t="s">
        <v>401</v>
      </c>
      <c r="E141" s="104">
        <v>3993300</v>
      </c>
    </row>
    <row r="142" spans="1:5" ht="18" customHeight="1">
      <c r="A142" s="11"/>
      <c r="B142" s="48"/>
      <c r="C142" s="11"/>
      <c r="D142" s="11"/>
      <c r="E142" s="104"/>
    </row>
    <row r="143" spans="1:5" ht="18" customHeight="1">
      <c r="A143" s="11">
        <f>+A131+1</f>
        <v>9</v>
      </c>
      <c r="B143" s="12" t="s">
        <v>70</v>
      </c>
      <c r="C143" s="11"/>
      <c r="D143" s="11"/>
      <c r="E143" s="104"/>
    </row>
    <row r="144" spans="1:5" ht="18" customHeight="1">
      <c r="A144" s="11"/>
      <c r="B144" s="12" t="s">
        <v>195</v>
      </c>
      <c r="C144" s="11" t="s">
        <v>177</v>
      </c>
      <c r="D144" s="11" t="s">
        <v>178</v>
      </c>
      <c r="E144" s="104">
        <v>466515</v>
      </c>
    </row>
    <row r="145" spans="1:5" ht="18" customHeight="1">
      <c r="A145" s="11"/>
      <c r="B145" s="12"/>
      <c r="C145" s="11" t="s">
        <v>177</v>
      </c>
      <c r="D145" s="11" t="s">
        <v>179</v>
      </c>
      <c r="E145" s="104">
        <v>466515</v>
      </c>
    </row>
    <row r="146" spans="1:5" ht="18" customHeight="1">
      <c r="A146" s="11"/>
      <c r="B146" s="12"/>
      <c r="C146" s="11" t="s">
        <v>177</v>
      </c>
      <c r="D146" s="11" t="s">
        <v>180</v>
      </c>
      <c r="E146" s="104">
        <v>933030</v>
      </c>
    </row>
    <row r="147" spans="1:5" ht="18" customHeight="1">
      <c r="A147" s="11"/>
      <c r="B147" s="12"/>
      <c r="C147" s="11"/>
      <c r="D147" s="11"/>
      <c r="E147" s="104"/>
    </row>
    <row r="148" spans="1:5" ht="18" customHeight="1">
      <c r="A148" s="11"/>
      <c r="B148" s="12" t="s">
        <v>211</v>
      </c>
      <c r="C148" s="11" t="s">
        <v>193</v>
      </c>
      <c r="D148" s="11" t="s">
        <v>194</v>
      </c>
      <c r="E148" s="104">
        <v>935270</v>
      </c>
    </row>
    <row r="149" spans="1:5" ht="18" customHeight="1">
      <c r="A149" s="11"/>
      <c r="B149" s="12"/>
      <c r="C149" s="11"/>
      <c r="D149" s="11"/>
      <c r="E149" s="104"/>
    </row>
    <row r="150" spans="1:5" ht="18" customHeight="1">
      <c r="A150" s="11"/>
      <c r="B150" s="12" t="s">
        <v>235</v>
      </c>
      <c r="C150" s="11" t="s">
        <v>238</v>
      </c>
      <c r="D150" s="11" t="s">
        <v>222</v>
      </c>
      <c r="E150" s="104">
        <v>932680</v>
      </c>
    </row>
    <row r="151" spans="1:5" ht="18" customHeight="1">
      <c r="A151" s="11"/>
      <c r="B151" s="12"/>
      <c r="C151" s="11" t="s">
        <v>238</v>
      </c>
      <c r="D151" s="11" t="s">
        <v>223</v>
      </c>
      <c r="E151" s="104">
        <v>466340</v>
      </c>
    </row>
    <row r="152" spans="1:5" ht="18" customHeight="1">
      <c r="A152" s="11"/>
      <c r="B152" s="12"/>
      <c r="C152" s="11"/>
      <c r="D152" s="11"/>
      <c r="E152" s="104"/>
    </row>
    <row r="153" spans="1:5" ht="18" customHeight="1">
      <c r="A153" s="11"/>
      <c r="B153" s="12" t="s">
        <v>251</v>
      </c>
      <c r="C153" s="11" t="s">
        <v>197</v>
      </c>
      <c r="D153" s="11" t="s">
        <v>202</v>
      </c>
      <c r="E153" s="104">
        <v>466760</v>
      </c>
    </row>
    <row r="154" spans="1:5" ht="18" customHeight="1">
      <c r="A154" s="11"/>
      <c r="B154" s="12"/>
      <c r="C154" s="11"/>
      <c r="D154" s="11"/>
      <c r="E154" s="104"/>
    </row>
    <row r="155" spans="1:5" ht="18" customHeight="1">
      <c r="A155" s="11"/>
      <c r="B155" s="12" t="s">
        <v>254</v>
      </c>
      <c r="C155" s="11" t="s">
        <v>231</v>
      </c>
      <c r="D155" s="11" t="s">
        <v>232</v>
      </c>
      <c r="E155" s="104">
        <v>466340</v>
      </c>
    </row>
    <row r="156" spans="1:5" ht="18" customHeight="1">
      <c r="A156" s="11"/>
      <c r="B156" s="12"/>
      <c r="C156" s="11"/>
      <c r="D156" s="11"/>
      <c r="E156" s="104"/>
    </row>
    <row r="157" spans="1:5" ht="18" customHeight="1">
      <c r="A157" s="11"/>
      <c r="B157" s="12" t="s">
        <v>264</v>
      </c>
      <c r="C157" s="11" t="s">
        <v>244</v>
      </c>
      <c r="D157" s="11" t="s">
        <v>248</v>
      </c>
      <c r="E157" s="104">
        <v>932120</v>
      </c>
    </row>
    <row r="158" spans="1:5" ht="18" customHeight="1">
      <c r="A158" s="11"/>
      <c r="B158" s="12"/>
      <c r="C158" s="11"/>
      <c r="D158" s="11"/>
      <c r="E158" s="104"/>
    </row>
    <row r="159" spans="1:5" ht="18" customHeight="1">
      <c r="A159" s="11"/>
      <c r="B159" s="12" t="s">
        <v>277</v>
      </c>
      <c r="C159" s="11" t="s">
        <v>252</v>
      </c>
      <c r="D159" s="11" t="s">
        <v>257</v>
      </c>
      <c r="E159" s="104">
        <v>466060</v>
      </c>
    </row>
    <row r="160" spans="1:5" ht="18" customHeight="1">
      <c r="A160" s="11"/>
      <c r="B160" s="12"/>
      <c r="C160" s="11"/>
      <c r="D160" s="11"/>
      <c r="E160" s="104"/>
    </row>
    <row r="161" spans="1:5" ht="18" customHeight="1">
      <c r="A161" s="11"/>
      <c r="B161" s="12" t="s">
        <v>343</v>
      </c>
      <c r="C161" s="11" t="s">
        <v>344</v>
      </c>
      <c r="D161" s="11" t="s">
        <v>290</v>
      </c>
      <c r="E161" s="104">
        <v>465885</v>
      </c>
    </row>
    <row r="162" spans="1:5" ht="18" customHeight="1">
      <c r="A162" s="11"/>
      <c r="B162" s="12"/>
      <c r="C162" s="11" t="s">
        <v>345</v>
      </c>
      <c r="D162" s="11" t="s">
        <v>296</v>
      </c>
      <c r="E162" s="104">
        <v>931770</v>
      </c>
    </row>
    <row r="163" spans="1:5" ht="18" customHeight="1">
      <c r="A163" s="11"/>
      <c r="B163" s="12"/>
      <c r="C163" s="11"/>
      <c r="D163" s="11"/>
      <c r="E163" s="104"/>
    </row>
    <row r="164" spans="1:5" ht="18" customHeight="1">
      <c r="A164" s="11"/>
      <c r="B164" s="12" t="s">
        <v>346</v>
      </c>
      <c r="C164" s="11" t="s">
        <v>347</v>
      </c>
      <c r="D164" s="11" t="s">
        <v>310</v>
      </c>
      <c r="E164" s="104">
        <v>465430</v>
      </c>
    </row>
    <row r="165" spans="1:5" ht="18" customHeight="1">
      <c r="A165" s="11"/>
      <c r="B165" s="12"/>
      <c r="C165" s="11"/>
      <c r="D165" s="11"/>
      <c r="E165" s="104"/>
    </row>
    <row r="166" spans="1:5" ht="18" customHeight="1">
      <c r="A166" s="11"/>
      <c r="B166" s="12" t="s">
        <v>364</v>
      </c>
      <c r="C166" s="11" t="s">
        <v>413</v>
      </c>
      <c r="D166" s="11" t="s">
        <v>367</v>
      </c>
      <c r="E166" s="104">
        <v>932750</v>
      </c>
    </row>
    <row r="167" spans="1:5" ht="18" customHeight="1">
      <c r="A167" s="11"/>
      <c r="B167" s="12"/>
      <c r="C167" s="11" t="s">
        <v>414</v>
      </c>
      <c r="D167" s="11" t="s">
        <v>368</v>
      </c>
      <c r="E167" s="104">
        <v>466375</v>
      </c>
    </row>
    <row r="168" spans="1:5" ht="18" customHeight="1">
      <c r="A168" s="11"/>
      <c r="B168" s="12"/>
      <c r="C168" s="11"/>
      <c r="D168" s="11"/>
      <c r="E168" s="104"/>
    </row>
    <row r="169" spans="1:5" ht="18" customHeight="1">
      <c r="A169" s="11"/>
      <c r="B169" s="12" t="s">
        <v>470</v>
      </c>
      <c r="C169" s="11" t="s">
        <v>471</v>
      </c>
      <c r="D169" s="11" t="s">
        <v>357</v>
      </c>
      <c r="E169" s="104">
        <v>465955</v>
      </c>
    </row>
    <row r="170" spans="1:5" ht="18" customHeight="1">
      <c r="A170" s="11"/>
      <c r="B170" s="12"/>
      <c r="C170" s="11"/>
      <c r="D170" s="11"/>
      <c r="E170" s="104"/>
    </row>
    <row r="171" spans="1:5" ht="18" customHeight="1">
      <c r="A171" s="11"/>
      <c r="B171" s="12" t="s">
        <v>524</v>
      </c>
      <c r="C171" s="11" t="s">
        <v>528</v>
      </c>
      <c r="D171" s="11" t="s">
        <v>529</v>
      </c>
      <c r="E171" s="104">
        <v>932260</v>
      </c>
    </row>
    <row r="172" spans="1:5" ht="18" customHeight="1">
      <c r="A172" s="11"/>
      <c r="B172" s="12"/>
      <c r="C172" s="11"/>
      <c r="D172" s="11"/>
      <c r="E172" s="104"/>
    </row>
    <row r="173" spans="1:5" ht="18" customHeight="1">
      <c r="A173" s="11">
        <f>+A143+1</f>
        <v>10</v>
      </c>
      <c r="B173" s="12" t="s">
        <v>53</v>
      </c>
      <c r="C173" s="11"/>
      <c r="D173" s="11"/>
      <c r="E173" s="104"/>
    </row>
    <row r="174" spans="1:5" ht="18" customHeight="1">
      <c r="A174" s="11"/>
      <c r="B174" s="48" t="s">
        <v>228</v>
      </c>
      <c r="C174" s="11" t="s">
        <v>167</v>
      </c>
      <c r="D174" s="11" t="s">
        <v>168</v>
      </c>
      <c r="E174" s="104">
        <v>29634780</v>
      </c>
    </row>
    <row r="175" spans="1:5" ht="18" customHeight="1">
      <c r="A175" s="11"/>
      <c r="B175" s="48"/>
      <c r="C175" s="11"/>
      <c r="D175" s="11"/>
      <c r="E175" s="104"/>
    </row>
    <row r="176" spans="1:5" ht="18" customHeight="1">
      <c r="A176" s="11"/>
      <c r="B176" s="48" t="s">
        <v>502</v>
      </c>
      <c r="C176" s="11" t="s">
        <v>503</v>
      </c>
      <c r="D176" s="11" t="s">
        <v>304</v>
      </c>
      <c r="E176" s="104">
        <v>31147740</v>
      </c>
    </row>
    <row r="177" spans="1:5" ht="18" customHeight="1">
      <c r="A177" s="11"/>
      <c r="B177" s="48"/>
      <c r="C177" s="11" t="s">
        <v>504</v>
      </c>
      <c r="D177" s="11" t="s">
        <v>331</v>
      </c>
      <c r="E177" s="104">
        <v>31147740</v>
      </c>
    </row>
    <row r="178" spans="1:5" ht="18" customHeight="1">
      <c r="A178" s="11"/>
      <c r="B178" s="48"/>
      <c r="C178" s="11"/>
      <c r="D178" s="11"/>
      <c r="E178" s="104"/>
    </row>
    <row r="179" spans="1:5" ht="18" customHeight="1">
      <c r="A179" s="11">
        <f>+A173+1</f>
        <v>11</v>
      </c>
      <c r="B179" s="12" t="s">
        <v>31</v>
      </c>
      <c r="C179" s="11"/>
      <c r="D179" s="11"/>
      <c r="E179" s="104"/>
    </row>
    <row r="180" spans="1:5" ht="18" customHeight="1">
      <c r="A180" s="11"/>
      <c r="B180" s="48" t="s">
        <v>351</v>
      </c>
      <c r="C180" s="11" t="s">
        <v>279</v>
      </c>
      <c r="D180" s="11" t="s">
        <v>280</v>
      </c>
      <c r="E180" s="104">
        <v>1064880</v>
      </c>
    </row>
    <row r="181" spans="1:5" ht="18" customHeight="1">
      <c r="A181" s="11"/>
      <c r="B181" s="48"/>
      <c r="C181" s="11" t="s">
        <v>353</v>
      </c>
      <c r="D181" s="11" t="s">
        <v>328</v>
      </c>
      <c r="E181" s="104">
        <v>1066000</v>
      </c>
    </row>
    <row r="182" spans="1:5" ht="18" customHeight="1">
      <c r="A182" s="11"/>
      <c r="B182" s="48"/>
      <c r="C182" s="11"/>
      <c r="D182" s="11"/>
      <c r="E182" s="104"/>
    </row>
    <row r="183" spans="1:5" ht="18" customHeight="1">
      <c r="A183" s="11"/>
      <c r="B183" s="48" t="s">
        <v>626</v>
      </c>
      <c r="C183" s="11" t="s">
        <v>440</v>
      </c>
      <c r="D183" s="11" t="s">
        <v>446</v>
      </c>
      <c r="E183" s="104">
        <v>1065440</v>
      </c>
    </row>
    <row r="184" spans="1:5" ht="18" customHeight="1">
      <c r="A184" s="11"/>
      <c r="B184" s="48"/>
      <c r="C184" s="11"/>
      <c r="D184" s="11"/>
      <c r="E184" s="104"/>
    </row>
    <row r="185" spans="1:5" ht="18" customHeight="1">
      <c r="A185" s="11">
        <f>+A179+1</f>
        <v>12</v>
      </c>
      <c r="B185" s="12" t="s">
        <v>153</v>
      </c>
      <c r="C185" s="11"/>
      <c r="D185" s="11"/>
      <c r="E185" s="104"/>
    </row>
    <row r="186" spans="1:5" ht="18" customHeight="1">
      <c r="A186" s="11"/>
      <c r="B186" s="48" t="s">
        <v>169</v>
      </c>
      <c r="C186" s="11" t="s">
        <v>154</v>
      </c>
      <c r="D186" s="11" t="s">
        <v>170</v>
      </c>
      <c r="E186" s="104">
        <v>11217360</v>
      </c>
    </row>
    <row r="187" spans="1:5" ht="18" customHeight="1">
      <c r="A187" s="11"/>
      <c r="B187" s="48"/>
      <c r="C187" s="11"/>
      <c r="D187" s="11"/>
      <c r="E187" s="104"/>
    </row>
    <row r="188" spans="1:5" ht="18" customHeight="1">
      <c r="A188" s="11">
        <f>+A185+1</f>
        <v>13</v>
      </c>
      <c r="B188" s="12" t="s">
        <v>185</v>
      </c>
      <c r="C188" s="11"/>
      <c r="D188" s="11"/>
      <c r="E188" s="104"/>
    </row>
    <row r="189" spans="1:5" ht="18" customHeight="1">
      <c r="A189" s="11"/>
      <c r="B189" s="48" t="s">
        <v>196</v>
      </c>
      <c r="C189" s="11" t="s">
        <v>183</v>
      </c>
      <c r="D189" s="11" t="s">
        <v>184</v>
      </c>
      <c r="E189" s="104">
        <v>999675</v>
      </c>
    </row>
    <row r="190" spans="1:5" ht="18" customHeight="1">
      <c r="A190" s="11"/>
      <c r="B190" s="48"/>
      <c r="C190" s="11"/>
      <c r="D190" s="11"/>
      <c r="E190" s="104"/>
    </row>
    <row r="191" spans="1:5" ht="18" customHeight="1">
      <c r="A191" s="11">
        <f>+A188+1</f>
        <v>14</v>
      </c>
      <c r="B191" s="12" t="s">
        <v>45</v>
      </c>
      <c r="C191" s="11"/>
      <c r="D191" s="11"/>
      <c r="E191" s="104"/>
    </row>
    <row r="192" spans="1:5" ht="18" customHeight="1">
      <c r="A192" s="11"/>
      <c r="B192" s="48" t="s">
        <v>407</v>
      </c>
      <c r="C192" s="11" t="s">
        <v>408</v>
      </c>
      <c r="D192" s="11" t="s">
        <v>409</v>
      </c>
      <c r="E192" s="104">
        <v>1299188</v>
      </c>
    </row>
    <row r="193" spans="1:5" ht="18" customHeight="1">
      <c r="A193" s="11"/>
      <c r="B193" s="48"/>
      <c r="C193" s="11"/>
      <c r="D193" s="11"/>
      <c r="E193" s="104"/>
    </row>
    <row r="194" spans="1:5" ht="18" customHeight="1">
      <c r="A194" s="11"/>
      <c r="B194" s="48" t="s">
        <v>627</v>
      </c>
      <c r="C194" s="11" t="s">
        <v>628</v>
      </c>
      <c r="D194" s="11" t="s">
        <v>454</v>
      </c>
      <c r="E194" s="104">
        <v>1298505</v>
      </c>
    </row>
    <row r="195" spans="1:5" ht="18" customHeight="1">
      <c r="A195" s="11"/>
      <c r="B195" s="48"/>
      <c r="C195" s="11"/>
      <c r="D195" s="11"/>
      <c r="E195" s="104"/>
    </row>
    <row r="196" spans="1:5" ht="18" customHeight="1">
      <c r="A196" s="11">
        <f>+A191+1</f>
        <v>15</v>
      </c>
      <c r="B196" s="12" t="s">
        <v>172</v>
      </c>
      <c r="C196" s="11"/>
      <c r="D196" s="11"/>
      <c r="E196" s="104"/>
    </row>
    <row r="197" spans="1:5" ht="18" customHeight="1">
      <c r="A197" s="11"/>
      <c r="B197" s="48" t="s">
        <v>205</v>
      </c>
      <c r="C197" s="11" t="s">
        <v>206</v>
      </c>
      <c r="D197" s="11" t="s">
        <v>171</v>
      </c>
      <c r="E197" s="104">
        <v>5806815</v>
      </c>
    </row>
    <row r="198" spans="1:5" ht="18" customHeight="1">
      <c r="A198" s="11"/>
      <c r="B198" s="48"/>
      <c r="C198" s="11"/>
      <c r="D198" s="11"/>
      <c r="E198" s="104"/>
    </row>
    <row r="199" spans="1:5" ht="18" customHeight="1">
      <c r="A199" s="11">
        <f>+A196+1</f>
        <v>16</v>
      </c>
      <c r="B199" s="12" t="s">
        <v>215</v>
      </c>
      <c r="C199" s="11"/>
      <c r="D199" s="11"/>
      <c r="E199" s="104"/>
    </row>
    <row r="200" spans="1:5" ht="18" customHeight="1">
      <c r="A200" s="11"/>
      <c r="B200" s="48" t="s">
        <v>236</v>
      </c>
      <c r="C200" s="11" t="s">
        <v>237</v>
      </c>
      <c r="D200" s="11" t="s">
        <v>214</v>
      </c>
      <c r="E200" s="104">
        <v>12791040</v>
      </c>
    </row>
    <row r="201" spans="1:5" ht="18" customHeight="1">
      <c r="A201" s="11"/>
      <c r="B201" s="48"/>
      <c r="C201" s="11"/>
      <c r="D201" s="11"/>
      <c r="E201" s="104"/>
    </row>
    <row r="202" spans="1:5" ht="18" customHeight="1">
      <c r="A202" s="11">
        <f>+A199+1</f>
        <v>17</v>
      </c>
      <c r="B202" s="12" t="s">
        <v>25</v>
      </c>
      <c r="C202" s="11"/>
      <c r="D202" s="11"/>
      <c r="E202" s="104"/>
    </row>
    <row r="203" spans="1:5" ht="18" customHeight="1">
      <c r="A203" s="11"/>
      <c r="B203" s="48" t="s">
        <v>298</v>
      </c>
      <c r="C203" s="11" t="s">
        <v>299</v>
      </c>
      <c r="D203" s="11" t="s">
        <v>224</v>
      </c>
      <c r="E203" s="104">
        <v>1232470</v>
      </c>
    </row>
    <row r="204" spans="1:5" ht="18" customHeight="1">
      <c r="A204" s="11"/>
      <c r="B204" s="48"/>
      <c r="C204" s="11" t="s">
        <v>299</v>
      </c>
      <c r="D204" s="11" t="s">
        <v>225</v>
      </c>
      <c r="E204" s="104">
        <v>1232470</v>
      </c>
    </row>
    <row r="205" spans="1:5" ht="18" customHeight="1">
      <c r="A205" s="11"/>
      <c r="B205" s="48"/>
      <c r="C205" s="11"/>
      <c r="D205" s="11"/>
      <c r="E205" s="104"/>
    </row>
    <row r="206" spans="1:5" ht="18" customHeight="1">
      <c r="A206" s="11">
        <f>+A202+1</f>
        <v>18</v>
      </c>
      <c r="B206" s="12" t="s">
        <v>263</v>
      </c>
      <c r="C206" s="11"/>
      <c r="D206" s="11"/>
      <c r="E206" s="104"/>
    </row>
    <row r="207" spans="1:5" ht="18" customHeight="1">
      <c r="A207" s="11"/>
      <c r="B207" s="12" t="s">
        <v>358</v>
      </c>
      <c r="C207" s="11" t="s">
        <v>411</v>
      </c>
      <c r="D207" s="11" t="s">
        <v>371</v>
      </c>
      <c r="E207" s="104">
        <v>930860</v>
      </c>
    </row>
    <row r="208" spans="1:5" ht="18" customHeight="1">
      <c r="A208" s="11"/>
      <c r="B208" s="12"/>
      <c r="C208" s="11" t="s">
        <v>412</v>
      </c>
      <c r="D208" s="11" t="s">
        <v>366</v>
      </c>
      <c r="E208" s="104">
        <v>930860</v>
      </c>
    </row>
    <row r="209" spans="1:5" ht="18" customHeight="1">
      <c r="A209" s="11"/>
      <c r="B209" s="12"/>
      <c r="C209" s="11"/>
      <c r="D209" s="11"/>
      <c r="E209" s="104"/>
    </row>
    <row r="210" spans="1:5" ht="18" customHeight="1">
      <c r="A210" s="11">
        <f>+A206+1</f>
        <v>19</v>
      </c>
      <c r="B210" s="12" t="s">
        <v>181</v>
      </c>
      <c r="C210" s="11"/>
      <c r="D210" s="11"/>
      <c r="E210" s="104"/>
    </row>
    <row r="211" spans="1:5" ht="18" customHeight="1">
      <c r="A211" s="11"/>
      <c r="B211" s="12" t="s">
        <v>361</v>
      </c>
      <c r="C211" s="11" t="s">
        <v>410</v>
      </c>
      <c r="D211" s="11" t="s">
        <v>362</v>
      </c>
      <c r="E211" s="104">
        <v>15159720</v>
      </c>
    </row>
    <row r="212" spans="1:5" ht="18" customHeight="1">
      <c r="A212" s="11"/>
      <c r="B212" s="12"/>
      <c r="C212" s="11"/>
      <c r="D212" s="11"/>
      <c r="E212" s="104"/>
    </row>
    <row r="213" spans="1:5" ht="18" customHeight="1">
      <c r="A213" s="11"/>
      <c r="B213" s="12" t="s">
        <v>416</v>
      </c>
      <c r="C213" s="11" t="s">
        <v>417</v>
      </c>
      <c r="D213" s="11" t="s">
        <v>418</v>
      </c>
      <c r="E213" s="104">
        <v>8954400</v>
      </c>
    </row>
    <row r="214" spans="1:5" ht="18" customHeight="1">
      <c r="A214" s="11"/>
      <c r="B214" s="12"/>
      <c r="C214" s="11"/>
      <c r="D214" s="11"/>
      <c r="E214" s="104"/>
    </row>
    <row r="215" spans="1:5" ht="18" customHeight="1">
      <c r="A215" s="11">
        <f>+A210+1</f>
        <v>20</v>
      </c>
      <c r="B215" s="12" t="s">
        <v>308</v>
      </c>
      <c r="C215" s="11"/>
      <c r="D215" s="11"/>
      <c r="E215" s="104"/>
    </row>
    <row r="216" spans="1:5" ht="18" customHeight="1">
      <c r="A216" s="11"/>
      <c r="B216" s="12" t="s">
        <v>364</v>
      </c>
      <c r="C216" s="11" t="s">
        <v>415</v>
      </c>
      <c r="D216" s="11" t="s">
        <v>365</v>
      </c>
      <c r="E216" s="104">
        <v>11580570</v>
      </c>
    </row>
    <row r="217" spans="1:5" ht="18" customHeight="1">
      <c r="A217" s="11"/>
      <c r="B217" s="12"/>
      <c r="C217" s="11"/>
      <c r="D217" s="11"/>
      <c r="E217" s="104"/>
    </row>
    <row r="218" spans="1:5" ht="18" customHeight="1">
      <c r="A218" s="11"/>
      <c r="B218" s="12" t="s">
        <v>626</v>
      </c>
      <c r="C218" s="11" t="s">
        <v>629</v>
      </c>
      <c r="D218" s="11" t="s">
        <v>485</v>
      </c>
      <c r="E218" s="104">
        <v>14383440</v>
      </c>
    </row>
    <row r="219" spans="1:5" ht="18" customHeight="1">
      <c r="A219" s="11"/>
      <c r="B219" s="12"/>
      <c r="C219" s="11"/>
      <c r="D219" s="11"/>
      <c r="E219" s="104"/>
    </row>
    <row r="220" spans="1:5" ht="18" customHeight="1">
      <c r="A220" s="11">
        <f>+A215+1</f>
        <v>21</v>
      </c>
      <c r="B220" s="12" t="s">
        <v>350</v>
      </c>
      <c r="C220" s="11"/>
      <c r="D220" s="11"/>
      <c r="E220" s="104"/>
    </row>
    <row r="221" spans="1:5" ht="18" customHeight="1">
      <c r="A221" s="11"/>
      <c r="B221" s="12" t="s">
        <v>419</v>
      </c>
      <c r="C221" s="11" t="s">
        <v>420</v>
      </c>
      <c r="D221" s="11" t="s">
        <v>421</v>
      </c>
      <c r="E221" s="104">
        <v>1232563</v>
      </c>
    </row>
    <row r="222" spans="1:5" ht="18" customHeight="1">
      <c r="A222" s="11"/>
      <c r="B222" s="48"/>
      <c r="C222" s="11"/>
      <c r="D222" s="11"/>
      <c r="E222" s="104"/>
    </row>
    <row r="223" spans="1:5" ht="18" customHeight="1">
      <c r="A223" s="11">
        <f>+A220+1</f>
        <v>22</v>
      </c>
      <c r="B223" s="12" t="s">
        <v>391</v>
      </c>
      <c r="C223" s="11"/>
      <c r="D223" s="11"/>
      <c r="E223" s="104"/>
    </row>
    <row r="224" spans="1:5" ht="18" customHeight="1">
      <c r="A224" s="11"/>
      <c r="B224" s="12" t="s">
        <v>470</v>
      </c>
      <c r="C224" s="11" t="s">
        <v>472</v>
      </c>
      <c r="D224" s="11" t="s">
        <v>390</v>
      </c>
      <c r="E224" s="104">
        <v>13179870</v>
      </c>
    </row>
    <row r="225" spans="1:5" ht="18" customHeight="1">
      <c r="A225" s="11"/>
      <c r="B225" s="48"/>
      <c r="C225" s="11"/>
      <c r="D225" s="11"/>
      <c r="E225" s="104"/>
    </row>
    <row r="226" spans="1:5" ht="18" customHeight="1">
      <c r="A226" s="11">
        <f>+A223+1</f>
        <v>23</v>
      </c>
      <c r="B226" s="12" t="s">
        <v>54</v>
      </c>
      <c r="C226" s="11"/>
      <c r="D226" s="11"/>
      <c r="E226" s="104"/>
    </row>
    <row r="227" spans="1:5" ht="18" customHeight="1">
      <c r="A227" s="11"/>
      <c r="B227" s="48" t="s">
        <v>525</v>
      </c>
      <c r="C227" s="11" t="s">
        <v>526</v>
      </c>
      <c r="D227" s="11" t="s">
        <v>527</v>
      </c>
      <c r="E227" s="104">
        <v>3195120</v>
      </c>
    </row>
    <row r="228" spans="1:5" ht="18" customHeight="1">
      <c r="A228" s="11"/>
      <c r="B228" s="48"/>
      <c r="C228" s="11"/>
      <c r="D228" s="11"/>
      <c r="E228" s="104"/>
    </row>
    <row r="229" spans="1:5" ht="18" customHeight="1">
      <c r="A229" s="11"/>
      <c r="B229" s="48" t="s">
        <v>683</v>
      </c>
      <c r="C229" s="11" t="s">
        <v>689</v>
      </c>
      <c r="D229" s="11" t="s">
        <v>548</v>
      </c>
      <c r="E229" s="104">
        <v>3610980</v>
      </c>
    </row>
    <row r="230" spans="1:5" ht="18" customHeight="1">
      <c r="A230" s="11"/>
      <c r="B230" s="48"/>
      <c r="C230" s="11"/>
      <c r="D230" s="11"/>
      <c r="E230" s="104"/>
    </row>
    <row r="231" spans="1:5" ht="18" customHeight="1">
      <c r="A231" s="11">
        <f>+A226+1</f>
        <v>24</v>
      </c>
      <c r="B231" s="12" t="s">
        <v>39</v>
      </c>
      <c r="C231" s="11"/>
      <c r="D231" s="11"/>
      <c r="E231" s="104"/>
    </row>
    <row r="232" spans="1:5" ht="18" customHeight="1">
      <c r="A232" s="11"/>
      <c r="B232" s="12" t="s">
        <v>587</v>
      </c>
      <c r="C232" s="11" t="s">
        <v>588</v>
      </c>
      <c r="D232" s="11" t="s">
        <v>589</v>
      </c>
      <c r="E232" s="104">
        <v>1163575</v>
      </c>
    </row>
    <row r="233" spans="1:5" ht="18" customHeight="1">
      <c r="A233" s="11"/>
      <c r="B233" s="48"/>
      <c r="C233" s="11" t="s">
        <v>590</v>
      </c>
      <c r="D233" s="11" t="s">
        <v>582</v>
      </c>
      <c r="E233" s="104">
        <v>1928210</v>
      </c>
    </row>
    <row r="234" spans="1:5" ht="18" customHeight="1">
      <c r="A234" s="11"/>
      <c r="B234" s="48"/>
      <c r="C234" s="11"/>
      <c r="D234" s="11"/>
      <c r="E234" s="104"/>
    </row>
    <row r="235" spans="1:5" ht="18" customHeight="1">
      <c r="A235" s="11"/>
      <c r="B235" s="48"/>
      <c r="C235" s="11"/>
      <c r="D235" s="11"/>
      <c r="E235" s="104"/>
    </row>
    <row r="236" spans="1:5" ht="18" customHeight="1">
      <c r="A236" s="11"/>
      <c r="B236" s="48"/>
      <c r="C236" s="11"/>
      <c r="D236" s="11"/>
      <c r="E236" s="104"/>
    </row>
    <row r="237" spans="1:5" ht="18" customHeight="1">
      <c r="A237" s="67"/>
      <c r="B237" s="69"/>
      <c r="C237" s="67"/>
      <c r="D237" s="67"/>
      <c r="E237" s="106"/>
    </row>
    <row r="238" spans="1:5" ht="18" customHeight="1">
      <c r="A238" s="13"/>
      <c r="B238" s="13"/>
      <c r="C238" s="13"/>
      <c r="D238" s="13"/>
    </row>
    <row r="239" spans="1:5" ht="18" customHeight="1">
      <c r="A239" s="1"/>
      <c r="B239" s="1"/>
      <c r="C239" s="1"/>
      <c r="D239" s="1"/>
    </row>
    <row r="240" spans="1:5" ht="18" customHeight="1">
      <c r="A240" s="1"/>
      <c r="B240" s="1"/>
      <c r="C240" s="1"/>
      <c r="D240" s="1"/>
    </row>
    <row r="241" spans="1:4" ht="18" customHeight="1">
      <c r="A241" s="1"/>
      <c r="B241" s="1"/>
      <c r="C241" s="1"/>
      <c r="D241" s="1"/>
    </row>
    <row r="242" spans="1:4" ht="18" customHeight="1">
      <c r="A242" s="1"/>
      <c r="B242" s="1"/>
      <c r="C242" s="1"/>
      <c r="D242" s="1"/>
    </row>
    <row r="243" spans="1:4" ht="18" customHeight="1">
      <c r="A243" s="1"/>
      <c r="B243" s="1"/>
      <c r="C243" s="1"/>
      <c r="D243" s="1"/>
    </row>
    <row r="244" spans="1:4" ht="18" customHeight="1">
      <c r="A244" s="1"/>
      <c r="B244" s="1"/>
      <c r="C244" s="1"/>
      <c r="D244" s="1"/>
    </row>
    <row r="245" spans="1:4" ht="18" customHeight="1">
      <c r="A245" s="1"/>
      <c r="B245" s="1"/>
      <c r="C245" s="1"/>
      <c r="D245" s="1"/>
    </row>
    <row r="246" spans="1:4" ht="18" customHeight="1">
      <c r="A246" s="1"/>
      <c r="B246" s="1"/>
      <c r="C246" s="1"/>
      <c r="D246" s="1"/>
    </row>
    <row r="247" spans="1:4" ht="18" customHeight="1">
      <c r="A247" s="1"/>
      <c r="B247" s="1"/>
      <c r="C247" s="1"/>
      <c r="D247" s="1"/>
    </row>
    <row r="248" spans="1:4" ht="18" customHeight="1">
      <c r="A248" s="1"/>
      <c r="B248" s="1"/>
      <c r="C248" s="1"/>
      <c r="D248" s="1"/>
    </row>
    <row r="249" spans="1:4" ht="18" customHeight="1">
      <c r="A249" s="1"/>
      <c r="B249" s="1"/>
      <c r="C249" s="1"/>
      <c r="D249" s="1"/>
    </row>
    <row r="250" spans="1:4" ht="18" customHeight="1">
      <c r="A250" s="1"/>
      <c r="B250" s="1"/>
      <c r="C250" s="1"/>
      <c r="D250" s="1"/>
    </row>
    <row r="251" spans="1:4" ht="18" customHeight="1">
      <c r="A251" s="1"/>
      <c r="B251" s="1"/>
      <c r="C251" s="1"/>
      <c r="D251" s="1"/>
    </row>
    <row r="252" spans="1:4" ht="18" customHeight="1">
      <c r="A252" s="1"/>
      <c r="B252" s="1"/>
      <c r="C252" s="1"/>
      <c r="D252" s="1"/>
    </row>
    <row r="253" spans="1:4" ht="18" customHeight="1">
      <c r="A253" s="1"/>
      <c r="B253" s="1"/>
      <c r="C253" s="1"/>
      <c r="D253" s="1"/>
    </row>
    <row r="254" spans="1:4" ht="18" customHeight="1">
      <c r="A254" s="1"/>
      <c r="B254" s="1"/>
      <c r="C254" s="1"/>
      <c r="D254" s="1"/>
    </row>
    <row r="255" spans="1:4" ht="18" customHeight="1">
      <c r="A255" s="1"/>
      <c r="B255" s="1"/>
      <c r="C255" s="1"/>
      <c r="D255" s="1"/>
    </row>
    <row r="256" spans="1:4" ht="18" customHeight="1">
      <c r="A256" s="1"/>
      <c r="B256" s="1"/>
      <c r="C256" s="1"/>
      <c r="D256" s="1"/>
    </row>
    <row r="257" spans="1:4" ht="18" customHeight="1">
      <c r="A257" s="1"/>
      <c r="B257" s="1"/>
      <c r="C257" s="1"/>
      <c r="D257" s="1"/>
    </row>
    <row r="258" spans="1:4" ht="18" customHeight="1">
      <c r="A258" s="1"/>
      <c r="B258" s="1"/>
      <c r="C258" s="1"/>
      <c r="D258" s="1"/>
    </row>
    <row r="259" spans="1:4" ht="18" customHeight="1">
      <c r="A259" s="1"/>
      <c r="B259" s="1"/>
      <c r="C259" s="1"/>
      <c r="D259" s="1"/>
    </row>
    <row r="260" spans="1:4" ht="18" customHeight="1">
      <c r="A260" s="1"/>
      <c r="B260" s="1"/>
      <c r="C260" s="1"/>
      <c r="D260" s="1"/>
    </row>
    <row r="261" spans="1:4" ht="18" customHeight="1">
      <c r="A261" s="1"/>
      <c r="B261" s="1"/>
      <c r="C261" s="1"/>
      <c r="D261" s="1"/>
    </row>
    <row r="262" spans="1:4" ht="18" customHeight="1">
      <c r="A262" s="1"/>
      <c r="B262" s="1"/>
      <c r="C262" s="1"/>
      <c r="D262" s="1"/>
    </row>
    <row r="263" spans="1:4" ht="18" customHeight="1">
      <c r="A263" s="1"/>
      <c r="B263" s="1"/>
      <c r="C263" s="1"/>
      <c r="D263" s="1"/>
    </row>
    <row r="264" spans="1:4" ht="18" customHeight="1">
      <c r="A264" s="1"/>
      <c r="B264" s="1"/>
      <c r="C264" s="1"/>
      <c r="D264" s="1"/>
    </row>
    <row r="265" spans="1:4" ht="18" customHeight="1">
      <c r="A265" s="1"/>
      <c r="B265" s="1"/>
      <c r="C265" s="1"/>
      <c r="D265" s="1"/>
    </row>
    <row r="266" spans="1:4" ht="18" customHeight="1">
      <c r="A266" s="1"/>
      <c r="B266" s="1"/>
      <c r="C266" s="1"/>
      <c r="D266" s="1"/>
    </row>
    <row r="267" spans="1:4" ht="18" customHeight="1">
      <c r="A267" s="1"/>
      <c r="B267" s="1"/>
      <c r="C267" s="1"/>
      <c r="D267" s="1"/>
    </row>
    <row r="268" spans="1:4" ht="18" customHeight="1">
      <c r="A268" s="1"/>
      <c r="B268" s="1"/>
      <c r="C268" s="1"/>
      <c r="D268" s="1"/>
    </row>
    <row r="269" spans="1:4" ht="18" customHeight="1">
      <c r="A269" s="1"/>
      <c r="B269" s="1"/>
      <c r="C269" s="1"/>
      <c r="D269" s="1"/>
    </row>
    <row r="270" spans="1:4" ht="18" customHeight="1">
      <c r="A270" s="1"/>
      <c r="B270" s="1"/>
      <c r="C270" s="1"/>
      <c r="D270" s="1"/>
    </row>
    <row r="271" spans="1:4" ht="18" customHeight="1">
      <c r="A271" s="1"/>
      <c r="B271" s="1"/>
      <c r="C271" s="1"/>
      <c r="D271" s="1"/>
    </row>
    <row r="272" spans="1:4" ht="18" customHeight="1">
      <c r="A272" s="1"/>
      <c r="B272" s="1"/>
      <c r="C272" s="1"/>
      <c r="D272" s="1"/>
    </row>
    <row r="273" spans="1:4" ht="18" customHeight="1">
      <c r="A273" s="1"/>
      <c r="B273" s="1"/>
      <c r="C273" s="1"/>
      <c r="D273" s="1"/>
    </row>
    <row r="274" spans="1:4" ht="18" customHeight="1">
      <c r="A274" s="1"/>
      <c r="B274" s="1"/>
      <c r="C274" s="1"/>
      <c r="D274" s="1"/>
    </row>
    <row r="275" spans="1:4" ht="18" customHeight="1">
      <c r="A275" s="1"/>
      <c r="B275" s="1"/>
      <c r="C275" s="1"/>
      <c r="D275" s="1"/>
    </row>
    <row r="276" spans="1:4" ht="18" customHeight="1">
      <c r="A276" s="1"/>
      <c r="B276" s="1"/>
      <c r="C276" s="1"/>
      <c r="D276" s="1"/>
    </row>
    <row r="277" spans="1:4" ht="18" customHeight="1">
      <c r="A277" s="1"/>
      <c r="B277" s="1"/>
      <c r="C277" s="1"/>
      <c r="D277" s="1"/>
    </row>
    <row r="278" spans="1:4" ht="18" customHeight="1">
      <c r="A278" s="1"/>
      <c r="B278" s="1"/>
      <c r="C278" s="1"/>
      <c r="D278" s="1"/>
    </row>
    <row r="279" spans="1:4" ht="18" customHeight="1">
      <c r="A279" s="1"/>
      <c r="B279" s="1"/>
      <c r="C279" s="1"/>
      <c r="D279" s="1"/>
    </row>
    <row r="280" spans="1:4" ht="18" customHeight="1">
      <c r="A280" s="1"/>
      <c r="B280" s="1"/>
      <c r="C280" s="1"/>
      <c r="D280" s="1"/>
    </row>
    <row r="281" spans="1:4" ht="18" customHeight="1">
      <c r="A281" s="1"/>
      <c r="B281" s="1"/>
      <c r="C281" s="1"/>
      <c r="D281" s="1"/>
    </row>
    <row r="282" spans="1:4" ht="18" customHeight="1">
      <c r="A282" s="1"/>
      <c r="B282" s="1"/>
      <c r="C282" s="1"/>
      <c r="D282" s="1"/>
    </row>
    <row r="283" spans="1:4" ht="18" customHeight="1">
      <c r="A283" s="1"/>
      <c r="B283" s="1"/>
      <c r="C283" s="1"/>
      <c r="D283" s="1"/>
    </row>
    <row r="284" spans="1:4" ht="18" customHeight="1">
      <c r="A284" s="1"/>
      <c r="B284" s="1"/>
      <c r="C284" s="1"/>
      <c r="D284" s="1"/>
    </row>
    <row r="285" spans="1:4" ht="18" customHeight="1">
      <c r="A285" s="1"/>
      <c r="B285" s="1"/>
      <c r="C285" s="1"/>
      <c r="D285" s="1"/>
    </row>
    <row r="286" spans="1:4" ht="18" customHeight="1">
      <c r="A286" s="1"/>
      <c r="B286" s="1"/>
      <c r="C286" s="1"/>
      <c r="D286" s="1"/>
    </row>
    <row r="287" spans="1:4" ht="18" customHeight="1">
      <c r="A287" s="1"/>
      <c r="B287" s="1"/>
      <c r="C287" s="1"/>
      <c r="D287" s="1"/>
    </row>
    <row r="288" spans="1:4" ht="18" customHeight="1">
      <c r="A288" s="1"/>
      <c r="B288" s="1"/>
      <c r="C288" s="1"/>
      <c r="D288" s="1"/>
    </row>
    <row r="289" spans="1:4" ht="18" customHeight="1">
      <c r="A289" s="1"/>
      <c r="B289" s="1"/>
      <c r="C289" s="1"/>
      <c r="D289" s="1"/>
    </row>
    <row r="290" spans="1:4" ht="18" customHeight="1">
      <c r="A290" s="1"/>
      <c r="B290" s="1"/>
      <c r="C290" s="1"/>
      <c r="D290" s="1"/>
    </row>
    <row r="291" spans="1:4" ht="18" customHeight="1">
      <c r="A291" s="1"/>
      <c r="B291" s="1"/>
      <c r="C291" s="1"/>
      <c r="D291" s="1"/>
    </row>
    <row r="292" spans="1:4" ht="18" customHeight="1">
      <c r="A292" s="1"/>
      <c r="B292" s="1"/>
      <c r="C292" s="1"/>
      <c r="D292" s="1"/>
    </row>
    <row r="293" spans="1:4" ht="18" customHeight="1">
      <c r="A293" s="1"/>
      <c r="B293" s="1"/>
      <c r="C293" s="1"/>
      <c r="D293" s="1"/>
    </row>
    <row r="294" spans="1:4" ht="18" customHeight="1">
      <c r="A294" s="1"/>
      <c r="B294" s="1"/>
      <c r="C294" s="1"/>
      <c r="D294" s="1"/>
    </row>
    <row r="295" spans="1:4" ht="18" customHeight="1">
      <c r="A295" s="1"/>
      <c r="B295" s="1"/>
      <c r="C295" s="1"/>
      <c r="D295" s="1"/>
    </row>
    <row r="296" spans="1:4" ht="18" customHeight="1">
      <c r="A296" s="1"/>
      <c r="B296" s="1"/>
      <c r="C296" s="1"/>
      <c r="D296" s="1"/>
    </row>
    <row r="297" spans="1:4" ht="18" customHeight="1">
      <c r="A297" s="1"/>
      <c r="B297" s="1"/>
      <c r="C297" s="1"/>
      <c r="D297" s="1"/>
    </row>
    <row r="298" spans="1:4" ht="18" customHeight="1">
      <c r="A298" s="1"/>
      <c r="B298" s="1"/>
      <c r="C298" s="1"/>
      <c r="D298" s="1"/>
    </row>
    <row r="299" spans="1:4" ht="18" customHeight="1">
      <c r="A299" s="1"/>
      <c r="B299" s="1"/>
      <c r="C299" s="1"/>
      <c r="D299" s="1"/>
    </row>
    <row r="300" spans="1:4" ht="18" customHeight="1">
      <c r="A300" s="1"/>
      <c r="B300" s="1"/>
      <c r="C300" s="1"/>
      <c r="D300" s="1"/>
    </row>
    <row r="301" spans="1:4" ht="18" customHeight="1">
      <c r="A301" s="1"/>
      <c r="B301" s="1"/>
      <c r="C301" s="1"/>
      <c r="D301" s="1"/>
    </row>
    <row r="302" spans="1:4" ht="18" customHeight="1">
      <c r="A302" s="1"/>
      <c r="B302" s="1"/>
      <c r="C302" s="1"/>
      <c r="D302" s="1"/>
    </row>
    <row r="303" spans="1:4" ht="18" customHeight="1">
      <c r="A303" s="1"/>
      <c r="B303" s="1"/>
      <c r="C303" s="1"/>
      <c r="D303" s="1"/>
    </row>
    <row r="304" spans="1:4" ht="18" customHeight="1">
      <c r="A304" s="1"/>
      <c r="B304" s="1"/>
      <c r="C304" s="1"/>
      <c r="D304" s="1"/>
    </row>
    <row r="305" spans="1:4" ht="18" customHeight="1">
      <c r="A305" s="1"/>
      <c r="B305" s="1"/>
      <c r="C305" s="1"/>
      <c r="D305" s="1"/>
    </row>
    <row r="306" spans="1:4" ht="18" customHeight="1">
      <c r="A306" s="1"/>
      <c r="B306" s="1"/>
      <c r="C306" s="1"/>
      <c r="D306" s="1"/>
    </row>
    <row r="307" spans="1:4" ht="18" customHeight="1">
      <c r="A307" s="1"/>
      <c r="B307" s="1"/>
      <c r="C307" s="1"/>
      <c r="D307" s="1"/>
    </row>
    <row r="308" spans="1:4" ht="18" customHeight="1">
      <c r="A308" s="1"/>
      <c r="B308" s="1"/>
      <c r="C308" s="1"/>
      <c r="D308" s="1"/>
    </row>
    <row r="309" spans="1:4" ht="18" customHeight="1">
      <c r="A309" s="1"/>
      <c r="B309" s="1"/>
      <c r="C309" s="1"/>
      <c r="D309" s="1"/>
    </row>
    <row r="310" spans="1:4" ht="18" customHeight="1">
      <c r="A310" s="1"/>
      <c r="B310" s="1"/>
      <c r="C310" s="1"/>
      <c r="D310" s="1"/>
    </row>
    <row r="311" spans="1:4" ht="18" customHeight="1">
      <c r="A311" s="1"/>
      <c r="B311" s="1"/>
      <c r="C311" s="1"/>
      <c r="D311" s="1"/>
    </row>
    <row r="312" spans="1:4" ht="18" customHeight="1">
      <c r="A312" s="1"/>
      <c r="B312" s="1"/>
      <c r="C312" s="1"/>
      <c r="D312" s="1"/>
    </row>
    <row r="313" spans="1:4" ht="18" customHeight="1">
      <c r="A313" s="1"/>
      <c r="B313" s="1"/>
      <c r="C313" s="1"/>
      <c r="D313" s="1"/>
    </row>
    <row r="314" spans="1:4" ht="18" customHeight="1">
      <c r="A314" s="1"/>
      <c r="B314" s="1"/>
      <c r="C314" s="1"/>
      <c r="D314" s="1"/>
    </row>
    <row r="315" spans="1:4" ht="18" customHeight="1">
      <c r="A315" s="1"/>
      <c r="B315" s="1"/>
      <c r="C315" s="1"/>
      <c r="D315" s="1"/>
    </row>
    <row r="316" spans="1:4" ht="18" customHeight="1">
      <c r="A316" s="1"/>
      <c r="B316" s="1"/>
      <c r="C316" s="1"/>
      <c r="D316" s="1"/>
    </row>
    <row r="317" spans="1:4" ht="18" customHeight="1">
      <c r="A317" s="1"/>
      <c r="B317" s="1"/>
      <c r="C317" s="1"/>
      <c r="D317" s="1"/>
    </row>
    <row r="318" spans="1:4" ht="18" customHeight="1">
      <c r="A318" s="1"/>
      <c r="B318" s="1"/>
      <c r="C318" s="1"/>
      <c r="D318" s="1"/>
    </row>
    <row r="319" spans="1:4" ht="18" customHeight="1">
      <c r="A319" s="1"/>
      <c r="B319" s="1"/>
      <c r="C319" s="1"/>
      <c r="D319" s="1"/>
    </row>
    <row r="320" spans="1:4" ht="18" customHeight="1">
      <c r="A320" s="1"/>
      <c r="B320" s="1"/>
      <c r="C320" s="1"/>
      <c r="D320" s="1"/>
    </row>
    <row r="321" spans="1:4" ht="18" customHeight="1">
      <c r="A321" s="1"/>
      <c r="B321" s="1"/>
      <c r="C321" s="1"/>
      <c r="D321" s="1"/>
    </row>
    <row r="322" spans="1:4" ht="18" customHeight="1">
      <c r="A322" s="1"/>
      <c r="B322" s="1"/>
      <c r="C322" s="1"/>
      <c r="D322" s="1"/>
    </row>
    <row r="323" spans="1:4" ht="18" customHeight="1">
      <c r="A323" s="1"/>
      <c r="B323" s="1"/>
      <c r="C323" s="1"/>
      <c r="D323" s="1"/>
    </row>
    <row r="324" spans="1:4" ht="18" customHeight="1">
      <c r="A324" s="1"/>
      <c r="B324" s="1"/>
      <c r="C324" s="1"/>
      <c r="D324" s="1"/>
    </row>
    <row r="325" spans="1:4" ht="18" customHeight="1">
      <c r="A325" s="1"/>
      <c r="B325" s="1"/>
      <c r="C325" s="1"/>
      <c r="D325" s="1"/>
    </row>
    <row r="326" spans="1:4" ht="18" customHeight="1">
      <c r="A326" s="1"/>
      <c r="B326" s="1"/>
      <c r="C326" s="1"/>
      <c r="D326" s="1"/>
    </row>
    <row r="327" spans="1:4" ht="18" customHeight="1">
      <c r="A327" s="1"/>
      <c r="B327" s="1"/>
      <c r="C327" s="1"/>
      <c r="D327" s="1"/>
    </row>
    <row r="328" spans="1:4" ht="18" customHeight="1">
      <c r="A328" s="1"/>
      <c r="B328" s="1"/>
      <c r="C328" s="1"/>
      <c r="D328" s="1"/>
    </row>
    <row r="329" spans="1:4" ht="18" customHeight="1">
      <c r="A329" s="1"/>
      <c r="B329" s="1"/>
      <c r="C329" s="1"/>
      <c r="D329" s="1"/>
    </row>
    <row r="330" spans="1:4" ht="18" customHeight="1">
      <c r="A330" s="1"/>
      <c r="B330" s="1"/>
      <c r="C330" s="1"/>
      <c r="D330" s="1"/>
    </row>
    <row r="331" spans="1:4" ht="18" customHeight="1">
      <c r="A331" s="1"/>
      <c r="B331" s="1"/>
      <c r="C331" s="1"/>
      <c r="D331" s="1"/>
    </row>
    <row r="332" spans="1:4" ht="18" customHeight="1">
      <c r="A332" s="1"/>
      <c r="B332" s="1"/>
      <c r="C332" s="1"/>
      <c r="D332" s="1"/>
    </row>
    <row r="333" spans="1:4" ht="18" customHeight="1">
      <c r="A333" s="1"/>
      <c r="B333" s="1"/>
      <c r="C333" s="1"/>
      <c r="D333" s="1"/>
    </row>
    <row r="334" spans="1:4" ht="18" customHeight="1">
      <c r="A334" s="1"/>
      <c r="B334" s="1"/>
      <c r="C334" s="1"/>
      <c r="D334" s="1"/>
    </row>
    <row r="335" spans="1:4" ht="18" customHeight="1">
      <c r="A335" s="1"/>
      <c r="B335" s="1"/>
      <c r="C335" s="1"/>
      <c r="D335" s="1"/>
    </row>
    <row r="336" spans="1:4" ht="18" customHeight="1">
      <c r="A336" s="1"/>
      <c r="B336" s="1"/>
      <c r="C336" s="1"/>
      <c r="D336" s="1"/>
    </row>
    <row r="337" spans="1:4" ht="18" customHeight="1">
      <c r="A337" s="1"/>
      <c r="B337" s="1"/>
      <c r="C337" s="1"/>
      <c r="D337" s="1"/>
    </row>
    <row r="338" spans="1:4" ht="18" customHeight="1">
      <c r="A338" s="1"/>
      <c r="B338" s="1"/>
      <c r="C338" s="1"/>
      <c r="D338" s="1"/>
    </row>
    <row r="339" spans="1:4" ht="18" customHeight="1">
      <c r="A339" s="1"/>
      <c r="B339" s="1"/>
      <c r="C339" s="1"/>
      <c r="D339" s="1"/>
    </row>
    <row r="340" spans="1:4" ht="18" customHeight="1">
      <c r="A340" s="1"/>
      <c r="B340" s="1"/>
      <c r="C340" s="1"/>
      <c r="D340" s="1"/>
    </row>
    <row r="341" spans="1:4" ht="18" customHeight="1">
      <c r="A341" s="1"/>
      <c r="B341" s="1"/>
      <c r="C341" s="1"/>
      <c r="D341" s="1"/>
    </row>
    <row r="342" spans="1:4" ht="18" customHeight="1">
      <c r="A342" s="1"/>
      <c r="B342" s="1"/>
      <c r="C342" s="1"/>
      <c r="D342" s="1"/>
    </row>
    <row r="343" spans="1:4" ht="18" customHeight="1">
      <c r="A343" s="1"/>
      <c r="B343" s="1"/>
      <c r="C343" s="1"/>
      <c r="D343" s="1"/>
    </row>
    <row r="344" spans="1:4" ht="18" customHeight="1">
      <c r="A344" s="1"/>
      <c r="B344" s="1"/>
      <c r="C344" s="1"/>
      <c r="D344" s="1"/>
    </row>
    <row r="345" spans="1:4" ht="18" customHeight="1">
      <c r="A345" s="1"/>
      <c r="B345" s="1"/>
      <c r="C345" s="1"/>
    </row>
    <row r="346" spans="1:4" ht="18" customHeight="1">
      <c r="A346" s="1"/>
      <c r="B346" s="1"/>
      <c r="C346" s="1"/>
    </row>
    <row r="347" spans="1:4" ht="18" customHeight="1">
      <c r="A347" s="1"/>
      <c r="B347" s="1"/>
      <c r="C347" s="1"/>
    </row>
    <row r="348" spans="1:4" ht="18" customHeight="1">
      <c r="A348" s="1"/>
      <c r="B348" s="1"/>
      <c r="C348" s="1"/>
    </row>
    <row r="349" spans="1:4" ht="18" customHeight="1">
      <c r="A349" s="1"/>
      <c r="B349" s="1"/>
      <c r="C349" s="1"/>
    </row>
    <row r="350" spans="1:4" ht="18" customHeight="1">
      <c r="A350" s="1"/>
      <c r="B350" s="1"/>
      <c r="C350" s="1"/>
    </row>
    <row r="351" spans="1:4" ht="18" customHeight="1">
      <c r="A351" s="1"/>
      <c r="B351" s="1"/>
      <c r="C351" s="1"/>
    </row>
    <row r="352" spans="1:4" ht="18" customHeight="1">
      <c r="A352" s="1"/>
      <c r="B352" s="1"/>
      <c r="C352" s="1"/>
    </row>
    <row r="353" spans="1:3" ht="18" customHeight="1">
      <c r="A353" s="1"/>
      <c r="B353" s="1"/>
      <c r="C353" s="1"/>
    </row>
    <row r="354" spans="1:3" ht="18" customHeight="1">
      <c r="A354" s="1"/>
      <c r="B354" s="1"/>
      <c r="C354" s="1"/>
    </row>
    <row r="355" spans="1:3" ht="18" customHeight="1">
      <c r="A355" s="1"/>
      <c r="B355" s="1"/>
      <c r="C355" s="1"/>
    </row>
    <row r="356" spans="1:3" ht="18" customHeight="1">
      <c r="A356" s="1"/>
      <c r="B356" s="1"/>
      <c r="C356" s="1"/>
    </row>
    <row r="357" spans="1:3" ht="18" customHeight="1">
      <c r="A357" s="1"/>
      <c r="B357" s="1"/>
      <c r="C357" s="1"/>
    </row>
    <row r="358" spans="1:3" ht="18" customHeight="1">
      <c r="A358" s="1"/>
      <c r="B358" s="1"/>
      <c r="C358" s="1"/>
    </row>
    <row r="359" spans="1:3" ht="18" customHeight="1">
      <c r="A359" s="1"/>
      <c r="B359" s="1"/>
      <c r="C359" s="1"/>
    </row>
    <row r="360" spans="1:3" ht="18" customHeight="1">
      <c r="A360" s="1"/>
      <c r="B360" s="1"/>
      <c r="C360" s="1"/>
    </row>
    <row r="361" spans="1:3" ht="18" customHeight="1">
      <c r="A361" s="1"/>
      <c r="B361" s="1"/>
      <c r="C361" s="1"/>
    </row>
    <row r="362" spans="1:3" ht="18" customHeight="1">
      <c r="A362" s="1"/>
      <c r="B362" s="1"/>
      <c r="C362" s="1"/>
    </row>
    <row r="363" spans="1:3" ht="18" customHeight="1">
      <c r="A363" s="1"/>
      <c r="B363" s="1"/>
      <c r="C363" s="1"/>
    </row>
    <row r="364" spans="1:3" ht="18" customHeight="1">
      <c r="A364" s="1"/>
      <c r="B364" s="1"/>
      <c r="C364" s="1"/>
    </row>
    <row r="365" spans="1:3" ht="18" customHeight="1">
      <c r="A365" s="1"/>
      <c r="B365" s="1"/>
      <c r="C365" s="1"/>
    </row>
    <row r="366" spans="1:3" ht="18" customHeight="1">
      <c r="A366" s="1"/>
      <c r="B366" s="1"/>
      <c r="C366" s="1"/>
    </row>
    <row r="367" spans="1:3" ht="18" customHeight="1">
      <c r="A367" s="1"/>
      <c r="B367" s="1"/>
      <c r="C367" s="1"/>
    </row>
    <row r="368" spans="1:3" ht="18" customHeight="1">
      <c r="A368" s="1"/>
      <c r="B368" s="1"/>
      <c r="C368" s="1"/>
    </row>
    <row r="369" spans="1:3" ht="18" customHeight="1">
      <c r="A369" s="1"/>
      <c r="B369" s="1"/>
      <c r="C369" s="1"/>
    </row>
    <row r="370" spans="1:3" ht="18" customHeight="1">
      <c r="A370" s="1"/>
      <c r="B370" s="1"/>
      <c r="C370" s="1"/>
    </row>
    <row r="371" spans="1:3" ht="18" customHeight="1">
      <c r="A371" s="1"/>
      <c r="B371" s="1"/>
      <c r="C371" s="1"/>
    </row>
    <row r="372" spans="1:3" ht="18" customHeight="1">
      <c r="A372" s="1"/>
      <c r="B372" s="1"/>
      <c r="C372" s="1"/>
    </row>
    <row r="373" spans="1:3" ht="18" customHeight="1">
      <c r="A373" s="1"/>
      <c r="B373" s="1"/>
      <c r="C373" s="1"/>
    </row>
    <row r="374" spans="1:3" ht="18" customHeight="1">
      <c r="A374" s="1"/>
      <c r="B374" s="1"/>
      <c r="C374" s="1"/>
    </row>
    <row r="375" spans="1:3" ht="18" customHeight="1">
      <c r="A375" s="1"/>
      <c r="B375" s="1"/>
      <c r="C375" s="1"/>
    </row>
    <row r="376" spans="1:3" ht="18" customHeight="1">
      <c r="A376" s="1"/>
      <c r="B376" s="1"/>
      <c r="C376" s="1"/>
    </row>
    <row r="377" spans="1:3" ht="18" customHeight="1">
      <c r="A377" s="1"/>
      <c r="B377" s="1"/>
      <c r="C377" s="1"/>
    </row>
    <row r="378" spans="1:3" ht="18" customHeight="1">
      <c r="A378" s="1"/>
      <c r="B378" s="1"/>
      <c r="C378" s="1"/>
    </row>
    <row r="379" spans="1:3" ht="18" customHeight="1">
      <c r="A379" s="1"/>
      <c r="B379" s="1"/>
      <c r="C379" s="1"/>
    </row>
    <row r="380" spans="1:3" ht="18" customHeight="1">
      <c r="A380" s="1"/>
      <c r="B380" s="1"/>
      <c r="C380" s="1"/>
    </row>
    <row r="381" spans="1:3" ht="18" customHeight="1">
      <c r="A381" s="1"/>
      <c r="B381" s="1"/>
      <c r="C381" s="1"/>
    </row>
    <row r="382" spans="1:3" ht="18" customHeight="1">
      <c r="A382" s="1"/>
      <c r="B382" s="1"/>
      <c r="C382" s="1"/>
    </row>
    <row r="383" spans="1:3" ht="18" customHeight="1">
      <c r="A383" s="1"/>
      <c r="B383" s="1"/>
      <c r="C383" s="1"/>
    </row>
    <row r="384" spans="1:3" ht="18" customHeight="1">
      <c r="A384" s="1"/>
      <c r="B384" s="1"/>
      <c r="C384" s="1"/>
    </row>
    <row r="385" spans="1:3" ht="18" customHeight="1">
      <c r="A385" s="1"/>
      <c r="B385" s="1"/>
      <c r="C385" s="1"/>
    </row>
    <row r="386" spans="1:3" ht="18" customHeight="1">
      <c r="A386" s="1"/>
      <c r="B386" s="1"/>
      <c r="C386" s="1"/>
    </row>
    <row r="387" spans="1:3" ht="18" customHeight="1">
      <c r="A387" s="1"/>
      <c r="B387" s="1"/>
      <c r="C387" s="1"/>
    </row>
    <row r="388" spans="1:3" ht="18" customHeight="1">
      <c r="A388" s="1"/>
      <c r="B388" s="1"/>
      <c r="C388" s="1"/>
    </row>
    <row r="389" spans="1:3" ht="18" customHeight="1">
      <c r="A389" s="1"/>
      <c r="B389" s="1"/>
      <c r="C389" s="1"/>
    </row>
    <row r="390" spans="1:3" ht="18" customHeight="1">
      <c r="A390" s="1"/>
      <c r="B390" s="1"/>
      <c r="C390" s="1"/>
    </row>
    <row r="391" spans="1:3" ht="18" customHeight="1">
      <c r="A391" s="1"/>
      <c r="B391" s="1"/>
      <c r="C391" s="1"/>
    </row>
    <row r="392" spans="1:3" ht="18" customHeight="1">
      <c r="A392" s="1"/>
      <c r="B392" s="1"/>
      <c r="C392" s="1"/>
    </row>
    <row r="393" spans="1:3" ht="18" customHeight="1">
      <c r="A393" s="1"/>
      <c r="B393" s="1"/>
      <c r="C393" s="1"/>
    </row>
    <row r="394" spans="1:3" ht="18" customHeight="1">
      <c r="A394" s="1"/>
      <c r="B394" s="1"/>
      <c r="C394" s="1"/>
    </row>
    <row r="395" spans="1:3" ht="18" customHeight="1">
      <c r="A395" s="1"/>
      <c r="B395" s="1"/>
      <c r="C395" s="1"/>
    </row>
    <row r="396" spans="1:3" ht="18" customHeight="1">
      <c r="A396" s="1"/>
      <c r="B396" s="1"/>
      <c r="C396" s="1"/>
    </row>
    <row r="397" spans="1:3" ht="18" customHeight="1">
      <c r="A397" s="1"/>
      <c r="B397" s="1"/>
      <c r="C397" s="1"/>
    </row>
    <row r="398" spans="1:3" ht="18" customHeight="1">
      <c r="A398" s="1"/>
      <c r="B398" s="1"/>
      <c r="C398" s="1"/>
    </row>
    <row r="399" spans="1:3" ht="18" customHeight="1">
      <c r="A399" s="1"/>
      <c r="B399" s="1"/>
      <c r="C399" s="1"/>
    </row>
    <row r="400" spans="1:3" ht="18" customHeight="1">
      <c r="A400" s="1"/>
      <c r="B400" s="1"/>
      <c r="C400" s="1"/>
    </row>
    <row r="401" spans="1:3" ht="18" customHeight="1">
      <c r="A401" s="1"/>
      <c r="B401" s="1"/>
      <c r="C401" s="1"/>
    </row>
    <row r="402" spans="1:3" ht="18" customHeight="1">
      <c r="A402" s="1"/>
      <c r="B402" s="1"/>
      <c r="C402" s="1"/>
    </row>
    <row r="403" spans="1:3" ht="18" customHeight="1">
      <c r="A403" s="1"/>
      <c r="B403" s="1"/>
      <c r="C403" s="1"/>
    </row>
    <row r="404" spans="1:3" ht="18" customHeight="1">
      <c r="A404" s="1"/>
      <c r="B404" s="1"/>
      <c r="C404" s="1"/>
    </row>
    <row r="405" spans="1:3" ht="18" customHeight="1">
      <c r="A405" s="1"/>
      <c r="B405" s="1"/>
      <c r="C405" s="1"/>
    </row>
    <row r="406" spans="1:3" ht="18" customHeight="1">
      <c r="A406" s="1"/>
      <c r="B406" s="1"/>
      <c r="C406" s="1"/>
    </row>
    <row r="407" spans="1:3" ht="18" customHeight="1">
      <c r="A407" s="1"/>
      <c r="B407" s="1"/>
      <c r="C407" s="1"/>
    </row>
    <row r="408" spans="1:3" ht="18" customHeight="1">
      <c r="A408" s="1"/>
      <c r="B408" s="1"/>
      <c r="C408" s="1"/>
    </row>
    <row r="409" spans="1:3" ht="18" customHeight="1">
      <c r="A409" s="1"/>
      <c r="B409" s="1"/>
      <c r="C409" s="1"/>
    </row>
    <row r="410" spans="1:3" ht="18" customHeight="1">
      <c r="A410" s="1"/>
      <c r="B410" s="1"/>
      <c r="C410" s="1"/>
    </row>
    <row r="411" spans="1:3" ht="18" customHeight="1">
      <c r="A411" s="1"/>
      <c r="B411" s="1"/>
      <c r="C411" s="1"/>
    </row>
    <row r="412" spans="1:3" ht="18" customHeight="1">
      <c r="A412" s="1"/>
      <c r="B412" s="1"/>
      <c r="C412" s="1"/>
    </row>
    <row r="413" spans="1:3" ht="18" customHeight="1">
      <c r="A413" s="1"/>
      <c r="B413" s="1"/>
      <c r="C413" s="1"/>
    </row>
    <row r="414" spans="1:3" ht="18" customHeight="1">
      <c r="A414" s="1"/>
      <c r="B414" s="1"/>
      <c r="C414" s="1"/>
    </row>
    <row r="415" spans="1:3" ht="18" customHeight="1">
      <c r="A415" s="1"/>
      <c r="B415" s="1"/>
      <c r="C415" s="1"/>
    </row>
    <row r="416" spans="1:3" ht="18" customHeight="1">
      <c r="A416" s="1"/>
      <c r="B416" s="1"/>
      <c r="C416" s="1"/>
    </row>
    <row r="417" spans="1:3" ht="18" customHeight="1">
      <c r="A417" s="1"/>
      <c r="B417" s="1"/>
      <c r="C417" s="1"/>
    </row>
    <row r="418" spans="1:3" ht="18" customHeight="1">
      <c r="A418" s="1"/>
      <c r="B418" s="1"/>
      <c r="C418" s="1"/>
    </row>
    <row r="419" spans="1:3" ht="18" customHeight="1">
      <c r="A419" s="1"/>
      <c r="B419" s="1"/>
      <c r="C419" s="1"/>
    </row>
    <row r="420" spans="1:3" ht="18" customHeight="1">
      <c r="A420" s="1"/>
      <c r="B420" s="1"/>
      <c r="C420" s="1"/>
    </row>
    <row r="421" spans="1:3" ht="18" customHeight="1">
      <c r="A421" s="1"/>
      <c r="B421" s="1"/>
      <c r="C421" s="1"/>
    </row>
    <row r="422" spans="1:3" ht="18" customHeight="1">
      <c r="A422" s="1"/>
      <c r="B422" s="1"/>
      <c r="C422" s="1"/>
    </row>
    <row r="423" spans="1:3" ht="18" customHeight="1">
      <c r="A423" s="1"/>
      <c r="B423" s="1"/>
      <c r="C423" s="1"/>
    </row>
    <row r="424" spans="1:3" ht="18" customHeight="1">
      <c r="A424" s="1"/>
      <c r="B424" s="1"/>
      <c r="C424" s="1"/>
    </row>
    <row r="425" spans="1:3" ht="18" customHeight="1">
      <c r="A425" s="1"/>
      <c r="B425" s="1"/>
      <c r="C425" s="1"/>
    </row>
    <row r="426" spans="1:3" ht="18" customHeight="1">
      <c r="A426" s="1"/>
      <c r="B426" s="1"/>
      <c r="C426" s="1"/>
    </row>
    <row r="427" spans="1:3" ht="18" customHeight="1">
      <c r="A427" s="1"/>
      <c r="B427" s="1"/>
      <c r="C427" s="1"/>
    </row>
    <row r="428" spans="1:3" ht="18" customHeight="1">
      <c r="A428" s="1"/>
      <c r="B428" s="1"/>
      <c r="C428" s="1"/>
    </row>
    <row r="429" spans="1:3" ht="18" customHeight="1">
      <c r="A429" s="1"/>
      <c r="B429" s="1"/>
      <c r="C429" s="1"/>
    </row>
    <row r="430" spans="1:3" ht="18" customHeight="1">
      <c r="A430" s="1"/>
      <c r="B430" s="1"/>
      <c r="C430" s="1"/>
    </row>
    <row r="431" spans="1:3" ht="18" customHeight="1">
      <c r="A431" s="1"/>
      <c r="B431" s="1"/>
      <c r="C431" s="1"/>
    </row>
    <row r="432" spans="1:3" ht="18" customHeight="1">
      <c r="A432" s="1"/>
      <c r="B432" s="1"/>
      <c r="C432" s="1"/>
    </row>
    <row r="433" spans="1:3" ht="18" customHeight="1">
      <c r="A433" s="1"/>
      <c r="B433" s="1"/>
      <c r="C433" s="1"/>
    </row>
    <row r="434" spans="1:3" ht="18" customHeight="1">
      <c r="A434" s="1"/>
      <c r="B434" s="1"/>
      <c r="C434" s="1"/>
    </row>
    <row r="435" spans="1:3" ht="18" customHeight="1">
      <c r="A435" s="1"/>
      <c r="B435" s="1"/>
      <c r="C435" s="1"/>
    </row>
    <row r="436" spans="1:3" ht="18" customHeight="1">
      <c r="A436" s="1"/>
      <c r="B436" s="1"/>
      <c r="C436" s="1"/>
    </row>
    <row r="437" spans="1:3" ht="18" customHeight="1">
      <c r="A437" s="1"/>
      <c r="B437" s="1"/>
      <c r="C437" s="1"/>
    </row>
    <row r="438" spans="1:3" ht="18" customHeight="1">
      <c r="A438" s="1"/>
      <c r="B438" s="1"/>
      <c r="C438" s="1"/>
    </row>
    <row r="439" spans="1:3" ht="18" customHeight="1">
      <c r="A439" s="1"/>
      <c r="B439" s="1"/>
      <c r="C439" s="1"/>
    </row>
    <row r="440" spans="1:3" ht="18" customHeight="1">
      <c r="A440" s="1"/>
      <c r="B440" s="1"/>
      <c r="C440" s="1"/>
    </row>
    <row r="441" spans="1:3" ht="18" customHeight="1">
      <c r="A441" s="1"/>
      <c r="B441" s="1"/>
      <c r="C441" s="1"/>
    </row>
    <row r="442" spans="1:3" ht="18" customHeight="1">
      <c r="A442" s="1"/>
      <c r="B442" s="1"/>
      <c r="C442" s="1"/>
    </row>
    <row r="443" spans="1:3" ht="18" customHeight="1">
      <c r="A443" s="1"/>
      <c r="B443" s="1"/>
      <c r="C443" s="1"/>
    </row>
    <row r="444" spans="1:3" ht="18" customHeight="1">
      <c r="A444" s="1"/>
      <c r="B444" s="1"/>
      <c r="C444" s="1"/>
    </row>
    <row r="445" spans="1:3" ht="18" customHeight="1">
      <c r="A445" s="1"/>
      <c r="B445" s="1"/>
      <c r="C445" s="1"/>
    </row>
    <row r="446" spans="1:3" ht="18" customHeight="1">
      <c r="A446" s="1"/>
      <c r="B446" s="1"/>
      <c r="C446" s="1"/>
    </row>
    <row r="447" spans="1:3" ht="18" customHeight="1">
      <c r="A447" s="1"/>
      <c r="B447" s="1"/>
      <c r="C447" s="1"/>
    </row>
    <row r="448" spans="1:3" ht="18" customHeight="1">
      <c r="A448" s="1"/>
      <c r="B448" s="1"/>
      <c r="C448" s="1"/>
    </row>
    <row r="449" spans="1:3" ht="18" customHeight="1">
      <c r="A449" s="1"/>
      <c r="B449" s="1"/>
      <c r="C449" s="1"/>
    </row>
    <row r="450" spans="1:3" ht="18" customHeight="1">
      <c r="A450" s="1"/>
      <c r="B450" s="1"/>
      <c r="C450" s="1"/>
    </row>
    <row r="451" spans="1:3" ht="18" customHeight="1">
      <c r="A451" s="1"/>
      <c r="B451" s="1"/>
      <c r="C451" s="1"/>
    </row>
    <row r="452" spans="1:3" ht="18" customHeight="1">
      <c r="A452" s="1"/>
      <c r="B452" s="1"/>
      <c r="C452" s="1"/>
    </row>
    <row r="453" spans="1:3" ht="18" customHeight="1">
      <c r="A453" s="1"/>
      <c r="B453" s="1"/>
      <c r="C453" s="1"/>
    </row>
    <row r="454" spans="1:3" ht="18" customHeight="1">
      <c r="A454" s="1"/>
      <c r="B454" s="1"/>
      <c r="C454" s="1"/>
    </row>
    <row r="455" spans="1:3" ht="18" customHeight="1">
      <c r="A455" s="1"/>
      <c r="B455" s="1"/>
      <c r="C455" s="1"/>
    </row>
    <row r="456" spans="1:3" ht="18" customHeight="1">
      <c r="A456" s="1"/>
      <c r="B456" s="1"/>
      <c r="C456" s="1"/>
    </row>
    <row r="457" spans="1:3" ht="18" customHeight="1">
      <c r="A457" s="1"/>
      <c r="B457" s="1"/>
      <c r="C457" s="1"/>
    </row>
    <row r="458" spans="1:3" ht="18" customHeight="1">
      <c r="A458" s="1"/>
      <c r="B458" s="1"/>
      <c r="C458" s="1"/>
    </row>
    <row r="459" spans="1:3" ht="18" customHeight="1">
      <c r="A459" s="1"/>
      <c r="B459" s="1"/>
      <c r="C459" s="1"/>
    </row>
    <row r="460" spans="1:3" ht="18" customHeight="1">
      <c r="A460" s="1"/>
      <c r="B460" s="1"/>
      <c r="C460" s="1"/>
    </row>
    <row r="461" spans="1:3" ht="18" customHeight="1">
      <c r="A461" s="1"/>
      <c r="B461" s="1"/>
      <c r="C461" s="1"/>
    </row>
    <row r="462" spans="1:3" ht="18" customHeight="1">
      <c r="A462" s="1"/>
      <c r="B462" s="1"/>
      <c r="C462" s="1"/>
    </row>
    <row r="463" spans="1:3" ht="18" customHeight="1">
      <c r="A463" s="1"/>
      <c r="B463" s="1"/>
      <c r="C463" s="1"/>
    </row>
    <row r="464" spans="1:3" ht="18" customHeight="1">
      <c r="A464" s="1"/>
      <c r="B464" s="1"/>
      <c r="C464" s="1"/>
    </row>
    <row r="465" spans="1:3" ht="18" customHeight="1">
      <c r="A465" s="1"/>
      <c r="B465" s="1"/>
      <c r="C465" s="1"/>
    </row>
    <row r="466" spans="1:3" ht="18" customHeight="1">
      <c r="A466" s="1"/>
      <c r="B466" s="1"/>
      <c r="C466" s="1"/>
    </row>
    <row r="467" spans="1:3" ht="18" customHeight="1">
      <c r="A467" s="1"/>
      <c r="B467" s="1"/>
      <c r="C467" s="1"/>
    </row>
    <row r="468" spans="1:3" ht="18" customHeight="1">
      <c r="A468" s="1"/>
      <c r="B468" s="1"/>
      <c r="C468" s="1"/>
    </row>
    <row r="469" spans="1:3" ht="18" customHeight="1">
      <c r="A469" s="1"/>
      <c r="B469" s="1"/>
      <c r="C469" s="1"/>
    </row>
    <row r="470" spans="1:3" ht="18" customHeight="1">
      <c r="A470" s="1"/>
      <c r="B470" s="1"/>
      <c r="C470" s="1"/>
    </row>
    <row r="471" spans="1:3" ht="18" customHeight="1">
      <c r="A471" s="1"/>
      <c r="B471" s="1"/>
      <c r="C471" s="1"/>
    </row>
    <row r="472" spans="1:3" ht="18" customHeight="1">
      <c r="A472" s="1"/>
      <c r="B472" s="1"/>
      <c r="C472" s="1"/>
    </row>
    <row r="473" spans="1:3" ht="18" customHeight="1">
      <c r="A473" s="1"/>
      <c r="B473" s="1"/>
      <c r="C473" s="1"/>
    </row>
    <row r="474" spans="1:3" ht="18" customHeight="1">
      <c r="A474" s="1"/>
      <c r="B474" s="1"/>
      <c r="C474" s="1"/>
    </row>
    <row r="475" spans="1:3" ht="18" customHeight="1">
      <c r="A475" s="1"/>
      <c r="B475" s="1"/>
      <c r="C475" s="1"/>
    </row>
    <row r="476" spans="1:3" ht="18" customHeight="1">
      <c r="A476" s="1"/>
      <c r="B476" s="1"/>
      <c r="C476" s="1"/>
    </row>
    <row r="477" spans="1:3" ht="18" customHeight="1">
      <c r="A477" s="1"/>
      <c r="B477" s="1"/>
      <c r="C477" s="1"/>
    </row>
    <row r="478" spans="1:3" ht="18" customHeight="1">
      <c r="A478" s="1"/>
      <c r="B478" s="1"/>
      <c r="C478" s="1"/>
    </row>
    <row r="479" spans="1:3" ht="18" customHeight="1">
      <c r="A479" s="1"/>
      <c r="B479" s="1"/>
      <c r="C479" s="1"/>
    </row>
    <row r="480" spans="1:3" ht="18" customHeight="1">
      <c r="A480" s="1"/>
      <c r="B480" s="1"/>
      <c r="C480" s="1"/>
    </row>
    <row r="481" spans="1:3" ht="18" customHeight="1">
      <c r="A481" s="1"/>
      <c r="B481" s="1"/>
      <c r="C481" s="1"/>
    </row>
    <row r="482" spans="1:3" ht="18" customHeight="1">
      <c r="A482" s="1"/>
      <c r="B482" s="1"/>
      <c r="C482" s="1"/>
    </row>
    <row r="483" spans="1:3" ht="18" customHeight="1">
      <c r="A483" s="1"/>
      <c r="B483" s="1"/>
      <c r="C483" s="1"/>
    </row>
    <row r="484" spans="1:3" ht="18" customHeight="1">
      <c r="A484" s="1"/>
      <c r="B484" s="1"/>
      <c r="C484" s="1"/>
    </row>
    <row r="485" spans="1:3" ht="18" customHeight="1">
      <c r="A485" s="1"/>
      <c r="B485" s="1"/>
      <c r="C485" s="1"/>
    </row>
    <row r="486" spans="1:3" ht="18" customHeight="1">
      <c r="A486" s="1"/>
      <c r="B486" s="1"/>
      <c r="C486" s="1"/>
    </row>
    <row r="487" spans="1:3" ht="18" customHeight="1">
      <c r="A487" s="1"/>
      <c r="B487" s="1"/>
      <c r="C487" s="1"/>
    </row>
    <row r="488" spans="1:3" ht="18" customHeight="1">
      <c r="A488" s="1"/>
      <c r="B488" s="1"/>
      <c r="C488" s="1"/>
    </row>
    <row r="489" spans="1:3" ht="18" customHeight="1">
      <c r="A489" s="1"/>
      <c r="B489" s="1"/>
      <c r="C489" s="1"/>
    </row>
    <row r="490" spans="1:3" ht="18" customHeight="1">
      <c r="A490" s="1"/>
      <c r="B490" s="1"/>
      <c r="C490" s="1"/>
    </row>
    <row r="491" spans="1:3" ht="18" customHeight="1">
      <c r="A491" s="1"/>
      <c r="B491" s="1"/>
      <c r="C491" s="1"/>
    </row>
    <row r="492" spans="1:3" ht="18" customHeight="1">
      <c r="A492" s="1"/>
      <c r="B492" s="1"/>
      <c r="C492" s="1"/>
    </row>
    <row r="493" spans="1:3" ht="18" customHeight="1">
      <c r="A493" s="1"/>
      <c r="B493" s="1"/>
      <c r="C493" s="1"/>
    </row>
    <row r="494" spans="1:3" ht="18" customHeight="1">
      <c r="A494" s="1"/>
      <c r="B494" s="1"/>
      <c r="C494" s="1"/>
    </row>
    <row r="495" spans="1:3" ht="18" customHeight="1">
      <c r="A495" s="1"/>
      <c r="B495" s="1"/>
      <c r="C495" s="1"/>
    </row>
    <row r="496" spans="1:3" ht="18" customHeight="1">
      <c r="A496" s="1"/>
      <c r="B496" s="1"/>
      <c r="C496" s="1"/>
    </row>
    <row r="497" spans="1:3" ht="18" customHeight="1">
      <c r="A497" s="1"/>
      <c r="B497" s="1"/>
      <c r="C497" s="1"/>
    </row>
    <row r="498" spans="1:3" ht="18" customHeight="1">
      <c r="A498" s="1"/>
      <c r="B498" s="1"/>
      <c r="C498" s="1"/>
    </row>
    <row r="499" spans="1:3" ht="18" customHeight="1">
      <c r="A499" s="1"/>
      <c r="B499" s="1"/>
      <c r="C499" s="1"/>
    </row>
    <row r="500" spans="1:3" ht="18" customHeight="1">
      <c r="A500" s="1"/>
      <c r="B500" s="1"/>
      <c r="C500" s="1"/>
    </row>
    <row r="501" spans="1:3" ht="18" customHeight="1">
      <c r="A501" s="1"/>
      <c r="B501" s="1"/>
      <c r="C501" s="1"/>
    </row>
    <row r="502" spans="1:3" ht="18" customHeight="1">
      <c r="A502" s="1"/>
      <c r="B502" s="1"/>
      <c r="C502" s="1"/>
    </row>
    <row r="503" spans="1:3" ht="18" customHeight="1">
      <c r="A503" s="1"/>
      <c r="B503" s="1"/>
      <c r="C503" s="1"/>
    </row>
    <row r="504" spans="1:3" ht="18" customHeight="1">
      <c r="A504" s="1"/>
      <c r="B504" s="1"/>
      <c r="C504" s="1"/>
    </row>
    <row r="505" spans="1:3" ht="18" customHeight="1">
      <c r="A505" s="1"/>
      <c r="B505" s="1"/>
      <c r="C505" s="1"/>
    </row>
    <row r="506" spans="1:3" ht="18" customHeight="1">
      <c r="A506" s="1"/>
      <c r="B506" s="1"/>
      <c r="C506" s="1"/>
    </row>
    <row r="507" spans="1:3" ht="18" customHeight="1">
      <c r="A507" s="1"/>
      <c r="B507" s="1"/>
      <c r="C507" s="1"/>
    </row>
    <row r="508" spans="1:3" ht="18" customHeight="1">
      <c r="A508" s="1"/>
      <c r="B508" s="1"/>
      <c r="C508" s="1"/>
    </row>
    <row r="509" spans="1:3" ht="18" customHeight="1">
      <c r="A509" s="1"/>
      <c r="B509" s="1"/>
      <c r="C509" s="1"/>
    </row>
    <row r="510" spans="1:3" ht="18" customHeight="1">
      <c r="A510" s="1"/>
      <c r="B510" s="1"/>
      <c r="C510" s="1"/>
    </row>
    <row r="511" spans="1:3" ht="18" customHeight="1">
      <c r="A511" s="1"/>
      <c r="B511" s="1"/>
      <c r="C511" s="1"/>
    </row>
    <row r="512" spans="1:3" ht="18" customHeight="1">
      <c r="A512" s="1"/>
      <c r="B512" s="1"/>
      <c r="C512" s="1"/>
    </row>
    <row r="513" spans="1:3" ht="18" customHeight="1">
      <c r="A513" s="1"/>
      <c r="B513" s="1"/>
      <c r="C513" s="1"/>
    </row>
    <row r="514" spans="1:3" ht="18" customHeight="1">
      <c r="A514" s="1"/>
      <c r="B514" s="1"/>
      <c r="C514" s="1"/>
    </row>
    <row r="515" spans="1:3" ht="18" customHeight="1">
      <c r="A515" s="1"/>
      <c r="B515" s="1"/>
      <c r="C515" s="1"/>
    </row>
    <row r="516" spans="1:3" ht="18" customHeight="1">
      <c r="A516" s="1"/>
      <c r="B516" s="1"/>
      <c r="C516" s="1"/>
    </row>
    <row r="517" spans="1:3" ht="18" customHeight="1">
      <c r="A517" s="1"/>
      <c r="B517" s="1"/>
      <c r="C517" s="1"/>
    </row>
    <row r="518" spans="1:3" ht="18" customHeight="1">
      <c r="A518" s="1"/>
      <c r="B518" s="1"/>
      <c r="C518" s="1"/>
    </row>
    <row r="519" spans="1:3" ht="18" customHeight="1">
      <c r="A519" s="1"/>
      <c r="B519" s="1"/>
      <c r="C519" s="1"/>
    </row>
    <row r="520" spans="1:3" ht="18" customHeight="1">
      <c r="A520" s="1"/>
      <c r="B520" s="1"/>
      <c r="C520" s="1"/>
    </row>
    <row r="521" spans="1:3" ht="18" customHeight="1">
      <c r="A521" s="1"/>
      <c r="B521" s="1"/>
      <c r="C521" s="1"/>
    </row>
    <row r="522" spans="1:3" ht="18" customHeight="1">
      <c r="A522" s="1"/>
      <c r="B522" s="1"/>
      <c r="C522" s="1"/>
    </row>
    <row r="523" spans="1:3" ht="18" customHeight="1">
      <c r="A523" s="1"/>
      <c r="B523" s="1"/>
      <c r="C523" s="1"/>
    </row>
    <row r="524" spans="1:3" ht="18" customHeight="1">
      <c r="A524" s="1"/>
      <c r="B524" s="1"/>
      <c r="C524" s="1"/>
    </row>
    <row r="525" spans="1:3" ht="18" customHeight="1">
      <c r="A525" s="1"/>
      <c r="B525" s="1"/>
      <c r="C525" s="1"/>
    </row>
    <row r="526" spans="1:3" ht="18" customHeight="1">
      <c r="A526" s="1"/>
      <c r="B526" s="1"/>
      <c r="C526" s="1"/>
    </row>
    <row r="527" spans="1:3" ht="18" customHeight="1">
      <c r="A527" s="1"/>
      <c r="B527" s="1"/>
      <c r="C527" s="1"/>
    </row>
    <row r="528" spans="1:3" ht="18" customHeight="1">
      <c r="A528" s="1"/>
      <c r="B528" s="1"/>
      <c r="C528" s="1"/>
    </row>
    <row r="529" spans="1:3" ht="18" customHeight="1">
      <c r="A529" s="1"/>
      <c r="B529" s="1"/>
      <c r="C529" s="1"/>
    </row>
    <row r="530" spans="1:3" ht="18" customHeight="1">
      <c r="A530" s="1"/>
      <c r="B530" s="1"/>
      <c r="C530" s="1"/>
    </row>
    <row r="531" spans="1:3" ht="18" customHeight="1">
      <c r="A531" s="1"/>
      <c r="B531" s="1"/>
      <c r="C531" s="1"/>
    </row>
    <row r="532" spans="1:3" ht="18" customHeight="1">
      <c r="A532" s="1"/>
      <c r="B532" s="1"/>
      <c r="C532" s="1"/>
    </row>
    <row r="533" spans="1:3" ht="18" customHeight="1">
      <c r="A533" s="1"/>
      <c r="B533" s="1"/>
      <c r="C533" s="1"/>
    </row>
    <row r="534" spans="1:3" ht="18" customHeight="1">
      <c r="A534" s="1"/>
      <c r="B534" s="1"/>
      <c r="C534" s="1"/>
    </row>
    <row r="535" spans="1:3" ht="18" customHeight="1">
      <c r="A535" s="1"/>
      <c r="B535" s="1"/>
      <c r="C535" s="1"/>
    </row>
    <row r="536" spans="1:3" ht="18" customHeight="1">
      <c r="A536" s="1"/>
      <c r="B536" s="1"/>
      <c r="C536" s="1"/>
    </row>
    <row r="537" spans="1:3" ht="18" customHeight="1">
      <c r="A537" s="1"/>
      <c r="B537" s="1"/>
      <c r="C537" s="1"/>
    </row>
  </sheetData>
  <mergeCells count="1">
    <mergeCell ref="C6:D6"/>
  </mergeCells>
  <pageMargins left="0.31496062992125984" right="0.35433070866141736" top="0.11811023622047245" bottom="0.11811023622047245" header="0.11811023622047245" footer="0.11811023622047245"/>
  <pageSetup paperSize="5" scale="85" orientation="portrait" horizontalDpi="12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406"/>
  <sheetViews>
    <sheetView tabSelected="1" workbookViewId="0">
      <pane xSplit="2" ySplit="5" topLeftCell="J6" activePane="bottomRight" state="frozen"/>
      <selection pane="topRight" activeCell="C1" sqref="C1"/>
      <selection pane="bottomLeft" activeCell="A6" sqref="A6"/>
      <selection pane="bottomRight" activeCell="A2" sqref="A2"/>
    </sheetView>
  </sheetViews>
  <sheetFormatPr defaultRowHeight="15"/>
  <cols>
    <col min="1" max="1" width="11" customWidth="1"/>
    <col min="2" max="2" width="37.28515625" customWidth="1"/>
    <col min="3" max="3" width="9.7109375" customWidth="1"/>
    <col min="4" max="4" width="31.42578125" customWidth="1"/>
    <col min="5" max="5" width="7" customWidth="1"/>
    <col min="6" max="6" width="12" customWidth="1"/>
    <col min="7" max="7" width="18.140625" customWidth="1"/>
    <col min="8" max="11" width="17.85546875" customWidth="1"/>
    <col min="12" max="12" width="19.7109375" customWidth="1"/>
    <col min="13" max="13" width="19.5703125" customWidth="1"/>
  </cols>
  <sheetData>
    <row r="1" spans="1:20" ht="20.100000000000001" customHeight="1">
      <c r="A1" s="70" t="s">
        <v>681</v>
      </c>
      <c r="B1" s="70"/>
      <c r="C1" s="70"/>
      <c r="D1" s="71"/>
      <c r="E1" s="71"/>
      <c r="F1" s="71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</row>
    <row r="2" spans="1:20" ht="20.100000000000001" customHeight="1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13"/>
      <c r="O2" s="13"/>
      <c r="P2" s="13"/>
      <c r="Q2" s="13"/>
      <c r="R2" s="13"/>
      <c r="S2" s="13"/>
      <c r="T2" s="13"/>
    </row>
    <row r="3" spans="1:20" ht="20.100000000000001" customHeight="1">
      <c r="A3" s="73" t="s">
        <v>147</v>
      </c>
      <c r="B3" s="73" t="s">
        <v>144</v>
      </c>
      <c r="C3" s="73" t="s">
        <v>27</v>
      </c>
      <c r="D3" s="73" t="s">
        <v>13</v>
      </c>
      <c r="E3" s="118" t="s">
        <v>145</v>
      </c>
      <c r="F3" s="113"/>
      <c r="G3" s="114"/>
      <c r="H3" s="113" t="s">
        <v>324</v>
      </c>
      <c r="I3" s="113"/>
      <c r="J3" s="113"/>
      <c r="K3" s="113"/>
      <c r="L3" s="114"/>
      <c r="M3" s="73" t="s">
        <v>146</v>
      </c>
      <c r="N3" s="13"/>
      <c r="O3" s="13"/>
      <c r="P3" s="13"/>
      <c r="Q3" s="13"/>
      <c r="R3" s="13"/>
      <c r="S3" s="13"/>
      <c r="T3" s="13"/>
    </row>
    <row r="4" spans="1:20" ht="20.100000000000001" customHeight="1">
      <c r="A4" s="81"/>
      <c r="B4" s="81"/>
      <c r="C4" s="81"/>
      <c r="D4" s="81"/>
      <c r="E4" s="77" t="s">
        <v>148</v>
      </c>
      <c r="F4" s="118" t="s">
        <v>9</v>
      </c>
      <c r="G4" s="114"/>
      <c r="H4" s="83" t="s">
        <v>241</v>
      </c>
      <c r="I4" s="83" t="s">
        <v>278</v>
      </c>
      <c r="J4" s="83" t="s">
        <v>322</v>
      </c>
      <c r="K4" s="83" t="s">
        <v>439</v>
      </c>
      <c r="L4" s="83" t="s">
        <v>632</v>
      </c>
      <c r="M4" s="82"/>
      <c r="N4" s="13"/>
      <c r="O4" s="13"/>
      <c r="P4" s="13"/>
      <c r="Q4" s="13"/>
      <c r="R4" s="13"/>
      <c r="S4" s="13"/>
      <c r="T4" s="13"/>
    </row>
    <row r="5" spans="1:20" ht="20.100000000000001" customHeight="1">
      <c r="A5" s="77"/>
      <c r="B5" s="69"/>
      <c r="C5" s="69"/>
      <c r="D5" s="69"/>
      <c r="E5" s="77"/>
      <c r="F5" s="77" t="s">
        <v>150</v>
      </c>
      <c r="G5" s="77" t="s">
        <v>151</v>
      </c>
      <c r="H5" s="74"/>
      <c r="I5" s="74"/>
      <c r="J5" s="74"/>
      <c r="K5" s="74"/>
      <c r="L5" s="74"/>
      <c r="M5" s="69"/>
      <c r="N5" s="13"/>
      <c r="O5" s="13"/>
      <c r="P5" s="13"/>
      <c r="Q5" s="13"/>
      <c r="R5" s="13"/>
      <c r="S5" s="13"/>
      <c r="T5" s="13"/>
    </row>
    <row r="6" spans="1:20" ht="5.0999999999999996" customHeight="1">
      <c r="A6" s="12"/>
      <c r="B6" s="12"/>
      <c r="C6" s="12"/>
      <c r="D6" s="12"/>
      <c r="E6" s="12"/>
      <c r="F6" s="12"/>
      <c r="G6" s="12"/>
      <c r="H6" s="75"/>
      <c r="I6" s="75"/>
      <c r="J6" s="75"/>
      <c r="K6" s="75"/>
      <c r="L6" s="75"/>
      <c r="M6" s="12"/>
      <c r="N6" s="13"/>
      <c r="O6" s="13"/>
      <c r="P6" s="13"/>
      <c r="Q6" s="13"/>
      <c r="R6" s="13"/>
      <c r="S6" s="13"/>
      <c r="T6" s="13"/>
    </row>
    <row r="7" spans="1:20" ht="20.100000000000001" customHeight="1">
      <c r="A7" s="76" t="s">
        <v>245</v>
      </c>
      <c r="B7" s="46"/>
      <c r="C7" s="45"/>
      <c r="D7" s="45"/>
      <c r="E7" s="88"/>
      <c r="F7" s="54"/>
      <c r="G7" s="54"/>
      <c r="H7" s="85"/>
      <c r="I7" s="85"/>
      <c r="J7" s="85"/>
      <c r="K7" s="85"/>
      <c r="L7" s="85"/>
      <c r="M7" s="54"/>
      <c r="N7" s="13"/>
      <c r="O7" s="13"/>
      <c r="P7" s="13"/>
      <c r="Q7" s="13"/>
      <c r="R7" s="13"/>
      <c r="S7" s="13"/>
      <c r="T7" s="13"/>
    </row>
    <row r="8" spans="1:20" ht="20.100000000000001" customHeight="1">
      <c r="A8" s="46">
        <v>1</v>
      </c>
      <c r="B8" s="46" t="s">
        <v>48</v>
      </c>
      <c r="C8" s="45" t="s">
        <v>260</v>
      </c>
      <c r="D8" s="45" t="s">
        <v>262</v>
      </c>
      <c r="E8" s="88" t="s">
        <v>520</v>
      </c>
      <c r="F8" s="54"/>
      <c r="G8" s="54">
        <f>-24634600+2463460</f>
        <v>-22171140</v>
      </c>
      <c r="H8" s="85">
        <v>24634600</v>
      </c>
      <c r="I8" s="85"/>
      <c r="J8" s="85"/>
      <c r="K8" s="85"/>
      <c r="L8" s="85"/>
      <c r="M8" s="54">
        <f t="shared" ref="M8" si="0">SUM(G8:L8)</f>
        <v>2463460</v>
      </c>
      <c r="N8" s="13"/>
      <c r="O8" s="13"/>
      <c r="P8" s="13"/>
      <c r="Q8" s="13"/>
      <c r="R8" s="13"/>
      <c r="S8" s="13"/>
      <c r="T8" s="13"/>
    </row>
    <row r="9" spans="1:20" ht="20.100000000000001" customHeight="1">
      <c r="A9" s="46"/>
      <c r="B9" s="80" t="s">
        <v>246</v>
      </c>
      <c r="C9" s="45"/>
      <c r="D9" s="45"/>
      <c r="E9" s="88"/>
      <c r="F9" s="94">
        <f t="shared" ref="F9:M9" si="1">SUM(F8:F8)</f>
        <v>0</v>
      </c>
      <c r="G9" s="94">
        <f t="shared" si="1"/>
        <v>-22171140</v>
      </c>
      <c r="H9" s="94">
        <f t="shared" si="1"/>
        <v>24634600</v>
      </c>
      <c r="I9" s="94">
        <f t="shared" si="1"/>
        <v>0</v>
      </c>
      <c r="J9" s="94">
        <f t="shared" ref="J9:K9" si="2">SUM(J8:J8)</f>
        <v>0</v>
      </c>
      <c r="K9" s="94">
        <f t="shared" si="2"/>
        <v>0</v>
      </c>
      <c r="L9" s="94">
        <f t="shared" si="1"/>
        <v>0</v>
      </c>
      <c r="M9" s="94">
        <f t="shared" si="1"/>
        <v>2463460</v>
      </c>
      <c r="N9" s="13"/>
      <c r="O9" s="13"/>
      <c r="P9" s="13"/>
      <c r="Q9" s="13"/>
      <c r="R9" s="13"/>
      <c r="S9" s="13"/>
      <c r="T9" s="13"/>
    </row>
    <row r="10" spans="1:20" ht="20.100000000000001" customHeight="1">
      <c r="A10" s="76"/>
      <c r="B10" s="46"/>
      <c r="C10" s="45"/>
      <c r="D10" s="45"/>
      <c r="E10" s="88"/>
      <c r="F10" s="95"/>
      <c r="G10" s="54"/>
      <c r="H10" s="85"/>
      <c r="I10" s="85"/>
      <c r="J10" s="85"/>
      <c r="K10" s="85"/>
      <c r="L10" s="85"/>
      <c r="M10" s="54"/>
      <c r="N10" s="13"/>
      <c r="O10" s="13"/>
      <c r="P10" s="13"/>
      <c r="Q10" s="13"/>
      <c r="R10" s="13"/>
      <c r="S10" s="13"/>
      <c r="T10" s="13"/>
    </row>
    <row r="11" spans="1:20" ht="20.100000000000001" customHeight="1">
      <c r="A11" s="76" t="s">
        <v>292</v>
      </c>
      <c r="B11" s="46"/>
      <c r="C11" s="45"/>
      <c r="D11" s="45"/>
      <c r="E11" s="88"/>
      <c r="F11" s="95"/>
      <c r="G11" s="54"/>
      <c r="H11" s="85"/>
      <c r="I11" s="85"/>
      <c r="J11" s="85"/>
      <c r="K11" s="85"/>
      <c r="L11" s="85"/>
      <c r="M11" s="54"/>
      <c r="N11" s="13"/>
      <c r="O11" s="13"/>
      <c r="P11" s="13"/>
      <c r="Q11" s="13"/>
      <c r="R11" s="13"/>
      <c r="S11" s="13"/>
      <c r="T11" s="13"/>
    </row>
    <row r="12" spans="1:20" ht="20.100000000000001" customHeight="1">
      <c r="A12" s="46">
        <v>1</v>
      </c>
      <c r="B12" s="46" t="s">
        <v>48</v>
      </c>
      <c r="C12" s="45" t="s">
        <v>289</v>
      </c>
      <c r="D12" s="45" t="s">
        <v>293</v>
      </c>
      <c r="E12" s="88" t="s">
        <v>520</v>
      </c>
      <c r="F12" s="95"/>
      <c r="G12" s="54">
        <f>-73876050+7387605</f>
        <v>-66488445</v>
      </c>
      <c r="H12" s="85"/>
      <c r="I12" s="85">
        <v>73876050</v>
      </c>
      <c r="J12" s="85"/>
      <c r="K12" s="85"/>
      <c r="L12" s="85"/>
      <c r="M12" s="54">
        <f t="shared" ref="M12:M15" si="3">SUM(G12:L12)</f>
        <v>7387605</v>
      </c>
      <c r="N12" s="13"/>
      <c r="O12" s="13"/>
      <c r="P12" s="13"/>
      <c r="Q12" s="13"/>
      <c r="R12" s="13"/>
      <c r="S12" s="13"/>
      <c r="T12" s="13"/>
    </row>
    <row r="13" spans="1:20" ht="20.100000000000001" customHeight="1">
      <c r="A13" s="46">
        <f t="shared" ref="A13:A15" si="4">+A12+1</f>
        <v>2</v>
      </c>
      <c r="B13" s="46" t="s">
        <v>48</v>
      </c>
      <c r="C13" s="45" t="s">
        <v>287</v>
      </c>
      <c r="D13" s="45" t="s">
        <v>293</v>
      </c>
      <c r="E13" s="88" t="s">
        <v>520</v>
      </c>
      <c r="F13" s="95"/>
      <c r="G13" s="54">
        <f t="shared" ref="G13:G14" si="5">-73876050+7387605</f>
        <v>-66488445</v>
      </c>
      <c r="H13" s="85"/>
      <c r="I13" s="85">
        <v>73876050</v>
      </c>
      <c r="J13" s="85"/>
      <c r="K13" s="85"/>
      <c r="L13" s="85"/>
      <c r="M13" s="54">
        <f t="shared" si="3"/>
        <v>7387605</v>
      </c>
      <c r="N13" s="13"/>
      <c r="O13" s="13"/>
      <c r="P13" s="13"/>
      <c r="Q13" s="13"/>
      <c r="R13" s="13"/>
      <c r="S13" s="13"/>
      <c r="T13" s="13"/>
    </row>
    <row r="14" spans="1:20" ht="20.100000000000001" customHeight="1">
      <c r="A14" s="46">
        <f t="shared" si="4"/>
        <v>3</v>
      </c>
      <c r="B14" s="46" t="s">
        <v>48</v>
      </c>
      <c r="C14" s="45" t="s">
        <v>284</v>
      </c>
      <c r="D14" s="45" t="s">
        <v>293</v>
      </c>
      <c r="E14" s="88" t="s">
        <v>520</v>
      </c>
      <c r="F14" s="95"/>
      <c r="G14" s="54">
        <f t="shared" si="5"/>
        <v>-66488445</v>
      </c>
      <c r="H14" s="85"/>
      <c r="I14" s="85">
        <v>73876050</v>
      </c>
      <c r="J14" s="85"/>
      <c r="K14" s="85"/>
      <c r="L14" s="85"/>
      <c r="M14" s="54">
        <f t="shared" si="3"/>
        <v>7387605</v>
      </c>
      <c r="N14" s="13"/>
      <c r="O14" s="13"/>
      <c r="P14" s="13"/>
      <c r="Q14" s="13"/>
      <c r="R14" s="13"/>
      <c r="S14" s="13"/>
      <c r="T14" s="13"/>
    </row>
    <row r="15" spans="1:20" ht="20.100000000000001" customHeight="1">
      <c r="A15" s="46">
        <f t="shared" si="4"/>
        <v>4</v>
      </c>
      <c r="B15" s="46" t="s">
        <v>48</v>
      </c>
      <c r="C15" s="45" t="s">
        <v>313</v>
      </c>
      <c r="D15" s="45" t="s">
        <v>320</v>
      </c>
      <c r="E15" s="88" t="s">
        <v>677</v>
      </c>
      <c r="F15" s="95"/>
      <c r="G15" s="54">
        <v>-66423510</v>
      </c>
      <c r="H15" s="85"/>
      <c r="I15" s="85">
        <v>73803900</v>
      </c>
      <c r="J15" s="85"/>
      <c r="K15" s="85"/>
      <c r="L15" s="85"/>
      <c r="M15" s="54">
        <f t="shared" si="3"/>
        <v>7380390</v>
      </c>
      <c r="N15" s="13"/>
      <c r="O15" s="13"/>
      <c r="P15" s="13"/>
      <c r="Q15" s="13"/>
      <c r="R15" s="13"/>
      <c r="S15" s="13"/>
      <c r="T15" s="13"/>
    </row>
    <row r="16" spans="1:20" ht="20.100000000000001" customHeight="1">
      <c r="A16" s="46"/>
      <c r="B16" s="80" t="s">
        <v>294</v>
      </c>
      <c r="C16" s="45"/>
      <c r="D16" s="45"/>
      <c r="E16" s="88"/>
      <c r="F16" s="98">
        <f t="shared" ref="F16:M16" si="6">SUM(F12:F15)</f>
        <v>0</v>
      </c>
      <c r="G16" s="94">
        <f t="shared" si="6"/>
        <v>-265888845</v>
      </c>
      <c r="H16" s="94">
        <f t="shared" si="6"/>
        <v>0</v>
      </c>
      <c r="I16" s="94">
        <f t="shared" si="6"/>
        <v>295432050</v>
      </c>
      <c r="J16" s="94">
        <f t="shared" si="6"/>
        <v>0</v>
      </c>
      <c r="K16" s="94">
        <f t="shared" si="6"/>
        <v>0</v>
      </c>
      <c r="L16" s="94">
        <f t="shared" si="6"/>
        <v>0</v>
      </c>
      <c r="M16" s="94">
        <f t="shared" si="6"/>
        <v>29543205</v>
      </c>
      <c r="N16" s="13"/>
      <c r="O16" s="13"/>
      <c r="P16" s="13"/>
      <c r="Q16" s="13"/>
      <c r="R16" s="13"/>
      <c r="S16" s="13"/>
      <c r="T16" s="13"/>
    </row>
    <row r="17" spans="1:20" ht="20.100000000000001" customHeight="1">
      <c r="A17" s="46"/>
      <c r="B17" s="46"/>
      <c r="C17" s="45"/>
      <c r="D17" s="45"/>
      <c r="E17" s="88"/>
      <c r="F17" s="95"/>
      <c r="G17" s="54"/>
      <c r="H17" s="85"/>
      <c r="I17" s="85"/>
      <c r="J17" s="85"/>
      <c r="K17" s="85"/>
      <c r="L17" s="85"/>
      <c r="M17" s="54"/>
      <c r="N17" s="13"/>
      <c r="O17" s="13"/>
      <c r="P17" s="13"/>
      <c r="Q17" s="13"/>
      <c r="R17" s="13"/>
      <c r="S17" s="13"/>
      <c r="T17" s="13"/>
    </row>
    <row r="18" spans="1:20" ht="20.100000000000001" customHeight="1">
      <c r="A18" s="76" t="s">
        <v>323</v>
      </c>
      <c r="B18" s="46"/>
      <c r="C18" s="45"/>
      <c r="D18" s="45"/>
      <c r="E18" s="88"/>
      <c r="F18" s="95"/>
      <c r="G18" s="54"/>
      <c r="H18" s="85"/>
      <c r="I18" s="85"/>
      <c r="J18" s="85"/>
      <c r="K18" s="85"/>
      <c r="L18" s="85"/>
      <c r="M18" s="54"/>
      <c r="N18" s="13"/>
      <c r="O18" s="13"/>
      <c r="P18" s="13"/>
      <c r="Q18" s="13"/>
      <c r="R18" s="13"/>
      <c r="S18" s="13"/>
      <c r="T18" s="13"/>
    </row>
    <row r="19" spans="1:20" ht="20.100000000000001" customHeight="1">
      <c r="A19" s="46">
        <v>1</v>
      </c>
      <c r="B19" s="46" t="s">
        <v>39</v>
      </c>
      <c r="C19" s="45" t="s">
        <v>325</v>
      </c>
      <c r="D19" s="45" t="s">
        <v>326</v>
      </c>
      <c r="E19" s="88" t="s">
        <v>581</v>
      </c>
      <c r="F19" s="95"/>
      <c r="G19" s="54">
        <v>-19282100</v>
      </c>
      <c r="H19" s="85"/>
      <c r="I19" s="85"/>
      <c r="J19" s="85">
        <f>19282100+4000000</f>
        <v>23282100</v>
      </c>
      <c r="K19" s="85"/>
      <c r="L19" s="85"/>
      <c r="M19" s="54">
        <f t="shared" ref="M19:M29" si="7">SUM(G19:L19)</f>
        <v>4000000</v>
      </c>
      <c r="N19" s="13"/>
      <c r="O19" s="13"/>
      <c r="P19" s="13"/>
      <c r="Q19" s="13"/>
      <c r="R19" s="13"/>
      <c r="S19" s="13"/>
      <c r="T19" s="13"/>
    </row>
    <row r="20" spans="1:20" ht="20.100000000000001" customHeight="1">
      <c r="A20" s="46">
        <f>+A19+1</f>
        <v>2</v>
      </c>
      <c r="B20" s="46" t="s">
        <v>39</v>
      </c>
      <c r="C20" s="45" t="s">
        <v>377</v>
      </c>
      <c r="D20" s="45" t="s">
        <v>382</v>
      </c>
      <c r="E20" s="88"/>
      <c r="F20" s="95"/>
      <c r="G20" s="54"/>
      <c r="H20" s="85"/>
      <c r="I20" s="85"/>
      <c r="J20" s="85">
        <v>9651925</v>
      </c>
      <c r="K20" s="85"/>
      <c r="L20" s="85"/>
      <c r="M20" s="54">
        <f t="shared" si="7"/>
        <v>9651925</v>
      </c>
      <c r="N20" s="13"/>
      <c r="O20" s="13"/>
      <c r="P20" s="13"/>
      <c r="Q20" s="13"/>
      <c r="R20" s="13"/>
      <c r="S20" s="13"/>
      <c r="T20" s="13"/>
    </row>
    <row r="21" spans="1:20" ht="20.100000000000001" customHeight="1">
      <c r="A21" s="46">
        <f>+A20+1</f>
        <v>3</v>
      </c>
      <c r="B21" s="46" t="s">
        <v>39</v>
      </c>
      <c r="C21" s="45" t="s">
        <v>321</v>
      </c>
      <c r="D21" s="45" t="s">
        <v>397</v>
      </c>
      <c r="E21" s="88"/>
      <c r="F21" s="95"/>
      <c r="G21" s="54"/>
      <c r="H21" s="85"/>
      <c r="I21" s="85"/>
      <c r="J21" s="85">
        <v>11648875</v>
      </c>
      <c r="K21" s="85"/>
      <c r="L21" s="85"/>
      <c r="M21" s="54">
        <f t="shared" si="7"/>
        <v>11648875</v>
      </c>
      <c r="N21" s="13"/>
      <c r="O21" s="13"/>
      <c r="P21" s="13"/>
      <c r="Q21" s="13"/>
      <c r="R21" s="13"/>
      <c r="S21" s="13"/>
      <c r="T21" s="13"/>
    </row>
    <row r="22" spans="1:20" ht="20.100000000000001" customHeight="1">
      <c r="A22" s="46">
        <f>+A21+1</f>
        <v>4</v>
      </c>
      <c r="B22" s="46" t="s">
        <v>46</v>
      </c>
      <c r="C22" s="45" t="s">
        <v>271</v>
      </c>
      <c r="D22" s="45" t="s">
        <v>381</v>
      </c>
      <c r="E22" s="88" t="s">
        <v>678</v>
      </c>
      <c r="F22" s="95"/>
      <c r="G22" s="54">
        <v>-10993125</v>
      </c>
      <c r="H22" s="85"/>
      <c r="I22" s="85"/>
      <c r="J22" s="85">
        <v>10993125</v>
      </c>
      <c r="K22" s="85"/>
      <c r="L22" s="85"/>
      <c r="M22" s="54">
        <f t="shared" si="7"/>
        <v>0</v>
      </c>
      <c r="N22" s="13"/>
      <c r="O22" s="13"/>
      <c r="P22" s="13"/>
      <c r="Q22" s="13"/>
      <c r="R22" s="13"/>
      <c r="S22" s="13"/>
      <c r="T22" s="13"/>
    </row>
    <row r="23" spans="1:20" ht="20.100000000000001" customHeight="1">
      <c r="A23" s="46">
        <f t="shared" ref="A23:A29" si="8">+A22+1</f>
        <v>5</v>
      </c>
      <c r="B23" s="46" t="s">
        <v>46</v>
      </c>
      <c r="C23" s="45" t="s">
        <v>270</v>
      </c>
      <c r="D23" s="45" t="s">
        <v>381</v>
      </c>
      <c r="E23" s="88" t="s">
        <v>678</v>
      </c>
      <c r="F23" s="95"/>
      <c r="G23" s="54">
        <v>-12325625</v>
      </c>
      <c r="H23" s="85"/>
      <c r="I23" s="85"/>
      <c r="J23" s="85">
        <v>12325625</v>
      </c>
      <c r="K23" s="85"/>
      <c r="L23" s="85"/>
      <c r="M23" s="54">
        <f t="shared" si="7"/>
        <v>0</v>
      </c>
      <c r="N23" s="13"/>
      <c r="O23" s="13"/>
      <c r="P23" s="13"/>
      <c r="Q23" s="13"/>
      <c r="R23" s="13"/>
      <c r="S23" s="13"/>
      <c r="T23" s="13"/>
    </row>
    <row r="24" spans="1:20" ht="20.100000000000001" customHeight="1">
      <c r="A24" s="46">
        <f t="shared" si="8"/>
        <v>6</v>
      </c>
      <c r="B24" s="46" t="s">
        <v>48</v>
      </c>
      <c r="C24" s="45" t="s">
        <v>260</v>
      </c>
      <c r="D24" s="45" t="s">
        <v>432</v>
      </c>
      <c r="E24" s="88" t="s">
        <v>521</v>
      </c>
      <c r="F24" s="95"/>
      <c r="G24" s="54">
        <f>-24651250+2465125</f>
        <v>-22186125</v>
      </c>
      <c r="H24" s="85"/>
      <c r="I24" s="85"/>
      <c r="J24" s="85">
        <v>24651250</v>
      </c>
      <c r="K24" s="85"/>
      <c r="L24" s="85"/>
      <c r="M24" s="54">
        <f t="shared" si="7"/>
        <v>2465125</v>
      </c>
      <c r="N24" s="13"/>
      <c r="O24" s="13"/>
      <c r="P24" s="13"/>
      <c r="Q24" s="13"/>
      <c r="R24" s="13"/>
      <c r="S24" s="13"/>
      <c r="T24" s="13"/>
    </row>
    <row r="25" spans="1:20" ht="20.100000000000001" customHeight="1">
      <c r="A25" s="46">
        <f t="shared" si="8"/>
        <v>7</v>
      </c>
      <c r="B25" s="46" t="s">
        <v>48</v>
      </c>
      <c r="C25" s="45" t="s">
        <v>374</v>
      </c>
      <c r="D25" s="45" t="s">
        <v>383</v>
      </c>
      <c r="E25" s="88"/>
      <c r="F25" s="95"/>
      <c r="G25" s="54"/>
      <c r="H25" s="85"/>
      <c r="I25" s="85"/>
      <c r="J25" s="85">
        <v>73953750</v>
      </c>
      <c r="K25" s="85"/>
      <c r="L25" s="85"/>
      <c r="M25" s="54">
        <f t="shared" si="7"/>
        <v>73953750</v>
      </c>
      <c r="N25" s="13"/>
      <c r="O25" s="13"/>
      <c r="P25" s="13"/>
      <c r="Q25" s="13"/>
      <c r="R25" s="13"/>
      <c r="S25" s="13"/>
      <c r="T25" s="13"/>
    </row>
    <row r="26" spans="1:20" ht="20.100000000000001" customHeight="1">
      <c r="A26" s="46">
        <f t="shared" si="8"/>
        <v>8</v>
      </c>
      <c r="B26" s="46" t="s">
        <v>48</v>
      </c>
      <c r="C26" s="45" t="s">
        <v>422</v>
      </c>
      <c r="D26" s="45" t="s">
        <v>423</v>
      </c>
      <c r="E26" s="88"/>
      <c r="F26" s="95"/>
      <c r="G26" s="54"/>
      <c r="H26" s="85"/>
      <c r="I26" s="85"/>
      <c r="J26" s="85">
        <v>73953750</v>
      </c>
      <c r="K26" s="85"/>
      <c r="L26" s="85"/>
      <c r="M26" s="54">
        <f t="shared" si="7"/>
        <v>73953750</v>
      </c>
      <c r="N26" s="13"/>
      <c r="O26" s="13"/>
      <c r="P26" s="13"/>
      <c r="Q26" s="13"/>
      <c r="R26" s="13"/>
      <c r="S26" s="13"/>
      <c r="T26" s="13"/>
    </row>
    <row r="27" spans="1:20" ht="20.100000000000001" customHeight="1">
      <c r="A27" s="46">
        <f t="shared" si="8"/>
        <v>9</v>
      </c>
      <c r="B27" s="46" t="s">
        <v>48</v>
      </c>
      <c r="C27" s="45" t="s">
        <v>430</v>
      </c>
      <c r="D27" s="45" t="s">
        <v>433</v>
      </c>
      <c r="E27" s="88"/>
      <c r="F27" s="95"/>
      <c r="G27" s="54"/>
      <c r="H27" s="85"/>
      <c r="I27" s="85"/>
      <c r="J27" s="85">
        <v>73887150</v>
      </c>
      <c r="K27" s="85"/>
      <c r="L27" s="85"/>
      <c r="M27" s="54">
        <f t="shared" si="7"/>
        <v>73887150</v>
      </c>
      <c r="N27" s="13"/>
      <c r="O27" s="13"/>
      <c r="P27" s="13"/>
      <c r="Q27" s="13"/>
      <c r="R27" s="13"/>
      <c r="S27" s="13"/>
      <c r="T27" s="13"/>
    </row>
    <row r="28" spans="1:20" ht="20.100000000000001" customHeight="1">
      <c r="A28" s="46">
        <f t="shared" si="8"/>
        <v>10</v>
      </c>
      <c r="B28" s="46" t="s">
        <v>53</v>
      </c>
      <c r="C28" s="45" t="s">
        <v>388</v>
      </c>
      <c r="D28" s="45" t="s">
        <v>392</v>
      </c>
      <c r="E28" s="88"/>
      <c r="F28" s="95"/>
      <c r="G28" s="54"/>
      <c r="H28" s="85"/>
      <c r="I28" s="85"/>
      <c r="J28" s="85">
        <f>335487600+4000000</f>
        <v>339487600</v>
      </c>
      <c r="K28" s="85"/>
      <c r="L28" s="85"/>
      <c r="M28" s="54">
        <f t="shared" si="7"/>
        <v>339487600</v>
      </c>
      <c r="N28" s="13"/>
      <c r="O28" s="13"/>
      <c r="P28" s="13"/>
      <c r="Q28" s="13"/>
      <c r="R28" s="13"/>
      <c r="S28" s="13"/>
      <c r="T28" s="13"/>
    </row>
    <row r="29" spans="1:20" ht="20.100000000000001" customHeight="1">
      <c r="A29" s="46">
        <f t="shared" si="8"/>
        <v>11</v>
      </c>
      <c r="B29" s="46" t="s">
        <v>53</v>
      </c>
      <c r="C29" s="45" t="s">
        <v>385</v>
      </c>
      <c r="D29" s="45" t="s">
        <v>393</v>
      </c>
      <c r="E29" s="88"/>
      <c r="F29" s="95"/>
      <c r="G29" s="54"/>
      <c r="H29" s="85"/>
      <c r="I29" s="85"/>
      <c r="J29" s="85">
        <f>335487600+4000000</f>
        <v>339487600</v>
      </c>
      <c r="K29" s="85"/>
      <c r="L29" s="85"/>
      <c r="M29" s="54">
        <f t="shared" si="7"/>
        <v>339487600</v>
      </c>
      <c r="N29" s="13"/>
      <c r="O29" s="13"/>
      <c r="P29" s="13"/>
      <c r="Q29" s="13"/>
      <c r="R29" s="13"/>
      <c r="S29" s="13"/>
      <c r="T29" s="13"/>
    </row>
    <row r="30" spans="1:20" ht="20.100000000000001" customHeight="1">
      <c r="A30" s="46"/>
      <c r="B30" s="80" t="s">
        <v>327</v>
      </c>
      <c r="C30" s="45"/>
      <c r="D30" s="45"/>
      <c r="E30" s="88"/>
      <c r="F30" s="98">
        <f t="shared" ref="F30:M30" si="9">SUM(F19:F29)</f>
        <v>0</v>
      </c>
      <c r="G30" s="94">
        <f t="shared" si="9"/>
        <v>-64786975</v>
      </c>
      <c r="H30" s="94">
        <f t="shared" si="9"/>
        <v>0</v>
      </c>
      <c r="I30" s="94">
        <f t="shared" si="9"/>
        <v>0</v>
      </c>
      <c r="J30" s="94">
        <f t="shared" si="9"/>
        <v>993322750</v>
      </c>
      <c r="K30" s="94">
        <f t="shared" si="9"/>
        <v>0</v>
      </c>
      <c r="L30" s="94">
        <f t="shared" si="9"/>
        <v>0</v>
      </c>
      <c r="M30" s="94">
        <f t="shared" si="9"/>
        <v>928535775</v>
      </c>
      <c r="N30" s="13"/>
      <c r="O30" s="13"/>
      <c r="P30" s="13"/>
      <c r="Q30" s="13"/>
      <c r="R30" s="13"/>
      <c r="S30" s="13"/>
      <c r="T30" s="13"/>
    </row>
    <row r="31" spans="1:20" ht="20.100000000000001" customHeight="1">
      <c r="A31" s="76"/>
      <c r="B31" s="46"/>
      <c r="C31" s="45"/>
      <c r="D31" s="45"/>
      <c r="E31" s="88"/>
      <c r="F31" s="95"/>
      <c r="G31" s="54"/>
      <c r="H31" s="85"/>
      <c r="I31" s="85"/>
      <c r="J31" s="85"/>
      <c r="K31" s="85"/>
      <c r="L31" s="85"/>
      <c r="M31" s="54"/>
      <c r="N31" s="13"/>
      <c r="O31" s="13"/>
      <c r="P31" s="13"/>
      <c r="Q31" s="13"/>
      <c r="R31" s="13"/>
      <c r="S31" s="13"/>
      <c r="T31" s="13"/>
    </row>
    <row r="32" spans="1:20" ht="20.100000000000001" customHeight="1">
      <c r="A32" s="76" t="s">
        <v>457</v>
      </c>
      <c r="B32" s="46"/>
      <c r="C32" s="45"/>
      <c r="D32" s="45"/>
      <c r="E32" s="88"/>
      <c r="F32" s="95"/>
      <c r="G32" s="54"/>
      <c r="H32" s="85"/>
      <c r="I32" s="85"/>
      <c r="J32" s="85"/>
      <c r="K32" s="85"/>
      <c r="L32" s="85"/>
      <c r="M32" s="54"/>
      <c r="N32" s="13"/>
      <c r="O32" s="13"/>
      <c r="P32" s="13"/>
      <c r="Q32" s="13"/>
      <c r="R32" s="13"/>
      <c r="S32" s="13"/>
      <c r="T32" s="13"/>
    </row>
    <row r="33" spans="1:20" ht="20.100000000000001" customHeight="1">
      <c r="A33" s="46">
        <v>1</v>
      </c>
      <c r="B33" s="46" t="s">
        <v>46</v>
      </c>
      <c r="C33" s="45" t="s">
        <v>256</v>
      </c>
      <c r="D33" s="45" t="s">
        <v>458</v>
      </c>
      <c r="E33" s="88" t="s">
        <v>678</v>
      </c>
      <c r="F33" s="95"/>
      <c r="G33" s="54">
        <v>-12319150</v>
      </c>
      <c r="H33" s="85"/>
      <c r="I33" s="85"/>
      <c r="J33" s="85"/>
      <c r="K33" s="85">
        <v>12319150</v>
      </c>
      <c r="L33" s="85"/>
      <c r="M33" s="54">
        <f>SUM(G33:L33)</f>
        <v>0</v>
      </c>
      <c r="N33" s="13"/>
      <c r="O33" s="13"/>
      <c r="P33" s="13"/>
      <c r="Q33" s="13"/>
      <c r="R33" s="13"/>
      <c r="S33" s="13"/>
      <c r="T33" s="13"/>
    </row>
    <row r="34" spans="1:20" ht="20.100000000000001" customHeight="1">
      <c r="A34" s="46">
        <f t="shared" ref="A34:A73" si="10">+A33+1</f>
        <v>2</v>
      </c>
      <c r="B34" s="46" t="s">
        <v>46</v>
      </c>
      <c r="C34" s="45" t="s">
        <v>220</v>
      </c>
      <c r="D34" s="45" t="s">
        <v>459</v>
      </c>
      <c r="E34" s="88" t="s">
        <v>678</v>
      </c>
      <c r="F34" s="95"/>
      <c r="G34" s="54">
        <v>-12319150</v>
      </c>
      <c r="H34" s="85"/>
      <c r="I34" s="85"/>
      <c r="J34" s="85"/>
      <c r="K34" s="85">
        <v>12319150</v>
      </c>
      <c r="L34" s="85"/>
      <c r="M34" s="54">
        <f>SUM(G34:L34)</f>
        <v>0</v>
      </c>
      <c r="N34" s="13"/>
      <c r="O34" s="13"/>
      <c r="P34" s="13"/>
      <c r="Q34" s="13"/>
      <c r="R34" s="13"/>
      <c r="S34" s="13"/>
      <c r="T34" s="13"/>
    </row>
    <row r="35" spans="1:20" ht="20.100000000000001" customHeight="1">
      <c r="A35" s="46">
        <f t="shared" si="10"/>
        <v>3</v>
      </c>
      <c r="B35" s="46" t="s">
        <v>46</v>
      </c>
      <c r="C35" s="45" t="s">
        <v>219</v>
      </c>
      <c r="D35" s="45" t="s">
        <v>459</v>
      </c>
      <c r="E35" s="88" t="s">
        <v>678</v>
      </c>
      <c r="F35" s="95"/>
      <c r="G35" s="54">
        <v>-12319150</v>
      </c>
      <c r="H35" s="85"/>
      <c r="I35" s="85"/>
      <c r="J35" s="85"/>
      <c r="K35" s="85">
        <v>12319150</v>
      </c>
      <c r="L35" s="85"/>
      <c r="M35" s="54">
        <f t="shared" ref="M35:M73" si="11">SUM(G35:L35)</f>
        <v>0</v>
      </c>
      <c r="N35" s="13"/>
      <c r="O35" s="13"/>
      <c r="P35" s="13"/>
      <c r="Q35" s="13"/>
      <c r="R35" s="13"/>
      <c r="S35" s="13"/>
      <c r="T35" s="13"/>
    </row>
    <row r="36" spans="1:20" ht="20.100000000000001" customHeight="1">
      <c r="A36" s="46">
        <f t="shared" si="10"/>
        <v>4</v>
      </c>
      <c r="B36" s="46" t="s">
        <v>46</v>
      </c>
      <c r="C36" s="45" t="s">
        <v>218</v>
      </c>
      <c r="D36" s="45" t="s">
        <v>459</v>
      </c>
      <c r="E36" s="88" t="s">
        <v>678</v>
      </c>
      <c r="F36" s="95"/>
      <c r="G36" s="54">
        <v>-12319150</v>
      </c>
      <c r="H36" s="85"/>
      <c r="I36" s="85"/>
      <c r="J36" s="85"/>
      <c r="K36" s="85">
        <v>12319150</v>
      </c>
      <c r="L36" s="85"/>
      <c r="M36" s="54">
        <f t="shared" si="11"/>
        <v>0</v>
      </c>
      <c r="N36" s="13"/>
      <c r="O36" s="13"/>
      <c r="P36" s="13"/>
      <c r="Q36" s="13"/>
      <c r="R36" s="13"/>
      <c r="S36" s="13"/>
      <c r="T36" s="13"/>
    </row>
    <row r="37" spans="1:20" ht="20.100000000000001" customHeight="1">
      <c r="A37" s="46">
        <f t="shared" si="10"/>
        <v>5</v>
      </c>
      <c r="B37" s="46" t="s">
        <v>46</v>
      </c>
      <c r="C37" s="45" t="s">
        <v>217</v>
      </c>
      <c r="D37" s="45" t="s">
        <v>459</v>
      </c>
      <c r="E37" s="88" t="s">
        <v>678</v>
      </c>
      <c r="F37" s="95"/>
      <c r="G37" s="54">
        <v>-12319150</v>
      </c>
      <c r="H37" s="85"/>
      <c r="I37" s="85"/>
      <c r="J37" s="85"/>
      <c r="K37" s="85">
        <v>12319150</v>
      </c>
      <c r="L37" s="85"/>
      <c r="M37" s="54">
        <f t="shared" si="11"/>
        <v>0</v>
      </c>
      <c r="N37" s="13"/>
      <c r="O37" s="13"/>
      <c r="P37" s="13"/>
      <c r="Q37" s="13"/>
      <c r="R37" s="13"/>
      <c r="S37" s="13"/>
      <c r="T37" s="13"/>
    </row>
    <row r="38" spans="1:20" ht="20.100000000000001" customHeight="1">
      <c r="A38" s="46">
        <f t="shared" si="10"/>
        <v>6</v>
      </c>
      <c r="B38" s="46" t="s">
        <v>46</v>
      </c>
      <c r="C38" s="45" t="s">
        <v>243</v>
      </c>
      <c r="D38" s="45" t="s">
        <v>460</v>
      </c>
      <c r="E38" s="88" t="s">
        <v>678</v>
      </c>
      <c r="F38" s="95"/>
      <c r="G38" s="54">
        <v>-12319150</v>
      </c>
      <c r="H38" s="85"/>
      <c r="I38" s="85"/>
      <c r="J38" s="85"/>
      <c r="K38" s="85">
        <v>12319150</v>
      </c>
      <c r="L38" s="85"/>
      <c r="M38" s="54">
        <f t="shared" si="11"/>
        <v>0</v>
      </c>
      <c r="N38" s="13"/>
      <c r="O38" s="13"/>
      <c r="P38" s="13"/>
      <c r="Q38" s="13"/>
      <c r="R38" s="13"/>
      <c r="S38" s="13"/>
      <c r="T38" s="13"/>
    </row>
    <row r="39" spans="1:20" ht="20.100000000000001" customHeight="1">
      <c r="A39" s="46">
        <f t="shared" si="10"/>
        <v>7</v>
      </c>
      <c r="B39" s="46" t="s">
        <v>46</v>
      </c>
      <c r="C39" s="45" t="s">
        <v>295</v>
      </c>
      <c r="D39" s="45" t="s">
        <v>461</v>
      </c>
      <c r="E39" s="88" t="s">
        <v>678</v>
      </c>
      <c r="F39" s="95"/>
      <c r="G39" s="54">
        <v>-6159575</v>
      </c>
      <c r="H39" s="85"/>
      <c r="I39" s="85"/>
      <c r="J39" s="85"/>
      <c r="K39" s="85">
        <v>6159575</v>
      </c>
      <c r="L39" s="85"/>
      <c r="M39" s="54">
        <f t="shared" si="11"/>
        <v>0</v>
      </c>
      <c r="N39" s="13"/>
      <c r="O39" s="13"/>
      <c r="P39" s="13"/>
      <c r="Q39" s="13"/>
      <c r="R39" s="13"/>
      <c r="S39" s="13"/>
      <c r="T39" s="13"/>
    </row>
    <row r="40" spans="1:20" ht="20.100000000000001" customHeight="1">
      <c r="A40" s="46">
        <f t="shared" si="10"/>
        <v>8</v>
      </c>
      <c r="B40" s="46" t="s">
        <v>46</v>
      </c>
      <c r="C40" s="45" t="s">
        <v>242</v>
      </c>
      <c r="D40" s="45" t="s">
        <v>462</v>
      </c>
      <c r="E40" s="88" t="s">
        <v>678</v>
      </c>
      <c r="F40" s="95"/>
      <c r="G40" s="54">
        <v>-12319150</v>
      </c>
      <c r="H40" s="85"/>
      <c r="I40" s="85"/>
      <c r="J40" s="85"/>
      <c r="K40" s="85">
        <v>12319150</v>
      </c>
      <c r="L40" s="85"/>
      <c r="M40" s="54">
        <f t="shared" si="11"/>
        <v>0</v>
      </c>
      <c r="N40" s="13"/>
      <c r="O40" s="13"/>
      <c r="P40" s="13"/>
      <c r="Q40" s="13"/>
      <c r="R40" s="13"/>
      <c r="S40" s="13"/>
      <c r="T40" s="13"/>
    </row>
    <row r="41" spans="1:20" ht="20.100000000000001" customHeight="1">
      <c r="A41" s="46">
        <f t="shared" si="10"/>
        <v>9</v>
      </c>
      <c r="B41" s="46" t="s">
        <v>46</v>
      </c>
      <c r="C41" s="45" t="s">
        <v>201</v>
      </c>
      <c r="D41" s="45" t="s">
        <v>516</v>
      </c>
      <c r="E41" s="88"/>
      <c r="F41" s="95"/>
      <c r="G41" s="54"/>
      <c r="H41" s="85"/>
      <c r="I41" s="85"/>
      <c r="J41" s="85"/>
      <c r="K41" s="85">
        <v>10987350</v>
      </c>
      <c r="L41" s="85"/>
      <c r="M41" s="54">
        <f t="shared" si="11"/>
        <v>10987350</v>
      </c>
      <c r="N41" s="13"/>
      <c r="O41" s="13"/>
      <c r="P41" s="13"/>
      <c r="Q41" s="13"/>
      <c r="R41" s="13"/>
      <c r="S41" s="13"/>
      <c r="T41" s="13"/>
    </row>
    <row r="42" spans="1:20" ht="20.100000000000001" customHeight="1">
      <c r="A42" s="46">
        <f t="shared" si="10"/>
        <v>10</v>
      </c>
      <c r="B42" s="46" t="s">
        <v>46</v>
      </c>
      <c r="C42" s="45" t="s">
        <v>175</v>
      </c>
      <c r="D42" s="45" t="s">
        <v>517</v>
      </c>
      <c r="E42" s="88"/>
      <c r="F42" s="95"/>
      <c r="G42" s="54"/>
      <c r="H42" s="85"/>
      <c r="I42" s="85"/>
      <c r="J42" s="85"/>
      <c r="K42" s="85">
        <v>12319150</v>
      </c>
      <c r="L42" s="85"/>
      <c r="M42" s="54">
        <f t="shared" si="11"/>
        <v>12319150</v>
      </c>
      <c r="N42" s="13"/>
      <c r="O42" s="13"/>
      <c r="P42" s="13"/>
      <c r="Q42" s="13"/>
      <c r="R42" s="13"/>
      <c r="S42" s="13"/>
      <c r="T42" s="13"/>
    </row>
    <row r="43" spans="1:20" ht="20.100000000000001" customHeight="1">
      <c r="A43" s="46">
        <f t="shared" si="10"/>
        <v>11</v>
      </c>
      <c r="B43" s="46" t="s">
        <v>46</v>
      </c>
      <c r="C43" s="45" t="s">
        <v>266</v>
      </c>
      <c r="D43" s="45" t="s">
        <v>553</v>
      </c>
      <c r="E43" s="88"/>
      <c r="F43" s="95"/>
      <c r="G43" s="54"/>
      <c r="H43" s="85"/>
      <c r="I43" s="85"/>
      <c r="J43" s="85"/>
      <c r="K43" s="85">
        <v>12319150</v>
      </c>
      <c r="L43" s="85"/>
      <c r="M43" s="54">
        <f t="shared" si="11"/>
        <v>12319150</v>
      </c>
      <c r="N43" s="13"/>
      <c r="O43" s="13"/>
      <c r="P43" s="13"/>
      <c r="Q43" s="13"/>
      <c r="R43" s="13"/>
      <c r="S43" s="13"/>
      <c r="T43" s="13"/>
    </row>
    <row r="44" spans="1:20" ht="20.100000000000001" customHeight="1">
      <c r="A44" s="46">
        <f t="shared" si="10"/>
        <v>12</v>
      </c>
      <c r="B44" s="46" t="s">
        <v>46</v>
      </c>
      <c r="C44" s="45" t="s">
        <v>271</v>
      </c>
      <c r="D44" s="45" t="s">
        <v>574</v>
      </c>
      <c r="E44" s="88"/>
      <c r="F44" s="95"/>
      <c r="G44" s="54"/>
      <c r="H44" s="85"/>
      <c r="I44" s="85"/>
      <c r="J44" s="85"/>
      <c r="K44" s="85">
        <v>10987350</v>
      </c>
      <c r="L44" s="85"/>
      <c r="M44" s="54">
        <f t="shared" si="11"/>
        <v>10987350</v>
      </c>
      <c r="N44" s="13"/>
      <c r="O44" s="13"/>
      <c r="P44" s="13"/>
      <c r="Q44" s="13"/>
      <c r="R44" s="13"/>
      <c r="S44" s="13"/>
      <c r="T44" s="13"/>
    </row>
    <row r="45" spans="1:20" ht="20.100000000000001" customHeight="1">
      <c r="A45" s="46">
        <f t="shared" si="10"/>
        <v>13</v>
      </c>
      <c r="B45" s="46" t="s">
        <v>46</v>
      </c>
      <c r="C45" s="45" t="s">
        <v>270</v>
      </c>
      <c r="D45" s="45" t="s">
        <v>574</v>
      </c>
      <c r="E45" s="88"/>
      <c r="F45" s="95"/>
      <c r="G45" s="54"/>
      <c r="H45" s="85"/>
      <c r="I45" s="85"/>
      <c r="J45" s="85"/>
      <c r="K45" s="85">
        <v>12319150</v>
      </c>
      <c r="L45" s="85"/>
      <c r="M45" s="54">
        <f t="shared" si="11"/>
        <v>12319150</v>
      </c>
      <c r="N45" s="13"/>
      <c r="O45" s="13"/>
      <c r="P45" s="13"/>
      <c r="Q45" s="13"/>
      <c r="R45" s="13"/>
      <c r="S45" s="13"/>
      <c r="T45" s="13"/>
    </row>
    <row r="46" spans="1:20" ht="20.100000000000001" customHeight="1">
      <c r="A46" s="46">
        <f t="shared" si="10"/>
        <v>14</v>
      </c>
      <c r="B46" s="46" t="s">
        <v>35</v>
      </c>
      <c r="C46" s="45" t="s">
        <v>79</v>
      </c>
      <c r="D46" s="45" t="s">
        <v>462</v>
      </c>
      <c r="E46" s="88" t="s">
        <v>679</v>
      </c>
      <c r="F46" s="95"/>
      <c r="G46" s="54">
        <v>-12985050</v>
      </c>
      <c r="H46" s="85"/>
      <c r="I46" s="85"/>
      <c r="J46" s="85"/>
      <c r="K46" s="85">
        <v>12985050</v>
      </c>
      <c r="L46" s="85"/>
      <c r="M46" s="54">
        <f t="shared" si="11"/>
        <v>0</v>
      </c>
      <c r="N46" s="13"/>
      <c r="O46" s="13"/>
      <c r="P46" s="13"/>
      <c r="Q46" s="13"/>
      <c r="R46" s="13"/>
      <c r="S46" s="13"/>
      <c r="T46" s="13"/>
    </row>
    <row r="47" spans="1:20" ht="20.100000000000001" customHeight="1">
      <c r="A47" s="46">
        <f t="shared" si="10"/>
        <v>15</v>
      </c>
      <c r="B47" s="46" t="s">
        <v>35</v>
      </c>
      <c r="C47" s="45" t="s">
        <v>303</v>
      </c>
      <c r="D47" s="45" t="s">
        <v>500</v>
      </c>
      <c r="E47" s="88" t="s">
        <v>679</v>
      </c>
      <c r="F47" s="95"/>
      <c r="G47" s="54">
        <v>-13983900</v>
      </c>
      <c r="H47" s="85"/>
      <c r="I47" s="85"/>
      <c r="J47" s="85"/>
      <c r="K47" s="85">
        <v>13983900</v>
      </c>
      <c r="L47" s="85"/>
      <c r="M47" s="54">
        <f t="shared" si="11"/>
        <v>0</v>
      </c>
      <c r="N47" s="13"/>
      <c r="O47" s="13"/>
      <c r="P47" s="13"/>
      <c r="Q47" s="13"/>
      <c r="R47" s="13"/>
      <c r="S47" s="13"/>
      <c r="T47" s="13"/>
    </row>
    <row r="48" spans="1:20" ht="20.100000000000001" customHeight="1">
      <c r="A48" s="46">
        <f>+A47+1</f>
        <v>16</v>
      </c>
      <c r="B48" s="46" t="s">
        <v>41</v>
      </c>
      <c r="C48" s="45" t="s">
        <v>487</v>
      </c>
      <c r="D48" s="45" t="s">
        <v>489</v>
      </c>
      <c r="E48" s="88"/>
      <c r="F48" s="95"/>
      <c r="G48" s="54"/>
      <c r="H48" s="85"/>
      <c r="I48" s="85"/>
      <c r="J48" s="85"/>
      <c r="K48" s="85">
        <v>27957300</v>
      </c>
      <c r="L48" s="85"/>
      <c r="M48" s="54">
        <f t="shared" si="11"/>
        <v>27957300</v>
      </c>
      <c r="N48" s="13"/>
      <c r="O48" s="13"/>
      <c r="P48" s="13"/>
      <c r="Q48" s="13"/>
      <c r="R48" s="13"/>
      <c r="S48" s="13"/>
      <c r="T48" s="13"/>
    </row>
    <row r="49" spans="1:20" ht="20.100000000000001" customHeight="1">
      <c r="A49" s="46">
        <f t="shared" si="10"/>
        <v>17</v>
      </c>
      <c r="B49" s="46" t="s">
        <v>41</v>
      </c>
      <c r="C49" s="45" t="s">
        <v>556</v>
      </c>
      <c r="D49" s="45" t="s">
        <v>560</v>
      </c>
      <c r="E49" s="88"/>
      <c r="F49" s="95"/>
      <c r="G49" s="54"/>
      <c r="H49" s="85"/>
      <c r="I49" s="85"/>
      <c r="J49" s="85"/>
      <c r="K49" s="85">
        <v>27957300</v>
      </c>
      <c r="L49" s="85"/>
      <c r="M49" s="54">
        <f t="shared" si="11"/>
        <v>27957300</v>
      </c>
      <c r="N49" s="13"/>
      <c r="O49" s="13"/>
      <c r="P49" s="13"/>
      <c r="Q49" s="13"/>
      <c r="R49" s="13"/>
      <c r="S49" s="13"/>
      <c r="T49" s="13"/>
    </row>
    <row r="50" spans="1:20" ht="20.100000000000001" customHeight="1">
      <c r="A50" s="46">
        <f t="shared" si="10"/>
        <v>18</v>
      </c>
      <c r="B50" s="46" t="s">
        <v>41</v>
      </c>
      <c r="C50" s="45" t="s">
        <v>559</v>
      </c>
      <c r="D50" s="45" t="s">
        <v>560</v>
      </c>
      <c r="E50" s="88"/>
      <c r="F50" s="95"/>
      <c r="G50" s="54"/>
      <c r="H50" s="85"/>
      <c r="I50" s="85"/>
      <c r="J50" s="85"/>
      <c r="K50" s="85">
        <v>27957300</v>
      </c>
      <c r="L50" s="85"/>
      <c r="M50" s="54">
        <f t="shared" si="11"/>
        <v>27957300</v>
      </c>
      <c r="N50" s="13"/>
      <c r="O50" s="13"/>
      <c r="P50" s="13"/>
      <c r="Q50" s="13"/>
      <c r="R50" s="13"/>
      <c r="S50" s="13"/>
      <c r="T50" s="13"/>
    </row>
    <row r="51" spans="1:20" ht="20.100000000000001" customHeight="1">
      <c r="A51" s="46">
        <f t="shared" si="10"/>
        <v>19</v>
      </c>
      <c r="B51" s="46" t="s">
        <v>41</v>
      </c>
      <c r="C51" s="45" t="s">
        <v>617</v>
      </c>
      <c r="D51" s="45" t="s">
        <v>621</v>
      </c>
      <c r="E51" s="88"/>
      <c r="F51" s="95"/>
      <c r="G51" s="54"/>
      <c r="H51" s="85"/>
      <c r="I51" s="85"/>
      <c r="J51" s="85"/>
      <c r="K51" s="85">
        <v>27957300</v>
      </c>
      <c r="L51" s="85"/>
      <c r="M51" s="54">
        <f t="shared" si="11"/>
        <v>27957300</v>
      </c>
      <c r="N51" s="13"/>
      <c r="O51" s="13"/>
      <c r="P51" s="13"/>
      <c r="Q51" s="13"/>
      <c r="R51" s="13"/>
      <c r="S51" s="13"/>
      <c r="T51" s="13"/>
    </row>
    <row r="52" spans="1:20" ht="20.100000000000001" customHeight="1">
      <c r="A52" s="46">
        <f t="shared" si="10"/>
        <v>20</v>
      </c>
      <c r="B52" s="46" t="s">
        <v>41</v>
      </c>
      <c r="C52" s="45" t="s">
        <v>614</v>
      </c>
      <c r="D52" s="45" t="s">
        <v>621</v>
      </c>
      <c r="E52" s="88"/>
      <c r="F52" s="95"/>
      <c r="G52" s="54"/>
      <c r="H52" s="85"/>
      <c r="I52" s="85"/>
      <c r="J52" s="85"/>
      <c r="K52" s="85">
        <v>31951200</v>
      </c>
      <c r="L52" s="85"/>
      <c r="M52" s="54">
        <f t="shared" si="11"/>
        <v>31951200</v>
      </c>
      <c r="N52" s="13"/>
      <c r="O52" s="13"/>
      <c r="P52" s="13"/>
      <c r="Q52" s="13"/>
      <c r="R52" s="13"/>
      <c r="S52" s="13"/>
      <c r="T52" s="13"/>
    </row>
    <row r="53" spans="1:20" ht="20.100000000000001" customHeight="1">
      <c r="A53" s="46">
        <f t="shared" si="10"/>
        <v>21</v>
      </c>
      <c r="B53" s="46" t="s">
        <v>41</v>
      </c>
      <c r="C53" s="45" t="s">
        <v>611</v>
      </c>
      <c r="D53" s="45" t="s">
        <v>622</v>
      </c>
      <c r="E53" s="88"/>
      <c r="F53" s="95"/>
      <c r="G53" s="54"/>
      <c r="H53" s="85"/>
      <c r="I53" s="85"/>
      <c r="J53" s="85"/>
      <c r="K53" s="85">
        <v>27957300</v>
      </c>
      <c r="L53" s="85"/>
      <c r="M53" s="54">
        <f t="shared" si="11"/>
        <v>27957300</v>
      </c>
      <c r="N53" s="13"/>
      <c r="O53" s="13"/>
      <c r="P53" s="13"/>
      <c r="Q53" s="13"/>
      <c r="R53" s="13"/>
      <c r="S53" s="13"/>
      <c r="T53" s="13"/>
    </row>
    <row r="54" spans="1:20" ht="20.100000000000001" customHeight="1">
      <c r="A54" s="46">
        <f t="shared" si="10"/>
        <v>22</v>
      </c>
      <c r="B54" s="46" t="s">
        <v>48</v>
      </c>
      <c r="C54" s="45" t="s">
        <v>436</v>
      </c>
      <c r="D54" s="45" t="s">
        <v>463</v>
      </c>
      <c r="E54" s="88"/>
      <c r="F54" s="95"/>
      <c r="G54" s="54"/>
      <c r="H54" s="85"/>
      <c r="I54" s="85"/>
      <c r="J54" s="85"/>
      <c r="K54" s="85">
        <v>65899350</v>
      </c>
      <c r="L54" s="85"/>
      <c r="M54" s="54">
        <f t="shared" si="11"/>
        <v>65899350</v>
      </c>
      <c r="N54" s="13"/>
      <c r="O54" s="13"/>
      <c r="P54" s="13"/>
      <c r="Q54" s="13"/>
      <c r="R54" s="13"/>
      <c r="S54" s="13"/>
      <c r="T54" s="13"/>
    </row>
    <row r="55" spans="1:20" ht="20.100000000000001" customHeight="1">
      <c r="A55" s="46">
        <f t="shared" si="10"/>
        <v>23</v>
      </c>
      <c r="B55" s="46" t="s">
        <v>48</v>
      </c>
      <c r="C55" s="45" t="s">
        <v>437</v>
      </c>
      <c r="D55" s="45" t="s">
        <v>464</v>
      </c>
      <c r="E55" s="88"/>
      <c r="F55" s="95"/>
      <c r="G55" s="54"/>
      <c r="H55" s="85"/>
      <c r="I55" s="85"/>
      <c r="J55" s="85"/>
      <c r="K55" s="85">
        <v>54916125</v>
      </c>
      <c r="L55" s="85"/>
      <c r="M55" s="54">
        <f t="shared" si="11"/>
        <v>54916125</v>
      </c>
      <c r="N55" s="13"/>
      <c r="O55" s="13"/>
      <c r="P55" s="13"/>
      <c r="Q55" s="13"/>
      <c r="R55" s="13"/>
      <c r="S55" s="13"/>
      <c r="T55" s="13"/>
    </row>
    <row r="56" spans="1:20" ht="20.100000000000001" customHeight="1">
      <c r="A56" s="46">
        <f t="shared" si="10"/>
        <v>24</v>
      </c>
      <c r="B56" s="46" t="s">
        <v>48</v>
      </c>
      <c r="C56" s="45" t="s">
        <v>438</v>
      </c>
      <c r="D56" s="45" t="s">
        <v>463</v>
      </c>
      <c r="E56" s="88"/>
      <c r="F56" s="95"/>
      <c r="G56" s="54"/>
      <c r="H56" s="85"/>
      <c r="I56" s="85"/>
      <c r="J56" s="85"/>
      <c r="K56" s="85">
        <v>73887150</v>
      </c>
      <c r="L56" s="85"/>
      <c r="M56" s="54">
        <f t="shared" si="11"/>
        <v>73887150</v>
      </c>
      <c r="N56" s="13"/>
      <c r="O56" s="13"/>
      <c r="P56" s="13"/>
      <c r="Q56" s="13"/>
      <c r="R56" s="13"/>
      <c r="S56" s="13"/>
      <c r="T56" s="13"/>
    </row>
    <row r="57" spans="1:20" ht="20.100000000000001" customHeight="1">
      <c r="A57" s="46">
        <f t="shared" si="10"/>
        <v>25</v>
      </c>
      <c r="B57" s="46" t="s">
        <v>48</v>
      </c>
      <c r="C57" s="45" t="s">
        <v>542</v>
      </c>
      <c r="D57" s="45" t="s">
        <v>544</v>
      </c>
      <c r="E57" s="88"/>
      <c r="F57" s="95"/>
      <c r="G57" s="54"/>
      <c r="H57" s="85"/>
      <c r="I57" s="85"/>
      <c r="J57" s="85"/>
      <c r="K57" s="85">
        <v>74225700</v>
      </c>
      <c r="L57" s="85"/>
      <c r="M57" s="54">
        <f t="shared" si="11"/>
        <v>74225700</v>
      </c>
      <c r="N57" s="13"/>
      <c r="O57" s="13"/>
      <c r="P57" s="13"/>
      <c r="Q57" s="13"/>
      <c r="R57" s="13"/>
      <c r="S57" s="13"/>
      <c r="T57" s="13"/>
    </row>
    <row r="58" spans="1:20" ht="20.100000000000001" customHeight="1">
      <c r="A58" s="46">
        <f t="shared" si="10"/>
        <v>26</v>
      </c>
      <c r="B58" s="46" t="s">
        <v>48</v>
      </c>
      <c r="C58" s="45" t="s">
        <v>531</v>
      </c>
      <c r="D58" s="45" t="s">
        <v>546</v>
      </c>
      <c r="E58" s="88"/>
      <c r="F58" s="95"/>
      <c r="G58" s="54"/>
      <c r="H58" s="85"/>
      <c r="I58" s="85"/>
      <c r="J58" s="85"/>
      <c r="K58" s="85">
        <v>58176900</v>
      </c>
      <c r="L58" s="85"/>
      <c r="M58" s="54">
        <f t="shared" si="11"/>
        <v>58176900</v>
      </c>
      <c r="N58" s="13"/>
      <c r="O58" s="13"/>
      <c r="P58" s="13"/>
      <c r="Q58" s="13"/>
      <c r="R58" s="13"/>
      <c r="S58" s="13"/>
      <c r="T58" s="13"/>
    </row>
    <row r="59" spans="1:20" ht="20.100000000000001" customHeight="1">
      <c r="A59" s="46">
        <f t="shared" si="10"/>
        <v>27</v>
      </c>
      <c r="B59" s="46" t="s">
        <v>25</v>
      </c>
      <c r="C59" s="45" t="s">
        <v>32</v>
      </c>
      <c r="D59" s="45" t="s">
        <v>477</v>
      </c>
      <c r="E59" s="88"/>
      <c r="F59" s="95"/>
      <c r="G59" s="54"/>
      <c r="H59" s="85"/>
      <c r="I59" s="85"/>
      <c r="J59" s="85"/>
      <c r="K59" s="85">
        <v>12319150</v>
      </c>
      <c r="L59" s="85"/>
      <c r="M59" s="54">
        <f t="shared" si="11"/>
        <v>12319150</v>
      </c>
      <c r="N59" s="13"/>
      <c r="O59" s="13"/>
      <c r="P59" s="13"/>
      <c r="Q59" s="13"/>
      <c r="R59" s="13"/>
      <c r="S59" s="13"/>
      <c r="T59" s="13"/>
    </row>
    <row r="60" spans="1:20" ht="20.100000000000001" customHeight="1">
      <c r="A60" s="46">
        <f t="shared" si="10"/>
        <v>28</v>
      </c>
      <c r="B60" s="46" t="s">
        <v>172</v>
      </c>
      <c r="C60" s="45" t="s">
        <v>482</v>
      </c>
      <c r="D60" s="45" t="s">
        <v>490</v>
      </c>
      <c r="E60" s="88"/>
      <c r="F60" s="95"/>
      <c r="G60" s="54"/>
      <c r="H60" s="85"/>
      <c r="I60" s="85"/>
      <c r="J60" s="85"/>
      <c r="K60" s="85">
        <v>38622200</v>
      </c>
      <c r="L60" s="85"/>
      <c r="M60" s="54">
        <f t="shared" si="11"/>
        <v>38622200</v>
      </c>
      <c r="N60" s="13"/>
      <c r="O60" s="13"/>
      <c r="P60" s="13"/>
      <c r="Q60" s="13"/>
      <c r="R60" s="13"/>
      <c r="S60" s="13"/>
      <c r="T60" s="13"/>
    </row>
    <row r="61" spans="1:20" ht="20.100000000000001" customHeight="1">
      <c r="A61" s="46">
        <f t="shared" si="10"/>
        <v>29</v>
      </c>
      <c r="B61" s="46" t="s">
        <v>181</v>
      </c>
      <c r="C61" s="45" t="s">
        <v>538</v>
      </c>
      <c r="D61" s="45" t="s">
        <v>578</v>
      </c>
      <c r="E61" s="88"/>
      <c r="F61" s="95"/>
      <c r="G61" s="54"/>
      <c r="H61" s="85"/>
      <c r="I61" s="85"/>
      <c r="J61" s="85"/>
      <c r="K61" s="85">
        <v>52158600</v>
      </c>
      <c r="L61" s="85"/>
      <c r="M61" s="54">
        <f t="shared" si="11"/>
        <v>52158600</v>
      </c>
      <c r="N61" s="13"/>
      <c r="O61" s="13"/>
      <c r="P61" s="13"/>
      <c r="Q61" s="13"/>
      <c r="R61" s="13"/>
      <c r="S61" s="13"/>
      <c r="T61" s="13"/>
    </row>
    <row r="62" spans="1:20" ht="20.100000000000001" customHeight="1">
      <c r="A62" s="46">
        <f t="shared" si="10"/>
        <v>30</v>
      </c>
      <c r="B62" s="46" t="s">
        <v>263</v>
      </c>
      <c r="C62" s="45" t="s">
        <v>535</v>
      </c>
      <c r="D62" s="45" t="s">
        <v>545</v>
      </c>
      <c r="E62" s="88"/>
      <c r="F62" s="95"/>
      <c r="G62" s="54"/>
      <c r="H62" s="85"/>
      <c r="I62" s="85"/>
      <c r="J62" s="85"/>
      <c r="K62" s="85">
        <v>9361800</v>
      </c>
      <c r="L62" s="85"/>
      <c r="M62" s="54">
        <f t="shared" si="11"/>
        <v>9361800</v>
      </c>
      <c r="N62" s="13"/>
      <c r="O62" s="13"/>
      <c r="P62" s="13"/>
      <c r="Q62" s="13"/>
      <c r="R62" s="13"/>
      <c r="S62" s="13"/>
      <c r="T62" s="13"/>
    </row>
    <row r="63" spans="1:20" ht="20.100000000000001" customHeight="1">
      <c r="A63" s="46">
        <f t="shared" si="10"/>
        <v>31</v>
      </c>
      <c r="B63" s="46" t="s">
        <v>54</v>
      </c>
      <c r="C63" s="45" t="s">
        <v>549</v>
      </c>
      <c r="D63" s="45" t="s">
        <v>552</v>
      </c>
      <c r="E63" s="88" t="s">
        <v>678</v>
      </c>
      <c r="F63" s="95"/>
      <c r="G63" s="54">
        <v>-36105800</v>
      </c>
      <c r="H63" s="85"/>
      <c r="I63" s="85"/>
      <c r="J63" s="85"/>
      <c r="K63" s="85">
        <v>36109800</v>
      </c>
      <c r="L63" s="85"/>
      <c r="M63" s="54">
        <v>0</v>
      </c>
      <c r="N63" s="13"/>
      <c r="O63" s="13"/>
      <c r="P63" s="13"/>
      <c r="Q63" s="13"/>
      <c r="R63" s="13"/>
      <c r="S63" s="13"/>
      <c r="T63" s="13"/>
    </row>
    <row r="64" spans="1:20" ht="20.100000000000001" customHeight="1">
      <c r="A64" s="46">
        <f t="shared" si="10"/>
        <v>32</v>
      </c>
      <c r="B64" s="46" t="s">
        <v>39</v>
      </c>
      <c r="C64" s="45" t="s">
        <v>377</v>
      </c>
      <c r="D64" s="45" t="s">
        <v>576</v>
      </c>
      <c r="E64" s="88"/>
      <c r="F64" s="95"/>
      <c r="G64" s="54"/>
      <c r="H64" s="85"/>
      <c r="I64" s="85"/>
      <c r="J64" s="85"/>
      <c r="K64" s="85">
        <v>9696150</v>
      </c>
      <c r="L64" s="85"/>
      <c r="M64" s="54">
        <f t="shared" si="11"/>
        <v>9696150</v>
      </c>
      <c r="N64" s="13"/>
      <c r="O64" s="13"/>
      <c r="P64" s="13"/>
      <c r="Q64" s="13"/>
      <c r="R64" s="13"/>
      <c r="S64" s="13"/>
      <c r="T64" s="13"/>
    </row>
    <row r="65" spans="1:20" ht="20.100000000000001" customHeight="1">
      <c r="A65" s="46">
        <f t="shared" si="10"/>
        <v>33</v>
      </c>
      <c r="B65" s="46" t="s">
        <v>39</v>
      </c>
      <c r="C65" s="45" t="s">
        <v>321</v>
      </c>
      <c r="D65" s="45" t="s">
        <v>620</v>
      </c>
      <c r="E65" s="88"/>
      <c r="F65" s="95"/>
      <c r="G65" s="54"/>
      <c r="H65" s="85"/>
      <c r="I65" s="85"/>
      <c r="J65" s="85"/>
      <c r="K65" s="85">
        <v>11702250</v>
      </c>
      <c r="L65" s="85"/>
      <c r="M65" s="54">
        <f t="shared" si="11"/>
        <v>11702250</v>
      </c>
      <c r="N65" s="13"/>
      <c r="O65" s="13"/>
      <c r="P65" s="13"/>
      <c r="Q65" s="13"/>
      <c r="R65" s="13"/>
      <c r="S65" s="13"/>
      <c r="T65" s="13"/>
    </row>
    <row r="66" spans="1:20" ht="20.100000000000001" customHeight="1">
      <c r="A66" s="46">
        <f t="shared" si="10"/>
        <v>34</v>
      </c>
      <c r="B66" s="46" t="s">
        <v>563</v>
      </c>
      <c r="C66" s="45" t="s">
        <v>564</v>
      </c>
      <c r="D66" s="45" t="s">
        <v>577</v>
      </c>
      <c r="E66" s="88"/>
      <c r="F66" s="95"/>
      <c r="G66" s="54"/>
      <c r="H66" s="85"/>
      <c r="I66" s="85"/>
      <c r="J66" s="85"/>
      <c r="K66" s="85">
        <v>144439200</v>
      </c>
      <c r="L66" s="85"/>
      <c r="M66" s="54">
        <f t="shared" si="11"/>
        <v>144439200</v>
      </c>
      <c r="N66" s="13"/>
      <c r="O66" s="13"/>
      <c r="P66" s="13"/>
      <c r="Q66" s="13"/>
      <c r="R66" s="13"/>
      <c r="S66" s="13"/>
      <c r="T66" s="13"/>
    </row>
    <row r="67" spans="1:20" ht="20.100000000000001" customHeight="1">
      <c r="A67" s="46">
        <f t="shared" si="10"/>
        <v>35</v>
      </c>
      <c r="B67" s="46" t="s">
        <v>30</v>
      </c>
      <c r="C67" s="45" t="s">
        <v>608</v>
      </c>
      <c r="D67" s="45" t="s">
        <v>623</v>
      </c>
      <c r="E67" s="88"/>
      <c r="F67" s="95"/>
      <c r="G67" s="54"/>
      <c r="H67" s="85"/>
      <c r="I67" s="85"/>
      <c r="J67" s="85"/>
      <c r="K67" s="85">
        <v>28085400</v>
      </c>
      <c r="L67" s="85"/>
      <c r="M67" s="54">
        <f t="shared" si="11"/>
        <v>28085400</v>
      </c>
      <c r="N67" s="13"/>
      <c r="O67" s="13"/>
      <c r="P67" s="13"/>
      <c r="Q67" s="13"/>
      <c r="R67" s="13"/>
      <c r="S67" s="13"/>
      <c r="T67" s="13"/>
    </row>
    <row r="68" spans="1:20" ht="20.100000000000001" customHeight="1">
      <c r="A68" s="46">
        <f t="shared" si="10"/>
        <v>36</v>
      </c>
      <c r="B68" s="46" t="s">
        <v>478</v>
      </c>
      <c r="C68" s="45" t="s">
        <v>474</v>
      </c>
      <c r="D68" s="45" t="s">
        <v>479</v>
      </c>
      <c r="E68" s="88" t="s">
        <v>677</v>
      </c>
      <c r="F68" s="95"/>
      <c r="G68" s="54">
        <v>-13551065</v>
      </c>
      <c r="H68" s="85"/>
      <c r="I68" s="85"/>
      <c r="J68" s="85"/>
      <c r="K68" s="85">
        <v>12319150</v>
      </c>
      <c r="L68" s="85"/>
      <c r="M68" s="54">
        <v>0</v>
      </c>
      <c r="N68" s="13"/>
      <c r="O68" s="13"/>
      <c r="P68" s="13"/>
      <c r="Q68" s="13"/>
      <c r="R68" s="13"/>
      <c r="S68" s="13"/>
      <c r="T68" s="13"/>
    </row>
    <row r="69" spans="1:20" ht="20.100000000000001" customHeight="1">
      <c r="A69" s="46">
        <f t="shared" si="10"/>
        <v>37</v>
      </c>
      <c r="B69" s="46" t="s">
        <v>493</v>
      </c>
      <c r="C69" s="45" t="s">
        <v>494</v>
      </c>
      <c r="D69" s="45" t="s">
        <v>501</v>
      </c>
      <c r="E69" s="88"/>
      <c r="F69" s="95"/>
      <c r="G69" s="54"/>
      <c r="H69" s="85"/>
      <c r="I69" s="85"/>
      <c r="J69" s="85"/>
      <c r="K69" s="85">
        <v>10896545</v>
      </c>
      <c r="L69" s="85"/>
      <c r="M69" s="54">
        <f t="shared" si="11"/>
        <v>10896545</v>
      </c>
      <c r="N69" s="13"/>
      <c r="O69" s="13"/>
      <c r="P69" s="13"/>
      <c r="Q69" s="13"/>
      <c r="R69" s="13"/>
      <c r="S69" s="13"/>
      <c r="T69" s="13"/>
    </row>
    <row r="70" spans="1:20" ht="20.100000000000001" customHeight="1">
      <c r="A70" s="46">
        <f t="shared" si="10"/>
        <v>38</v>
      </c>
      <c r="B70" s="46" t="s">
        <v>509</v>
      </c>
      <c r="C70" s="45" t="s">
        <v>307</v>
      </c>
      <c r="D70" s="45" t="s">
        <v>518</v>
      </c>
      <c r="E70" s="88"/>
      <c r="F70" s="95"/>
      <c r="G70" s="54"/>
      <c r="H70" s="85"/>
      <c r="I70" s="85"/>
      <c r="J70" s="85"/>
      <c r="K70" s="85">
        <v>13650950</v>
      </c>
      <c r="L70" s="85"/>
      <c r="M70" s="54">
        <f t="shared" si="11"/>
        <v>13650950</v>
      </c>
      <c r="N70" s="13"/>
      <c r="O70" s="13"/>
      <c r="P70" s="13"/>
      <c r="Q70" s="13"/>
      <c r="R70" s="13"/>
      <c r="S70" s="13"/>
      <c r="T70" s="13"/>
    </row>
    <row r="71" spans="1:20" ht="20.100000000000001" customHeight="1">
      <c r="A71" s="46">
        <f t="shared" si="10"/>
        <v>39</v>
      </c>
      <c r="B71" s="46" t="s">
        <v>575</v>
      </c>
      <c r="C71" s="45" t="s">
        <v>562</v>
      </c>
      <c r="D71" s="45" t="s">
        <v>576</v>
      </c>
      <c r="E71" s="88"/>
      <c r="F71" s="95"/>
      <c r="G71" s="54"/>
      <c r="H71" s="85"/>
      <c r="I71" s="85"/>
      <c r="J71" s="85"/>
      <c r="K71" s="85">
        <f>13708350+4000000</f>
        <v>17708350</v>
      </c>
      <c r="L71" s="85"/>
      <c r="M71" s="54">
        <f t="shared" si="11"/>
        <v>17708350</v>
      </c>
      <c r="N71" s="13"/>
      <c r="O71" s="13"/>
      <c r="P71" s="13"/>
      <c r="Q71" s="13"/>
      <c r="R71" s="13"/>
      <c r="S71" s="13"/>
      <c r="T71" s="13"/>
    </row>
    <row r="72" spans="1:20" ht="20.100000000000001" customHeight="1">
      <c r="A72" s="46">
        <f t="shared" si="10"/>
        <v>40</v>
      </c>
      <c r="B72" s="46" t="s">
        <v>584</v>
      </c>
      <c r="C72" s="45" t="s">
        <v>585</v>
      </c>
      <c r="D72" s="45" t="s">
        <v>586</v>
      </c>
      <c r="E72" s="88" t="s">
        <v>680</v>
      </c>
      <c r="F72" s="23">
        <v>-6105</v>
      </c>
      <c r="G72" s="54"/>
      <c r="H72" s="85"/>
      <c r="I72" s="85"/>
      <c r="J72" s="85"/>
      <c r="K72" s="85">
        <v>74225700</v>
      </c>
      <c r="L72" s="85"/>
      <c r="M72" s="54">
        <v>0</v>
      </c>
      <c r="N72" s="13"/>
      <c r="O72" s="13"/>
      <c r="P72" s="13"/>
      <c r="Q72" s="13"/>
      <c r="R72" s="13"/>
      <c r="S72" s="13"/>
      <c r="T72" s="13"/>
    </row>
    <row r="73" spans="1:20" ht="20.100000000000001" customHeight="1">
      <c r="A73" s="46">
        <f t="shared" si="10"/>
        <v>41</v>
      </c>
      <c r="B73" s="46" t="s">
        <v>625</v>
      </c>
      <c r="C73" s="45" t="s">
        <v>428</v>
      </c>
      <c r="D73" s="45" t="s">
        <v>620</v>
      </c>
      <c r="E73" s="88"/>
      <c r="F73" s="107"/>
      <c r="G73" s="86"/>
      <c r="H73" s="87"/>
      <c r="I73" s="87"/>
      <c r="J73" s="87"/>
      <c r="K73" s="87">
        <v>9696150</v>
      </c>
      <c r="L73" s="87"/>
      <c r="M73" s="86">
        <f t="shared" si="11"/>
        <v>9696150</v>
      </c>
      <c r="N73" s="13"/>
      <c r="O73" s="13"/>
      <c r="P73" s="13"/>
      <c r="Q73" s="13"/>
      <c r="R73" s="13"/>
      <c r="S73" s="13"/>
      <c r="T73" s="13"/>
    </row>
    <row r="74" spans="1:20" ht="20.100000000000001" customHeight="1">
      <c r="A74" s="46"/>
      <c r="B74" s="80" t="s">
        <v>466</v>
      </c>
      <c r="C74" s="45"/>
      <c r="D74" s="45"/>
      <c r="E74" s="88"/>
      <c r="F74" s="98">
        <f>SUM(F33:F73)</f>
        <v>-6105</v>
      </c>
      <c r="G74" s="94">
        <f t="shared" ref="G74:M74" si="12">SUM(G33:G73)</f>
        <v>-169019440</v>
      </c>
      <c r="H74" s="94">
        <f t="shared" si="12"/>
        <v>0</v>
      </c>
      <c r="I74" s="94">
        <f t="shared" si="12"/>
        <v>0</v>
      </c>
      <c r="J74" s="94">
        <f t="shared" si="12"/>
        <v>0</v>
      </c>
      <c r="K74" s="94">
        <f t="shared" si="12"/>
        <v>1158129045</v>
      </c>
      <c r="L74" s="94">
        <f t="shared" si="12"/>
        <v>0</v>
      </c>
      <c r="M74" s="94">
        <f t="shared" si="12"/>
        <v>916111820</v>
      </c>
      <c r="N74" s="13"/>
      <c r="O74" s="13"/>
      <c r="P74" s="13"/>
      <c r="Q74" s="13"/>
      <c r="R74" s="13"/>
      <c r="S74" s="13"/>
      <c r="T74" s="13"/>
    </row>
    <row r="75" spans="1:20" ht="20.100000000000001" customHeight="1">
      <c r="A75" s="76"/>
      <c r="B75" s="46"/>
      <c r="C75" s="45"/>
      <c r="D75" s="45"/>
      <c r="E75" s="88"/>
      <c r="F75" s="95"/>
      <c r="G75" s="54"/>
      <c r="H75" s="85"/>
      <c r="I75" s="85"/>
      <c r="J75" s="85"/>
      <c r="K75" s="85"/>
      <c r="L75" s="85"/>
      <c r="M75" s="54"/>
      <c r="N75" s="13"/>
      <c r="O75" s="13"/>
      <c r="P75" s="13"/>
      <c r="Q75" s="13"/>
      <c r="R75" s="13"/>
      <c r="S75" s="13"/>
      <c r="T75" s="13"/>
    </row>
    <row r="76" spans="1:20" ht="20.100000000000001" customHeight="1">
      <c r="A76" s="76" t="s">
        <v>645</v>
      </c>
      <c r="B76" s="46"/>
      <c r="C76" s="45"/>
      <c r="D76" s="45"/>
      <c r="E76" s="88"/>
      <c r="F76" s="95"/>
      <c r="G76" s="54"/>
      <c r="H76" s="85"/>
      <c r="I76" s="85"/>
      <c r="J76" s="85"/>
      <c r="K76" s="85"/>
      <c r="L76" s="85"/>
      <c r="M76" s="54"/>
      <c r="N76" s="13"/>
      <c r="O76" s="13"/>
      <c r="P76" s="13"/>
      <c r="Q76" s="13"/>
      <c r="R76" s="13"/>
      <c r="S76" s="13"/>
      <c r="T76" s="13"/>
    </row>
    <row r="77" spans="1:20" ht="20.100000000000001" customHeight="1">
      <c r="A77" s="46">
        <v>1</v>
      </c>
      <c r="B77" s="46" t="s">
        <v>35</v>
      </c>
      <c r="C77" s="45" t="s">
        <v>79</v>
      </c>
      <c r="D77" s="45" t="s">
        <v>646</v>
      </c>
      <c r="E77" s="88"/>
      <c r="F77" s="95"/>
      <c r="G77" s="54"/>
      <c r="H77" s="85"/>
      <c r="I77" s="85"/>
      <c r="J77" s="85"/>
      <c r="K77" s="85"/>
      <c r="L77" s="85">
        <v>13011375</v>
      </c>
      <c r="M77" s="54">
        <f t="shared" ref="M77:M91" si="13">SUM(G77:L77)</f>
        <v>13011375</v>
      </c>
      <c r="N77" s="13"/>
      <c r="O77" s="13"/>
      <c r="P77" s="13"/>
      <c r="Q77" s="13"/>
      <c r="R77" s="13"/>
      <c r="S77" s="13"/>
      <c r="T77" s="13"/>
    </row>
    <row r="78" spans="1:20" ht="20.100000000000001" customHeight="1">
      <c r="A78" s="46">
        <f>+A77+1</f>
        <v>2</v>
      </c>
      <c r="B78" s="46" t="s">
        <v>31</v>
      </c>
      <c r="C78" s="45" t="s">
        <v>435</v>
      </c>
      <c r="D78" s="45" t="s">
        <v>646</v>
      </c>
      <c r="E78" s="88"/>
      <c r="F78" s="95"/>
      <c r="G78" s="54"/>
      <c r="H78" s="85"/>
      <c r="I78" s="85"/>
      <c r="J78" s="85"/>
      <c r="K78" s="85"/>
      <c r="L78" s="85">
        <v>10676000</v>
      </c>
      <c r="M78" s="54">
        <f t="shared" si="13"/>
        <v>10676000</v>
      </c>
      <c r="N78" s="13"/>
      <c r="O78" s="13"/>
      <c r="P78" s="13"/>
      <c r="Q78" s="13"/>
      <c r="R78" s="13"/>
      <c r="S78" s="13"/>
      <c r="T78" s="13"/>
    </row>
    <row r="79" spans="1:20" ht="20.100000000000001" customHeight="1">
      <c r="A79" s="46">
        <f>+A78+1</f>
        <v>3</v>
      </c>
      <c r="B79" s="46" t="s">
        <v>41</v>
      </c>
      <c r="C79" s="45" t="s">
        <v>630</v>
      </c>
      <c r="D79" s="45" t="s">
        <v>647</v>
      </c>
      <c r="E79" s="88"/>
      <c r="F79" s="95"/>
      <c r="G79" s="54"/>
      <c r="H79" s="85"/>
      <c r="I79" s="85"/>
      <c r="J79" s="85"/>
      <c r="K79" s="85"/>
      <c r="L79" s="85">
        <v>27957300</v>
      </c>
      <c r="M79" s="54">
        <f t="shared" si="13"/>
        <v>27957300</v>
      </c>
      <c r="N79" s="13"/>
      <c r="O79" s="13"/>
      <c r="P79" s="13"/>
      <c r="Q79" s="13"/>
      <c r="R79" s="13"/>
      <c r="S79" s="13"/>
      <c r="T79" s="13"/>
    </row>
    <row r="80" spans="1:20" ht="20.100000000000001" customHeight="1">
      <c r="A80" s="46">
        <f>+A79+1</f>
        <v>4</v>
      </c>
      <c r="B80" s="46" t="s">
        <v>41</v>
      </c>
      <c r="C80" s="45" t="s">
        <v>640</v>
      </c>
      <c r="D80" s="45" t="s">
        <v>647</v>
      </c>
      <c r="E80" s="88"/>
      <c r="F80" s="95"/>
      <c r="G80" s="54"/>
      <c r="H80" s="85"/>
      <c r="I80" s="85"/>
      <c r="J80" s="85"/>
      <c r="K80" s="85"/>
      <c r="L80" s="85">
        <v>27957300</v>
      </c>
      <c r="M80" s="54">
        <f t="shared" si="13"/>
        <v>27957300</v>
      </c>
      <c r="N80" s="13"/>
      <c r="O80" s="13"/>
      <c r="P80" s="13"/>
      <c r="Q80" s="13"/>
      <c r="R80" s="13"/>
      <c r="S80" s="13"/>
      <c r="T80" s="13"/>
    </row>
    <row r="81" spans="1:20" ht="20.100000000000001" customHeight="1">
      <c r="A81" s="46">
        <f>+A80+1</f>
        <v>5</v>
      </c>
      <c r="B81" s="46" t="s">
        <v>41</v>
      </c>
      <c r="C81" s="45" t="s">
        <v>671</v>
      </c>
      <c r="D81" s="45" t="s">
        <v>676</v>
      </c>
      <c r="E81" s="88"/>
      <c r="F81" s="95"/>
      <c r="G81" s="54"/>
      <c r="H81" s="85"/>
      <c r="I81" s="85"/>
      <c r="J81" s="85"/>
      <c r="K81" s="85"/>
      <c r="L81" s="85">
        <v>27957300</v>
      </c>
      <c r="M81" s="54">
        <f t="shared" si="13"/>
        <v>27957300</v>
      </c>
      <c r="N81" s="13"/>
      <c r="O81" s="13"/>
      <c r="P81" s="13"/>
      <c r="Q81" s="13"/>
      <c r="R81" s="13"/>
      <c r="S81" s="13"/>
      <c r="T81" s="13"/>
    </row>
    <row r="82" spans="1:20" ht="20.100000000000001" customHeight="1">
      <c r="A82" s="46">
        <f>+A81+1</f>
        <v>6</v>
      </c>
      <c r="B82" s="46" t="s">
        <v>30</v>
      </c>
      <c r="C82" s="45" t="s">
        <v>660</v>
      </c>
      <c r="D82" s="45" t="s">
        <v>666</v>
      </c>
      <c r="E82" s="88"/>
      <c r="F82" s="95"/>
      <c r="G82" s="54"/>
      <c r="H82" s="85"/>
      <c r="I82" s="85"/>
      <c r="J82" s="85"/>
      <c r="K82" s="85"/>
      <c r="L82" s="85">
        <v>40035000</v>
      </c>
      <c r="M82" s="54">
        <f t="shared" si="13"/>
        <v>40035000</v>
      </c>
      <c r="N82" s="13"/>
      <c r="O82" s="13"/>
      <c r="P82" s="13"/>
      <c r="Q82" s="13"/>
      <c r="R82" s="13"/>
      <c r="S82" s="13"/>
      <c r="T82" s="13"/>
    </row>
    <row r="83" spans="1:20" ht="20.100000000000001" customHeight="1">
      <c r="A83" s="46">
        <f t="shared" ref="A83:A91" si="14">+A82+1</f>
        <v>7</v>
      </c>
      <c r="B83" s="46" t="s">
        <v>48</v>
      </c>
      <c r="C83" s="45" t="s">
        <v>657</v>
      </c>
      <c r="D83" s="45" t="s">
        <v>667</v>
      </c>
      <c r="E83" s="88"/>
      <c r="F83" s="95"/>
      <c r="G83" s="54"/>
      <c r="H83" s="85"/>
      <c r="I83" s="85"/>
      <c r="J83" s="85"/>
      <c r="K83" s="85"/>
      <c r="L83" s="85">
        <v>66057750</v>
      </c>
      <c r="M83" s="54">
        <f t="shared" si="13"/>
        <v>66057750</v>
      </c>
      <c r="N83" s="13"/>
      <c r="O83" s="13"/>
      <c r="P83" s="13"/>
      <c r="Q83" s="13"/>
      <c r="R83" s="13"/>
      <c r="S83" s="13"/>
      <c r="T83" s="13"/>
    </row>
    <row r="84" spans="1:20" ht="20.100000000000001" customHeight="1">
      <c r="A84" s="46">
        <f t="shared" si="14"/>
        <v>8</v>
      </c>
      <c r="B84" s="46" t="s">
        <v>46</v>
      </c>
      <c r="C84" s="45" t="s">
        <v>219</v>
      </c>
      <c r="D84" s="45" t="s">
        <v>668</v>
      </c>
      <c r="E84" s="88"/>
      <c r="F84" s="95"/>
      <c r="G84" s="54"/>
      <c r="H84" s="85"/>
      <c r="I84" s="85"/>
      <c r="J84" s="85"/>
      <c r="K84" s="85"/>
      <c r="L84" s="85">
        <v>12344125</v>
      </c>
      <c r="M84" s="54">
        <f t="shared" si="13"/>
        <v>12344125</v>
      </c>
      <c r="N84" s="13"/>
      <c r="O84" s="13"/>
      <c r="P84" s="13"/>
      <c r="Q84" s="13"/>
      <c r="R84" s="13"/>
      <c r="S84" s="13"/>
      <c r="T84" s="13"/>
    </row>
    <row r="85" spans="1:20" ht="20.100000000000001" customHeight="1">
      <c r="A85" s="46">
        <f t="shared" si="14"/>
        <v>9</v>
      </c>
      <c r="B85" s="46" t="s">
        <v>46</v>
      </c>
      <c r="C85" s="45" t="s">
        <v>218</v>
      </c>
      <c r="D85" s="45" t="s">
        <v>668</v>
      </c>
      <c r="E85" s="88"/>
      <c r="F85" s="95"/>
      <c r="G85" s="54"/>
      <c r="H85" s="85"/>
      <c r="I85" s="85"/>
      <c r="J85" s="85"/>
      <c r="K85" s="85"/>
      <c r="L85" s="85">
        <v>12344125</v>
      </c>
      <c r="M85" s="54">
        <f t="shared" si="13"/>
        <v>12344125</v>
      </c>
      <c r="N85" s="13"/>
      <c r="O85" s="13"/>
      <c r="P85" s="13"/>
      <c r="Q85" s="13"/>
      <c r="R85" s="13"/>
      <c r="S85" s="13"/>
      <c r="T85" s="13"/>
    </row>
    <row r="86" spans="1:20" ht="20.100000000000001" customHeight="1">
      <c r="A86" s="46">
        <f t="shared" si="14"/>
        <v>10</v>
      </c>
      <c r="B86" s="46" t="s">
        <v>46</v>
      </c>
      <c r="C86" s="45" t="s">
        <v>217</v>
      </c>
      <c r="D86" s="45" t="s">
        <v>668</v>
      </c>
      <c r="E86" s="88"/>
      <c r="F86" s="95"/>
      <c r="G86" s="54"/>
      <c r="H86" s="85"/>
      <c r="I86" s="85"/>
      <c r="J86" s="85"/>
      <c r="K86" s="85"/>
      <c r="L86" s="85">
        <v>12344125</v>
      </c>
      <c r="M86" s="54">
        <f t="shared" si="13"/>
        <v>12344125</v>
      </c>
      <c r="N86" s="13"/>
      <c r="O86" s="13"/>
      <c r="P86" s="13"/>
      <c r="Q86" s="13"/>
      <c r="R86" s="13"/>
      <c r="S86" s="13"/>
      <c r="T86" s="13"/>
    </row>
    <row r="87" spans="1:20" ht="20.100000000000001" customHeight="1">
      <c r="A87" s="46">
        <f t="shared" si="14"/>
        <v>11</v>
      </c>
      <c r="B87" s="46" t="s">
        <v>45</v>
      </c>
      <c r="C87" s="45" t="s">
        <v>216</v>
      </c>
      <c r="D87" s="45" t="s">
        <v>668</v>
      </c>
      <c r="E87" s="88"/>
      <c r="F87" s="95"/>
      <c r="G87" s="54"/>
      <c r="H87" s="85"/>
      <c r="I87" s="85"/>
      <c r="J87" s="85"/>
      <c r="K87" s="85"/>
      <c r="L87" s="85">
        <v>13011375</v>
      </c>
      <c r="M87" s="54">
        <f t="shared" si="13"/>
        <v>13011375</v>
      </c>
      <c r="N87" s="13"/>
      <c r="O87" s="13"/>
      <c r="P87" s="13"/>
      <c r="Q87" s="13"/>
      <c r="R87" s="13"/>
      <c r="S87" s="13"/>
      <c r="T87" s="13"/>
    </row>
    <row r="88" spans="1:20" ht="20.100000000000001" customHeight="1">
      <c r="A88" s="46">
        <f t="shared" si="14"/>
        <v>12</v>
      </c>
      <c r="B88" s="46" t="s">
        <v>25</v>
      </c>
      <c r="C88" s="45" t="s">
        <v>32</v>
      </c>
      <c r="D88" s="45" t="s">
        <v>675</v>
      </c>
      <c r="E88" s="88"/>
      <c r="F88" s="95"/>
      <c r="G88" s="54"/>
      <c r="H88" s="85"/>
      <c r="I88" s="85"/>
      <c r="J88" s="85"/>
      <c r="K88" s="85"/>
      <c r="L88" s="85">
        <v>12344125</v>
      </c>
      <c r="M88" s="54">
        <f t="shared" si="13"/>
        <v>12344125</v>
      </c>
      <c r="N88" s="13"/>
      <c r="O88" s="13"/>
      <c r="P88" s="13"/>
      <c r="Q88" s="13"/>
      <c r="R88" s="13"/>
      <c r="S88" s="13"/>
      <c r="T88" s="13"/>
    </row>
    <row r="89" spans="1:20" ht="20.100000000000001" customHeight="1">
      <c r="A89" s="46">
        <f t="shared" si="14"/>
        <v>13</v>
      </c>
      <c r="B89" s="46" t="s">
        <v>664</v>
      </c>
      <c r="C89" s="45" t="s">
        <v>474</v>
      </c>
      <c r="D89" s="45" t="s">
        <v>665</v>
      </c>
      <c r="E89" s="88"/>
      <c r="F89" s="95"/>
      <c r="G89" s="54"/>
      <c r="H89" s="85"/>
      <c r="I89" s="85"/>
      <c r="J89" s="85"/>
      <c r="K89" s="85"/>
      <c r="L89" s="85">
        <v>12344125</v>
      </c>
      <c r="M89" s="54">
        <f t="shared" si="13"/>
        <v>12344125</v>
      </c>
      <c r="N89" s="13"/>
      <c r="O89" s="13"/>
      <c r="P89" s="13"/>
      <c r="Q89" s="13"/>
      <c r="R89" s="13"/>
      <c r="S89" s="13"/>
      <c r="T89" s="13"/>
    </row>
    <row r="90" spans="1:20" ht="20.100000000000001" customHeight="1">
      <c r="A90" s="46">
        <f t="shared" si="14"/>
        <v>14</v>
      </c>
      <c r="B90" s="46" t="s">
        <v>642</v>
      </c>
      <c r="C90" s="45" t="s">
        <v>643</v>
      </c>
      <c r="D90" s="45" t="s">
        <v>646</v>
      </c>
      <c r="E90" s="88"/>
      <c r="F90" s="95"/>
      <c r="G90" s="54"/>
      <c r="H90" s="85"/>
      <c r="I90" s="85"/>
      <c r="J90" s="85"/>
      <c r="K90" s="85"/>
      <c r="L90" s="85">
        <v>909091</v>
      </c>
      <c r="M90" s="54">
        <f t="shared" si="13"/>
        <v>909091</v>
      </c>
      <c r="N90" s="13"/>
      <c r="O90" s="13"/>
      <c r="P90" s="13"/>
      <c r="Q90" s="13"/>
      <c r="R90" s="13"/>
      <c r="S90" s="13"/>
      <c r="T90" s="13"/>
    </row>
    <row r="91" spans="1:20" ht="20.100000000000001" customHeight="1">
      <c r="A91" s="46">
        <f t="shared" si="14"/>
        <v>15</v>
      </c>
      <c r="B91" s="46" t="s">
        <v>465</v>
      </c>
      <c r="C91" s="45" t="s">
        <v>341</v>
      </c>
      <c r="D91" s="45" t="s">
        <v>668</v>
      </c>
      <c r="E91" s="88"/>
      <c r="F91" s="95"/>
      <c r="G91" s="54"/>
      <c r="H91" s="85"/>
      <c r="I91" s="85"/>
      <c r="J91" s="85"/>
      <c r="K91" s="85"/>
      <c r="L91" s="85">
        <v>13011375</v>
      </c>
      <c r="M91" s="54">
        <f t="shared" si="13"/>
        <v>13011375</v>
      </c>
      <c r="N91" s="13"/>
      <c r="O91" s="13"/>
      <c r="P91" s="13"/>
      <c r="Q91" s="13"/>
      <c r="R91" s="13"/>
      <c r="S91" s="13"/>
      <c r="T91" s="13"/>
    </row>
    <row r="92" spans="1:20" ht="20.100000000000001" customHeight="1">
      <c r="A92" s="46"/>
      <c r="B92" s="46"/>
      <c r="C92" s="45"/>
      <c r="D92" s="45"/>
      <c r="E92" s="88"/>
      <c r="F92" s="95"/>
      <c r="G92" s="54"/>
      <c r="H92" s="85"/>
      <c r="I92" s="85"/>
      <c r="J92" s="85"/>
      <c r="K92" s="85"/>
      <c r="L92" s="85"/>
      <c r="M92" s="54"/>
      <c r="N92" s="13"/>
      <c r="O92" s="13"/>
      <c r="P92" s="13"/>
      <c r="Q92" s="13"/>
      <c r="R92" s="13"/>
      <c r="S92" s="13"/>
      <c r="T92" s="13"/>
    </row>
    <row r="93" spans="1:20" ht="20.100000000000001" customHeight="1">
      <c r="A93" s="46"/>
      <c r="B93" s="46"/>
      <c r="C93" s="45"/>
      <c r="D93" s="45"/>
      <c r="E93" s="84"/>
      <c r="F93" s="54"/>
      <c r="G93" s="54"/>
      <c r="H93" s="85"/>
      <c r="I93" s="85"/>
      <c r="J93" s="85"/>
      <c r="K93" s="85"/>
      <c r="L93" s="85"/>
      <c r="M93" s="54"/>
      <c r="N93" s="13"/>
      <c r="O93" s="13"/>
      <c r="P93" s="13"/>
      <c r="Q93" s="13"/>
      <c r="R93" s="13"/>
      <c r="S93" s="13"/>
      <c r="T93" s="13"/>
    </row>
    <row r="94" spans="1:20" ht="20.100000000000001" customHeight="1">
      <c r="A94" s="46"/>
      <c r="B94" s="46"/>
      <c r="C94" s="45"/>
      <c r="D94" s="45"/>
      <c r="E94" s="84"/>
      <c r="F94" s="86"/>
      <c r="G94" s="86"/>
      <c r="H94" s="87"/>
      <c r="I94" s="87"/>
      <c r="J94" s="87"/>
      <c r="K94" s="87"/>
      <c r="L94" s="87"/>
      <c r="M94" s="86"/>
      <c r="N94" s="13"/>
      <c r="O94" s="13"/>
      <c r="P94" s="13"/>
      <c r="Q94" s="13"/>
      <c r="R94" s="13"/>
      <c r="S94" s="13"/>
      <c r="T94" s="13"/>
    </row>
    <row r="95" spans="1:20" ht="20.100000000000001" customHeight="1">
      <c r="A95" s="46"/>
      <c r="B95" s="80" t="s">
        <v>648</v>
      </c>
      <c r="C95" s="45"/>
      <c r="D95" s="45"/>
      <c r="E95" s="84"/>
      <c r="F95" s="98">
        <f>SUM(F77:F94)</f>
        <v>0</v>
      </c>
      <c r="G95" s="98">
        <f t="shared" ref="G95:M95" si="15">SUM(G77:G94)</f>
        <v>0</v>
      </c>
      <c r="H95" s="98">
        <f t="shared" si="15"/>
        <v>0</v>
      </c>
      <c r="I95" s="98">
        <f t="shared" si="15"/>
        <v>0</v>
      </c>
      <c r="J95" s="98">
        <f t="shared" si="15"/>
        <v>0</v>
      </c>
      <c r="K95" s="98">
        <f t="shared" si="15"/>
        <v>0</v>
      </c>
      <c r="L95" s="94">
        <f t="shared" si="15"/>
        <v>302304491</v>
      </c>
      <c r="M95" s="94">
        <f t="shared" si="15"/>
        <v>302304491</v>
      </c>
      <c r="N95" s="13"/>
      <c r="O95" s="13"/>
      <c r="P95" s="13"/>
      <c r="Q95" s="13"/>
      <c r="R95" s="13"/>
      <c r="S95" s="13"/>
      <c r="T95" s="13"/>
    </row>
    <row r="96" spans="1:20" ht="20.100000000000001" customHeight="1" thickBot="1">
      <c r="A96" s="89"/>
      <c r="B96" s="89"/>
      <c r="C96" s="90"/>
      <c r="D96" s="90"/>
      <c r="E96" s="91"/>
      <c r="F96" s="91"/>
      <c r="G96" s="92"/>
      <c r="H96" s="93"/>
      <c r="I96" s="93"/>
      <c r="J96" s="93"/>
      <c r="K96" s="93"/>
      <c r="L96" s="93"/>
      <c r="M96" s="92"/>
      <c r="N96" s="13"/>
      <c r="O96" s="13"/>
      <c r="P96" s="13"/>
      <c r="Q96" s="13"/>
      <c r="R96" s="13"/>
      <c r="S96" s="13"/>
      <c r="T96" s="13"/>
    </row>
    <row r="97" spans="1:20" ht="24.95" customHeight="1" thickTop="1" thickBot="1">
      <c r="A97" s="115" t="s">
        <v>28</v>
      </c>
      <c r="B97" s="116"/>
      <c r="C97" s="116"/>
      <c r="D97" s="117"/>
      <c r="E97" s="78"/>
      <c r="F97" s="99">
        <f>+F95+F74+F30+F16+F9</f>
        <v>-6105</v>
      </c>
      <c r="G97" s="49">
        <f>+G95+G74+G30+G16+G9</f>
        <v>-521866400</v>
      </c>
      <c r="H97" s="49">
        <f>+H95+H74+H30+H16+H9</f>
        <v>24634600</v>
      </c>
      <c r="I97" s="49">
        <f>+I95+I74+I30+I16+I9</f>
        <v>295432050</v>
      </c>
      <c r="J97" s="49">
        <f>+J95+J74+J30+J16+J9</f>
        <v>993322750</v>
      </c>
      <c r="K97" s="49">
        <f>+K95+K74+K30+K16+K9</f>
        <v>1158129045</v>
      </c>
      <c r="L97" s="49">
        <f>+L95+L74+L30+L16+L9</f>
        <v>302304491</v>
      </c>
      <c r="M97" s="49">
        <f>+M95+M74+M30+M16+M9</f>
        <v>2178958751</v>
      </c>
      <c r="N97" s="13"/>
      <c r="O97" s="13"/>
      <c r="P97" s="13"/>
      <c r="Q97" s="13"/>
      <c r="R97" s="13"/>
      <c r="S97" s="13"/>
      <c r="T97" s="13"/>
    </row>
    <row r="98" spans="1:20" ht="20.100000000000001" customHeight="1" thickTop="1">
      <c r="A98" s="13"/>
      <c r="B98" s="13"/>
      <c r="C98" s="13"/>
      <c r="D98" s="13"/>
      <c r="E98" s="79"/>
      <c r="F98" s="79"/>
      <c r="G98" s="79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</row>
    <row r="99" spans="1:20" ht="20.100000000000001" customHeight="1">
      <c r="A99" s="13"/>
      <c r="B99" s="13"/>
      <c r="C99" s="13"/>
      <c r="D99" s="13"/>
      <c r="E99" s="79"/>
      <c r="F99" s="79"/>
      <c r="G99" s="79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</row>
    <row r="100" spans="1:20" ht="20.100000000000001" customHeight="1">
      <c r="A100" s="13"/>
      <c r="B100" s="13"/>
      <c r="C100" s="13"/>
      <c r="D100" s="13"/>
      <c r="E100" s="79"/>
      <c r="F100" s="79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</row>
    <row r="101" spans="1:20" ht="20.100000000000001" customHeight="1">
      <c r="A101" s="13"/>
      <c r="B101" s="13"/>
      <c r="C101" s="13"/>
      <c r="D101" s="13"/>
      <c r="E101" s="79"/>
      <c r="F101" s="79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</row>
    <row r="102" spans="1:20" ht="20.100000000000001" customHeight="1">
      <c r="A102" s="13"/>
      <c r="B102" s="13"/>
      <c r="C102" s="13"/>
      <c r="D102" s="13"/>
      <c r="E102" s="79"/>
      <c r="F102" s="79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</row>
    <row r="103" spans="1:20" ht="20.100000000000001" customHeight="1">
      <c r="A103" s="13"/>
      <c r="B103" s="13"/>
      <c r="C103" s="13"/>
      <c r="D103" s="13"/>
      <c r="E103" s="79"/>
      <c r="F103" s="79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</row>
    <row r="104" spans="1:20" ht="20.100000000000001" customHeight="1">
      <c r="A104" s="13"/>
      <c r="B104" s="13"/>
      <c r="C104" s="13"/>
      <c r="D104" s="13"/>
      <c r="E104" s="79"/>
      <c r="F104" s="79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</row>
    <row r="105" spans="1:20" ht="20.100000000000001" customHeight="1">
      <c r="A105" s="13"/>
      <c r="B105" s="13"/>
      <c r="C105" s="13"/>
      <c r="D105" s="13"/>
      <c r="E105" s="79"/>
      <c r="F105" s="79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</row>
    <row r="106" spans="1:20" ht="20.100000000000001" customHeight="1">
      <c r="A106" s="13"/>
      <c r="B106" s="13"/>
      <c r="C106" s="13"/>
      <c r="D106" s="13"/>
      <c r="E106" s="79"/>
      <c r="F106" s="79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</row>
    <row r="107" spans="1:20" ht="20.100000000000001" customHeight="1">
      <c r="A107" s="13"/>
      <c r="B107" s="13"/>
      <c r="C107" s="13"/>
      <c r="D107" s="13"/>
      <c r="E107" s="79"/>
      <c r="F107" s="79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</row>
    <row r="108" spans="1:20" ht="20.100000000000001" customHeight="1">
      <c r="A108" s="13"/>
      <c r="B108" s="13"/>
      <c r="C108" s="13"/>
      <c r="D108" s="13"/>
      <c r="E108" s="79"/>
      <c r="F108" s="79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</row>
    <row r="109" spans="1:20" ht="20.100000000000001" customHeight="1">
      <c r="A109" s="13"/>
      <c r="B109" s="13"/>
      <c r="C109" s="13"/>
      <c r="D109" s="13"/>
      <c r="E109" s="79"/>
      <c r="F109" s="79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</row>
    <row r="110" spans="1:20" ht="20.100000000000001" customHeight="1">
      <c r="A110" s="13"/>
      <c r="B110" s="13"/>
      <c r="C110" s="13"/>
      <c r="D110" s="13"/>
      <c r="E110" s="79"/>
      <c r="F110" s="79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</row>
    <row r="111" spans="1:20" ht="20.100000000000001" customHeight="1">
      <c r="A111" s="13"/>
      <c r="B111" s="13"/>
      <c r="C111" s="13"/>
      <c r="D111" s="13"/>
      <c r="E111" s="79"/>
      <c r="F111" s="79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</row>
    <row r="112" spans="1:20" ht="20.100000000000001" customHeight="1">
      <c r="A112" s="13"/>
      <c r="B112" s="13"/>
      <c r="C112" s="13"/>
      <c r="D112" s="13"/>
      <c r="E112" s="79"/>
      <c r="F112" s="79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</row>
    <row r="113" spans="1:20" ht="20.100000000000001" customHeight="1">
      <c r="A113" s="13"/>
      <c r="B113" s="13"/>
      <c r="C113" s="13"/>
      <c r="D113" s="13"/>
      <c r="E113" s="79"/>
      <c r="F113" s="79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</row>
    <row r="114" spans="1:20" ht="20.100000000000001" customHeight="1">
      <c r="A114" s="13"/>
      <c r="B114" s="13"/>
      <c r="C114" s="13"/>
      <c r="D114" s="13"/>
      <c r="E114" s="79"/>
      <c r="F114" s="79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</row>
    <row r="115" spans="1:20" ht="20.100000000000001" customHeight="1">
      <c r="A115" s="13"/>
      <c r="B115" s="13"/>
      <c r="C115" s="13"/>
      <c r="D115" s="13"/>
      <c r="E115" s="79"/>
      <c r="F115" s="79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</row>
    <row r="116" spans="1:20" ht="20.100000000000001" customHeight="1">
      <c r="A116" s="13"/>
      <c r="B116" s="13"/>
      <c r="C116" s="13"/>
      <c r="D116" s="13"/>
      <c r="E116" s="79"/>
      <c r="F116" s="79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</row>
    <row r="117" spans="1:20" ht="20.100000000000001" customHeight="1">
      <c r="A117" s="13"/>
      <c r="B117" s="13"/>
      <c r="C117" s="13"/>
      <c r="D117" s="13"/>
      <c r="E117" s="79"/>
      <c r="F117" s="79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</row>
    <row r="118" spans="1:20" ht="20.100000000000001" customHeight="1">
      <c r="A118" s="13"/>
      <c r="B118" s="13"/>
      <c r="C118" s="13"/>
      <c r="D118" s="13"/>
      <c r="E118" s="79"/>
      <c r="F118" s="79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</row>
    <row r="119" spans="1:20" ht="20.100000000000001" customHeight="1">
      <c r="A119" s="13"/>
      <c r="B119" s="13"/>
      <c r="C119" s="13"/>
      <c r="D119" s="13"/>
      <c r="E119" s="79"/>
      <c r="F119" s="79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</row>
    <row r="120" spans="1:20" ht="20.100000000000001" customHeight="1">
      <c r="A120" s="13"/>
      <c r="B120" s="13"/>
      <c r="C120" s="13"/>
      <c r="D120" s="13"/>
      <c r="E120" s="79"/>
      <c r="F120" s="79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</row>
    <row r="121" spans="1:20" ht="20.100000000000001" customHeight="1">
      <c r="A121" s="13"/>
      <c r="B121" s="13"/>
      <c r="C121" s="13"/>
      <c r="D121" s="13"/>
      <c r="E121" s="79"/>
      <c r="F121" s="79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</row>
    <row r="122" spans="1:20" ht="20.100000000000001" customHeight="1">
      <c r="A122" s="13"/>
      <c r="B122" s="13"/>
      <c r="C122" s="13"/>
      <c r="D122" s="13"/>
      <c r="E122" s="79"/>
      <c r="F122" s="79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</row>
    <row r="123" spans="1:20" ht="20.100000000000001" customHeight="1">
      <c r="A123" s="13"/>
      <c r="B123" s="13"/>
      <c r="C123" s="13"/>
      <c r="D123" s="13"/>
      <c r="E123" s="79"/>
      <c r="F123" s="79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</row>
    <row r="124" spans="1:20" ht="20.100000000000001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</row>
    <row r="125" spans="1:20" ht="20.100000000000001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</row>
    <row r="126" spans="1:20" ht="20.100000000000001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</row>
    <row r="127" spans="1:20" ht="20.100000000000001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</row>
    <row r="128" spans="1:20" ht="20.100000000000001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</row>
    <row r="129" spans="1:20" ht="20.100000000000001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</row>
    <row r="130" spans="1:20" ht="20.100000000000001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</row>
    <row r="131" spans="1:20" ht="20.100000000000001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</row>
    <row r="132" spans="1:20" ht="20.100000000000001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</row>
    <row r="133" spans="1:20" ht="20.100000000000001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</row>
    <row r="134" spans="1:20" ht="20.100000000000001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</row>
    <row r="135" spans="1:20" ht="20.100000000000001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</row>
    <row r="136" spans="1:20" ht="20.100000000000001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</row>
    <row r="137" spans="1:20" ht="20.100000000000001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</row>
    <row r="138" spans="1:20" ht="20.100000000000001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</row>
    <row r="139" spans="1:20" ht="20.100000000000001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</row>
    <row r="140" spans="1:20" ht="20.100000000000001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</row>
    <row r="141" spans="1:20" ht="20.100000000000001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</row>
    <row r="142" spans="1:20" ht="20.100000000000001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</row>
    <row r="143" spans="1:20" ht="20.100000000000001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</row>
    <row r="144" spans="1:20" ht="20.100000000000001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</row>
    <row r="145" spans="1:20" ht="20.100000000000001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</row>
    <row r="146" spans="1:20" ht="20.100000000000001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</row>
    <row r="147" spans="1:20" ht="20.100000000000001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</row>
    <row r="148" spans="1:20" ht="20.100000000000001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</row>
    <row r="149" spans="1:20" ht="20.100000000000001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</row>
    <row r="150" spans="1:20" ht="20.100000000000001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</row>
    <row r="151" spans="1:20" ht="20.100000000000001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</row>
    <row r="152" spans="1:20" ht="20.100000000000001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</row>
    <row r="153" spans="1:20" ht="20.100000000000001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</row>
    <row r="154" spans="1:20" ht="20.100000000000001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</row>
    <row r="155" spans="1:20" ht="20.100000000000001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</row>
    <row r="156" spans="1:20" ht="20.100000000000001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</row>
    <row r="157" spans="1:20" ht="20.100000000000001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</row>
    <row r="158" spans="1:20" ht="20.100000000000001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</row>
    <row r="159" spans="1:20" ht="20.100000000000001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</row>
    <row r="160" spans="1:20" ht="20.100000000000001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</row>
    <row r="161" spans="1:20" ht="20.100000000000001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</row>
    <row r="162" spans="1:20" ht="20.100000000000001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</row>
    <row r="163" spans="1:20" ht="20.100000000000001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</row>
    <row r="164" spans="1:20" ht="20.100000000000001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</row>
    <row r="165" spans="1:20" ht="20.100000000000001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</row>
    <row r="166" spans="1:20" ht="20.100000000000001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</row>
    <row r="167" spans="1:20" ht="20.100000000000001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</row>
    <row r="168" spans="1:20" ht="20.100000000000001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</row>
    <row r="169" spans="1:20" ht="20.100000000000001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</row>
    <row r="170" spans="1:20" ht="20.100000000000001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</row>
    <row r="171" spans="1:20" ht="20.100000000000001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</row>
    <row r="172" spans="1:20" ht="20.100000000000001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</row>
    <row r="173" spans="1:20" ht="20.100000000000001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</row>
    <row r="174" spans="1:20" ht="20.100000000000001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</row>
    <row r="175" spans="1:20" ht="20.100000000000001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</row>
    <row r="176" spans="1:20" ht="20.100000000000001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</row>
    <row r="177" spans="1:20" ht="20.100000000000001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</row>
    <row r="178" spans="1:20" ht="20.100000000000001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</row>
    <row r="179" spans="1:20" ht="20.100000000000001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</row>
    <row r="180" spans="1:20" ht="20.100000000000001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</row>
    <row r="181" spans="1:20" ht="20.100000000000001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</row>
    <row r="182" spans="1:20" ht="20.100000000000001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</row>
    <row r="183" spans="1:20" ht="20.100000000000001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</row>
    <row r="184" spans="1:20" ht="20.100000000000001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</row>
    <row r="185" spans="1:20" ht="20.100000000000001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</row>
    <row r="186" spans="1:20" ht="20.100000000000001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</row>
    <row r="187" spans="1:20" ht="20.100000000000001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</row>
    <row r="188" spans="1:20" ht="20.100000000000001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</row>
    <row r="189" spans="1:20" ht="20.100000000000001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</row>
    <row r="190" spans="1:20" ht="20.100000000000001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</row>
    <row r="191" spans="1:20" ht="20.100000000000001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</row>
    <row r="192" spans="1:20" ht="20.100000000000001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</row>
    <row r="193" spans="1:20" ht="20.100000000000001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</row>
    <row r="194" spans="1:20" ht="20.100000000000001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</row>
    <row r="195" spans="1:20" ht="20.100000000000001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</row>
    <row r="196" spans="1:20" ht="20.100000000000001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</row>
    <row r="197" spans="1:20" ht="20.100000000000001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</row>
    <row r="198" spans="1:20" ht="20.100000000000001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</row>
    <row r="199" spans="1:20" ht="20.100000000000001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</row>
    <row r="200" spans="1:20" ht="20.100000000000001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</row>
    <row r="201" spans="1:20" ht="20.100000000000001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</row>
    <row r="202" spans="1:20" ht="20.100000000000001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</row>
    <row r="203" spans="1:20" ht="20.100000000000001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</row>
    <row r="204" spans="1:20" ht="20.100000000000001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</row>
    <row r="205" spans="1:20" ht="20.100000000000001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</row>
    <row r="206" spans="1:20" ht="20.100000000000001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</row>
    <row r="207" spans="1:20" ht="20.100000000000001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</row>
    <row r="208" spans="1:20" ht="20.100000000000001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</row>
    <row r="209" spans="1:20" ht="20.100000000000001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</row>
    <row r="210" spans="1:20" ht="20.100000000000001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</row>
    <row r="211" spans="1:20" ht="20.100000000000001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</row>
    <row r="212" spans="1:20" ht="20.100000000000001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</row>
    <row r="213" spans="1:20" ht="20.100000000000001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</row>
    <row r="214" spans="1:20" ht="20.100000000000001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</row>
    <row r="215" spans="1:20" ht="20.100000000000001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</row>
    <row r="216" spans="1:20" ht="20.100000000000001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</row>
    <row r="217" spans="1:20" ht="20.100000000000001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</row>
    <row r="218" spans="1:20" ht="20.100000000000001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</row>
    <row r="219" spans="1:20" ht="20.100000000000001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</row>
    <row r="220" spans="1:20" ht="20.100000000000001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</row>
    <row r="221" spans="1:20" ht="20.100000000000001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</row>
    <row r="222" spans="1:20" ht="20.100000000000001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</row>
    <row r="223" spans="1:20" ht="20.100000000000001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</row>
    <row r="224" spans="1:20" ht="20.100000000000001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</row>
    <row r="225" spans="1:20" ht="20.100000000000001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</row>
    <row r="226" spans="1:20" ht="20.100000000000001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</row>
    <row r="227" spans="1:20" ht="20.100000000000001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</row>
    <row r="228" spans="1:20" ht="20.100000000000001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</row>
    <row r="229" spans="1:20" ht="20.100000000000001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</row>
    <row r="230" spans="1:20" ht="20.100000000000001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</row>
    <row r="231" spans="1:20" ht="20.100000000000001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</row>
    <row r="232" spans="1:20" ht="20.100000000000001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</row>
    <row r="233" spans="1:20" ht="20.100000000000001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</row>
    <row r="234" spans="1:20" ht="20.100000000000001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</row>
    <row r="235" spans="1:20" ht="20.100000000000001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</row>
    <row r="236" spans="1:20" ht="20.100000000000001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</row>
    <row r="237" spans="1:20" ht="20.100000000000001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</row>
    <row r="238" spans="1:20" ht="20.100000000000001" customHeight="1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</row>
    <row r="239" spans="1:20" ht="20.100000000000001" customHeight="1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</row>
    <row r="240" spans="1:20" ht="20.100000000000001" customHeight="1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</row>
    <row r="241" spans="1:20" ht="20.100000000000001" customHeight="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</row>
    <row r="242" spans="1:20" ht="20.100000000000001" customHeight="1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</row>
    <row r="243" spans="1:20" ht="20.100000000000001" customHeight="1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</row>
    <row r="244" spans="1:20" ht="20.100000000000001" customHeight="1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</row>
    <row r="245" spans="1:20" ht="20.100000000000001" customHeight="1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</row>
    <row r="246" spans="1:20" ht="20.100000000000001" customHeight="1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</row>
    <row r="247" spans="1:20" ht="20.100000000000001" customHeigh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</row>
    <row r="248" spans="1:20" ht="20.100000000000001" customHeight="1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</row>
    <row r="249" spans="1:20" ht="20.100000000000001" customHeight="1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</row>
    <row r="250" spans="1:20" ht="20.100000000000001" customHeight="1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</row>
    <row r="251" spans="1:20" ht="20.100000000000001" customHeight="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</row>
    <row r="252" spans="1:20" ht="20.100000000000001" customHeight="1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</row>
    <row r="253" spans="1:20" ht="20.100000000000001" customHeight="1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</row>
    <row r="254" spans="1:20" ht="20.100000000000001" customHeight="1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</row>
    <row r="255" spans="1:20" ht="20.100000000000001" customHeight="1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</row>
    <row r="256" spans="1:20" ht="20.100000000000001" customHeight="1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</row>
    <row r="257" spans="1:20" ht="20.100000000000001" customHeight="1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</row>
    <row r="258" spans="1:20" ht="20.100000000000001" customHeight="1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</row>
    <row r="259" spans="1:20" ht="20.100000000000001" customHeight="1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</row>
    <row r="260" spans="1:20" ht="20.100000000000001" customHeight="1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</row>
    <row r="261" spans="1:20" ht="20.100000000000001" customHeight="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</row>
    <row r="262" spans="1:20" ht="20.100000000000001" customHeight="1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</row>
    <row r="263" spans="1:20" ht="20.100000000000001" customHeight="1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</row>
    <row r="264" spans="1:20" ht="20.100000000000001" customHeight="1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</row>
    <row r="265" spans="1:20" ht="20.100000000000001" customHeight="1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</row>
    <row r="266" spans="1:20" ht="20.100000000000001" customHeight="1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</row>
    <row r="267" spans="1:20" ht="20.100000000000001" customHeight="1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</row>
    <row r="268" spans="1:20" ht="20.100000000000001" customHeight="1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</row>
    <row r="269" spans="1:20" ht="20.100000000000001" customHeight="1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</row>
    <row r="270" spans="1:20" ht="20.100000000000001" customHeight="1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</row>
    <row r="271" spans="1:20" ht="20.100000000000001" customHeight="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</row>
    <row r="272" spans="1:20" ht="20.100000000000001" customHeight="1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</row>
    <row r="273" spans="1:20" ht="20.100000000000001" customHeight="1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</row>
    <row r="274" spans="1:20" ht="20.100000000000001" customHeight="1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</row>
    <row r="275" spans="1:20" ht="20.100000000000001" customHeight="1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</row>
    <row r="276" spans="1:20" ht="20.100000000000001" customHeight="1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</row>
    <row r="277" spans="1:20" ht="20.100000000000001" customHeight="1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</row>
    <row r="278" spans="1:20" ht="20.100000000000001" customHeight="1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</row>
    <row r="279" spans="1:20" ht="20.100000000000001" customHeight="1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</row>
    <row r="280" spans="1:20" ht="20.100000000000001" customHeight="1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</row>
    <row r="281" spans="1:20" ht="20.100000000000001" customHeight="1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</row>
    <row r="282" spans="1:20" ht="20.100000000000001" customHeight="1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</row>
    <row r="283" spans="1:20" ht="20.100000000000001" customHeight="1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</row>
    <row r="284" spans="1:20" ht="20.100000000000001" customHeight="1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</row>
    <row r="285" spans="1:20" ht="20.100000000000001" customHeight="1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</row>
    <row r="286" spans="1:20" ht="20.100000000000001" customHeight="1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</row>
    <row r="287" spans="1:20" ht="20.100000000000001" customHeight="1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</row>
    <row r="288" spans="1:20" ht="20.100000000000001" customHeight="1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</row>
    <row r="289" spans="1:20" ht="20.100000000000001" customHeight="1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</row>
    <row r="290" spans="1:20" ht="20.100000000000001" customHeight="1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</row>
    <row r="291" spans="1:20" ht="20.100000000000001" customHeight="1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</row>
    <row r="292" spans="1:20" ht="20.100000000000001" customHeight="1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</row>
    <row r="293" spans="1:20" ht="20.100000000000001" customHeight="1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</row>
    <row r="294" spans="1:20" ht="20.100000000000001" customHeight="1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</row>
    <row r="295" spans="1:20" ht="20.100000000000001" customHeight="1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</row>
    <row r="296" spans="1:20" ht="20.100000000000001" customHeight="1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</row>
    <row r="297" spans="1:20" ht="20.100000000000001" customHeight="1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</row>
    <row r="298" spans="1:20" ht="20.100000000000001" customHeight="1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</row>
    <row r="299" spans="1:20" ht="20.100000000000001" customHeight="1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</row>
    <row r="300" spans="1:20" ht="20.100000000000001" customHeight="1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</row>
    <row r="301" spans="1:20" ht="20.100000000000001" customHeight="1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</row>
    <row r="302" spans="1:20" ht="20.100000000000001" customHeight="1"/>
    <row r="303" spans="1:20" ht="20.100000000000001" customHeight="1"/>
    <row r="304" spans="1:20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  <row r="383" ht="20.100000000000001" customHeight="1"/>
    <row r="384" ht="20.100000000000001" customHeight="1"/>
    <row r="385" ht="20.100000000000001" customHeight="1"/>
    <row r="386" ht="20.100000000000001" customHeight="1"/>
    <row r="387" ht="20.100000000000001" customHeight="1"/>
    <row r="388" ht="20.100000000000001" customHeight="1"/>
    <row r="389" ht="20.100000000000001" customHeight="1"/>
    <row r="390" ht="20.100000000000001" customHeight="1"/>
    <row r="391" ht="20.100000000000001" customHeight="1"/>
    <row r="392" ht="20.100000000000001" customHeight="1"/>
    <row r="393" ht="20.100000000000001" customHeight="1"/>
    <row r="394" ht="20.100000000000001" customHeight="1"/>
    <row r="395" ht="20.100000000000001" customHeight="1"/>
    <row r="396" ht="20.100000000000001" customHeight="1"/>
    <row r="397" ht="20.100000000000001" customHeight="1"/>
    <row r="398" ht="20.100000000000001" customHeight="1"/>
    <row r="399" ht="20.100000000000001" customHeight="1"/>
    <row r="400" ht="20.100000000000001" customHeight="1"/>
    <row r="401" ht="20.100000000000001" customHeight="1"/>
    <row r="402" ht="20.100000000000001" customHeight="1"/>
    <row r="403" ht="20.100000000000001" customHeight="1"/>
    <row r="404" ht="20.100000000000001" customHeight="1"/>
    <row r="405" ht="20.100000000000001" customHeight="1"/>
    <row r="406" ht="20.100000000000001" customHeight="1"/>
  </sheetData>
  <mergeCells count="4">
    <mergeCell ref="H3:L3"/>
    <mergeCell ref="A97:D97"/>
    <mergeCell ref="E3:G3"/>
    <mergeCell ref="F4:G4"/>
  </mergeCells>
  <pageMargins left="0.35433070866141736" right="0.15748031496062992" top="0.11811023622047245" bottom="0.11811023622047245" header="0.11811023622047245" footer="0.11811023622047245"/>
  <pageSetup paperSize="5" scale="58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691"/>
  <sheetViews>
    <sheetView topLeftCell="A70" workbookViewId="0"/>
  </sheetViews>
  <sheetFormatPr defaultRowHeight="15"/>
  <cols>
    <col min="1" max="1" width="7.140625" customWidth="1"/>
    <col min="2" max="2" width="93.42578125" bestFit="1" customWidth="1"/>
    <col min="3" max="3" width="20.28515625" customWidth="1"/>
  </cols>
  <sheetData>
    <row r="1" spans="1:10" ht="15.75" customHeight="1">
      <c r="A1" s="40" t="s">
        <v>125</v>
      </c>
    </row>
    <row r="2" spans="1:10" ht="4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8" hidden="1">
      <c r="A3" s="26"/>
      <c r="B3" s="3" t="s">
        <v>38</v>
      </c>
      <c r="C3" s="14"/>
      <c r="D3" s="1"/>
      <c r="E3" s="1"/>
      <c r="F3" s="1"/>
      <c r="G3" s="1"/>
      <c r="H3" s="1"/>
      <c r="I3" s="1"/>
      <c r="J3" s="1"/>
    </row>
    <row r="4" spans="1:10" ht="19.5" hidden="1">
      <c r="A4" s="26"/>
      <c r="B4" s="34" t="s">
        <v>68</v>
      </c>
      <c r="C4" s="42"/>
      <c r="D4" s="1"/>
      <c r="E4" s="1"/>
      <c r="F4" s="1"/>
      <c r="G4" s="1"/>
      <c r="H4" s="1"/>
      <c r="I4" s="1"/>
      <c r="J4" s="1"/>
    </row>
    <row r="5" spans="1:10" ht="20.25" hidden="1">
      <c r="A5" s="1"/>
      <c r="B5" s="43" t="s">
        <v>23</v>
      </c>
      <c r="C5" s="68"/>
      <c r="D5" s="1"/>
      <c r="E5" s="1"/>
      <c r="F5" s="1"/>
      <c r="G5" s="1"/>
      <c r="H5" s="1"/>
      <c r="I5" s="1"/>
      <c r="J5" s="1"/>
    </row>
    <row r="6" spans="1:10" ht="16.5" hidden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6.5">
      <c r="A7" s="1"/>
      <c r="B7" s="34" t="s">
        <v>126</v>
      </c>
      <c r="C7" s="36">
        <f>288822000+4000000+308434000+292822000+308434000</f>
        <v>1202512000</v>
      </c>
      <c r="D7" s="1"/>
      <c r="E7" s="1"/>
      <c r="F7" s="1"/>
      <c r="G7" s="1"/>
      <c r="H7" s="1"/>
      <c r="I7" s="1"/>
      <c r="J7" s="1"/>
    </row>
    <row r="8" spans="1:10" ht="16.5">
      <c r="A8" s="1"/>
      <c r="B8" s="34" t="s">
        <v>60</v>
      </c>
      <c r="C8" s="36">
        <v>36174900</v>
      </c>
      <c r="D8" s="1"/>
      <c r="E8" s="1"/>
      <c r="F8" s="1"/>
      <c r="G8" s="1"/>
      <c r="H8" s="1"/>
      <c r="I8" s="1"/>
      <c r="J8" s="1"/>
    </row>
    <row r="9" spans="1:10" ht="16.5">
      <c r="A9" s="1"/>
      <c r="B9" s="34" t="s">
        <v>58</v>
      </c>
      <c r="C9" s="36">
        <v>10428800</v>
      </c>
      <c r="D9" s="1"/>
      <c r="E9" s="1"/>
      <c r="F9" s="1"/>
      <c r="G9" s="1"/>
      <c r="H9" s="1"/>
      <c r="I9" s="1"/>
      <c r="J9" s="1"/>
    </row>
    <row r="10" spans="1:10" ht="16.5">
      <c r="A10" s="1"/>
      <c r="B10" s="34" t="s">
        <v>127</v>
      </c>
      <c r="C10" s="36">
        <f>27375600*3</f>
        <v>82126800</v>
      </c>
      <c r="D10" s="1"/>
      <c r="E10" s="1"/>
      <c r="F10" s="1"/>
      <c r="G10" s="1"/>
      <c r="H10" s="1"/>
      <c r="I10" s="1"/>
      <c r="J10" s="1"/>
    </row>
    <row r="11" spans="1:10" ht="16.5">
      <c r="A11" s="1"/>
      <c r="B11" s="34" t="s">
        <v>97</v>
      </c>
      <c r="C11" s="36">
        <f>13013325+4000000</f>
        <v>17013325</v>
      </c>
      <c r="D11" s="1"/>
      <c r="E11" s="1"/>
      <c r="F11" s="1"/>
      <c r="G11" s="1"/>
      <c r="H11" s="1"/>
      <c r="I11" s="1"/>
      <c r="J11" s="1"/>
    </row>
    <row r="12" spans="1:10" ht="16.5">
      <c r="A12" s="1"/>
      <c r="B12" s="34" t="s">
        <v>128</v>
      </c>
      <c r="C12" s="36">
        <f>12058300+24116600</f>
        <v>36174900</v>
      </c>
      <c r="D12" s="1"/>
      <c r="E12" s="1"/>
      <c r="F12" s="1"/>
      <c r="G12" s="1"/>
      <c r="H12" s="1"/>
      <c r="I12" s="1"/>
      <c r="J12" s="1"/>
    </row>
    <row r="13" spans="1:10" ht="18.75">
      <c r="A13" s="1"/>
      <c r="B13" s="34" t="s">
        <v>49</v>
      </c>
      <c r="C13" s="42">
        <f>57720150-51948135</f>
        <v>5772015</v>
      </c>
      <c r="D13" s="1"/>
      <c r="E13" s="1"/>
      <c r="F13" s="1"/>
      <c r="G13" s="1"/>
      <c r="H13" s="1"/>
      <c r="I13" s="1"/>
      <c r="J13" s="1"/>
    </row>
    <row r="14" spans="1:10" ht="20.25">
      <c r="A14" s="1"/>
      <c r="B14" s="2" t="s">
        <v>24</v>
      </c>
      <c r="C14" s="65">
        <f>SUM(C7:C13)</f>
        <v>1390202740</v>
      </c>
      <c r="D14" s="1"/>
      <c r="E14" s="1"/>
      <c r="F14" s="1"/>
      <c r="G14" s="1"/>
      <c r="H14" s="1"/>
      <c r="I14" s="1"/>
      <c r="J14" s="1"/>
    </row>
    <row r="15" spans="1:10" ht="20.25">
      <c r="A15" s="1"/>
      <c r="B15" s="2"/>
      <c r="C15" s="24"/>
      <c r="D15" s="1"/>
      <c r="E15" s="1"/>
      <c r="F15" s="1"/>
      <c r="G15" s="1"/>
      <c r="H15" s="1"/>
      <c r="I15" s="1"/>
      <c r="J15" s="1"/>
    </row>
    <row r="16" spans="1:10" ht="20.100000000000001" customHeight="1">
      <c r="A16" s="30"/>
      <c r="B16" s="3" t="s">
        <v>50</v>
      </c>
      <c r="C16" s="36"/>
      <c r="D16" s="1"/>
      <c r="E16" s="1"/>
      <c r="F16" s="1"/>
      <c r="G16" s="1"/>
      <c r="H16" s="1"/>
      <c r="I16" s="1"/>
      <c r="J16" s="1"/>
    </row>
    <row r="17" spans="1:10" ht="20.100000000000001" customHeight="1">
      <c r="A17" s="30"/>
      <c r="B17" s="34" t="s">
        <v>51</v>
      </c>
      <c r="C17" s="36">
        <f>43787700-39408930</f>
        <v>4378770</v>
      </c>
      <c r="D17" s="1"/>
      <c r="E17" s="1"/>
      <c r="F17" s="1"/>
      <c r="G17" s="1"/>
      <c r="H17" s="1"/>
      <c r="I17" s="1"/>
      <c r="J17" s="1"/>
    </row>
    <row r="18" spans="1:10" ht="20.100000000000001" customHeight="1">
      <c r="A18" s="30"/>
      <c r="B18" s="34" t="s">
        <v>55</v>
      </c>
      <c r="C18" s="36">
        <f>36224850+4000000-36602365</f>
        <v>3622485</v>
      </c>
      <c r="D18" s="1"/>
      <c r="E18" s="1"/>
      <c r="F18" s="1"/>
      <c r="G18" s="1"/>
      <c r="H18" s="1"/>
      <c r="I18" s="1"/>
      <c r="J18" s="1"/>
    </row>
    <row r="19" spans="1:10" ht="20.100000000000001" customHeight="1">
      <c r="A19" s="30"/>
      <c r="B19" s="34" t="s">
        <v>56</v>
      </c>
      <c r="C19" s="42">
        <f>137067000+4000000</f>
        <v>141067000</v>
      </c>
      <c r="D19" s="1"/>
      <c r="E19" s="1"/>
      <c r="F19" s="1"/>
      <c r="G19" s="1"/>
      <c r="H19" s="1"/>
      <c r="I19" s="1"/>
      <c r="J19" s="1"/>
    </row>
    <row r="20" spans="1:10" ht="20.100000000000001" customHeight="1">
      <c r="A20" s="30"/>
      <c r="B20" s="43" t="s">
        <v>52</v>
      </c>
      <c r="C20" s="65">
        <f>SUM(C17:C19)</f>
        <v>149068255</v>
      </c>
      <c r="D20" s="1"/>
      <c r="E20" s="1"/>
      <c r="F20" s="1"/>
      <c r="G20" s="1"/>
      <c r="H20" s="1"/>
      <c r="I20" s="1"/>
      <c r="J20" s="1"/>
    </row>
    <row r="21" spans="1:10" ht="20.100000000000001" customHeight="1">
      <c r="A21" s="30"/>
      <c r="B21" s="43"/>
      <c r="C21" s="65"/>
      <c r="D21" s="1"/>
      <c r="E21" s="1"/>
      <c r="F21" s="1"/>
      <c r="G21" s="1"/>
      <c r="H21" s="1"/>
      <c r="I21" s="1"/>
      <c r="J21" s="1"/>
    </row>
    <row r="22" spans="1:10" ht="20.100000000000001" customHeight="1">
      <c r="A22" s="30"/>
      <c r="B22" s="3" t="s">
        <v>57</v>
      </c>
      <c r="C22" s="65"/>
      <c r="D22" s="1"/>
      <c r="E22" s="1"/>
      <c r="F22" s="1"/>
      <c r="G22" s="1"/>
      <c r="H22" s="1"/>
      <c r="I22" s="1"/>
      <c r="J22" s="1"/>
    </row>
    <row r="23" spans="1:10" ht="20.100000000000001" customHeight="1">
      <c r="A23" s="30"/>
      <c r="B23" s="34" t="s">
        <v>61</v>
      </c>
      <c r="C23" s="36">
        <v>36174900</v>
      </c>
      <c r="D23" s="1"/>
      <c r="E23" s="1"/>
      <c r="F23" s="1"/>
      <c r="G23" s="1"/>
      <c r="H23" s="1"/>
      <c r="I23" s="1"/>
      <c r="J23" s="1"/>
    </row>
    <row r="24" spans="1:10" ht="20.100000000000001" customHeight="1">
      <c r="A24" s="30"/>
      <c r="B24" s="34" t="s">
        <v>64</v>
      </c>
      <c r="C24" s="36">
        <f>36174900+4000000</f>
        <v>40174900</v>
      </c>
      <c r="D24" s="1"/>
      <c r="E24" s="1"/>
      <c r="F24" s="1"/>
      <c r="G24" s="1"/>
      <c r="H24" s="1"/>
      <c r="I24" s="1"/>
      <c r="J24" s="1"/>
    </row>
    <row r="25" spans="1:10" ht="20.100000000000001" customHeight="1">
      <c r="A25" s="30"/>
      <c r="B25" s="34" t="s">
        <v>69</v>
      </c>
      <c r="C25" s="36">
        <f>36174900+4000000</f>
        <v>40174900</v>
      </c>
      <c r="D25" s="1"/>
      <c r="E25" s="1"/>
      <c r="F25" s="1"/>
      <c r="G25" s="1"/>
      <c r="H25" s="1"/>
      <c r="I25" s="1"/>
      <c r="J25" s="1"/>
    </row>
    <row r="26" spans="1:10" ht="20.100000000000001" customHeight="1">
      <c r="A26" s="30"/>
      <c r="B26" s="34" t="s">
        <v>98</v>
      </c>
      <c r="C26" s="36">
        <v>32264100</v>
      </c>
      <c r="D26" s="1"/>
      <c r="E26" s="1"/>
      <c r="F26" s="1"/>
      <c r="G26" s="1"/>
      <c r="H26" s="1"/>
      <c r="I26" s="1"/>
      <c r="J26" s="1"/>
    </row>
    <row r="27" spans="1:10" ht="20.100000000000001" customHeight="1">
      <c r="A27" s="30"/>
      <c r="B27" s="34" t="s">
        <v>99</v>
      </c>
      <c r="C27" s="36">
        <v>32264100</v>
      </c>
      <c r="D27" s="1"/>
      <c r="E27" s="1"/>
      <c r="F27" s="1"/>
      <c r="G27" s="1"/>
      <c r="H27" s="1"/>
      <c r="I27" s="1"/>
      <c r="J27" s="1"/>
    </row>
    <row r="28" spans="1:10" ht="20.100000000000001" customHeight="1">
      <c r="A28" s="30"/>
      <c r="B28" s="34" t="s">
        <v>100</v>
      </c>
      <c r="C28" s="36">
        <v>32264100</v>
      </c>
      <c r="D28" s="1"/>
      <c r="E28" s="1"/>
      <c r="F28" s="1"/>
      <c r="G28" s="1"/>
      <c r="H28" s="1"/>
      <c r="I28" s="1"/>
      <c r="J28" s="1"/>
    </row>
    <row r="29" spans="1:10" ht="20.100000000000001" customHeight="1">
      <c r="A29" s="30"/>
      <c r="B29" s="34" t="s">
        <v>77</v>
      </c>
      <c r="C29" s="36">
        <v>31286400</v>
      </c>
      <c r="D29" s="1"/>
      <c r="E29" s="1"/>
      <c r="F29" s="1"/>
      <c r="G29" s="1"/>
      <c r="H29" s="1"/>
      <c r="I29" s="1"/>
      <c r="J29" s="1"/>
    </row>
    <row r="30" spans="1:10" ht="20.100000000000001" customHeight="1">
      <c r="A30" s="30"/>
      <c r="B30" s="34" t="s">
        <v>76</v>
      </c>
      <c r="C30" s="36">
        <v>12058300</v>
      </c>
      <c r="D30" s="1"/>
      <c r="E30" s="1"/>
      <c r="F30" s="1"/>
      <c r="G30" s="1"/>
      <c r="H30" s="1"/>
      <c r="I30" s="1"/>
      <c r="J30" s="1"/>
    </row>
    <row r="31" spans="1:10" ht="20.100000000000001" customHeight="1">
      <c r="A31" s="30"/>
      <c r="B31" s="34" t="s">
        <v>62</v>
      </c>
      <c r="C31" s="36">
        <v>12058300</v>
      </c>
      <c r="D31" s="1"/>
      <c r="E31" s="1"/>
      <c r="F31" s="1"/>
      <c r="G31" s="1"/>
      <c r="H31" s="1"/>
      <c r="I31" s="1"/>
      <c r="J31" s="1"/>
    </row>
    <row r="32" spans="1:10" ht="20.100000000000001" customHeight="1">
      <c r="A32" s="30"/>
      <c r="B32" s="34" t="s">
        <v>63</v>
      </c>
      <c r="C32" s="36">
        <v>12058300</v>
      </c>
      <c r="D32" s="1"/>
      <c r="E32" s="1"/>
      <c r="F32" s="1"/>
      <c r="G32" s="1"/>
      <c r="H32" s="1"/>
      <c r="I32" s="1"/>
      <c r="J32" s="1"/>
    </row>
    <row r="33" spans="1:10" ht="20.100000000000001" customHeight="1">
      <c r="A33" s="30"/>
      <c r="B33" s="34" t="s">
        <v>65</v>
      </c>
      <c r="C33" s="36">
        <f>72349800+4000000</f>
        <v>76349800</v>
      </c>
      <c r="D33" s="1"/>
      <c r="E33" s="1"/>
      <c r="F33" s="1"/>
      <c r="G33" s="1"/>
      <c r="H33" s="1"/>
      <c r="I33" s="1"/>
      <c r="J33" s="1"/>
    </row>
    <row r="34" spans="1:10" ht="20.100000000000001" customHeight="1">
      <c r="A34" s="30"/>
      <c r="B34" s="34" t="s">
        <v>71</v>
      </c>
      <c r="C34" s="36">
        <v>29029725</v>
      </c>
      <c r="D34" s="1"/>
      <c r="E34" s="1"/>
      <c r="F34" s="1"/>
      <c r="G34" s="1"/>
      <c r="H34" s="1"/>
      <c r="I34" s="1"/>
      <c r="J34" s="1"/>
    </row>
    <row r="35" spans="1:10" ht="20.100000000000001" customHeight="1">
      <c r="A35" s="30"/>
      <c r="B35" s="34" t="s">
        <v>72</v>
      </c>
      <c r="C35" s="36">
        <v>28028700</v>
      </c>
      <c r="D35" s="1"/>
      <c r="E35" s="1"/>
      <c r="F35" s="1"/>
      <c r="G35" s="1"/>
      <c r="H35" s="1"/>
      <c r="I35" s="1"/>
      <c r="J35" s="1"/>
    </row>
    <row r="36" spans="1:10" ht="20.100000000000001" customHeight="1">
      <c r="A36" s="30"/>
      <c r="B36" s="34" t="s">
        <v>73</v>
      </c>
      <c r="C36" s="36">
        <v>74075850</v>
      </c>
      <c r="D36" s="1"/>
      <c r="E36" s="1"/>
      <c r="F36" s="1"/>
      <c r="G36" s="1"/>
      <c r="H36" s="1"/>
      <c r="I36" s="1"/>
      <c r="J36" s="1"/>
    </row>
    <row r="37" spans="1:10" ht="20.100000000000001" customHeight="1">
      <c r="A37" s="30"/>
      <c r="B37" s="34" t="s">
        <v>78</v>
      </c>
      <c r="C37" s="42">
        <v>28028700</v>
      </c>
      <c r="D37" s="1"/>
      <c r="E37" s="1"/>
      <c r="F37" s="1"/>
      <c r="G37" s="1"/>
      <c r="H37" s="1"/>
      <c r="I37" s="1"/>
      <c r="J37" s="1"/>
    </row>
    <row r="38" spans="1:10" ht="21.95" customHeight="1">
      <c r="A38" s="30"/>
      <c r="B38" s="43" t="s">
        <v>59</v>
      </c>
      <c r="C38" s="65">
        <f>SUM(C23:C37)</f>
        <v>516291075</v>
      </c>
      <c r="D38" s="1"/>
      <c r="E38" s="1"/>
      <c r="F38" s="1"/>
      <c r="G38" s="1"/>
      <c r="H38" s="1"/>
      <c r="I38" s="1"/>
      <c r="J38" s="1"/>
    </row>
    <row r="39" spans="1:10" ht="21.95" customHeight="1">
      <c r="A39" s="30"/>
      <c r="B39" s="43"/>
      <c r="C39" s="65"/>
      <c r="D39" s="1"/>
      <c r="E39" s="1"/>
      <c r="F39" s="1"/>
      <c r="G39" s="1"/>
      <c r="H39" s="1"/>
      <c r="I39" s="1"/>
      <c r="J39" s="1"/>
    </row>
    <row r="40" spans="1:10" ht="21.95" customHeight="1">
      <c r="A40" s="30"/>
      <c r="B40" s="3" t="s">
        <v>80</v>
      </c>
      <c r="C40" s="65"/>
      <c r="D40" s="1"/>
      <c r="E40" s="1"/>
      <c r="F40" s="1"/>
      <c r="G40" s="1"/>
      <c r="H40" s="1"/>
      <c r="I40" s="1"/>
      <c r="J40" s="1"/>
    </row>
    <row r="41" spans="1:10" ht="21.95" customHeight="1">
      <c r="A41" s="30"/>
      <c r="B41" s="34" t="s">
        <v>81</v>
      </c>
      <c r="C41" s="36">
        <v>13242450</v>
      </c>
      <c r="D41" s="1"/>
      <c r="E41" s="1"/>
      <c r="F41" s="1"/>
      <c r="G41" s="1"/>
      <c r="H41" s="1"/>
      <c r="I41" s="1"/>
      <c r="J41" s="1"/>
    </row>
    <row r="42" spans="1:10" ht="21.95" customHeight="1">
      <c r="A42" s="30"/>
      <c r="B42" s="34" t="s">
        <v>114</v>
      </c>
      <c r="C42" s="36">
        <v>13242450</v>
      </c>
      <c r="D42" s="1"/>
      <c r="E42" s="1"/>
      <c r="F42" s="1"/>
      <c r="G42" s="1"/>
      <c r="H42" s="1"/>
      <c r="I42" s="1"/>
      <c r="J42" s="1"/>
    </row>
    <row r="43" spans="1:10" ht="21.95" customHeight="1">
      <c r="A43" s="30"/>
      <c r="B43" s="34" t="s">
        <v>124</v>
      </c>
      <c r="C43" s="36">
        <f>12563350+4000000</f>
        <v>16563350</v>
      </c>
      <c r="D43" s="1"/>
      <c r="E43" s="1"/>
      <c r="F43" s="1"/>
      <c r="G43" s="1"/>
      <c r="H43" s="1"/>
      <c r="I43" s="1"/>
      <c r="J43" s="1"/>
    </row>
    <row r="44" spans="1:10" ht="21.95" customHeight="1">
      <c r="A44" s="30"/>
      <c r="B44" s="34" t="s">
        <v>93</v>
      </c>
      <c r="C44" s="36">
        <v>5377350</v>
      </c>
      <c r="D44" s="1"/>
      <c r="E44" s="1"/>
      <c r="F44" s="1"/>
      <c r="G44" s="1"/>
      <c r="H44" s="1"/>
      <c r="I44" s="1"/>
      <c r="J44" s="1"/>
    </row>
    <row r="45" spans="1:10" ht="21.95" customHeight="1">
      <c r="A45" s="30"/>
      <c r="B45" s="34" t="s">
        <v>122</v>
      </c>
      <c r="C45" s="36">
        <v>29540850</v>
      </c>
      <c r="D45" s="1"/>
      <c r="E45" s="1"/>
      <c r="F45" s="1"/>
      <c r="G45" s="1"/>
      <c r="H45" s="1"/>
      <c r="I45" s="1"/>
      <c r="J45" s="1"/>
    </row>
    <row r="46" spans="1:10" ht="21.95" customHeight="1">
      <c r="A46" s="30"/>
      <c r="B46" s="34" t="s">
        <v>82</v>
      </c>
      <c r="C46" s="36">
        <v>10865600</v>
      </c>
      <c r="D46" s="1"/>
      <c r="E46" s="1"/>
      <c r="F46" s="1"/>
      <c r="G46" s="1"/>
      <c r="H46" s="1"/>
      <c r="I46" s="1"/>
      <c r="J46" s="1"/>
    </row>
    <row r="47" spans="1:10" ht="21.95" customHeight="1">
      <c r="A47" s="30"/>
      <c r="B47" s="34" t="s">
        <v>108</v>
      </c>
      <c r="C47" s="36">
        <v>13242450</v>
      </c>
      <c r="D47" s="1"/>
      <c r="E47" s="1"/>
      <c r="F47" s="1"/>
      <c r="G47" s="1"/>
      <c r="H47" s="1"/>
      <c r="I47" s="1"/>
      <c r="J47" s="1"/>
    </row>
    <row r="48" spans="1:10" ht="21.95" customHeight="1">
      <c r="A48" s="30"/>
      <c r="B48" s="34" t="s">
        <v>83</v>
      </c>
      <c r="C48" s="36">
        <v>14014350</v>
      </c>
      <c r="D48" s="1"/>
      <c r="E48" s="1"/>
      <c r="F48" s="1"/>
      <c r="G48" s="1"/>
      <c r="H48" s="1"/>
      <c r="I48" s="1"/>
      <c r="J48" s="1"/>
    </row>
    <row r="49" spans="1:10" ht="21.95" customHeight="1">
      <c r="A49" s="30"/>
      <c r="B49" s="34" t="s">
        <v>103</v>
      </c>
      <c r="C49" s="36">
        <v>12563350</v>
      </c>
      <c r="D49" s="1"/>
      <c r="E49" s="1"/>
      <c r="F49" s="1"/>
      <c r="G49" s="1"/>
      <c r="H49" s="1"/>
      <c r="I49" s="1"/>
      <c r="J49" s="1"/>
    </row>
    <row r="50" spans="1:10" ht="21.95" customHeight="1">
      <c r="A50" s="30"/>
      <c r="B50" s="34" t="s">
        <v>104</v>
      </c>
      <c r="C50" s="36">
        <v>12563350</v>
      </c>
      <c r="D50" s="1"/>
      <c r="E50" s="1"/>
      <c r="F50" s="1"/>
      <c r="G50" s="1"/>
      <c r="H50" s="1"/>
      <c r="I50" s="1"/>
      <c r="J50" s="1"/>
    </row>
    <row r="51" spans="1:10" ht="21.95" customHeight="1">
      <c r="A51" s="30"/>
      <c r="B51" s="34" t="s">
        <v>107</v>
      </c>
      <c r="C51" s="36">
        <v>40746000</v>
      </c>
      <c r="D51" s="1"/>
      <c r="E51" s="1"/>
      <c r="F51" s="1"/>
      <c r="G51" s="1"/>
      <c r="H51" s="1"/>
      <c r="I51" s="1"/>
      <c r="J51" s="1"/>
    </row>
    <row r="52" spans="1:10" ht="21.95" customHeight="1">
      <c r="A52" s="30"/>
      <c r="B52" s="34" t="s">
        <v>94</v>
      </c>
      <c r="C52" s="36">
        <f>75380100+4000000</f>
        <v>79380100</v>
      </c>
      <c r="D52" s="1"/>
      <c r="E52" s="1"/>
      <c r="F52" s="1"/>
      <c r="G52" s="1"/>
      <c r="H52" s="1"/>
      <c r="I52" s="1"/>
      <c r="J52" s="1"/>
    </row>
    <row r="53" spans="1:10" ht="21.95" customHeight="1">
      <c r="A53" s="30"/>
      <c r="B53" s="34" t="s">
        <v>95</v>
      </c>
      <c r="C53" s="36">
        <f>75380100+4000000</f>
        <v>79380100</v>
      </c>
      <c r="D53" s="1"/>
      <c r="E53" s="1"/>
      <c r="F53" s="1"/>
      <c r="G53" s="1"/>
      <c r="H53" s="1"/>
      <c r="I53" s="1"/>
      <c r="J53" s="1"/>
    </row>
    <row r="54" spans="1:10" ht="21.95" customHeight="1">
      <c r="A54" s="30"/>
      <c r="B54" s="34" t="s">
        <v>96</v>
      </c>
      <c r="C54" s="36">
        <f>75380100+4000000</f>
        <v>79380100</v>
      </c>
      <c r="D54" s="1"/>
      <c r="E54" s="1"/>
      <c r="F54" s="1"/>
      <c r="G54" s="1"/>
      <c r="H54" s="1"/>
      <c r="I54" s="1"/>
      <c r="J54" s="1"/>
    </row>
    <row r="55" spans="1:10" ht="21.95" customHeight="1">
      <c r="A55" s="30"/>
      <c r="B55" s="34" t="s">
        <v>123</v>
      </c>
      <c r="C55" s="36">
        <f>39387800+4000000</f>
        <v>43387800</v>
      </c>
      <c r="D55" s="1"/>
      <c r="E55" s="1"/>
      <c r="F55" s="1"/>
      <c r="G55" s="1"/>
      <c r="H55" s="1"/>
      <c r="I55" s="1"/>
      <c r="J55" s="1"/>
    </row>
    <row r="56" spans="1:10" ht="21.95" customHeight="1">
      <c r="A56" s="30"/>
      <c r="B56" s="34" t="s">
        <v>142</v>
      </c>
      <c r="C56" s="36">
        <v>37257150</v>
      </c>
      <c r="D56" s="1"/>
      <c r="E56" s="1"/>
      <c r="F56" s="1"/>
      <c r="G56" s="1"/>
      <c r="H56" s="1"/>
      <c r="I56" s="1"/>
      <c r="J56" s="1"/>
    </row>
    <row r="57" spans="1:10" ht="21.95" customHeight="1">
      <c r="A57" s="30"/>
      <c r="B57" s="34" t="s">
        <v>117</v>
      </c>
      <c r="C57" s="36">
        <v>13242450</v>
      </c>
      <c r="D57" s="1"/>
      <c r="E57" s="1"/>
      <c r="F57" s="1"/>
      <c r="G57" s="1"/>
      <c r="H57" s="1"/>
      <c r="I57" s="1"/>
      <c r="J57" s="1"/>
    </row>
    <row r="58" spans="1:10" ht="21.95" customHeight="1">
      <c r="A58" s="30"/>
      <c r="B58" s="34" t="s">
        <v>110</v>
      </c>
      <c r="C58" s="36">
        <f>37690050+4000000</f>
        <v>41690050</v>
      </c>
      <c r="D58" s="1"/>
      <c r="E58" s="1"/>
      <c r="F58" s="1"/>
      <c r="G58" s="1"/>
      <c r="H58" s="1"/>
      <c r="I58" s="1"/>
      <c r="J58" s="1"/>
    </row>
    <row r="59" spans="1:10" ht="21.95" customHeight="1">
      <c r="A59" s="30"/>
      <c r="B59" s="34" t="s">
        <v>98</v>
      </c>
      <c r="C59" s="36">
        <v>4074600</v>
      </c>
      <c r="D59" s="1"/>
      <c r="E59" s="1"/>
      <c r="F59" s="1"/>
      <c r="G59" s="1"/>
      <c r="H59" s="1"/>
      <c r="I59" s="1"/>
      <c r="J59" s="1"/>
    </row>
    <row r="60" spans="1:10" ht="21.95" customHeight="1">
      <c r="A60" s="30"/>
      <c r="B60" s="34" t="s">
        <v>130</v>
      </c>
      <c r="C60" s="36">
        <f>33615450+4000000</f>
        <v>37615450</v>
      </c>
      <c r="D60" s="1"/>
      <c r="E60" s="1"/>
      <c r="F60" s="1"/>
      <c r="G60" s="1"/>
      <c r="H60" s="1"/>
      <c r="I60" s="1"/>
      <c r="J60" s="1"/>
    </row>
    <row r="61" spans="1:10" ht="21.95" customHeight="1">
      <c r="A61" s="30"/>
      <c r="B61" s="34" t="s">
        <v>105</v>
      </c>
      <c r="C61" s="36">
        <v>142611000</v>
      </c>
      <c r="D61" s="1"/>
      <c r="E61" s="1"/>
      <c r="F61" s="1"/>
      <c r="G61" s="1"/>
      <c r="H61" s="1"/>
      <c r="I61" s="1"/>
      <c r="J61" s="1"/>
    </row>
    <row r="62" spans="1:10" ht="21.95" customHeight="1">
      <c r="A62" s="30"/>
      <c r="B62" s="34" t="s">
        <v>111</v>
      </c>
      <c r="C62" s="36">
        <v>9676575</v>
      </c>
      <c r="D62" s="1"/>
      <c r="E62" s="1"/>
      <c r="F62" s="1"/>
      <c r="G62" s="1"/>
      <c r="H62" s="1"/>
      <c r="I62" s="1"/>
      <c r="J62" s="1"/>
    </row>
    <row r="63" spans="1:10" ht="21.95" customHeight="1">
      <c r="A63" s="30"/>
      <c r="B63" s="34" t="s">
        <v>112</v>
      </c>
      <c r="C63" s="36">
        <v>9676575</v>
      </c>
      <c r="D63" s="1"/>
      <c r="E63" s="1"/>
      <c r="F63" s="1"/>
      <c r="G63" s="1"/>
      <c r="H63" s="1"/>
      <c r="I63" s="1"/>
      <c r="J63" s="1"/>
    </row>
    <row r="64" spans="1:10" ht="21.95" customHeight="1">
      <c r="A64" s="30"/>
      <c r="B64" s="34" t="s">
        <v>113</v>
      </c>
      <c r="C64" s="36">
        <v>11678625</v>
      </c>
      <c r="D64" s="1"/>
      <c r="E64" s="1"/>
      <c r="F64" s="1"/>
      <c r="G64" s="1"/>
      <c r="H64" s="1"/>
      <c r="I64" s="1"/>
      <c r="J64" s="1"/>
    </row>
    <row r="65" spans="1:10" ht="21.95" customHeight="1">
      <c r="A65" s="30"/>
      <c r="B65" s="34" t="s">
        <v>143</v>
      </c>
      <c r="C65" s="36">
        <v>70486500</v>
      </c>
      <c r="D65" s="1"/>
      <c r="E65" s="1"/>
      <c r="F65" s="1"/>
      <c r="G65" s="1"/>
      <c r="H65" s="1"/>
      <c r="I65" s="1"/>
      <c r="J65" s="1"/>
    </row>
    <row r="66" spans="1:10" ht="21.95" customHeight="1">
      <c r="A66" s="30"/>
      <c r="B66" s="34" t="s">
        <v>84</v>
      </c>
      <c r="C66" s="36">
        <v>27375600</v>
      </c>
      <c r="D66" s="1"/>
      <c r="E66" s="1"/>
      <c r="F66" s="1"/>
      <c r="G66" s="1"/>
      <c r="H66" s="1"/>
      <c r="I66" s="1"/>
      <c r="J66" s="1"/>
    </row>
    <row r="67" spans="1:10" ht="21.95" customHeight="1">
      <c r="A67" s="30"/>
      <c r="B67" s="34" t="s">
        <v>85</v>
      </c>
      <c r="C67" s="36">
        <v>27375600</v>
      </c>
      <c r="D67" s="1"/>
      <c r="E67" s="1"/>
      <c r="F67" s="1"/>
      <c r="G67" s="1"/>
      <c r="H67" s="1"/>
      <c r="I67" s="1"/>
      <c r="J67" s="1"/>
    </row>
    <row r="68" spans="1:10" ht="21.95" customHeight="1">
      <c r="A68" s="30"/>
      <c r="B68" s="34" t="s">
        <v>86</v>
      </c>
      <c r="C68" s="36">
        <v>27375600</v>
      </c>
      <c r="D68" s="1"/>
      <c r="E68" s="1"/>
      <c r="F68" s="1"/>
      <c r="G68" s="1"/>
      <c r="H68" s="1"/>
      <c r="I68" s="1"/>
      <c r="J68" s="1"/>
    </row>
    <row r="69" spans="1:10" ht="21.95" customHeight="1">
      <c r="A69" s="30"/>
      <c r="B69" s="34" t="s">
        <v>102</v>
      </c>
      <c r="C69" s="36">
        <v>27375600</v>
      </c>
      <c r="D69" s="1"/>
      <c r="E69" s="1"/>
      <c r="F69" s="1"/>
      <c r="G69" s="1"/>
      <c r="H69" s="1"/>
      <c r="I69" s="1"/>
      <c r="J69" s="1"/>
    </row>
    <row r="70" spans="1:10" ht="21.95" customHeight="1">
      <c r="A70" s="30"/>
      <c r="B70" s="34" t="s">
        <v>87</v>
      </c>
      <c r="C70" s="36">
        <v>27375600</v>
      </c>
      <c r="D70" s="1"/>
      <c r="E70" s="1"/>
      <c r="F70" s="1"/>
      <c r="G70" s="1"/>
      <c r="H70" s="1"/>
      <c r="I70" s="1"/>
      <c r="J70" s="1"/>
    </row>
    <row r="71" spans="1:10" ht="21.95" customHeight="1">
      <c r="A71" s="30"/>
      <c r="B71" s="34" t="s">
        <v>116</v>
      </c>
      <c r="C71" s="36">
        <v>27375600</v>
      </c>
      <c r="D71" s="1"/>
      <c r="E71" s="1"/>
      <c r="F71" s="1"/>
      <c r="G71" s="1"/>
      <c r="H71" s="1"/>
      <c r="I71" s="1"/>
      <c r="J71" s="1"/>
    </row>
    <row r="72" spans="1:10" ht="21.95" customHeight="1">
      <c r="A72" s="30"/>
      <c r="B72" s="34" t="s">
        <v>129</v>
      </c>
      <c r="C72" s="36">
        <f>6621225+4000000</f>
        <v>10621225</v>
      </c>
      <c r="D72" s="1"/>
      <c r="E72" s="1"/>
      <c r="F72" s="1"/>
      <c r="G72" s="1"/>
      <c r="H72" s="1"/>
      <c r="I72" s="1"/>
      <c r="J72" s="1"/>
    </row>
    <row r="73" spans="1:10" ht="21.95" customHeight="1">
      <c r="A73" s="30"/>
      <c r="B73" s="34" t="s">
        <v>132</v>
      </c>
      <c r="C73" s="36">
        <v>9398200</v>
      </c>
      <c r="D73" s="1"/>
      <c r="E73" s="1"/>
      <c r="F73" s="1"/>
      <c r="G73" s="1"/>
      <c r="H73" s="1"/>
      <c r="I73" s="1"/>
      <c r="J73" s="1"/>
    </row>
    <row r="74" spans="1:10" ht="21.95" customHeight="1">
      <c r="A74" s="30"/>
      <c r="B74" s="34" t="s">
        <v>133</v>
      </c>
      <c r="C74" s="36">
        <v>9398200</v>
      </c>
      <c r="D74" s="1"/>
      <c r="E74" s="1"/>
      <c r="F74" s="1"/>
      <c r="G74" s="1"/>
      <c r="H74" s="1"/>
      <c r="I74" s="1"/>
      <c r="J74" s="1"/>
    </row>
    <row r="75" spans="1:10" ht="21.95" customHeight="1">
      <c r="A75" s="30"/>
      <c r="B75" s="34" t="s">
        <v>134</v>
      </c>
      <c r="C75" s="36">
        <v>9398200</v>
      </c>
      <c r="D75" s="1"/>
      <c r="E75" s="1"/>
      <c r="F75" s="1"/>
      <c r="G75" s="1"/>
      <c r="H75" s="1"/>
      <c r="I75" s="1"/>
      <c r="J75" s="1"/>
    </row>
    <row r="76" spans="1:10" ht="21.95" customHeight="1">
      <c r="A76" s="30"/>
      <c r="B76" s="34" t="s">
        <v>131</v>
      </c>
      <c r="C76" s="36">
        <v>28194600</v>
      </c>
      <c r="D76" s="1"/>
      <c r="E76" s="1"/>
      <c r="F76" s="1"/>
      <c r="G76" s="1"/>
      <c r="H76" s="1"/>
      <c r="I76" s="1"/>
      <c r="J76" s="1"/>
    </row>
    <row r="77" spans="1:10" ht="21.95" customHeight="1">
      <c r="A77" s="30"/>
      <c r="B77" s="34" t="s">
        <v>138</v>
      </c>
      <c r="C77" s="36">
        <v>28194600</v>
      </c>
      <c r="D77" s="1"/>
      <c r="E77" s="1"/>
      <c r="F77" s="1"/>
      <c r="G77" s="1"/>
      <c r="H77" s="1"/>
      <c r="I77" s="1"/>
      <c r="J77" s="1"/>
    </row>
    <row r="78" spans="1:10" ht="21.95" customHeight="1">
      <c r="A78" s="30"/>
      <c r="B78" s="34" t="s">
        <v>135</v>
      </c>
      <c r="C78" s="36">
        <v>9398200</v>
      </c>
      <c r="D78" s="1"/>
      <c r="E78" s="1"/>
      <c r="F78" s="1"/>
      <c r="G78" s="1"/>
      <c r="H78" s="1"/>
      <c r="I78" s="1"/>
      <c r="J78" s="1"/>
    </row>
    <row r="79" spans="1:10" ht="21.95" customHeight="1">
      <c r="A79" s="30"/>
      <c r="B79" s="34" t="s">
        <v>109</v>
      </c>
      <c r="C79" s="36">
        <v>114088800</v>
      </c>
      <c r="D79" s="1"/>
      <c r="E79" s="1"/>
      <c r="F79" s="1"/>
      <c r="G79" s="1"/>
      <c r="H79" s="1"/>
      <c r="I79" s="1"/>
      <c r="J79" s="1"/>
    </row>
    <row r="80" spans="1:10" ht="21.95" customHeight="1">
      <c r="A80" s="30"/>
      <c r="B80" s="34" t="s">
        <v>118</v>
      </c>
      <c r="C80" s="36">
        <v>9846950</v>
      </c>
      <c r="D80" s="1"/>
      <c r="E80" s="1"/>
      <c r="F80" s="1"/>
      <c r="G80" s="1"/>
      <c r="H80" s="1"/>
      <c r="I80" s="1"/>
      <c r="J80" s="1"/>
    </row>
    <row r="81" spans="1:10" ht="21.95" customHeight="1">
      <c r="A81" s="30"/>
      <c r="B81" s="34" t="s">
        <v>141</v>
      </c>
      <c r="C81" s="36">
        <v>58403100</v>
      </c>
      <c r="D81" s="1"/>
      <c r="E81" s="1"/>
      <c r="F81" s="1"/>
      <c r="G81" s="1"/>
      <c r="H81" s="1"/>
      <c r="I81" s="1"/>
      <c r="J81" s="1"/>
    </row>
    <row r="82" spans="1:10" ht="21.95" customHeight="1">
      <c r="A82" s="30"/>
      <c r="B82" s="34" t="s">
        <v>119</v>
      </c>
      <c r="C82" s="36">
        <v>9846950</v>
      </c>
      <c r="D82" s="1"/>
      <c r="E82" s="1"/>
      <c r="F82" s="1"/>
      <c r="G82" s="1"/>
      <c r="H82" s="1"/>
      <c r="I82" s="1"/>
      <c r="J82" s="1"/>
    </row>
    <row r="83" spans="1:10" ht="21.95" customHeight="1">
      <c r="A83" s="30"/>
      <c r="B83" s="34" t="s">
        <v>136</v>
      </c>
      <c r="C83" s="36">
        <v>58403100</v>
      </c>
      <c r="D83" s="1"/>
      <c r="E83" s="1"/>
      <c r="F83" s="1"/>
      <c r="G83" s="1"/>
      <c r="H83" s="1"/>
      <c r="I83" s="1"/>
      <c r="J83" s="1"/>
    </row>
    <row r="84" spans="1:10" ht="21.95" customHeight="1">
      <c r="A84" s="30"/>
      <c r="B84" s="34" t="s">
        <v>120</v>
      </c>
      <c r="C84" s="36">
        <v>11112545</v>
      </c>
      <c r="D84" s="1"/>
      <c r="E84" s="1"/>
      <c r="F84" s="1"/>
      <c r="G84" s="1"/>
      <c r="H84" s="1"/>
      <c r="I84" s="1"/>
      <c r="J84" s="1"/>
    </row>
    <row r="85" spans="1:10" ht="21.95" customHeight="1">
      <c r="A85" s="30"/>
      <c r="B85" s="34" t="s">
        <v>106</v>
      </c>
      <c r="C85" s="42">
        <v>150760200</v>
      </c>
      <c r="D85" s="1"/>
      <c r="E85" s="1"/>
      <c r="F85" s="1"/>
      <c r="G85" s="1"/>
      <c r="H85" s="1"/>
      <c r="I85" s="1"/>
      <c r="J85" s="1"/>
    </row>
    <row r="86" spans="1:10" ht="21.95" customHeight="1">
      <c r="A86" s="30"/>
      <c r="B86" s="43" t="s">
        <v>88</v>
      </c>
      <c r="C86" s="65">
        <f>SUM(C41:C85)</f>
        <v>1522817095</v>
      </c>
      <c r="D86" s="1"/>
      <c r="E86" s="1"/>
      <c r="F86" s="1"/>
      <c r="G86" s="1"/>
      <c r="H86" s="1"/>
      <c r="I86" s="1"/>
      <c r="J86" s="1"/>
    </row>
    <row r="87" spans="1:10" ht="21.95" customHeight="1">
      <c r="A87" s="30"/>
      <c r="B87" s="34"/>
      <c r="C87" s="36"/>
      <c r="D87" s="1"/>
      <c r="E87" s="1"/>
      <c r="F87" s="1"/>
      <c r="G87" s="1"/>
      <c r="H87" s="1"/>
      <c r="I87" s="1"/>
      <c r="J87" s="1"/>
    </row>
    <row r="88" spans="1:10" ht="21.95" customHeight="1">
      <c r="A88" s="30"/>
      <c r="B88" s="34"/>
      <c r="C88" s="36"/>
      <c r="D88" s="1"/>
      <c r="E88" s="1"/>
      <c r="F88" s="1"/>
      <c r="G88" s="1"/>
      <c r="H88" s="1"/>
      <c r="I88" s="1"/>
      <c r="J88" s="1"/>
    </row>
    <row r="89" spans="1:10" ht="21.95" customHeight="1">
      <c r="A89" s="30"/>
      <c r="B89" s="34"/>
      <c r="C89" s="36"/>
      <c r="D89" s="1"/>
      <c r="E89" s="1"/>
      <c r="F89" s="1"/>
      <c r="G89" s="1"/>
      <c r="H89" s="1"/>
      <c r="I89" s="1"/>
      <c r="J89" s="1"/>
    </row>
    <row r="90" spans="1:10" ht="21.95" customHeight="1">
      <c r="A90" s="30"/>
      <c r="B90" s="34"/>
      <c r="C90" s="36"/>
      <c r="D90" s="1"/>
      <c r="E90" s="1"/>
      <c r="F90" s="1"/>
      <c r="G90" s="1"/>
      <c r="H90" s="1"/>
      <c r="I90" s="1"/>
      <c r="J90" s="1"/>
    </row>
    <row r="91" spans="1:10" ht="21.95" customHeight="1">
      <c r="A91" s="30"/>
      <c r="B91" s="34"/>
      <c r="C91" s="36"/>
      <c r="D91" s="1"/>
      <c r="E91" s="1"/>
      <c r="F91" s="1"/>
      <c r="G91" s="1"/>
      <c r="H91" s="1"/>
      <c r="I91" s="1"/>
      <c r="J91" s="1"/>
    </row>
    <row r="92" spans="1:10" ht="21.95" customHeight="1">
      <c r="A92" s="30"/>
      <c r="B92" s="34"/>
      <c r="C92" s="36"/>
      <c r="D92" s="1"/>
      <c r="E92" s="1"/>
      <c r="F92" s="1"/>
      <c r="G92" s="1"/>
      <c r="H92" s="1"/>
      <c r="I92" s="1"/>
      <c r="J92" s="1"/>
    </row>
    <row r="93" spans="1:10" ht="21.95" customHeight="1">
      <c r="A93" s="30"/>
      <c r="B93" s="34"/>
      <c r="C93" s="36"/>
      <c r="D93" s="1"/>
      <c r="E93" s="1"/>
      <c r="F93" s="1"/>
      <c r="G93" s="1"/>
      <c r="H93" s="1"/>
      <c r="I93" s="1"/>
      <c r="J93" s="1"/>
    </row>
    <row r="94" spans="1:10" ht="21.95" customHeight="1">
      <c r="A94" s="30"/>
      <c r="B94" s="34"/>
      <c r="C94" s="36"/>
      <c r="D94" s="1"/>
      <c r="E94" s="1"/>
      <c r="F94" s="1"/>
      <c r="G94" s="1"/>
      <c r="H94" s="1"/>
      <c r="I94" s="1"/>
      <c r="J94" s="1"/>
    </row>
    <row r="95" spans="1:10" ht="21.95" customHeight="1">
      <c r="A95" s="30"/>
      <c r="B95" s="34"/>
      <c r="C95" s="36"/>
      <c r="D95" s="1"/>
      <c r="E95" s="1"/>
      <c r="F95" s="1"/>
      <c r="G95" s="1"/>
      <c r="H95" s="1"/>
      <c r="I95" s="1"/>
      <c r="J95" s="1"/>
    </row>
    <row r="96" spans="1:10" ht="21.95" customHeight="1">
      <c r="A96" s="30"/>
      <c r="B96" s="34"/>
      <c r="C96" s="36"/>
      <c r="D96" s="1"/>
      <c r="E96" s="1"/>
      <c r="F96" s="1"/>
      <c r="G96" s="1"/>
      <c r="H96" s="1"/>
      <c r="I96" s="1"/>
      <c r="J96" s="1"/>
    </row>
    <row r="97" spans="1:10" ht="21.95" customHeight="1">
      <c r="A97" s="30"/>
      <c r="B97" s="34"/>
      <c r="C97" s="36"/>
      <c r="D97" s="1"/>
      <c r="E97" s="1"/>
      <c r="F97" s="1"/>
      <c r="G97" s="1"/>
      <c r="H97" s="1"/>
      <c r="I97" s="1"/>
      <c r="J97" s="1"/>
    </row>
    <row r="98" spans="1:10" ht="21.95" customHeight="1">
      <c r="A98" s="30"/>
      <c r="B98" s="34"/>
      <c r="C98" s="36"/>
      <c r="D98" s="1"/>
      <c r="E98" s="1"/>
      <c r="F98" s="1"/>
      <c r="G98" s="1"/>
      <c r="H98" s="1"/>
      <c r="I98" s="1"/>
      <c r="J98" s="1"/>
    </row>
    <row r="99" spans="1:10" ht="21.95" customHeight="1">
      <c r="A99" s="30"/>
      <c r="B99" s="34"/>
      <c r="C99" s="36"/>
      <c r="D99" s="1"/>
      <c r="E99" s="1"/>
      <c r="F99" s="1"/>
      <c r="G99" s="1"/>
      <c r="H99" s="1"/>
      <c r="I99" s="1"/>
      <c r="J99" s="1"/>
    </row>
    <row r="100" spans="1:10" ht="21.95" customHeight="1">
      <c r="A100" s="30"/>
      <c r="B100" s="34"/>
      <c r="C100" s="36"/>
      <c r="D100" s="1"/>
      <c r="E100" s="1"/>
      <c r="F100" s="1"/>
      <c r="G100" s="1"/>
      <c r="H100" s="1"/>
      <c r="I100" s="1"/>
      <c r="J100" s="1"/>
    </row>
    <row r="101" spans="1:10" ht="21.95" customHeight="1">
      <c r="A101" s="30"/>
      <c r="B101" s="34"/>
      <c r="C101" s="36"/>
      <c r="D101" s="1"/>
      <c r="E101" s="1"/>
      <c r="F101" s="1"/>
      <c r="G101" s="1"/>
      <c r="H101" s="1"/>
      <c r="I101" s="1"/>
      <c r="J101" s="1"/>
    </row>
    <row r="102" spans="1:10" ht="21.95" customHeight="1">
      <c r="A102" s="30"/>
      <c r="B102" s="34"/>
      <c r="C102" s="36"/>
      <c r="D102" s="1"/>
      <c r="E102" s="1"/>
      <c r="F102" s="1"/>
      <c r="G102" s="1"/>
      <c r="H102" s="1"/>
      <c r="I102" s="1"/>
      <c r="J102" s="1"/>
    </row>
    <row r="103" spans="1:10" ht="21.95" customHeight="1">
      <c r="A103" s="30"/>
      <c r="B103" s="34"/>
      <c r="C103" s="36"/>
      <c r="D103" s="1"/>
      <c r="E103" s="1"/>
      <c r="F103" s="1"/>
      <c r="G103" s="1"/>
      <c r="H103" s="1"/>
      <c r="I103" s="1"/>
      <c r="J103" s="1"/>
    </row>
    <row r="104" spans="1:10" ht="21.95" customHeight="1">
      <c r="A104" s="30"/>
      <c r="B104" s="34"/>
      <c r="C104" s="36"/>
      <c r="D104" s="1"/>
      <c r="E104" s="1"/>
      <c r="F104" s="1"/>
      <c r="G104" s="1"/>
      <c r="H104" s="1"/>
      <c r="I104" s="1"/>
      <c r="J104" s="1"/>
    </row>
    <row r="105" spans="1:10" ht="21.95" customHeight="1">
      <c r="A105" s="30"/>
      <c r="B105" s="34"/>
      <c r="C105" s="36"/>
      <c r="D105" s="1"/>
      <c r="E105" s="1"/>
      <c r="F105" s="1"/>
      <c r="G105" s="1"/>
      <c r="H105" s="1"/>
      <c r="I105" s="1"/>
      <c r="J105" s="1"/>
    </row>
    <row r="106" spans="1:10" ht="21.95" customHeight="1">
      <c r="A106" s="30"/>
      <c r="B106" s="34"/>
      <c r="C106" s="36"/>
      <c r="D106" s="1"/>
      <c r="E106" s="1"/>
      <c r="F106" s="1"/>
      <c r="G106" s="1"/>
      <c r="H106" s="1"/>
      <c r="I106" s="1"/>
      <c r="J106" s="1"/>
    </row>
    <row r="107" spans="1:10" ht="21.95" customHeight="1">
      <c r="A107" s="30"/>
      <c r="B107" s="34"/>
      <c r="C107" s="36"/>
      <c r="D107" s="1"/>
      <c r="E107" s="1"/>
      <c r="F107" s="1"/>
      <c r="G107" s="1"/>
      <c r="H107" s="1"/>
      <c r="I107" s="1"/>
      <c r="J107" s="1"/>
    </row>
    <row r="108" spans="1:10" ht="21.95" customHeight="1">
      <c r="A108" s="30"/>
      <c r="B108" s="34"/>
      <c r="C108" s="36"/>
      <c r="D108" s="1"/>
      <c r="E108" s="1"/>
      <c r="F108" s="1"/>
      <c r="G108" s="1"/>
      <c r="H108" s="1"/>
      <c r="I108" s="1"/>
      <c r="J108" s="1"/>
    </row>
    <row r="109" spans="1:10" ht="21.95" customHeight="1">
      <c r="A109" s="30"/>
      <c r="B109" s="34"/>
      <c r="C109" s="36"/>
      <c r="D109" s="1"/>
      <c r="E109" s="1"/>
      <c r="F109" s="1"/>
      <c r="G109" s="1"/>
      <c r="H109" s="1"/>
      <c r="I109" s="1"/>
      <c r="J109" s="1"/>
    </row>
    <row r="110" spans="1:10" ht="21.95" customHeight="1">
      <c r="A110" s="30"/>
      <c r="B110" s="34"/>
      <c r="C110" s="36"/>
      <c r="D110" s="1"/>
      <c r="E110" s="1"/>
      <c r="F110" s="1"/>
      <c r="G110" s="1"/>
      <c r="H110" s="1"/>
      <c r="I110" s="1"/>
      <c r="J110" s="1"/>
    </row>
    <row r="111" spans="1:10" ht="21.95" customHeight="1">
      <c r="A111" s="30"/>
      <c r="B111" s="34"/>
      <c r="C111" s="36"/>
      <c r="D111" s="1"/>
      <c r="E111" s="1"/>
      <c r="F111" s="1"/>
      <c r="G111" s="1"/>
      <c r="H111" s="1"/>
      <c r="I111" s="1"/>
      <c r="J111" s="1"/>
    </row>
    <row r="112" spans="1:10" ht="21.95" customHeight="1">
      <c r="A112" s="30"/>
      <c r="B112" s="34"/>
      <c r="C112" s="36"/>
      <c r="D112" s="1"/>
      <c r="E112" s="1"/>
      <c r="F112" s="1"/>
      <c r="G112" s="1"/>
      <c r="H112" s="1"/>
      <c r="I112" s="1"/>
      <c r="J112" s="1"/>
    </row>
    <row r="113" spans="1:10" ht="21.95" customHeight="1">
      <c r="A113" s="30"/>
      <c r="B113" s="34"/>
      <c r="C113" s="36"/>
      <c r="D113" s="1"/>
      <c r="E113" s="1"/>
      <c r="F113" s="1"/>
      <c r="G113" s="1"/>
      <c r="H113" s="1"/>
      <c r="I113" s="1"/>
      <c r="J113" s="1"/>
    </row>
    <row r="114" spans="1:10" ht="21.95" customHeight="1">
      <c r="A114" s="30"/>
      <c r="B114" s="34"/>
      <c r="C114" s="36"/>
      <c r="D114" s="1"/>
      <c r="E114" s="1"/>
      <c r="F114" s="1"/>
      <c r="G114" s="1"/>
      <c r="H114" s="1"/>
      <c r="I114" s="1"/>
      <c r="J114" s="1"/>
    </row>
    <row r="115" spans="1:10" ht="21.95" customHeight="1">
      <c r="A115" s="30"/>
      <c r="B115" s="34"/>
      <c r="C115" s="36"/>
      <c r="D115" s="1"/>
      <c r="E115" s="1"/>
      <c r="F115" s="1"/>
      <c r="G115" s="1"/>
      <c r="H115" s="1"/>
      <c r="I115" s="1"/>
      <c r="J115" s="1"/>
    </row>
    <row r="116" spans="1:10" ht="21.95" customHeight="1">
      <c r="A116" s="30"/>
      <c r="B116" s="34"/>
      <c r="C116" s="36"/>
      <c r="D116" s="1"/>
      <c r="E116" s="1"/>
      <c r="F116" s="1"/>
      <c r="G116" s="1"/>
      <c r="H116" s="1"/>
      <c r="I116" s="1"/>
      <c r="J116" s="1"/>
    </row>
    <row r="117" spans="1:10" ht="21.95" customHeight="1">
      <c r="A117" s="30"/>
      <c r="B117" s="34"/>
      <c r="C117" s="36"/>
      <c r="D117" s="1"/>
      <c r="E117" s="1"/>
      <c r="F117" s="1"/>
      <c r="G117" s="1"/>
      <c r="H117" s="1"/>
      <c r="I117" s="1"/>
      <c r="J117" s="1"/>
    </row>
    <row r="118" spans="1:10" ht="20.100000000000001" customHeight="1">
      <c r="A118" s="30"/>
      <c r="B118" s="34"/>
      <c r="C118" s="36"/>
      <c r="D118" s="1"/>
      <c r="E118" s="1"/>
      <c r="F118" s="1"/>
      <c r="G118" s="1"/>
      <c r="H118" s="1"/>
      <c r="I118" s="1"/>
      <c r="J118" s="1"/>
    </row>
    <row r="119" spans="1:10" ht="18" customHeight="1">
      <c r="A119" s="30"/>
      <c r="B119" s="44" t="s">
        <v>34</v>
      </c>
      <c r="C119" s="66">
        <f>+C86+C38+C20</f>
        <v>2188176425</v>
      </c>
      <c r="D119" s="1"/>
      <c r="E119" s="1"/>
      <c r="F119" s="1"/>
      <c r="G119" s="1"/>
      <c r="H119" s="1"/>
      <c r="I119" s="1"/>
      <c r="J119" s="1"/>
    </row>
    <row r="120" spans="1:10" ht="18" customHeight="1">
      <c r="A120" s="30"/>
      <c r="B120" s="34"/>
      <c r="C120" s="36"/>
      <c r="D120" s="1"/>
      <c r="E120" s="1"/>
      <c r="F120" s="1"/>
      <c r="G120" s="1"/>
      <c r="H120" s="1"/>
      <c r="I120" s="1"/>
      <c r="J120" s="1"/>
    </row>
    <row r="121" spans="1:10" ht="18" customHeight="1">
      <c r="A121" s="30"/>
      <c r="B121" s="34"/>
      <c r="C121" s="36"/>
      <c r="D121" s="1"/>
      <c r="E121" s="1"/>
      <c r="F121" s="1"/>
      <c r="G121" s="1"/>
      <c r="H121" s="1"/>
      <c r="I121" s="1"/>
      <c r="J121" s="1"/>
    </row>
    <row r="122" spans="1:10" ht="18" customHeight="1">
      <c r="A122" s="30"/>
      <c r="B122" s="30"/>
      <c r="C122" s="39"/>
      <c r="D122" s="1"/>
      <c r="E122" s="1"/>
      <c r="F122" s="1"/>
      <c r="G122" s="1"/>
      <c r="H122" s="1"/>
      <c r="I122" s="1"/>
      <c r="J122" s="1"/>
    </row>
    <row r="123" spans="1:10" ht="18" customHeight="1">
      <c r="A123" s="30"/>
      <c r="B123" s="30"/>
      <c r="C123" s="39"/>
      <c r="D123" s="1"/>
      <c r="E123" s="1"/>
      <c r="F123" s="1"/>
      <c r="G123" s="1"/>
      <c r="H123" s="1"/>
      <c r="I123" s="1"/>
      <c r="J123" s="1"/>
    </row>
    <row r="124" spans="1:10" ht="18" customHeight="1">
      <c r="A124" s="30"/>
      <c r="B124" s="30"/>
      <c r="C124" s="39" t="s">
        <v>137</v>
      </c>
      <c r="D124" s="1"/>
      <c r="E124" s="1"/>
      <c r="F124" s="1"/>
      <c r="G124" s="1"/>
      <c r="H124" s="1"/>
      <c r="I124" s="1"/>
      <c r="J124" s="1"/>
    </row>
    <row r="125" spans="1:10" ht="18" customHeight="1">
      <c r="A125" s="30"/>
      <c r="B125" s="30"/>
      <c r="C125" s="39"/>
      <c r="D125" s="1"/>
      <c r="E125" s="1"/>
      <c r="F125" s="1"/>
      <c r="G125" s="1"/>
      <c r="H125" s="1"/>
      <c r="I125" s="1"/>
      <c r="J125" s="1"/>
    </row>
    <row r="126" spans="1:10" ht="5.0999999999999996" customHeight="1">
      <c r="A126" s="34"/>
      <c r="B126" s="30"/>
      <c r="C126" s="33"/>
      <c r="D126" s="1"/>
      <c r="E126" s="1"/>
      <c r="F126" s="1"/>
      <c r="G126" s="1"/>
      <c r="H126" s="1"/>
      <c r="I126" s="1"/>
      <c r="J126" s="1"/>
    </row>
    <row r="127" spans="1:10" ht="18" customHeight="1">
      <c r="A127" s="30"/>
      <c r="B127" s="1"/>
      <c r="C127" s="39"/>
      <c r="D127" s="1"/>
      <c r="E127" s="1"/>
      <c r="F127" s="1"/>
      <c r="G127" s="1"/>
      <c r="H127" s="1"/>
      <c r="I127" s="1"/>
      <c r="J127" s="1"/>
    </row>
    <row r="128" spans="1:10" ht="18" customHeight="1">
      <c r="A128" s="30"/>
      <c r="B128" s="30"/>
      <c r="C128" s="39"/>
      <c r="D128" s="1"/>
      <c r="E128" s="1"/>
      <c r="F128" s="1"/>
      <c r="G128" s="1"/>
      <c r="H128" s="1"/>
      <c r="I128" s="1"/>
      <c r="J128" s="1"/>
    </row>
    <row r="129" spans="1:10" ht="5.0999999999999996" customHeight="1">
      <c r="A129" s="34"/>
      <c r="B129" s="30"/>
      <c r="C129" s="33"/>
      <c r="D129" s="1"/>
      <c r="E129" s="1"/>
      <c r="F129" s="1"/>
      <c r="G129" s="1"/>
      <c r="H129" s="1"/>
      <c r="I129" s="1"/>
      <c r="J129" s="1"/>
    </row>
    <row r="130" spans="1:10" ht="20.100000000000001" customHeight="1">
      <c r="A130" s="30"/>
      <c r="B130" s="1"/>
      <c r="C130" s="39"/>
      <c r="D130" s="1"/>
      <c r="E130" s="1"/>
      <c r="F130" s="1"/>
      <c r="G130" s="1"/>
      <c r="H130" s="1"/>
      <c r="I130" s="1"/>
      <c r="J130" s="1"/>
    </row>
    <row r="131" spans="1:10" ht="20.100000000000001" customHeight="1">
      <c r="A131" s="30"/>
      <c r="B131" s="30"/>
      <c r="C131" s="39"/>
      <c r="D131" s="1"/>
      <c r="E131" s="1"/>
      <c r="F131" s="1"/>
      <c r="G131" s="1"/>
      <c r="H131" s="1"/>
      <c r="I131" s="1"/>
      <c r="J131" s="1"/>
    </row>
    <row r="132" spans="1:10" ht="20.100000000000001" customHeight="1">
      <c r="A132" s="34"/>
      <c r="B132" s="30"/>
      <c r="C132" s="33"/>
      <c r="D132" s="1"/>
      <c r="E132" s="1"/>
      <c r="F132" s="1"/>
      <c r="G132" s="1"/>
      <c r="H132" s="1"/>
      <c r="I132" s="1"/>
      <c r="J132" s="1"/>
    </row>
    <row r="133" spans="1:10" ht="20.100000000000001" customHeight="1">
      <c r="A133" s="34"/>
      <c r="B133" s="1"/>
      <c r="C133" s="33"/>
      <c r="D133" s="1"/>
      <c r="E133" s="1"/>
      <c r="F133" s="1"/>
      <c r="G133" s="1"/>
      <c r="H133" s="1"/>
      <c r="I133" s="1"/>
      <c r="J133" s="1"/>
    </row>
    <row r="134" spans="1:10" ht="20.100000000000001" customHeight="1">
      <c r="A134" s="34"/>
      <c r="B134" s="1"/>
      <c r="C134" s="33"/>
      <c r="D134" s="1"/>
      <c r="E134" s="1"/>
      <c r="F134" s="1"/>
      <c r="G134" s="1"/>
      <c r="H134" s="1"/>
      <c r="I134" s="1"/>
      <c r="J134" s="1"/>
    </row>
    <row r="135" spans="1:10" ht="20.100000000000001" customHeight="1">
      <c r="A135" s="34"/>
      <c r="B135" s="1"/>
      <c r="C135" s="33"/>
      <c r="D135" s="1"/>
      <c r="E135" s="1"/>
      <c r="F135" s="1"/>
      <c r="G135" s="1"/>
      <c r="H135" s="1"/>
      <c r="I135" s="1"/>
      <c r="J135" s="1"/>
    </row>
    <row r="136" spans="1:10" ht="20.100000000000001" customHeight="1">
      <c r="A136" s="34"/>
      <c r="B136" s="1"/>
      <c r="C136" s="33"/>
      <c r="D136" s="1"/>
      <c r="E136" s="1"/>
      <c r="F136" s="1"/>
      <c r="G136" s="1"/>
      <c r="H136" s="1"/>
      <c r="I136" s="1"/>
      <c r="J136" s="1"/>
    </row>
    <row r="137" spans="1:10" ht="20.100000000000001" customHeight="1">
      <c r="A137" s="34"/>
      <c r="B137" s="1"/>
      <c r="C137" s="33"/>
      <c r="D137" s="1"/>
      <c r="E137" s="1"/>
      <c r="F137" s="1"/>
      <c r="G137" s="1"/>
      <c r="H137" s="1"/>
      <c r="I137" s="1"/>
      <c r="J137" s="1"/>
    </row>
    <row r="138" spans="1:10" ht="20.100000000000001" customHeight="1">
      <c r="A138" s="34"/>
      <c r="B138" s="1"/>
      <c r="C138" s="33"/>
      <c r="D138" s="1"/>
      <c r="E138" s="1"/>
      <c r="F138" s="1"/>
      <c r="G138" s="1"/>
      <c r="H138" s="1"/>
      <c r="I138" s="1"/>
      <c r="J138" s="1"/>
    </row>
    <row r="139" spans="1:10" ht="20.100000000000001" customHeight="1">
      <c r="A139" s="34"/>
      <c r="B139" s="1"/>
      <c r="C139" s="33"/>
      <c r="D139" s="1"/>
      <c r="E139" s="1"/>
      <c r="F139" s="1"/>
      <c r="G139" s="1"/>
      <c r="H139" s="1"/>
      <c r="I139" s="1"/>
      <c r="J139" s="1"/>
    </row>
    <row r="140" spans="1:10" ht="20.100000000000001" customHeight="1">
      <c r="A140" s="34"/>
      <c r="B140" s="1"/>
      <c r="C140" s="35"/>
      <c r="D140" s="1"/>
      <c r="E140" s="1"/>
      <c r="F140" s="1"/>
      <c r="G140" s="1"/>
      <c r="H140" s="1"/>
      <c r="I140" s="1"/>
      <c r="J140" s="1"/>
    </row>
    <row r="141" spans="1:10" ht="20.100000000000001" customHeight="1">
      <c r="A141" s="34"/>
      <c r="B141" s="34"/>
      <c r="C141" s="35"/>
      <c r="D141" s="1"/>
      <c r="E141" s="1"/>
      <c r="F141" s="1"/>
      <c r="G141" s="1"/>
      <c r="H141" s="1"/>
      <c r="I141" s="1"/>
      <c r="J141" s="1"/>
    </row>
    <row r="142" spans="1:10" ht="5.0999999999999996" customHeight="1">
      <c r="A142" s="34"/>
      <c r="B142" s="34"/>
      <c r="C142" s="35"/>
      <c r="D142" s="1"/>
      <c r="E142" s="1"/>
      <c r="F142" s="1"/>
      <c r="G142" s="1"/>
      <c r="H142" s="1"/>
      <c r="I142" s="1"/>
      <c r="J142" s="1"/>
    </row>
    <row r="143" spans="1:10" ht="20.100000000000001" customHeight="1">
      <c r="A143" s="34"/>
      <c r="B143" s="34"/>
      <c r="C143" s="35"/>
      <c r="D143" s="1"/>
      <c r="E143" s="1"/>
      <c r="F143" s="1"/>
      <c r="G143" s="1"/>
      <c r="H143" s="1"/>
      <c r="I143" s="1"/>
      <c r="J143" s="1"/>
    </row>
    <row r="144" spans="1:10" ht="20.100000000000001" customHeight="1">
      <c r="A144" s="34"/>
      <c r="B144" s="34"/>
      <c r="C144" s="35"/>
      <c r="D144" s="1"/>
      <c r="E144" s="1"/>
      <c r="F144" s="1"/>
      <c r="G144" s="1"/>
      <c r="H144" s="1"/>
      <c r="I144" s="1"/>
      <c r="J144" s="1"/>
    </row>
    <row r="145" spans="1:10" ht="20.100000000000001" customHeight="1">
      <c r="A145" s="34"/>
      <c r="B145" s="34"/>
      <c r="C145" s="35"/>
      <c r="D145" s="1"/>
      <c r="E145" s="1"/>
      <c r="F145" s="1"/>
      <c r="G145" s="1"/>
      <c r="H145" s="1"/>
      <c r="I145" s="1"/>
      <c r="J145" s="1"/>
    </row>
    <row r="146" spans="1:10" ht="20.100000000000001" customHeight="1">
      <c r="A146" s="34"/>
      <c r="B146" s="34"/>
      <c r="C146" s="35"/>
      <c r="D146" s="1"/>
      <c r="E146" s="1"/>
      <c r="F146" s="1"/>
      <c r="G146" s="1"/>
      <c r="H146" s="1"/>
      <c r="I146" s="1"/>
      <c r="J146" s="1"/>
    </row>
    <row r="147" spans="1:10" ht="5.0999999999999996" customHeight="1">
      <c r="A147" s="34"/>
      <c r="B147" s="34"/>
      <c r="C147" s="35"/>
      <c r="D147" s="1"/>
      <c r="E147" s="1"/>
      <c r="F147" s="1"/>
      <c r="G147" s="1"/>
      <c r="H147" s="1"/>
      <c r="I147" s="1"/>
      <c r="J147" s="1"/>
    </row>
    <row r="148" spans="1:10" ht="20.100000000000001" customHeight="1">
      <c r="A148" s="34"/>
      <c r="B148" s="34"/>
      <c r="C148" s="35"/>
      <c r="D148" s="1"/>
      <c r="E148" s="1"/>
      <c r="F148" s="1"/>
      <c r="G148" s="1"/>
      <c r="H148" s="1"/>
      <c r="I148" s="1"/>
      <c r="J148" s="1"/>
    </row>
    <row r="149" spans="1:10" ht="20.100000000000001" customHeight="1">
      <c r="A149" s="34"/>
      <c r="B149" s="34"/>
      <c r="C149" s="35"/>
      <c r="D149" s="1"/>
      <c r="E149" s="1"/>
      <c r="F149" s="1"/>
      <c r="G149" s="1"/>
      <c r="H149" s="1"/>
      <c r="I149" s="1"/>
      <c r="J149" s="1"/>
    </row>
    <row r="150" spans="1:10" ht="20.100000000000001" customHeight="1">
      <c r="A150" s="34"/>
      <c r="B150" s="34"/>
      <c r="C150" s="35"/>
      <c r="D150" s="1"/>
      <c r="E150" s="1"/>
      <c r="F150" s="1"/>
      <c r="G150" s="1"/>
      <c r="H150" s="1"/>
      <c r="I150" s="1"/>
      <c r="J150" s="1"/>
    </row>
    <row r="151" spans="1:10" ht="18" customHeight="1">
      <c r="A151" s="30"/>
      <c r="B151" s="34"/>
      <c r="C151" s="39"/>
      <c r="D151" s="1"/>
      <c r="E151" s="1"/>
      <c r="F151" s="1"/>
      <c r="G151" s="1"/>
      <c r="H151" s="1"/>
      <c r="I151" s="1"/>
      <c r="J151" s="1"/>
    </row>
    <row r="152" spans="1:10" ht="18" customHeight="1">
      <c r="A152" s="30"/>
      <c r="B152" s="30"/>
      <c r="C152" s="42"/>
      <c r="D152" s="1"/>
      <c r="E152" s="1"/>
      <c r="F152" s="1"/>
      <c r="G152" s="1"/>
      <c r="H152" s="1"/>
      <c r="I152" s="1"/>
      <c r="J152" s="1"/>
    </row>
    <row r="153" spans="1:10" ht="20.25">
      <c r="A153" s="1"/>
      <c r="B153" s="34"/>
      <c r="C153" s="41"/>
      <c r="D153" s="1"/>
      <c r="E153" s="1"/>
      <c r="F153" s="1"/>
      <c r="G153" s="1"/>
      <c r="H153" s="1"/>
      <c r="I153" s="1"/>
      <c r="J153" s="1"/>
    </row>
    <row r="154" spans="1:10" ht="18">
      <c r="A154" s="1"/>
      <c r="B154" s="27"/>
      <c r="C154" s="14"/>
      <c r="D154" s="1"/>
      <c r="E154" s="1"/>
      <c r="F154" s="1"/>
      <c r="G154" s="1"/>
      <c r="H154" s="1"/>
      <c r="I154" s="1"/>
      <c r="J154" s="1"/>
    </row>
    <row r="155" spans="1:10" ht="16.5">
      <c r="A155" s="1"/>
      <c r="B155" s="1"/>
      <c r="C155" s="14"/>
      <c r="D155" s="1"/>
      <c r="E155" s="1"/>
      <c r="F155" s="1"/>
      <c r="G155" s="1"/>
      <c r="H155" s="1"/>
      <c r="I155" s="1"/>
      <c r="J155" s="1"/>
    </row>
    <row r="156" spans="1:10" ht="18">
      <c r="A156" s="1"/>
      <c r="B156" s="3"/>
      <c r="C156" s="14"/>
      <c r="D156" s="1"/>
      <c r="E156" s="1"/>
      <c r="F156" s="1"/>
      <c r="G156" s="1"/>
      <c r="H156" s="1"/>
      <c r="I156" s="1"/>
      <c r="J156" s="1"/>
    </row>
    <row r="157" spans="1:10" ht="16.5">
      <c r="A157" s="1"/>
      <c r="B157" s="1"/>
      <c r="C157" s="14"/>
      <c r="D157" s="1"/>
      <c r="E157" s="1"/>
      <c r="F157" s="1"/>
      <c r="G157" s="1"/>
      <c r="H157" s="1"/>
      <c r="I157" s="1"/>
      <c r="J157" s="1"/>
    </row>
    <row r="158" spans="1:10" ht="16.5">
      <c r="A158" s="1"/>
      <c r="B158" s="1"/>
      <c r="C158" s="14"/>
      <c r="D158" s="1"/>
      <c r="E158" s="1"/>
      <c r="F158" s="1"/>
      <c r="G158" s="1"/>
      <c r="H158" s="1"/>
      <c r="I158" s="1"/>
      <c r="J158" s="1"/>
    </row>
    <row r="159" spans="1:10" ht="5.0999999999999996" customHeight="1">
      <c r="A159" s="1"/>
      <c r="B159" s="1"/>
      <c r="C159" s="14"/>
      <c r="D159" s="1"/>
      <c r="E159" s="1"/>
      <c r="F159" s="1"/>
      <c r="G159" s="1"/>
      <c r="H159" s="1"/>
      <c r="I159" s="1"/>
      <c r="J159" s="1"/>
    </row>
    <row r="160" spans="1:10" ht="16.5">
      <c r="A160" s="1"/>
      <c r="B160" s="1"/>
      <c r="C160" s="33"/>
      <c r="D160" s="1"/>
      <c r="E160" s="1"/>
      <c r="F160" s="1"/>
      <c r="G160" s="1"/>
      <c r="H160" s="1"/>
      <c r="I160" s="1"/>
      <c r="J160" s="1"/>
    </row>
    <row r="161" spans="1:10" ht="16.5">
      <c r="A161" s="1"/>
      <c r="B161" s="1"/>
      <c r="C161" s="33"/>
      <c r="D161" s="1"/>
      <c r="E161" s="1"/>
      <c r="F161" s="1"/>
      <c r="G161" s="1"/>
      <c r="H161" s="1"/>
      <c r="I161" s="1"/>
      <c r="J161" s="1"/>
    </row>
    <row r="162" spans="1:10" ht="16.5">
      <c r="A162" s="1"/>
      <c r="B162" s="1"/>
      <c r="C162" s="35"/>
      <c r="D162" s="1"/>
      <c r="E162" s="1"/>
      <c r="F162" s="1"/>
      <c r="G162" s="1"/>
      <c r="H162" s="1"/>
      <c r="I162" s="1"/>
      <c r="J162" s="1"/>
    </row>
    <row r="163" spans="1:10" ht="5.0999999999999996" customHeight="1">
      <c r="A163" s="1"/>
      <c r="B163" s="34"/>
      <c r="C163" s="35"/>
      <c r="D163" s="1"/>
      <c r="E163" s="1"/>
      <c r="F163" s="1"/>
      <c r="G163" s="1"/>
      <c r="H163" s="1"/>
      <c r="I163" s="1"/>
      <c r="J163" s="1"/>
    </row>
    <row r="164" spans="1:10" ht="16.5">
      <c r="A164" s="1"/>
      <c r="B164" s="34"/>
      <c r="C164" s="33"/>
      <c r="D164" s="1"/>
      <c r="E164" s="1"/>
      <c r="F164" s="1"/>
      <c r="G164" s="1"/>
      <c r="H164" s="1"/>
      <c r="I164" s="1"/>
      <c r="J164" s="1"/>
    </row>
    <row r="165" spans="1:10" ht="16.5">
      <c r="A165" s="1"/>
      <c r="B165" s="1"/>
      <c r="C165" s="33"/>
      <c r="D165" s="1"/>
      <c r="E165" s="1"/>
      <c r="F165" s="1"/>
      <c r="G165" s="1"/>
      <c r="H165" s="1"/>
      <c r="I165" s="1"/>
      <c r="J165" s="1"/>
    </row>
    <row r="166" spans="1:10" ht="16.5">
      <c r="A166" s="1"/>
      <c r="B166" s="1"/>
      <c r="C166" s="33"/>
      <c r="D166" s="1"/>
      <c r="E166" s="1"/>
      <c r="F166" s="1"/>
      <c r="G166" s="1"/>
      <c r="H166" s="1"/>
      <c r="I166" s="1"/>
      <c r="J166" s="1"/>
    </row>
    <row r="167" spans="1:10" ht="16.5">
      <c r="A167" s="1"/>
      <c r="B167" s="1"/>
      <c r="C167" s="33"/>
      <c r="D167" s="1"/>
      <c r="E167" s="1"/>
      <c r="F167" s="1"/>
      <c r="G167" s="1"/>
      <c r="H167" s="1"/>
      <c r="I167" s="1"/>
      <c r="J167" s="1"/>
    </row>
    <row r="168" spans="1:10" ht="16.5">
      <c r="A168" s="1"/>
      <c r="B168" s="1"/>
      <c r="C168" s="33"/>
      <c r="D168" s="1"/>
      <c r="E168" s="1"/>
      <c r="F168" s="1"/>
      <c r="G168" s="1"/>
      <c r="H168" s="1"/>
      <c r="I168" s="1"/>
      <c r="J168" s="1"/>
    </row>
    <row r="169" spans="1:10" ht="16.5">
      <c r="A169" s="1"/>
      <c r="B169" s="1"/>
      <c r="C169" s="33"/>
      <c r="D169" s="1"/>
      <c r="E169" s="1"/>
      <c r="F169" s="1"/>
      <c r="G169" s="1"/>
      <c r="H169" s="1"/>
      <c r="I169" s="1"/>
      <c r="J169" s="1"/>
    </row>
    <row r="170" spans="1:10" ht="16.5">
      <c r="A170" s="1"/>
      <c r="B170" s="1"/>
      <c r="C170" s="33"/>
      <c r="D170" s="1"/>
      <c r="E170" s="1"/>
      <c r="F170" s="1"/>
      <c r="G170" s="1"/>
      <c r="H170" s="1"/>
      <c r="I170" s="1"/>
      <c r="J170" s="1"/>
    </row>
    <row r="171" spans="1:10" ht="16.5">
      <c r="A171" s="1"/>
      <c r="B171" s="1"/>
      <c r="C171" s="33"/>
      <c r="D171" s="1"/>
      <c r="E171" s="1"/>
      <c r="F171" s="1"/>
      <c r="G171" s="1"/>
      <c r="H171" s="1"/>
      <c r="I171" s="1"/>
      <c r="J171" s="1"/>
    </row>
    <row r="172" spans="1:10" ht="5.0999999999999996" customHeight="1">
      <c r="A172" s="1"/>
      <c r="B172" s="1"/>
      <c r="C172" s="33"/>
      <c r="D172" s="1"/>
      <c r="E172" s="1"/>
      <c r="F172" s="1"/>
      <c r="G172" s="1"/>
      <c r="H172" s="1"/>
      <c r="I172" s="1"/>
      <c r="J172" s="1"/>
    </row>
    <row r="173" spans="1:10" ht="16.5">
      <c r="A173" s="1"/>
      <c r="B173" s="1"/>
      <c r="C173" s="38"/>
      <c r="D173" s="1"/>
      <c r="E173" s="1"/>
      <c r="F173" s="1"/>
      <c r="G173" s="1"/>
      <c r="H173" s="1"/>
      <c r="I173" s="1"/>
      <c r="J173" s="1"/>
    </row>
    <row r="174" spans="1:10" ht="16.5">
      <c r="A174" s="1"/>
      <c r="B174" s="1"/>
      <c r="C174" s="38"/>
      <c r="D174" s="1"/>
      <c r="E174" s="1"/>
      <c r="F174" s="1"/>
      <c r="G174" s="1"/>
      <c r="H174" s="1"/>
      <c r="I174" s="1"/>
      <c r="J174" s="1"/>
    </row>
    <row r="175" spans="1:10" ht="16.5">
      <c r="A175" s="1"/>
      <c r="B175" s="1"/>
      <c r="C175" s="38"/>
      <c r="D175" s="1"/>
      <c r="E175" s="1"/>
      <c r="F175" s="1"/>
      <c r="G175" s="1"/>
      <c r="H175" s="1"/>
      <c r="I175" s="1"/>
      <c r="J175" s="1"/>
    </row>
    <row r="176" spans="1:10" ht="16.5">
      <c r="A176" s="1"/>
      <c r="B176" s="1"/>
      <c r="C176" s="38"/>
      <c r="D176" s="1"/>
      <c r="E176" s="1"/>
      <c r="F176" s="1"/>
      <c r="G176" s="1"/>
      <c r="H176" s="1"/>
      <c r="I176" s="1"/>
      <c r="J176" s="1"/>
    </row>
    <row r="177" spans="1:10" ht="16.5">
      <c r="A177" s="1"/>
      <c r="B177" s="1"/>
      <c r="C177" s="38"/>
      <c r="D177" s="1"/>
      <c r="E177" s="1"/>
      <c r="F177" s="1"/>
      <c r="G177" s="1"/>
      <c r="H177" s="1"/>
      <c r="I177" s="1"/>
      <c r="J177" s="1"/>
    </row>
    <row r="178" spans="1:10" ht="16.5">
      <c r="A178" s="1"/>
      <c r="B178" s="1"/>
      <c r="C178" s="38"/>
      <c r="D178" s="1"/>
      <c r="E178" s="1"/>
      <c r="F178" s="1"/>
      <c r="G178" s="1"/>
      <c r="H178" s="1"/>
      <c r="I178" s="1"/>
      <c r="J178" s="1"/>
    </row>
    <row r="179" spans="1:10" ht="16.5">
      <c r="A179" s="1"/>
      <c r="B179" s="1"/>
      <c r="C179" s="38"/>
      <c r="D179" s="1"/>
      <c r="E179" s="1"/>
      <c r="F179" s="1"/>
      <c r="G179" s="1"/>
      <c r="H179" s="1"/>
      <c r="I179" s="1"/>
      <c r="J179" s="1"/>
    </row>
    <row r="180" spans="1:10" ht="16.5">
      <c r="A180" s="1"/>
      <c r="B180" s="1"/>
      <c r="C180" s="38"/>
      <c r="D180" s="1"/>
      <c r="E180" s="1"/>
      <c r="F180" s="1"/>
      <c r="G180" s="1"/>
      <c r="H180" s="1"/>
      <c r="I180" s="1"/>
      <c r="J180" s="1"/>
    </row>
    <row r="181" spans="1:10" ht="5.0999999999999996" customHeight="1">
      <c r="A181" s="1"/>
      <c r="B181" s="1"/>
      <c r="C181" s="33"/>
      <c r="D181" s="1"/>
      <c r="E181" s="1"/>
      <c r="F181" s="1"/>
      <c r="G181" s="1"/>
      <c r="H181" s="1"/>
      <c r="I181" s="1"/>
      <c r="J181" s="1"/>
    </row>
    <row r="182" spans="1:10" ht="16.5">
      <c r="A182" s="1"/>
      <c r="B182" s="1"/>
      <c r="C182" s="33"/>
      <c r="D182" s="1"/>
      <c r="E182" s="1"/>
      <c r="F182" s="1"/>
      <c r="G182" s="1"/>
      <c r="H182" s="1"/>
      <c r="I182" s="1"/>
      <c r="J182" s="1"/>
    </row>
    <row r="183" spans="1:10" ht="16.5">
      <c r="A183" s="1"/>
      <c r="B183" s="1"/>
      <c r="C183" s="35"/>
      <c r="D183" s="1"/>
      <c r="E183" s="1"/>
      <c r="F183" s="1"/>
      <c r="G183" s="1"/>
      <c r="H183" s="1"/>
      <c r="I183" s="1"/>
      <c r="J183" s="1"/>
    </row>
    <row r="184" spans="1:10" ht="16.5">
      <c r="A184" s="1"/>
      <c r="B184" s="34"/>
      <c r="C184" s="35"/>
      <c r="D184" s="1"/>
      <c r="E184" s="1"/>
      <c r="F184" s="1"/>
      <c r="G184" s="1"/>
      <c r="H184" s="1"/>
      <c r="I184" s="1"/>
      <c r="J184" s="1"/>
    </row>
    <row r="185" spans="1:10" ht="16.5">
      <c r="A185" s="1"/>
      <c r="B185" s="34"/>
      <c r="C185" s="35"/>
      <c r="D185" s="1"/>
      <c r="E185" s="1"/>
      <c r="F185" s="1"/>
      <c r="G185" s="1"/>
      <c r="H185" s="1"/>
      <c r="I185" s="1"/>
      <c r="J185" s="1"/>
    </row>
    <row r="186" spans="1:10" ht="16.5">
      <c r="A186" s="1"/>
      <c r="B186" s="34"/>
      <c r="C186" s="35"/>
      <c r="D186" s="1"/>
      <c r="E186" s="1"/>
      <c r="F186" s="1"/>
      <c r="G186" s="1"/>
      <c r="H186" s="1"/>
      <c r="I186" s="1"/>
      <c r="J186" s="1"/>
    </row>
    <row r="187" spans="1:10" ht="5.0999999999999996" customHeight="1">
      <c r="A187" s="1"/>
      <c r="B187" s="34"/>
      <c r="C187" s="35"/>
      <c r="D187" s="1"/>
      <c r="E187" s="1"/>
      <c r="F187" s="1"/>
      <c r="G187" s="1"/>
      <c r="H187" s="1"/>
      <c r="I187" s="1"/>
      <c r="J187" s="1"/>
    </row>
    <row r="188" spans="1:10" ht="20.100000000000001" customHeight="1">
      <c r="A188" s="1"/>
      <c r="B188" s="34"/>
      <c r="C188" s="35"/>
      <c r="D188" s="1"/>
      <c r="E188" s="1"/>
      <c r="F188" s="1"/>
      <c r="G188" s="1"/>
      <c r="H188" s="1"/>
      <c r="I188" s="1"/>
      <c r="J188" s="1"/>
    </row>
    <row r="189" spans="1:10" ht="20.100000000000001" customHeight="1">
      <c r="A189" s="1"/>
      <c r="B189" s="34"/>
      <c r="C189" s="35"/>
      <c r="D189" s="1"/>
      <c r="E189" s="1"/>
      <c r="F189" s="1"/>
      <c r="G189" s="1"/>
      <c r="H189" s="1"/>
      <c r="I189" s="1"/>
      <c r="J189" s="1"/>
    </row>
    <row r="190" spans="1:10" ht="20.100000000000001" customHeight="1">
      <c r="A190" s="1"/>
      <c r="B190" s="34"/>
      <c r="C190" s="35"/>
      <c r="D190" s="1"/>
      <c r="E190" s="1"/>
      <c r="F190" s="1"/>
      <c r="G190" s="1"/>
      <c r="H190" s="1"/>
      <c r="I190" s="1"/>
      <c r="J190" s="1"/>
    </row>
    <row r="191" spans="1:10" ht="20.100000000000001" customHeight="1">
      <c r="A191" s="1"/>
      <c r="B191" s="34"/>
      <c r="C191" s="35"/>
      <c r="D191" s="1"/>
      <c r="E191" s="1"/>
      <c r="F191" s="1"/>
      <c r="G191" s="1"/>
      <c r="H191" s="1"/>
      <c r="I191" s="1"/>
      <c r="J191" s="1"/>
    </row>
    <row r="192" spans="1:10" ht="20.100000000000001" customHeight="1">
      <c r="A192" s="1"/>
      <c r="B192" s="34"/>
      <c r="C192" s="35"/>
      <c r="D192" s="1"/>
      <c r="E192" s="1"/>
      <c r="F192" s="1"/>
      <c r="G192" s="1"/>
      <c r="H192" s="1"/>
      <c r="I192" s="1"/>
      <c r="J192" s="1"/>
    </row>
    <row r="193" spans="1:10" ht="5.0999999999999996" customHeight="1">
      <c r="A193" s="1"/>
      <c r="B193" s="34"/>
      <c r="C193" s="35"/>
      <c r="D193" s="1"/>
      <c r="E193" s="1"/>
      <c r="F193" s="1"/>
      <c r="G193" s="1"/>
      <c r="H193" s="1"/>
      <c r="I193" s="1"/>
      <c r="J193" s="1"/>
    </row>
    <row r="194" spans="1:10" ht="20.100000000000001" customHeight="1">
      <c r="A194" s="1"/>
      <c r="B194" s="34"/>
      <c r="C194" s="35"/>
      <c r="D194" s="1"/>
      <c r="E194" s="1"/>
      <c r="F194" s="1"/>
      <c r="G194" s="1"/>
      <c r="H194" s="1"/>
      <c r="I194" s="1"/>
      <c r="J194" s="1"/>
    </row>
    <row r="195" spans="1:10" ht="20.100000000000001" customHeight="1">
      <c r="A195" s="1"/>
      <c r="B195" s="34"/>
      <c r="C195" s="35"/>
      <c r="D195" s="1"/>
      <c r="E195" s="1"/>
      <c r="F195" s="1"/>
      <c r="G195" s="1"/>
      <c r="H195" s="1"/>
      <c r="I195" s="1"/>
      <c r="J195" s="1"/>
    </row>
    <row r="196" spans="1:10" ht="20.100000000000001" customHeight="1">
      <c r="A196" s="1"/>
      <c r="B196" s="34"/>
      <c r="C196" s="35"/>
      <c r="D196" s="1"/>
      <c r="E196" s="1"/>
      <c r="F196" s="1"/>
      <c r="G196" s="1"/>
      <c r="H196" s="1"/>
      <c r="I196" s="1"/>
      <c r="J196" s="1"/>
    </row>
    <row r="197" spans="1:10" ht="20.100000000000001" customHeight="1">
      <c r="A197" s="1"/>
      <c r="B197" s="34"/>
      <c r="C197" s="33"/>
      <c r="D197" s="1"/>
      <c r="E197" s="1"/>
      <c r="F197" s="1"/>
      <c r="G197" s="1"/>
      <c r="H197" s="1"/>
      <c r="I197" s="1"/>
      <c r="J197" s="1"/>
    </row>
    <row r="198" spans="1:10" ht="20.100000000000001" customHeight="1">
      <c r="A198" s="1"/>
      <c r="B198" s="1"/>
      <c r="C198" s="33"/>
      <c r="D198" s="1"/>
      <c r="E198" s="1"/>
      <c r="F198" s="1"/>
      <c r="G198" s="1"/>
      <c r="H198" s="1"/>
      <c r="I198" s="1"/>
      <c r="J198" s="1"/>
    </row>
    <row r="199" spans="1:10" ht="20.100000000000001" customHeight="1">
      <c r="A199" s="1"/>
      <c r="B199" s="1"/>
      <c r="C199" s="35"/>
      <c r="D199" s="1"/>
      <c r="E199" s="1"/>
      <c r="F199" s="1"/>
      <c r="G199" s="1"/>
      <c r="H199" s="1"/>
      <c r="I199" s="1"/>
      <c r="J199" s="1"/>
    </row>
    <row r="200" spans="1:10" ht="20.100000000000001" customHeight="1">
      <c r="A200" s="1"/>
      <c r="B200" s="34"/>
      <c r="C200" s="35"/>
      <c r="D200" s="1"/>
      <c r="E200" s="1"/>
      <c r="F200" s="1"/>
      <c r="G200" s="1"/>
      <c r="H200" s="1"/>
      <c r="I200" s="1"/>
      <c r="J200" s="1"/>
    </row>
    <row r="201" spans="1:10" ht="20.100000000000001" customHeight="1">
      <c r="A201" s="1"/>
      <c r="B201" s="34"/>
      <c r="C201" s="35"/>
      <c r="D201" s="1"/>
      <c r="E201" s="1"/>
      <c r="F201" s="1"/>
      <c r="G201" s="1"/>
      <c r="H201" s="1"/>
      <c r="I201" s="1"/>
      <c r="J201" s="1"/>
    </row>
    <row r="202" spans="1:10" ht="18.75">
      <c r="A202" s="1"/>
      <c r="B202" s="34"/>
      <c r="C202" s="32"/>
      <c r="D202" s="1"/>
      <c r="E202" s="1"/>
      <c r="F202" s="1"/>
      <c r="G202" s="1"/>
      <c r="H202" s="1"/>
      <c r="I202" s="1"/>
      <c r="J202" s="1"/>
    </row>
    <row r="203" spans="1:10" ht="20.25">
      <c r="A203" s="1"/>
      <c r="B203" s="1"/>
      <c r="C203" s="37"/>
      <c r="D203" s="1"/>
      <c r="E203" s="1"/>
      <c r="F203" s="1"/>
      <c r="G203" s="1"/>
      <c r="H203" s="1"/>
      <c r="I203" s="1"/>
      <c r="J203" s="1"/>
    </row>
    <row r="204" spans="1:10" ht="18">
      <c r="A204" s="1"/>
      <c r="B204" s="2"/>
      <c r="C204" s="1"/>
      <c r="D204" s="1"/>
      <c r="E204" s="1"/>
      <c r="F204" s="1"/>
      <c r="G204" s="1"/>
      <c r="H204" s="1"/>
      <c r="I204" s="1"/>
      <c r="J204" s="1"/>
    </row>
    <row r="205" spans="1:10" ht="16.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6.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6.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6.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6.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6.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6.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6.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6.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6.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6.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6.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6.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6.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6.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6.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6.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6.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6.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6.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6.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6.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6.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6.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6.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6.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6.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6.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6.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6.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6.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6.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6.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6.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6.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6.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6.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6.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6.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6.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6.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6.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6.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6.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6.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6.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6.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6.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6.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6.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6.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6.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6.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6.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6.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6.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6.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6.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6.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6.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6.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6.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6.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6.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6.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6.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6.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6.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6.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6.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6.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6.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6.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6.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6.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6.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6.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6.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6.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6.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6.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6.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6.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6.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6.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6.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6.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6.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6.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6.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6.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6.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6.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6.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6.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6.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6.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6.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6.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6.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6.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6.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6.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6.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6.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6.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6.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6.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6.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6.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6.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6.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6.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6.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6.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6.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6.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6.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6.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6.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6.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6.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6.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6.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6.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6.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6.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6.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6.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6.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6.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6.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6.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6.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6.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6.5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6.5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6.5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6.5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6.5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6.5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6.5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6.5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6.5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6.5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6.5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6.5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6.5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6.5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6.5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6.5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6.5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6.5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6.5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6.5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6.5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6.5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6.5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6.5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6.5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6.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6.5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6.5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6.5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6.5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6.5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6.5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6.5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6.5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6.5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6.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6.5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6.5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6.5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6.5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6.5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6.5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6.5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6.5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6.5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6.5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6.5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6.5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6.5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6.5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6.5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6.5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6.5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6.5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6.5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6.5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6.5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6.5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6.5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6.5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6.5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6.5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6.5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6.5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6.5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6.5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6.5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6.5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6.5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6.5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6.5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6.5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6.5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6.5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6.5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6.5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6.5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6.5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6.5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6.5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6.5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6.5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6.5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6.5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6.5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6.5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6.5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6.5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6.5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6.5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6.5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6.5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6.5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6.5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6.5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6.5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6.5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6.5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6.5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6.5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6.5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6.5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6.5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6.5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6.5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6.5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6.5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6.5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6.5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6.5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6.5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6.5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6.5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6.5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6.5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6.5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6.5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6.5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6.5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6.5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6.5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6.5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6.5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6.5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6.5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6.5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6.5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6.5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6.5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6.5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6.5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6.5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6.5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6.5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6.5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6.5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6.5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6.5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6.5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6.5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6.5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6.5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6.5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6.5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6.5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6.5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6.5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6.5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6.5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6.5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6.5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6.5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6.5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6.5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6.5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6.5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6.5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6.5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6.5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6.5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6.5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6.5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6.5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6.5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6.5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6.5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6.5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6.5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6.5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6.5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6.5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6.5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6.5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6.5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6.5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6.5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6.5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6.5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6.5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6.5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6.5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6.5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6.5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6.5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6.5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6.5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6.5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6.5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6.5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6.5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6.5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6.5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6.5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6.5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6.5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6.5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6.5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6.5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6.5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6.5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6.5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6.5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6.5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6.5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6.5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6.5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6.5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6.5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6.5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6.5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6.5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6.5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6.5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6.5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6.5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6.5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6.5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6.5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6.5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6.5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6.5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6.5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6.5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6.5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6.5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6.5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6.5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6.5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6.5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6.5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6.5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6.5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6.5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6.5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6.5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6.5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6.5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6.5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6.5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6.5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6.5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6.5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6.5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6.5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6.5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6.5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6.5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6.5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6.5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6.5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6.5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6.5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6.5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6.5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6.5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6.5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6.5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6.5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6.5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6.5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6.5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6.5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6.5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6.5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6.5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6.5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6.5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6.5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6.5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6.5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6.5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6.5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6.5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6.5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6.5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6.5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6.5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6.5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6.5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6.5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6.5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6.5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6.5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6.5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6.5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6.5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6.5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6.5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6.5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6.5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6.5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6.5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6.5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6.5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6.5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6.5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6.5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6.5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6.5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6.5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6.5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6.5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6.5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6.5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6.5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6.5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6.5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6.5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6.5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6.5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ht="16.5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ht="16.5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ht="16.5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ht="16.5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ht="16.5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ht="16.5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ht="16.5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ht="16.5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ht="16.5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ht="16.5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ht="16.5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ht="16.5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ht="16.5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ht="16.5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ht="16.5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ht="16.5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ht="16.5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ht="16.5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6.5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ht="16.5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ht="16.5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ht="16.5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ht="16.5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ht="16.5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ht="16.5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ht="16.5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ht="16.5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ht="16.5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ht="16.5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ht="16.5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ht="16.5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ht="16.5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ht="16.5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ht="16.5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ht="16.5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ht="16.5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ht="16.5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ht="16.5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ht="16.5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ht="16.5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ht="16.5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ht="16.5">
      <c r="B691" s="1"/>
    </row>
  </sheetData>
  <pageMargins left="0.15748031496062992" right="0.19685039370078741" top="0.11811023622047245" bottom="0.59055118110236227" header="0.11811023622047245" footer="0.59055118110236227"/>
  <pageSetup paperSize="5" scale="60" orientation="portrait" horizontalDpi="12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53"/>
  <sheetViews>
    <sheetView topLeftCell="A34" workbookViewId="0">
      <selection activeCell="D38" sqref="D38"/>
    </sheetView>
  </sheetViews>
  <sheetFormatPr defaultRowHeight="15"/>
  <cols>
    <col min="2" max="2" width="44.85546875" customWidth="1"/>
    <col min="3" max="4" width="13.5703125" customWidth="1"/>
  </cols>
  <sheetData>
    <row r="1" spans="1:9" ht="20.100000000000001" customHeight="1">
      <c r="A1" s="2" t="s">
        <v>0</v>
      </c>
      <c r="B1" s="1"/>
      <c r="C1" s="1"/>
      <c r="D1" s="1"/>
      <c r="E1" s="1"/>
      <c r="F1" s="1"/>
      <c r="G1" s="1"/>
      <c r="H1" s="1"/>
      <c r="I1" s="1"/>
    </row>
    <row r="2" spans="1:9" ht="20.100000000000001" customHeight="1">
      <c r="A2" s="2" t="s">
        <v>1</v>
      </c>
      <c r="B2" s="1"/>
      <c r="C2" s="1"/>
      <c r="D2" s="1"/>
      <c r="E2" s="1"/>
      <c r="F2" s="1"/>
      <c r="G2" s="1"/>
      <c r="H2" s="1"/>
      <c r="I2" s="1"/>
    </row>
    <row r="3" spans="1:9" ht="20.100000000000001" customHeight="1">
      <c r="A3" s="3" t="s">
        <v>26</v>
      </c>
      <c r="B3" s="1"/>
      <c r="C3" s="1"/>
      <c r="D3" s="1"/>
      <c r="E3" s="1"/>
      <c r="F3" s="1"/>
      <c r="G3" s="1"/>
      <c r="H3" s="1"/>
      <c r="I3" s="1"/>
    </row>
    <row r="4" spans="1:9" ht="20.100000000000001" customHeight="1">
      <c r="A4" s="4"/>
      <c r="B4" s="4"/>
      <c r="C4" s="4"/>
      <c r="D4" s="4"/>
      <c r="E4" s="1"/>
      <c r="F4" s="1"/>
      <c r="G4" s="1"/>
      <c r="H4" s="1"/>
      <c r="I4" s="1"/>
    </row>
    <row r="5" spans="1:9" ht="20.100000000000001" customHeight="1">
      <c r="A5" s="8" t="s">
        <v>2</v>
      </c>
      <c r="B5" s="8" t="s">
        <v>13</v>
      </c>
      <c r="C5" s="8" t="s">
        <v>27</v>
      </c>
      <c r="D5" s="8" t="s">
        <v>9</v>
      </c>
      <c r="E5" s="1"/>
      <c r="F5" s="1"/>
      <c r="G5" s="1"/>
      <c r="H5" s="1"/>
      <c r="I5" s="1"/>
    </row>
    <row r="6" spans="1:9" ht="20.100000000000001" customHeight="1">
      <c r="A6" s="59">
        <v>1</v>
      </c>
      <c r="B6" s="58" t="s">
        <v>642</v>
      </c>
      <c r="C6" s="59" t="s">
        <v>643</v>
      </c>
      <c r="D6" s="59">
        <v>1</v>
      </c>
      <c r="E6" s="1"/>
      <c r="F6" s="1"/>
      <c r="G6" s="1"/>
      <c r="H6" s="1"/>
      <c r="I6" s="1"/>
    </row>
    <row r="7" spans="1:9" ht="20.100000000000001" customHeight="1">
      <c r="A7" s="59">
        <f t="shared" ref="A7:A11" si="0">+A6+1</f>
        <v>2</v>
      </c>
      <c r="B7" s="46" t="s">
        <v>434</v>
      </c>
      <c r="C7" s="45" t="s">
        <v>640</v>
      </c>
      <c r="D7" s="59">
        <v>1</v>
      </c>
      <c r="E7" s="1"/>
      <c r="F7" s="1"/>
      <c r="G7" s="1"/>
      <c r="H7" s="1"/>
      <c r="I7" s="1"/>
    </row>
    <row r="8" spans="1:9" ht="20.100000000000001" customHeight="1">
      <c r="A8" s="59">
        <f t="shared" si="0"/>
        <v>3</v>
      </c>
      <c r="B8" s="46" t="s">
        <v>465</v>
      </c>
      <c r="C8" s="45" t="s">
        <v>341</v>
      </c>
      <c r="D8" s="59">
        <v>1</v>
      </c>
      <c r="E8" s="1"/>
      <c r="F8" s="1"/>
      <c r="G8" s="1"/>
      <c r="H8" s="1"/>
      <c r="I8" s="1"/>
    </row>
    <row r="9" spans="1:9" ht="20.100000000000001" customHeight="1">
      <c r="A9" s="59">
        <f t="shared" si="0"/>
        <v>4</v>
      </c>
      <c r="B9" s="58" t="s">
        <v>46</v>
      </c>
      <c r="C9" s="59" t="s">
        <v>217</v>
      </c>
      <c r="D9" s="59">
        <v>1</v>
      </c>
      <c r="E9" s="1"/>
      <c r="F9" s="1"/>
      <c r="G9" s="1"/>
      <c r="H9" s="1"/>
      <c r="I9" s="1"/>
    </row>
    <row r="10" spans="1:9" ht="20.100000000000001" customHeight="1">
      <c r="A10" s="59">
        <f t="shared" si="0"/>
        <v>5</v>
      </c>
      <c r="B10" s="58" t="s">
        <v>46</v>
      </c>
      <c r="C10" s="59" t="s">
        <v>218</v>
      </c>
      <c r="D10" s="59">
        <v>1</v>
      </c>
      <c r="E10" s="1"/>
      <c r="F10" s="1"/>
      <c r="G10" s="1"/>
      <c r="H10" s="1"/>
      <c r="I10" s="1"/>
    </row>
    <row r="11" spans="1:9" ht="20.100000000000001" customHeight="1">
      <c r="A11" s="59">
        <f t="shared" si="0"/>
        <v>6</v>
      </c>
      <c r="B11" s="58" t="s">
        <v>46</v>
      </c>
      <c r="C11" s="45" t="s">
        <v>219</v>
      </c>
      <c r="D11" s="59">
        <v>1</v>
      </c>
      <c r="E11" s="1"/>
      <c r="F11" s="1"/>
      <c r="G11" s="1"/>
      <c r="H11" s="1"/>
      <c r="I11" s="1"/>
    </row>
    <row r="12" spans="1:9" ht="20.100000000000001" customHeight="1">
      <c r="A12" s="59">
        <f t="shared" ref="A12:A18" si="1">+A11+1</f>
        <v>7</v>
      </c>
      <c r="B12" s="58" t="s">
        <v>473</v>
      </c>
      <c r="C12" s="45" t="s">
        <v>474</v>
      </c>
      <c r="D12" s="59">
        <v>1</v>
      </c>
      <c r="E12" s="1"/>
      <c r="F12" s="1"/>
      <c r="G12" s="1"/>
      <c r="H12" s="1"/>
      <c r="I12" s="1"/>
    </row>
    <row r="13" spans="1:9" ht="20.100000000000001" customHeight="1">
      <c r="A13" s="59">
        <f t="shared" si="1"/>
        <v>8</v>
      </c>
      <c r="B13" s="58" t="s">
        <v>45</v>
      </c>
      <c r="C13" s="45" t="s">
        <v>216</v>
      </c>
      <c r="D13" s="59">
        <v>1</v>
      </c>
      <c r="E13" s="1"/>
      <c r="F13" s="1"/>
      <c r="G13" s="1"/>
      <c r="H13" s="1"/>
      <c r="I13" s="1"/>
    </row>
    <row r="14" spans="1:9" ht="20.100000000000001" customHeight="1">
      <c r="A14" s="59">
        <f t="shared" si="1"/>
        <v>9</v>
      </c>
      <c r="B14" s="58" t="s">
        <v>355</v>
      </c>
      <c r="C14" s="45" t="s">
        <v>657</v>
      </c>
      <c r="D14" s="59">
        <v>1</v>
      </c>
      <c r="E14" s="1"/>
      <c r="F14" s="1"/>
      <c r="G14" s="1"/>
      <c r="H14" s="1"/>
      <c r="I14" s="1"/>
    </row>
    <row r="15" spans="1:9" ht="20.100000000000001" customHeight="1">
      <c r="A15" s="59">
        <f t="shared" si="1"/>
        <v>10</v>
      </c>
      <c r="B15" s="58" t="s">
        <v>30</v>
      </c>
      <c r="C15" s="45" t="s">
        <v>660</v>
      </c>
      <c r="D15" s="59">
        <v>1</v>
      </c>
      <c r="E15" s="1"/>
      <c r="F15" s="1"/>
      <c r="G15" s="1"/>
      <c r="H15" s="1"/>
      <c r="I15" s="1"/>
    </row>
    <row r="16" spans="1:9" ht="20.100000000000001" customHeight="1">
      <c r="A16" s="59">
        <f t="shared" si="1"/>
        <v>11</v>
      </c>
      <c r="B16" s="58" t="s">
        <v>434</v>
      </c>
      <c r="C16" s="45" t="s">
        <v>671</v>
      </c>
      <c r="D16" s="59">
        <v>1</v>
      </c>
      <c r="E16" s="1"/>
      <c r="F16" s="1"/>
      <c r="G16" s="1"/>
      <c r="H16" s="1"/>
      <c r="I16" s="1"/>
    </row>
    <row r="17" spans="1:9" ht="20.100000000000001" customHeight="1">
      <c r="A17" s="59">
        <f t="shared" si="1"/>
        <v>12</v>
      </c>
      <c r="B17" s="58" t="s">
        <v>25</v>
      </c>
      <c r="C17" s="45" t="s">
        <v>32</v>
      </c>
      <c r="D17" s="59">
        <v>1</v>
      </c>
      <c r="E17" s="1"/>
      <c r="F17" s="1"/>
      <c r="G17" s="1"/>
      <c r="H17" s="1"/>
      <c r="I17" s="1"/>
    </row>
    <row r="18" spans="1:9" ht="20.100000000000001" customHeight="1">
      <c r="A18" s="59">
        <f t="shared" si="1"/>
        <v>13</v>
      </c>
      <c r="B18" s="58" t="s">
        <v>491</v>
      </c>
      <c r="C18" s="45" t="s">
        <v>492</v>
      </c>
      <c r="D18" s="59"/>
      <c r="E18" s="1"/>
      <c r="F18" s="1"/>
      <c r="G18" s="1"/>
      <c r="H18" s="1"/>
      <c r="I18" s="1"/>
    </row>
    <row r="19" spans="1:9" ht="20.100000000000001" customHeight="1">
      <c r="A19" s="59">
        <f>+A18+1</f>
        <v>14</v>
      </c>
      <c r="B19" s="58" t="s">
        <v>493</v>
      </c>
      <c r="C19" s="59" t="s">
        <v>494</v>
      </c>
      <c r="D19" s="59"/>
      <c r="E19" s="1"/>
      <c r="F19" s="1"/>
      <c r="G19" s="1"/>
      <c r="H19" s="1"/>
      <c r="I19" s="1"/>
    </row>
    <row r="20" spans="1:9" ht="20.100000000000001" customHeight="1">
      <c r="A20" s="59">
        <f t="shared" ref="A20:A23" si="2">+A19+1</f>
        <v>15</v>
      </c>
      <c r="B20" s="58" t="s">
        <v>221</v>
      </c>
      <c r="C20" s="59" t="s">
        <v>303</v>
      </c>
      <c r="D20" s="59"/>
      <c r="E20" s="1"/>
      <c r="F20" s="1"/>
      <c r="G20" s="1"/>
      <c r="H20" s="1"/>
      <c r="I20" s="1"/>
    </row>
    <row r="21" spans="1:9" ht="20.100000000000001" customHeight="1">
      <c r="A21" s="59">
        <f t="shared" si="2"/>
        <v>16</v>
      </c>
      <c r="B21" s="58" t="s">
        <v>505</v>
      </c>
      <c r="C21" s="59" t="s">
        <v>506</v>
      </c>
      <c r="D21" s="59"/>
      <c r="E21" s="1"/>
      <c r="F21" s="1"/>
      <c r="G21" s="1"/>
      <c r="H21" s="1"/>
      <c r="I21" s="1"/>
    </row>
    <row r="22" spans="1:9" ht="20.100000000000001" customHeight="1">
      <c r="A22" s="59">
        <f t="shared" si="2"/>
        <v>17</v>
      </c>
      <c r="B22" s="58" t="s">
        <v>519</v>
      </c>
      <c r="C22" s="59" t="s">
        <v>307</v>
      </c>
      <c r="D22" s="59"/>
      <c r="E22" s="1"/>
      <c r="F22" s="1"/>
      <c r="G22" s="1"/>
      <c r="H22" s="1"/>
      <c r="I22" s="1"/>
    </row>
    <row r="23" spans="1:9" ht="20.100000000000001" customHeight="1">
      <c r="A23" s="59">
        <f t="shared" si="2"/>
        <v>18</v>
      </c>
      <c r="B23" s="58" t="s">
        <v>46</v>
      </c>
      <c r="C23" s="59" t="s">
        <v>175</v>
      </c>
      <c r="D23" s="59"/>
      <c r="E23" s="1"/>
      <c r="F23" s="1"/>
      <c r="G23" s="1"/>
      <c r="H23" s="1"/>
      <c r="I23" s="1"/>
    </row>
    <row r="24" spans="1:9" ht="20.100000000000001" customHeight="1">
      <c r="A24" s="59">
        <f t="shared" ref="A24:A30" si="3">+A23+1</f>
        <v>19</v>
      </c>
      <c r="B24" s="58" t="s">
        <v>46</v>
      </c>
      <c r="C24" s="59" t="s">
        <v>201</v>
      </c>
      <c r="D24" s="59"/>
      <c r="E24" s="1"/>
      <c r="F24" s="1"/>
      <c r="G24" s="1"/>
      <c r="H24" s="1"/>
      <c r="I24" s="1"/>
    </row>
    <row r="25" spans="1:9" ht="20.100000000000001" customHeight="1">
      <c r="A25" s="59">
        <f t="shared" si="3"/>
        <v>20</v>
      </c>
      <c r="B25" s="58" t="s">
        <v>355</v>
      </c>
      <c r="C25" s="59" t="s">
        <v>531</v>
      </c>
      <c r="D25" s="59"/>
      <c r="E25" s="1"/>
      <c r="F25" s="1"/>
      <c r="G25" s="1"/>
      <c r="H25" s="1"/>
      <c r="I25" s="1"/>
    </row>
    <row r="26" spans="1:9" ht="20.100000000000001" customHeight="1">
      <c r="A26" s="59">
        <f t="shared" si="3"/>
        <v>21</v>
      </c>
      <c r="B26" s="58" t="s">
        <v>355</v>
      </c>
      <c r="C26" s="59" t="s">
        <v>542</v>
      </c>
      <c r="D26" s="59"/>
      <c r="E26" s="1"/>
      <c r="F26" s="1"/>
      <c r="G26" s="1"/>
      <c r="H26" s="1"/>
      <c r="I26" s="1"/>
    </row>
    <row r="27" spans="1:9" ht="20.100000000000001" customHeight="1">
      <c r="A27" s="59">
        <f t="shared" si="3"/>
        <v>22</v>
      </c>
      <c r="B27" s="58" t="s">
        <v>539</v>
      </c>
      <c r="C27" s="59" t="s">
        <v>540</v>
      </c>
      <c r="D27" s="59"/>
      <c r="E27" s="1"/>
      <c r="F27" s="1"/>
      <c r="G27" s="1"/>
      <c r="H27" s="1"/>
      <c r="I27" s="1"/>
    </row>
    <row r="28" spans="1:9" ht="20.100000000000001" customHeight="1">
      <c r="A28" s="59">
        <f t="shared" si="3"/>
        <v>23</v>
      </c>
      <c r="B28" s="58" t="s">
        <v>181</v>
      </c>
      <c r="C28" s="59" t="s">
        <v>538</v>
      </c>
      <c r="D28" s="59"/>
      <c r="E28" s="1"/>
      <c r="F28" s="1"/>
      <c r="G28" s="1"/>
      <c r="H28" s="1"/>
      <c r="I28" s="1"/>
    </row>
    <row r="29" spans="1:9" ht="20.100000000000001" customHeight="1">
      <c r="A29" s="59">
        <f t="shared" si="3"/>
        <v>24</v>
      </c>
      <c r="B29" s="58" t="s">
        <v>263</v>
      </c>
      <c r="C29" s="59" t="s">
        <v>535</v>
      </c>
      <c r="D29" s="59"/>
      <c r="E29" s="1"/>
      <c r="F29" s="1"/>
      <c r="G29" s="1"/>
      <c r="H29" s="1"/>
      <c r="I29" s="1"/>
    </row>
    <row r="30" spans="1:9" ht="20.100000000000001" customHeight="1">
      <c r="A30" s="59">
        <f t="shared" si="3"/>
        <v>25</v>
      </c>
      <c r="B30" s="58" t="s">
        <v>46</v>
      </c>
      <c r="C30" s="59" t="s">
        <v>266</v>
      </c>
      <c r="D30" s="59"/>
      <c r="E30" s="1"/>
      <c r="F30" s="1"/>
      <c r="G30" s="1"/>
      <c r="H30" s="1"/>
      <c r="I30" s="1"/>
    </row>
    <row r="31" spans="1:9" ht="20.100000000000001" customHeight="1">
      <c r="A31" s="59">
        <f t="shared" ref="A31:A32" si="4">+A30+1</f>
        <v>26</v>
      </c>
      <c r="B31" s="58" t="s">
        <v>54</v>
      </c>
      <c r="C31" s="59" t="s">
        <v>549</v>
      </c>
      <c r="D31" s="59"/>
      <c r="E31" s="1"/>
      <c r="F31" s="1"/>
      <c r="G31" s="1"/>
      <c r="H31" s="1"/>
      <c r="I31" s="1"/>
    </row>
    <row r="32" spans="1:9" ht="20.100000000000001" customHeight="1">
      <c r="A32" s="59">
        <f t="shared" si="4"/>
        <v>27</v>
      </c>
      <c r="B32" s="58" t="s">
        <v>434</v>
      </c>
      <c r="C32" s="59" t="s">
        <v>556</v>
      </c>
      <c r="D32" s="59"/>
      <c r="E32" s="1"/>
      <c r="F32" s="1"/>
      <c r="G32" s="1"/>
      <c r="H32" s="1"/>
      <c r="I32" s="1"/>
    </row>
    <row r="33" spans="1:9" ht="20.100000000000001" customHeight="1">
      <c r="A33" s="59">
        <f t="shared" ref="A33:A47" si="5">+A32+1</f>
        <v>28</v>
      </c>
      <c r="B33" s="58" t="s">
        <v>434</v>
      </c>
      <c r="C33" s="59" t="s">
        <v>559</v>
      </c>
      <c r="D33" s="59"/>
      <c r="E33" s="1"/>
      <c r="F33" s="1"/>
      <c r="G33" s="1"/>
      <c r="H33" s="1"/>
      <c r="I33" s="1"/>
    </row>
    <row r="34" spans="1:9" ht="20.100000000000001" customHeight="1">
      <c r="A34" s="59">
        <f t="shared" si="5"/>
        <v>29</v>
      </c>
      <c r="B34" s="58" t="s">
        <v>46</v>
      </c>
      <c r="C34" s="59" t="s">
        <v>271</v>
      </c>
      <c r="D34" s="59"/>
      <c r="E34" s="1"/>
      <c r="F34" s="1"/>
      <c r="G34" s="1"/>
      <c r="H34" s="1"/>
      <c r="I34" s="1"/>
    </row>
    <row r="35" spans="1:9" ht="20.100000000000001" customHeight="1">
      <c r="A35" s="59">
        <f t="shared" si="5"/>
        <v>30</v>
      </c>
      <c r="B35" s="58" t="s">
        <v>46</v>
      </c>
      <c r="C35" s="59" t="s">
        <v>270</v>
      </c>
      <c r="D35" s="59"/>
      <c r="E35" s="1"/>
      <c r="F35" s="1"/>
      <c r="G35" s="1"/>
      <c r="H35" s="1"/>
      <c r="I35" s="1"/>
    </row>
    <row r="36" spans="1:9" ht="20.100000000000001" customHeight="1">
      <c r="A36" s="59">
        <f t="shared" si="5"/>
        <v>31</v>
      </c>
      <c r="B36" s="58" t="s">
        <v>561</v>
      </c>
      <c r="C36" s="59" t="s">
        <v>562</v>
      </c>
      <c r="D36" s="59"/>
      <c r="E36" s="1"/>
      <c r="F36" s="1"/>
      <c r="G36" s="1"/>
      <c r="H36" s="1"/>
      <c r="I36" s="1"/>
    </row>
    <row r="37" spans="1:9" ht="20.100000000000001" customHeight="1">
      <c r="A37" s="59">
        <f t="shared" si="5"/>
        <v>32</v>
      </c>
      <c r="B37" s="58" t="s">
        <v>39</v>
      </c>
      <c r="C37" s="59" t="s">
        <v>377</v>
      </c>
      <c r="D37" s="59"/>
      <c r="E37" s="1"/>
      <c r="F37" s="1"/>
      <c r="G37" s="1"/>
      <c r="H37" s="1"/>
      <c r="I37" s="1"/>
    </row>
    <row r="38" spans="1:9" ht="20.100000000000001" customHeight="1">
      <c r="A38" s="59">
        <f t="shared" si="5"/>
        <v>33</v>
      </c>
      <c r="B38" s="58" t="s">
        <v>563</v>
      </c>
      <c r="C38" s="59" t="s">
        <v>564</v>
      </c>
      <c r="D38" s="59"/>
      <c r="E38" s="1"/>
      <c r="F38" s="1"/>
      <c r="G38" s="1"/>
      <c r="H38" s="1"/>
      <c r="I38" s="1"/>
    </row>
    <row r="39" spans="1:9" ht="20.100000000000001" customHeight="1">
      <c r="A39" s="59">
        <f t="shared" si="5"/>
        <v>34</v>
      </c>
      <c r="B39" s="58" t="s">
        <v>580</v>
      </c>
      <c r="C39" s="59" t="s">
        <v>538</v>
      </c>
      <c r="D39" s="59"/>
      <c r="E39" s="1"/>
      <c r="F39" s="1"/>
      <c r="G39" s="1"/>
      <c r="H39" s="1"/>
      <c r="I39" s="1"/>
    </row>
    <row r="40" spans="1:9" ht="20.100000000000001" customHeight="1">
      <c r="A40" s="59">
        <f t="shared" si="5"/>
        <v>35</v>
      </c>
      <c r="B40" s="58" t="s">
        <v>584</v>
      </c>
      <c r="C40" s="59" t="s">
        <v>585</v>
      </c>
      <c r="D40" s="59"/>
      <c r="E40" s="1"/>
      <c r="F40" s="1"/>
      <c r="G40" s="1"/>
      <c r="H40" s="1"/>
      <c r="I40" s="1"/>
    </row>
    <row r="41" spans="1:9" ht="20.100000000000001" customHeight="1">
      <c r="A41" s="59">
        <f t="shared" ref="A41:A46" si="6">+A40+1</f>
        <v>36</v>
      </c>
      <c r="B41" s="58" t="s">
        <v>30</v>
      </c>
      <c r="C41" s="59" t="s">
        <v>608</v>
      </c>
      <c r="D41" s="59"/>
      <c r="E41" s="1"/>
      <c r="F41" s="1"/>
      <c r="G41" s="1"/>
      <c r="H41" s="1"/>
      <c r="I41" s="1"/>
    </row>
    <row r="42" spans="1:9" ht="20.100000000000001" customHeight="1">
      <c r="A42" s="59">
        <f t="shared" si="6"/>
        <v>37</v>
      </c>
      <c r="B42" s="58" t="s">
        <v>434</v>
      </c>
      <c r="C42" s="59" t="s">
        <v>611</v>
      </c>
      <c r="D42" s="59"/>
      <c r="E42" s="1"/>
      <c r="F42" s="1"/>
      <c r="G42" s="1"/>
      <c r="H42" s="1"/>
      <c r="I42" s="1"/>
    </row>
    <row r="43" spans="1:9" ht="20.100000000000001" customHeight="1">
      <c r="A43" s="59">
        <f t="shared" si="6"/>
        <v>38</v>
      </c>
      <c r="B43" s="58" t="s">
        <v>434</v>
      </c>
      <c r="C43" s="59" t="s">
        <v>614</v>
      </c>
      <c r="D43" s="59"/>
      <c r="E43" s="1"/>
      <c r="F43" s="1"/>
      <c r="G43" s="1"/>
      <c r="H43" s="1"/>
      <c r="I43" s="1"/>
    </row>
    <row r="44" spans="1:9" ht="20.100000000000001" customHeight="1">
      <c r="A44" s="59">
        <f t="shared" si="6"/>
        <v>39</v>
      </c>
      <c r="B44" s="58" t="s">
        <v>434</v>
      </c>
      <c r="C44" s="59" t="s">
        <v>617</v>
      </c>
      <c r="D44" s="59"/>
      <c r="E44" s="1"/>
      <c r="F44" s="1"/>
      <c r="G44" s="1"/>
      <c r="H44" s="1"/>
      <c r="I44" s="1"/>
    </row>
    <row r="45" spans="1:9" ht="20.100000000000001" customHeight="1">
      <c r="A45" s="59">
        <f t="shared" si="6"/>
        <v>40</v>
      </c>
      <c r="B45" s="58" t="s">
        <v>39</v>
      </c>
      <c r="C45" s="59" t="s">
        <v>321</v>
      </c>
      <c r="D45" s="59"/>
      <c r="E45" s="1"/>
      <c r="F45" s="1"/>
      <c r="G45" s="1"/>
      <c r="H45" s="1"/>
      <c r="I45" s="1"/>
    </row>
    <row r="46" spans="1:9" ht="20.100000000000001" customHeight="1">
      <c r="A46" s="59">
        <f t="shared" si="6"/>
        <v>41</v>
      </c>
      <c r="B46" s="58" t="s">
        <v>625</v>
      </c>
      <c r="C46" s="59" t="s">
        <v>428</v>
      </c>
      <c r="D46" s="59"/>
      <c r="E46" s="1"/>
      <c r="F46" s="1"/>
      <c r="G46" s="1"/>
      <c r="H46" s="1"/>
      <c r="I46" s="1"/>
    </row>
    <row r="47" spans="1:9" ht="20.100000000000001" customHeight="1">
      <c r="A47" s="59">
        <f t="shared" si="5"/>
        <v>42</v>
      </c>
      <c r="B47" s="58" t="s">
        <v>221</v>
      </c>
      <c r="C47" s="59" t="s">
        <v>79</v>
      </c>
      <c r="D47" s="59"/>
      <c r="E47" s="1"/>
      <c r="F47" s="1"/>
      <c r="G47" s="1"/>
      <c r="H47" s="1"/>
      <c r="I47" s="1"/>
    </row>
    <row r="48" spans="1:9" ht="20.100000000000001" customHeight="1">
      <c r="A48" s="59">
        <f>+A47+1</f>
        <v>43</v>
      </c>
      <c r="B48" s="58" t="s">
        <v>31</v>
      </c>
      <c r="C48" s="59" t="s">
        <v>435</v>
      </c>
      <c r="D48" s="59"/>
      <c r="E48" s="1"/>
      <c r="F48" s="1"/>
      <c r="G48" s="1"/>
      <c r="H48" s="1"/>
      <c r="I48" s="1"/>
    </row>
    <row r="49" spans="1:9" ht="20.100000000000001" customHeight="1">
      <c r="A49" s="59">
        <f>+A47+1</f>
        <v>43</v>
      </c>
      <c r="B49" s="58" t="s">
        <v>434</v>
      </c>
      <c r="C49" s="59" t="s">
        <v>630</v>
      </c>
      <c r="D49" s="59"/>
      <c r="E49" s="1"/>
      <c r="F49" s="1"/>
      <c r="G49" s="1"/>
      <c r="H49" s="1"/>
      <c r="I49" s="1"/>
    </row>
    <row r="50" spans="1:9" ht="20.100000000000001" customHeight="1">
      <c r="A50" s="60"/>
      <c r="B50" s="6"/>
      <c r="C50" s="60"/>
      <c r="D50" s="60"/>
      <c r="E50" s="1"/>
      <c r="F50" s="1"/>
      <c r="G50" s="1"/>
      <c r="H50" s="1"/>
      <c r="I50" s="1"/>
    </row>
    <row r="51" spans="1:9" ht="20.100000000000001" customHeight="1" thickBot="1">
      <c r="A51" s="119" t="s">
        <v>28</v>
      </c>
      <c r="B51" s="120"/>
      <c r="C51" s="121"/>
      <c r="D51" s="61">
        <f>SUM(D6:D50)</f>
        <v>12</v>
      </c>
      <c r="E51" s="1"/>
      <c r="F51" s="1"/>
      <c r="G51" s="1"/>
      <c r="H51" s="1"/>
      <c r="I51" s="1"/>
    </row>
    <row r="52" spans="1:9" ht="20.100000000000001" customHeight="1" thickTop="1">
      <c r="A52" s="57"/>
      <c r="B52" s="1"/>
      <c r="C52" s="57"/>
      <c r="D52" s="57"/>
      <c r="E52" s="1"/>
      <c r="F52" s="1"/>
      <c r="G52" s="1"/>
      <c r="H52" s="1"/>
      <c r="I52" s="1"/>
    </row>
    <row r="53" spans="1:9" ht="20.100000000000001" customHeight="1">
      <c r="A53" s="1"/>
      <c r="B53" s="1"/>
      <c r="C53" s="57"/>
      <c r="D53" s="57">
        <f>50-D51</f>
        <v>38</v>
      </c>
      <c r="E53" s="1"/>
      <c r="F53" s="1"/>
      <c r="G53" s="1"/>
      <c r="H53" s="1"/>
      <c r="I53" s="1"/>
    </row>
    <row r="54" spans="1:9" ht="20.100000000000001" customHeight="1">
      <c r="A54" s="1"/>
      <c r="B54" s="1"/>
      <c r="C54" s="57"/>
      <c r="D54" s="57"/>
      <c r="E54" s="1"/>
      <c r="F54" s="1"/>
      <c r="G54" s="1"/>
      <c r="H54" s="1"/>
      <c r="I54" s="1"/>
    </row>
    <row r="55" spans="1:9" ht="20.100000000000001" customHeight="1">
      <c r="A55" s="1"/>
      <c r="B55" s="1"/>
      <c r="C55" s="57"/>
      <c r="D55" s="57"/>
      <c r="E55" s="1"/>
      <c r="F55" s="1"/>
      <c r="G55" s="1"/>
      <c r="H55" s="1"/>
      <c r="I55" s="1"/>
    </row>
    <row r="56" spans="1:9" ht="20.100000000000001" customHeight="1">
      <c r="A56" s="1"/>
      <c r="B56" s="1"/>
      <c r="C56" s="57"/>
      <c r="D56" s="57"/>
      <c r="E56" s="1"/>
      <c r="F56" s="1"/>
      <c r="G56" s="1"/>
      <c r="H56" s="1"/>
      <c r="I56" s="1"/>
    </row>
    <row r="57" spans="1:9" ht="20.100000000000001" customHeight="1">
      <c r="A57" s="1"/>
      <c r="B57" s="1"/>
      <c r="C57" s="57"/>
      <c r="D57" s="57"/>
      <c r="E57" s="1"/>
      <c r="F57" s="1"/>
      <c r="G57" s="1"/>
      <c r="H57" s="1"/>
      <c r="I57" s="1"/>
    </row>
    <row r="58" spans="1:9" ht="20.100000000000001" customHeight="1">
      <c r="A58" s="1"/>
      <c r="B58" s="1"/>
      <c r="C58" s="57"/>
      <c r="D58" s="57"/>
      <c r="E58" s="1"/>
      <c r="F58" s="1"/>
      <c r="G58" s="1"/>
      <c r="H58" s="1"/>
      <c r="I58" s="1"/>
    </row>
    <row r="59" spans="1:9" ht="20.100000000000001" customHeight="1">
      <c r="A59" s="1"/>
      <c r="B59" s="1"/>
      <c r="C59" s="57"/>
      <c r="D59" s="57"/>
      <c r="E59" s="1"/>
      <c r="F59" s="1"/>
      <c r="G59" s="1"/>
      <c r="H59" s="1"/>
      <c r="I59" s="1"/>
    </row>
    <row r="60" spans="1:9" ht="20.100000000000001" customHeight="1">
      <c r="A60" s="1"/>
      <c r="B60" s="1"/>
      <c r="C60" s="57"/>
      <c r="D60" s="57"/>
      <c r="E60" s="1"/>
      <c r="F60" s="1"/>
      <c r="G60" s="1"/>
      <c r="H60" s="1"/>
      <c r="I60" s="1"/>
    </row>
    <row r="61" spans="1:9" ht="20.100000000000001" customHeight="1">
      <c r="A61" s="1"/>
      <c r="B61" s="1"/>
      <c r="C61" s="57"/>
      <c r="D61" s="57"/>
      <c r="E61" s="1"/>
      <c r="F61" s="1"/>
      <c r="G61" s="1"/>
      <c r="H61" s="1"/>
      <c r="I61" s="1"/>
    </row>
    <row r="62" spans="1:9" ht="20.100000000000001" customHeight="1">
      <c r="A62" s="1"/>
      <c r="B62" s="1" t="s">
        <v>29</v>
      </c>
      <c r="C62" s="57"/>
      <c r="D62" s="57"/>
      <c r="E62" s="1"/>
      <c r="F62" s="1"/>
      <c r="G62" s="1"/>
      <c r="H62" s="1"/>
      <c r="I62" s="1"/>
    </row>
    <row r="63" spans="1:9" ht="20.100000000000001" customHeight="1">
      <c r="A63" s="1"/>
      <c r="B63" s="1"/>
      <c r="C63" s="57"/>
      <c r="D63" s="57"/>
      <c r="E63" s="1"/>
      <c r="F63" s="1"/>
      <c r="G63" s="1"/>
      <c r="H63" s="1"/>
      <c r="I63" s="1"/>
    </row>
    <row r="64" spans="1:9" ht="20.100000000000001" customHeight="1">
      <c r="A64" s="1"/>
      <c r="B64" s="1"/>
      <c r="C64" s="57"/>
      <c r="D64" s="57"/>
      <c r="E64" s="1"/>
      <c r="F64" s="1"/>
      <c r="G64" s="1"/>
      <c r="H64" s="1"/>
      <c r="I64" s="1"/>
    </row>
    <row r="65" spans="1:9" ht="20.100000000000001" customHeight="1">
      <c r="A65" s="1"/>
      <c r="B65" s="1"/>
      <c r="C65" s="57"/>
      <c r="D65" s="57">
        <v>0</v>
      </c>
      <c r="E65" s="1"/>
      <c r="F65" s="1"/>
      <c r="G65" s="1"/>
      <c r="H65" s="1"/>
      <c r="I65" s="1"/>
    </row>
    <row r="66" spans="1:9" ht="20.100000000000001" customHeight="1">
      <c r="A66" s="1"/>
      <c r="B66" s="1"/>
      <c r="C66" s="57"/>
      <c r="D66" s="57"/>
      <c r="E66" s="1"/>
      <c r="F66" s="1"/>
      <c r="G66" s="1"/>
      <c r="H66" s="1"/>
      <c r="I66" s="1"/>
    </row>
    <row r="67" spans="1:9" ht="20.100000000000001" customHeight="1">
      <c r="A67" s="1"/>
      <c r="B67" s="1"/>
      <c r="C67" s="57"/>
      <c r="D67" s="57"/>
      <c r="E67" s="1"/>
      <c r="F67" s="1"/>
      <c r="G67" s="1"/>
      <c r="H67" s="1"/>
      <c r="I67" s="1"/>
    </row>
    <row r="68" spans="1:9" ht="20.100000000000001" customHeight="1">
      <c r="A68" s="1"/>
      <c r="B68" s="1"/>
      <c r="C68" s="57"/>
      <c r="D68" s="57"/>
      <c r="E68" s="1"/>
      <c r="F68" s="1"/>
      <c r="G68" s="1"/>
      <c r="H68" s="1"/>
      <c r="I68" s="1"/>
    </row>
    <row r="69" spans="1:9" ht="20.100000000000001" customHeight="1">
      <c r="A69" s="1"/>
      <c r="B69" s="1"/>
      <c r="C69" s="57"/>
      <c r="D69" s="57"/>
      <c r="E69" s="1"/>
      <c r="F69" s="1"/>
      <c r="G69" s="1"/>
      <c r="H69" s="1"/>
      <c r="I69" s="1"/>
    </row>
    <row r="70" spans="1:9" ht="20.100000000000001" customHeight="1">
      <c r="A70" s="1"/>
      <c r="B70" s="1"/>
      <c r="C70" s="57"/>
      <c r="D70" s="57"/>
      <c r="E70" s="1"/>
      <c r="F70" s="1"/>
      <c r="G70" s="1"/>
      <c r="H70" s="1"/>
      <c r="I70" s="1"/>
    </row>
    <row r="71" spans="1:9" ht="20.100000000000001" customHeight="1">
      <c r="A71" s="1"/>
      <c r="B71" s="1"/>
      <c r="C71" s="1"/>
      <c r="D71" s="1"/>
      <c r="E71" s="1"/>
      <c r="F71" s="1"/>
      <c r="G71" s="1"/>
      <c r="H71" s="1"/>
      <c r="I71" s="1"/>
    </row>
    <row r="72" spans="1:9" ht="20.100000000000001" customHeight="1">
      <c r="A72" s="1"/>
      <c r="B72" s="1"/>
      <c r="C72" s="1"/>
      <c r="D72" s="1"/>
      <c r="E72" s="1"/>
      <c r="F72" s="1"/>
      <c r="G72" s="1"/>
      <c r="H72" s="1"/>
      <c r="I72" s="1"/>
    </row>
    <row r="73" spans="1:9" ht="20.100000000000001" customHeight="1">
      <c r="A73" s="1"/>
      <c r="B73" s="1"/>
      <c r="C73" s="1"/>
      <c r="D73" s="1"/>
      <c r="E73" s="1"/>
      <c r="F73" s="1"/>
      <c r="G73" s="1"/>
      <c r="H73" s="1"/>
      <c r="I73" s="1"/>
    </row>
    <row r="74" spans="1:9" ht="20.100000000000001" customHeight="1">
      <c r="A74" s="1"/>
      <c r="B74" s="1"/>
      <c r="C74" s="1"/>
      <c r="D74" s="1"/>
      <c r="E74" s="1"/>
      <c r="F74" s="1"/>
      <c r="G74" s="1"/>
      <c r="H74" s="1"/>
      <c r="I74" s="1"/>
    </row>
    <row r="75" spans="1:9" ht="20.100000000000001" customHeight="1">
      <c r="A75" s="1"/>
      <c r="B75" s="1"/>
      <c r="C75" s="1"/>
      <c r="D75" s="1"/>
      <c r="E75" s="1"/>
      <c r="F75" s="1"/>
      <c r="G75" s="1"/>
      <c r="H75" s="1"/>
      <c r="I75" s="1"/>
    </row>
    <row r="76" spans="1:9" ht="20.100000000000001" customHeight="1">
      <c r="A76" s="1"/>
      <c r="B76" s="1"/>
      <c r="C76" s="1"/>
      <c r="D76" s="1"/>
      <c r="E76" s="1"/>
      <c r="F76" s="1"/>
      <c r="G76" s="1"/>
      <c r="H76" s="1"/>
      <c r="I76" s="1"/>
    </row>
    <row r="77" spans="1:9" ht="20.100000000000001" customHeight="1">
      <c r="A77" s="1"/>
      <c r="B77" s="1"/>
      <c r="C77" s="1"/>
      <c r="D77" s="1"/>
      <c r="E77" s="1"/>
      <c r="F77" s="1"/>
      <c r="G77" s="1"/>
      <c r="H77" s="1"/>
      <c r="I77" s="1"/>
    </row>
    <row r="78" spans="1:9" ht="20.100000000000001" customHeight="1">
      <c r="A78" s="1"/>
      <c r="B78" s="1"/>
      <c r="C78" s="1"/>
      <c r="D78" s="1"/>
      <c r="E78" s="1"/>
      <c r="F78" s="1"/>
      <c r="G78" s="1"/>
      <c r="H78" s="1"/>
      <c r="I78" s="1"/>
    </row>
    <row r="79" spans="1:9" ht="20.100000000000001" customHeight="1">
      <c r="A79" s="1"/>
      <c r="B79" s="1"/>
      <c r="C79" s="1"/>
      <c r="D79" s="1"/>
      <c r="E79" s="1"/>
      <c r="F79" s="1"/>
      <c r="G79" s="1"/>
      <c r="H79" s="1"/>
      <c r="I79" s="1"/>
    </row>
    <row r="80" spans="1:9" ht="20.100000000000001" customHeight="1">
      <c r="A80" s="1"/>
      <c r="B80" s="1"/>
      <c r="C80" s="1"/>
      <c r="D80" s="1"/>
      <c r="E80" s="1"/>
      <c r="F80" s="1"/>
      <c r="G80" s="1"/>
      <c r="H80" s="1"/>
      <c r="I80" s="1"/>
    </row>
    <row r="81" spans="1:9" ht="20.100000000000001" customHeight="1">
      <c r="A81" s="1"/>
      <c r="B81" s="1"/>
      <c r="C81" s="1"/>
      <c r="D81" s="1"/>
      <c r="E81" s="1"/>
      <c r="F81" s="1"/>
      <c r="G81" s="1"/>
      <c r="H81" s="1"/>
      <c r="I81" s="1"/>
    </row>
    <row r="82" spans="1:9" ht="20.100000000000001" customHeight="1">
      <c r="A82" s="1"/>
      <c r="B82" s="1"/>
      <c r="C82" s="1"/>
      <c r="D82" s="1"/>
      <c r="E82" s="1"/>
      <c r="F82" s="1"/>
      <c r="G82" s="1"/>
      <c r="H82" s="1"/>
      <c r="I82" s="1"/>
    </row>
    <row r="83" spans="1:9" ht="20.100000000000001" customHeight="1">
      <c r="A83" s="1"/>
      <c r="B83" s="1"/>
      <c r="C83" s="1"/>
      <c r="D83" s="1"/>
      <c r="E83" s="1"/>
      <c r="F83" s="1"/>
      <c r="G83" s="1"/>
      <c r="H83" s="1"/>
      <c r="I83" s="1"/>
    </row>
    <row r="84" spans="1:9" ht="20.100000000000001" customHeight="1">
      <c r="A84" s="1"/>
      <c r="B84" s="1"/>
      <c r="C84" s="1"/>
      <c r="D84" s="1"/>
      <c r="E84" s="1"/>
      <c r="F84" s="1"/>
      <c r="G84" s="1"/>
      <c r="H84" s="1"/>
      <c r="I84" s="1"/>
    </row>
    <row r="85" spans="1:9" ht="20.100000000000001" customHeight="1">
      <c r="A85" s="1"/>
      <c r="B85" s="1"/>
      <c r="C85" s="1"/>
      <c r="D85" s="1"/>
      <c r="E85" s="1"/>
      <c r="F85" s="1"/>
      <c r="G85" s="1"/>
      <c r="H85" s="1"/>
      <c r="I85" s="1"/>
    </row>
    <row r="86" spans="1:9" ht="20.100000000000001" customHeight="1">
      <c r="A86" s="1"/>
      <c r="B86" s="1"/>
      <c r="C86" s="1"/>
      <c r="D86" s="1"/>
      <c r="E86" s="1"/>
      <c r="F86" s="1"/>
      <c r="G86" s="1"/>
      <c r="H86" s="1"/>
      <c r="I86" s="1"/>
    </row>
    <row r="87" spans="1:9" ht="20.100000000000001" customHeight="1">
      <c r="A87" s="1"/>
      <c r="B87" s="1"/>
      <c r="C87" s="1"/>
      <c r="D87" s="1"/>
      <c r="E87" s="1"/>
      <c r="F87" s="1"/>
      <c r="G87" s="1"/>
      <c r="H87" s="1"/>
      <c r="I87" s="1"/>
    </row>
    <row r="88" spans="1:9" ht="20.100000000000001" customHeight="1">
      <c r="A88" s="1"/>
      <c r="B88" s="1"/>
      <c r="C88" s="1"/>
      <c r="D88" s="1"/>
      <c r="E88" s="1"/>
      <c r="F88" s="1"/>
      <c r="G88" s="1"/>
      <c r="H88" s="1"/>
      <c r="I88" s="1"/>
    </row>
    <row r="89" spans="1:9" ht="20.100000000000001" customHeight="1">
      <c r="A89" s="1"/>
      <c r="B89" s="1"/>
      <c r="C89" s="1"/>
      <c r="D89" s="1"/>
      <c r="E89" s="1"/>
      <c r="F89" s="1"/>
      <c r="G89" s="1"/>
      <c r="H89" s="1"/>
      <c r="I89" s="1"/>
    </row>
    <row r="90" spans="1:9" ht="20.100000000000001" customHeight="1">
      <c r="A90" s="1"/>
      <c r="B90" s="1"/>
      <c r="C90" s="1"/>
      <c r="D90" s="1"/>
      <c r="E90" s="1"/>
      <c r="F90" s="1"/>
      <c r="G90" s="1"/>
      <c r="H90" s="1"/>
      <c r="I90" s="1"/>
    </row>
    <row r="91" spans="1:9" ht="20.100000000000001" customHeight="1">
      <c r="A91" s="1"/>
      <c r="B91" s="1"/>
      <c r="C91" s="1"/>
      <c r="D91" s="1"/>
      <c r="E91" s="1"/>
      <c r="F91" s="1"/>
      <c r="G91" s="1"/>
      <c r="H91" s="1"/>
      <c r="I91" s="1"/>
    </row>
    <row r="92" spans="1:9" ht="20.100000000000001" customHeight="1">
      <c r="A92" s="1"/>
      <c r="B92" s="1"/>
      <c r="C92" s="1"/>
      <c r="D92" s="1"/>
      <c r="E92" s="1"/>
      <c r="F92" s="1"/>
      <c r="G92" s="1"/>
      <c r="H92" s="1"/>
      <c r="I92" s="1"/>
    </row>
    <row r="93" spans="1:9" ht="20.100000000000001" customHeight="1">
      <c r="A93" s="1"/>
      <c r="B93" s="1"/>
      <c r="C93" s="1"/>
      <c r="D93" s="1"/>
      <c r="E93" s="1"/>
      <c r="F93" s="1"/>
      <c r="G93" s="1"/>
      <c r="H93" s="1"/>
      <c r="I93" s="1"/>
    </row>
    <row r="94" spans="1:9" ht="20.100000000000001" customHeight="1">
      <c r="A94" s="1"/>
      <c r="B94" s="1"/>
      <c r="C94" s="1"/>
      <c r="D94" s="1"/>
      <c r="E94" s="1"/>
      <c r="F94" s="1"/>
      <c r="G94" s="1"/>
      <c r="H94" s="1"/>
      <c r="I94" s="1"/>
    </row>
    <row r="95" spans="1:9" ht="20.100000000000001" customHeight="1">
      <c r="A95" s="1"/>
      <c r="B95" s="1"/>
      <c r="C95" s="1"/>
      <c r="D95" s="1"/>
      <c r="E95" s="1"/>
      <c r="F95" s="1"/>
      <c r="G95" s="1"/>
      <c r="H95" s="1"/>
      <c r="I95" s="1"/>
    </row>
    <row r="96" spans="1:9" ht="20.100000000000001" customHeight="1">
      <c r="A96" s="1"/>
      <c r="B96" s="1"/>
      <c r="C96" s="1"/>
      <c r="D96" s="1"/>
      <c r="E96" s="1"/>
      <c r="F96" s="1"/>
      <c r="G96" s="1"/>
      <c r="H96" s="1"/>
      <c r="I96" s="1"/>
    </row>
    <row r="97" spans="1:9" ht="20.100000000000001" customHeight="1">
      <c r="A97" s="1"/>
      <c r="B97" s="1"/>
      <c r="C97" s="1"/>
      <c r="D97" s="1"/>
      <c r="E97" s="1"/>
      <c r="F97" s="1"/>
      <c r="G97" s="1"/>
      <c r="H97" s="1"/>
      <c r="I97" s="1"/>
    </row>
    <row r="98" spans="1:9" ht="20.100000000000001" customHeight="1">
      <c r="A98" s="1"/>
      <c r="B98" s="1"/>
      <c r="C98" s="1"/>
      <c r="D98" s="1"/>
      <c r="E98" s="1"/>
      <c r="F98" s="1"/>
      <c r="G98" s="1"/>
      <c r="H98" s="1"/>
      <c r="I98" s="1"/>
    </row>
    <row r="99" spans="1:9" ht="20.100000000000001" customHeight="1">
      <c r="A99" s="1"/>
      <c r="B99" s="1"/>
      <c r="C99" s="1"/>
      <c r="D99" s="1"/>
      <c r="E99" s="1"/>
      <c r="F99" s="1"/>
      <c r="G99" s="1"/>
      <c r="H99" s="1"/>
      <c r="I99" s="1"/>
    </row>
    <row r="100" spans="1:9" ht="20.100000000000001" customHeight="1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20.100000000000001" customHeight="1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20.100000000000001" customHeight="1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20.100000000000001" customHeight="1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20.100000000000001" customHeight="1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20.100000000000001" customHeight="1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20.100000000000001" customHeight="1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20.100000000000001" customHeight="1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20.100000000000001" customHeight="1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20.100000000000001" customHeight="1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20.100000000000001" customHeight="1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20.100000000000001" customHeight="1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20.100000000000001" customHeight="1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20.100000000000001" customHeight="1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20.100000000000001" customHeight="1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20.100000000000001" customHeight="1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20.100000000000001" customHeight="1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20.100000000000001" customHeight="1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20.100000000000001" customHeight="1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20.100000000000001" customHeight="1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20.100000000000001" customHeight="1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20.100000000000001" customHeight="1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20.100000000000001" customHeight="1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20.100000000000001" customHeight="1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20.100000000000001" customHeight="1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20.100000000000001" customHeight="1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20.100000000000001" customHeight="1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20.100000000000001" customHeight="1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20.100000000000001" customHeight="1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20.100000000000001" customHeight="1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20.100000000000001" customHeight="1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20.100000000000001" customHeight="1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20.100000000000001" customHeight="1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20.100000000000001" customHeight="1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20.100000000000001" customHeight="1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20.100000000000001" customHeight="1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20.100000000000001" customHeight="1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20.100000000000001" customHeight="1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20.100000000000001" customHeight="1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20.100000000000001" customHeight="1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20.100000000000001" customHeight="1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20.100000000000001" customHeight="1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20.100000000000001" customHeight="1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20.100000000000001" customHeight="1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20.100000000000001" customHeight="1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20.100000000000001" customHeight="1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20.100000000000001" customHeight="1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20.100000000000001" customHeight="1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20.100000000000001" customHeight="1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20.100000000000001" customHeight="1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20.100000000000001" customHeight="1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20.100000000000001" customHeight="1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20.100000000000001" customHeight="1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20.100000000000001" customHeight="1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20.100000000000001" customHeight="1">
      <c r="A154" s="1"/>
      <c r="B154" s="1"/>
      <c r="C154" s="1"/>
      <c r="D154" s="1"/>
      <c r="E154" s="1"/>
      <c r="F154" s="1"/>
      <c r="G154" s="1"/>
      <c r="H154" s="1"/>
      <c r="I154" s="1"/>
    </row>
    <row r="155" spans="1:9" ht="20.100000000000001" customHeight="1">
      <c r="A155" s="1"/>
      <c r="B155" s="1"/>
      <c r="C155" s="1"/>
      <c r="D155" s="1"/>
      <c r="E155" s="1"/>
      <c r="F155" s="1"/>
      <c r="G155" s="1"/>
      <c r="H155" s="1"/>
      <c r="I155" s="1"/>
    </row>
    <row r="156" spans="1:9" ht="20.100000000000001" customHeight="1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20.100000000000001" customHeight="1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20.100000000000001" customHeight="1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20.100000000000001" customHeight="1">
      <c r="A159" s="1"/>
      <c r="B159" s="1"/>
      <c r="C159" s="1"/>
      <c r="D159" s="1"/>
      <c r="E159" s="1"/>
      <c r="F159" s="1"/>
      <c r="G159" s="1"/>
      <c r="H159" s="1"/>
      <c r="I159" s="1"/>
    </row>
    <row r="160" spans="1:9" ht="20.100000000000001" customHeight="1">
      <c r="A160" s="1"/>
      <c r="B160" s="1"/>
      <c r="C160" s="1"/>
      <c r="D160" s="1"/>
      <c r="E160" s="1"/>
      <c r="F160" s="1"/>
      <c r="G160" s="1"/>
      <c r="H160" s="1"/>
      <c r="I160" s="1"/>
    </row>
    <row r="161" spans="1:9" ht="20.100000000000001" customHeight="1">
      <c r="A161" s="1"/>
      <c r="B161" s="1"/>
      <c r="C161" s="1"/>
      <c r="D161" s="1"/>
      <c r="E161" s="1"/>
      <c r="F161" s="1"/>
      <c r="G161" s="1"/>
      <c r="H161" s="1"/>
      <c r="I161" s="1"/>
    </row>
    <row r="162" spans="1:9" ht="20.100000000000001" customHeight="1">
      <c r="A162" s="1"/>
      <c r="B162" s="1"/>
      <c r="C162" s="1"/>
      <c r="D162" s="1"/>
      <c r="E162" s="1"/>
      <c r="F162" s="1"/>
      <c r="G162" s="1"/>
      <c r="H162" s="1"/>
      <c r="I162" s="1"/>
    </row>
    <row r="163" spans="1:9" ht="20.100000000000001" customHeight="1">
      <c r="A163" s="1"/>
      <c r="B163" s="1"/>
      <c r="C163" s="1"/>
      <c r="D163" s="1"/>
      <c r="E163" s="1"/>
      <c r="F163" s="1"/>
      <c r="G163" s="1"/>
      <c r="H163" s="1"/>
      <c r="I163" s="1"/>
    </row>
    <row r="164" spans="1:9" ht="20.100000000000001" customHeight="1">
      <c r="A164" s="1"/>
      <c r="B164" s="1"/>
      <c r="C164" s="1"/>
      <c r="D164" s="1"/>
      <c r="E164" s="1"/>
      <c r="F164" s="1"/>
      <c r="G164" s="1"/>
      <c r="H164" s="1"/>
      <c r="I164" s="1"/>
    </row>
    <row r="165" spans="1:9" ht="20.100000000000001" customHeight="1">
      <c r="A165" s="1"/>
      <c r="B165" s="1"/>
      <c r="C165" s="1"/>
      <c r="D165" s="1"/>
      <c r="E165" s="1"/>
      <c r="F165" s="1"/>
      <c r="G165" s="1"/>
      <c r="H165" s="1"/>
      <c r="I165" s="1"/>
    </row>
    <row r="166" spans="1:9" ht="20.100000000000001" customHeight="1">
      <c r="A166" s="1"/>
      <c r="B166" s="1"/>
      <c r="C166" s="1"/>
      <c r="D166" s="1"/>
      <c r="E166" s="1"/>
      <c r="F166" s="1"/>
      <c r="G166" s="1"/>
      <c r="H166" s="1"/>
      <c r="I166" s="1"/>
    </row>
    <row r="167" spans="1:9" ht="20.100000000000001" customHeight="1">
      <c r="A167" s="1"/>
      <c r="B167" s="1"/>
      <c r="C167" s="1"/>
      <c r="D167" s="1"/>
      <c r="E167" s="1"/>
      <c r="F167" s="1"/>
      <c r="G167" s="1"/>
      <c r="H167" s="1"/>
      <c r="I167" s="1"/>
    </row>
    <row r="168" spans="1:9" ht="20.100000000000001" customHeight="1">
      <c r="A168" s="1"/>
      <c r="B168" s="1"/>
      <c r="C168" s="1"/>
      <c r="D168" s="1"/>
      <c r="E168" s="1"/>
      <c r="F168" s="1"/>
      <c r="G168" s="1"/>
      <c r="H168" s="1"/>
      <c r="I168" s="1"/>
    </row>
    <row r="169" spans="1:9" ht="20.100000000000001" customHeight="1">
      <c r="A169" s="1"/>
      <c r="B169" s="1"/>
      <c r="C169" s="1"/>
      <c r="D169" s="1"/>
      <c r="E169" s="1"/>
      <c r="F169" s="1"/>
      <c r="G169" s="1"/>
      <c r="H169" s="1"/>
      <c r="I169" s="1"/>
    </row>
    <row r="170" spans="1:9" ht="20.100000000000001" customHeight="1">
      <c r="A170" s="1"/>
      <c r="B170" s="1"/>
      <c r="C170" s="1"/>
      <c r="D170" s="1"/>
      <c r="E170" s="1"/>
      <c r="F170" s="1"/>
      <c r="G170" s="1"/>
      <c r="H170" s="1"/>
      <c r="I170" s="1"/>
    </row>
    <row r="171" spans="1:9" ht="20.100000000000001" customHeight="1">
      <c r="A171" s="1"/>
      <c r="B171" s="1"/>
      <c r="C171" s="1"/>
      <c r="D171" s="1"/>
      <c r="E171" s="1"/>
      <c r="F171" s="1"/>
      <c r="G171" s="1"/>
      <c r="H171" s="1"/>
      <c r="I171" s="1"/>
    </row>
    <row r="172" spans="1:9" ht="20.100000000000001" customHeight="1">
      <c r="A172" s="1"/>
      <c r="B172" s="1"/>
      <c r="C172" s="1"/>
      <c r="D172" s="1"/>
      <c r="E172" s="1"/>
      <c r="F172" s="1"/>
      <c r="G172" s="1"/>
      <c r="H172" s="1"/>
      <c r="I172" s="1"/>
    </row>
    <row r="173" spans="1:9" ht="20.100000000000001" customHeight="1">
      <c r="A173" s="1"/>
      <c r="B173" s="1"/>
      <c r="C173" s="1"/>
      <c r="D173" s="1"/>
      <c r="E173" s="1"/>
      <c r="F173" s="1"/>
      <c r="G173" s="1"/>
      <c r="H173" s="1"/>
      <c r="I173" s="1"/>
    </row>
    <row r="174" spans="1:9" ht="20.100000000000001" customHeight="1">
      <c r="A174" s="1"/>
      <c r="B174" s="1"/>
      <c r="C174" s="1"/>
      <c r="D174" s="1"/>
      <c r="E174" s="1"/>
      <c r="F174" s="1"/>
      <c r="G174" s="1"/>
      <c r="H174" s="1"/>
      <c r="I174" s="1"/>
    </row>
    <row r="175" spans="1:9" ht="20.100000000000001" customHeight="1">
      <c r="A175" s="1"/>
      <c r="B175" s="1"/>
      <c r="C175" s="1"/>
      <c r="D175" s="1"/>
      <c r="E175" s="1"/>
      <c r="F175" s="1"/>
      <c r="G175" s="1"/>
      <c r="H175" s="1"/>
      <c r="I175" s="1"/>
    </row>
    <row r="176" spans="1:9" ht="20.100000000000001" customHeight="1">
      <c r="A176" s="1"/>
      <c r="B176" s="1"/>
      <c r="C176" s="1"/>
      <c r="D176" s="1"/>
      <c r="E176" s="1"/>
      <c r="F176" s="1"/>
      <c r="G176" s="1"/>
      <c r="H176" s="1"/>
      <c r="I176" s="1"/>
    </row>
    <row r="177" spans="1:9" ht="20.100000000000001" customHeight="1">
      <c r="A177" s="1"/>
      <c r="B177" s="1"/>
      <c r="C177" s="1"/>
      <c r="D177" s="1"/>
      <c r="E177" s="1"/>
      <c r="F177" s="1"/>
      <c r="G177" s="1"/>
      <c r="H177" s="1"/>
      <c r="I177" s="1"/>
    </row>
    <row r="178" spans="1:9" ht="20.100000000000001" customHeight="1">
      <c r="A178" s="1"/>
      <c r="B178" s="1"/>
      <c r="C178" s="1"/>
      <c r="D178" s="1"/>
      <c r="E178" s="1"/>
      <c r="F178" s="1"/>
      <c r="G178" s="1"/>
      <c r="H178" s="1"/>
      <c r="I178" s="1"/>
    </row>
    <row r="179" spans="1:9" ht="20.100000000000001" customHeight="1">
      <c r="A179" s="1"/>
      <c r="B179" s="1"/>
      <c r="C179" s="1"/>
      <c r="D179" s="1"/>
      <c r="E179" s="1"/>
      <c r="F179" s="1"/>
      <c r="G179" s="1"/>
      <c r="H179" s="1"/>
      <c r="I179" s="1"/>
    </row>
    <row r="180" spans="1:9" ht="20.100000000000001" customHeight="1">
      <c r="A180" s="1"/>
      <c r="B180" s="1"/>
      <c r="C180" s="1"/>
      <c r="D180" s="1"/>
      <c r="E180" s="1"/>
      <c r="F180" s="1"/>
      <c r="G180" s="1"/>
      <c r="H180" s="1"/>
      <c r="I180" s="1"/>
    </row>
    <row r="181" spans="1:9" ht="20.100000000000001" customHeight="1">
      <c r="A181" s="1"/>
      <c r="B181" s="1"/>
      <c r="C181" s="1"/>
      <c r="D181" s="1"/>
      <c r="E181" s="1"/>
      <c r="F181" s="1"/>
      <c r="G181" s="1"/>
      <c r="H181" s="1"/>
      <c r="I181" s="1"/>
    </row>
    <row r="182" spans="1:9" ht="20.100000000000001" customHeight="1">
      <c r="A182" s="1"/>
      <c r="B182" s="1"/>
      <c r="C182" s="1"/>
      <c r="D182" s="1"/>
      <c r="E182" s="1"/>
      <c r="F182" s="1"/>
      <c r="G182" s="1"/>
      <c r="H182" s="1"/>
      <c r="I182" s="1"/>
    </row>
    <row r="183" spans="1:9" ht="20.100000000000001" customHeight="1">
      <c r="A183" s="1"/>
      <c r="B183" s="1"/>
      <c r="C183" s="1"/>
      <c r="D183" s="1"/>
      <c r="E183" s="1"/>
      <c r="F183" s="1"/>
      <c r="G183" s="1"/>
      <c r="H183" s="1"/>
      <c r="I183" s="1"/>
    </row>
    <row r="184" spans="1:9" ht="20.100000000000001" customHeight="1">
      <c r="A184" s="1"/>
      <c r="B184" s="1"/>
      <c r="C184" s="1"/>
      <c r="D184" s="1"/>
      <c r="E184" s="1"/>
      <c r="F184" s="1"/>
      <c r="G184" s="1"/>
      <c r="H184" s="1"/>
      <c r="I184" s="1"/>
    </row>
    <row r="185" spans="1:9" ht="20.100000000000001" customHeight="1">
      <c r="A185" s="1"/>
      <c r="B185" s="1"/>
      <c r="C185" s="1"/>
      <c r="D185" s="1"/>
      <c r="E185" s="1"/>
      <c r="F185" s="1"/>
      <c r="G185" s="1"/>
      <c r="H185" s="1"/>
      <c r="I185" s="1"/>
    </row>
    <row r="186" spans="1:9" ht="20.100000000000001" customHeight="1">
      <c r="A186" s="1"/>
      <c r="B186" s="1"/>
      <c r="C186" s="1"/>
      <c r="D186" s="1"/>
      <c r="E186" s="1"/>
      <c r="F186" s="1"/>
      <c r="G186" s="1"/>
      <c r="H186" s="1"/>
      <c r="I186" s="1"/>
    </row>
    <row r="187" spans="1:9" ht="20.100000000000001" customHeight="1">
      <c r="A187" s="1"/>
      <c r="B187" s="1"/>
      <c r="C187" s="1"/>
      <c r="D187" s="1"/>
      <c r="E187" s="1"/>
      <c r="F187" s="1"/>
      <c r="G187" s="1"/>
      <c r="H187" s="1"/>
      <c r="I187" s="1"/>
    </row>
    <row r="188" spans="1:9" ht="20.100000000000001" customHeight="1">
      <c r="A188" s="1"/>
      <c r="B188" s="1"/>
      <c r="C188" s="1"/>
      <c r="D188" s="1"/>
      <c r="E188" s="1"/>
      <c r="F188" s="1"/>
      <c r="G188" s="1"/>
      <c r="H188" s="1"/>
      <c r="I188" s="1"/>
    </row>
    <row r="189" spans="1:9" ht="20.100000000000001" customHeight="1">
      <c r="A189" s="1"/>
      <c r="B189" s="1"/>
      <c r="C189" s="1"/>
      <c r="D189" s="1"/>
      <c r="E189" s="1"/>
      <c r="F189" s="1"/>
      <c r="G189" s="1"/>
      <c r="H189" s="1"/>
      <c r="I189" s="1"/>
    </row>
    <row r="190" spans="1:9" ht="20.100000000000001" customHeight="1">
      <c r="A190" s="1"/>
      <c r="B190" s="1"/>
      <c r="C190" s="1"/>
      <c r="D190" s="1"/>
      <c r="E190" s="1"/>
      <c r="F190" s="1"/>
      <c r="G190" s="1"/>
      <c r="H190" s="1"/>
      <c r="I190" s="1"/>
    </row>
    <row r="191" spans="1:9" ht="20.100000000000001" customHeight="1">
      <c r="A191" s="1"/>
      <c r="B191" s="1"/>
      <c r="C191" s="1"/>
      <c r="D191" s="1"/>
      <c r="E191" s="1"/>
      <c r="F191" s="1"/>
      <c r="G191" s="1"/>
      <c r="H191" s="1"/>
      <c r="I191" s="1"/>
    </row>
    <row r="192" spans="1:9" ht="20.100000000000001" customHeight="1">
      <c r="A192" s="1"/>
      <c r="B192" s="1"/>
      <c r="C192" s="1"/>
      <c r="D192" s="1"/>
      <c r="E192" s="1"/>
      <c r="F192" s="1"/>
      <c r="G192" s="1"/>
      <c r="H192" s="1"/>
      <c r="I192" s="1"/>
    </row>
    <row r="193" spans="1:9" ht="20.100000000000001" customHeight="1">
      <c r="A193" s="1"/>
      <c r="B193" s="1"/>
      <c r="C193" s="1"/>
      <c r="D193" s="1"/>
      <c r="E193" s="1"/>
      <c r="F193" s="1"/>
      <c r="G193" s="1"/>
      <c r="H193" s="1"/>
      <c r="I193" s="1"/>
    </row>
    <row r="194" spans="1:9" ht="20.100000000000001" customHeight="1">
      <c r="A194" s="1"/>
      <c r="B194" s="1"/>
      <c r="C194" s="1"/>
      <c r="D194" s="1"/>
      <c r="E194" s="1"/>
      <c r="F194" s="1"/>
      <c r="G194" s="1"/>
      <c r="H194" s="1"/>
      <c r="I194" s="1"/>
    </row>
    <row r="195" spans="1:9" ht="20.100000000000001" customHeight="1">
      <c r="A195" s="1"/>
      <c r="B195" s="1"/>
      <c r="C195" s="1"/>
      <c r="D195" s="1"/>
      <c r="E195" s="1"/>
      <c r="F195" s="1"/>
      <c r="G195" s="1"/>
      <c r="H195" s="1"/>
      <c r="I195" s="1"/>
    </row>
    <row r="196" spans="1:9" ht="20.100000000000001" customHeight="1">
      <c r="A196" s="1"/>
      <c r="B196" s="1"/>
      <c r="C196" s="1"/>
      <c r="D196" s="1"/>
      <c r="E196" s="1"/>
      <c r="F196" s="1"/>
      <c r="G196" s="1"/>
      <c r="H196" s="1"/>
      <c r="I196" s="1"/>
    </row>
    <row r="197" spans="1:9" ht="20.100000000000001" customHeight="1">
      <c r="A197" s="1"/>
      <c r="B197" s="1"/>
      <c r="C197" s="1"/>
      <c r="D197" s="1"/>
      <c r="E197" s="1"/>
      <c r="F197" s="1"/>
      <c r="G197" s="1"/>
      <c r="H197" s="1"/>
      <c r="I197" s="1"/>
    </row>
    <row r="198" spans="1:9" ht="20.100000000000001" customHeight="1">
      <c r="A198" s="1"/>
      <c r="B198" s="1"/>
      <c r="C198" s="1"/>
      <c r="D198" s="1"/>
      <c r="E198" s="1"/>
      <c r="F198" s="1"/>
      <c r="G198" s="1"/>
      <c r="H198" s="1"/>
      <c r="I198" s="1"/>
    </row>
    <row r="199" spans="1:9" ht="20.100000000000001" customHeight="1">
      <c r="A199" s="1"/>
      <c r="B199" s="1"/>
      <c r="C199" s="1"/>
      <c r="D199" s="1"/>
      <c r="E199" s="1"/>
      <c r="F199" s="1"/>
      <c r="G199" s="1"/>
      <c r="H199" s="1"/>
      <c r="I199" s="1"/>
    </row>
    <row r="200" spans="1:9" ht="20.100000000000001" customHeight="1">
      <c r="A200" s="1"/>
      <c r="B200" s="1"/>
      <c r="C200" s="1"/>
      <c r="D200" s="1"/>
      <c r="E200" s="1"/>
      <c r="F200" s="1"/>
      <c r="G200" s="1"/>
      <c r="H200" s="1"/>
      <c r="I200" s="1"/>
    </row>
    <row r="201" spans="1:9" ht="20.100000000000001" customHeight="1">
      <c r="A201" s="1"/>
      <c r="B201" s="1"/>
      <c r="C201" s="1"/>
      <c r="D201" s="1"/>
      <c r="E201" s="1"/>
      <c r="F201" s="1"/>
      <c r="G201" s="1"/>
      <c r="H201" s="1"/>
      <c r="I201" s="1"/>
    </row>
    <row r="202" spans="1:9" ht="20.100000000000001" customHeight="1">
      <c r="A202" s="1"/>
      <c r="B202" s="1"/>
      <c r="C202" s="1"/>
      <c r="D202" s="1"/>
      <c r="E202" s="1"/>
      <c r="F202" s="1"/>
      <c r="G202" s="1"/>
      <c r="H202" s="1"/>
      <c r="I202" s="1"/>
    </row>
    <row r="203" spans="1:9" ht="20.100000000000001" customHeight="1">
      <c r="A203" s="1"/>
      <c r="B203" s="1"/>
      <c r="C203" s="1"/>
      <c r="D203" s="1"/>
      <c r="E203" s="1"/>
      <c r="F203" s="1"/>
      <c r="G203" s="1"/>
      <c r="H203" s="1"/>
      <c r="I203" s="1"/>
    </row>
    <row r="204" spans="1:9" ht="20.100000000000001" customHeight="1">
      <c r="A204" s="1"/>
      <c r="B204" s="1"/>
      <c r="C204" s="1"/>
      <c r="D204" s="1"/>
      <c r="E204" s="1"/>
      <c r="F204" s="1"/>
      <c r="G204" s="1"/>
      <c r="H204" s="1"/>
      <c r="I204" s="1"/>
    </row>
    <row r="205" spans="1:9" ht="20.100000000000001" customHeight="1">
      <c r="A205" s="1"/>
      <c r="B205" s="1"/>
      <c r="C205" s="1"/>
      <c r="D205" s="1"/>
      <c r="E205" s="1"/>
      <c r="F205" s="1"/>
      <c r="G205" s="1"/>
      <c r="H205" s="1"/>
      <c r="I205" s="1"/>
    </row>
    <row r="206" spans="1:9" ht="20.100000000000001" customHeight="1">
      <c r="A206" s="1"/>
      <c r="B206" s="1"/>
      <c r="C206" s="1"/>
      <c r="D206" s="1"/>
      <c r="E206" s="1"/>
      <c r="F206" s="1"/>
      <c r="G206" s="1"/>
      <c r="H206" s="1"/>
      <c r="I206" s="1"/>
    </row>
    <row r="207" spans="1:9" ht="20.100000000000001" customHeight="1">
      <c r="A207" s="1"/>
      <c r="B207" s="1"/>
      <c r="C207" s="1"/>
      <c r="D207" s="1"/>
      <c r="E207" s="1"/>
      <c r="F207" s="1"/>
      <c r="G207" s="1"/>
      <c r="H207" s="1"/>
      <c r="I207" s="1"/>
    </row>
    <row r="208" spans="1:9" ht="20.100000000000001" customHeight="1">
      <c r="A208" s="1"/>
      <c r="B208" s="1"/>
      <c r="C208" s="1"/>
      <c r="D208" s="1"/>
      <c r="E208" s="1"/>
      <c r="F208" s="1"/>
      <c r="G208" s="1"/>
      <c r="H208" s="1"/>
      <c r="I208" s="1"/>
    </row>
    <row r="209" spans="1:9" ht="20.100000000000001" customHeight="1">
      <c r="A209" s="1"/>
      <c r="B209" s="1"/>
      <c r="C209" s="1"/>
      <c r="D209" s="1"/>
      <c r="E209" s="1"/>
      <c r="F209" s="1"/>
      <c r="G209" s="1"/>
      <c r="H209" s="1"/>
      <c r="I209" s="1"/>
    </row>
    <row r="210" spans="1:9" ht="20.100000000000001" customHeight="1">
      <c r="A210" s="1"/>
      <c r="B210" s="1"/>
      <c r="C210" s="1"/>
      <c r="D210" s="1"/>
      <c r="E210" s="1"/>
      <c r="F210" s="1"/>
      <c r="G210" s="1"/>
      <c r="H210" s="1"/>
      <c r="I210" s="1"/>
    </row>
    <row r="211" spans="1:9" ht="20.100000000000001" customHeight="1">
      <c r="A211" s="1"/>
      <c r="B211" s="1"/>
      <c r="C211" s="1"/>
      <c r="D211" s="1"/>
      <c r="E211" s="1"/>
      <c r="F211" s="1"/>
      <c r="G211" s="1"/>
      <c r="H211" s="1"/>
      <c r="I211" s="1"/>
    </row>
    <row r="212" spans="1:9" ht="20.100000000000001" customHeight="1">
      <c r="A212" s="1"/>
      <c r="B212" s="1"/>
      <c r="C212" s="1"/>
      <c r="D212" s="1"/>
      <c r="E212" s="1"/>
      <c r="F212" s="1"/>
      <c r="G212" s="1"/>
      <c r="H212" s="1"/>
      <c r="I212" s="1"/>
    </row>
    <row r="213" spans="1:9" ht="20.100000000000001" customHeight="1">
      <c r="A213" s="1"/>
      <c r="B213" s="1"/>
      <c r="C213" s="1"/>
      <c r="D213" s="1"/>
      <c r="E213" s="1"/>
      <c r="F213" s="1"/>
      <c r="G213" s="1"/>
      <c r="H213" s="1"/>
      <c r="I213" s="1"/>
    </row>
    <row r="214" spans="1:9" ht="20.100000000000001" customHeight="1">
      <c r="A214" s="1"/>
      <c r="B214" s="1"/>
      <c r="C214" s="1"/>
      <c r="D214" s="1"/>
      <c r="E214" s="1"/>
      <c r="F214" s="1"/>
      <c r="G214" s="1"/>
      <c r="H214" s="1"/>
      <c r="I214" s="1"/>
    </row>
    <row r="215" spans="1:9" ht="20.100000000000001" customHeight="1">
      <c r="A215" s="1"/>
      <c r="B215" s="1"/>
      <c r="C215" s="1"/>
      <c r="D215" s="1"/>
      <c r="E215" s="1"/>
      <c r="F215" s="1"/>
      <c r="G215" s="1"/>
      <c r="H215" s="1"/>
      <c r="I215" s="1"/>
    </row>
    <row r="216" spans="1:9" ht="20.100000000000001" customHeight="1">
      <c r="A216" s="1"/>
      <c r="B216" s="1"/>
      <c r="C216" s="1"/>
      <c r="D216" s="1"/>
      <c r="E216" s="1"/>
      <c r="F216" s="1"/>
      <c r="G216" s="1"/>
      <c r="H216" s="1"/>
      <c r="I216" s="1"/>
    </row>
    <row r="217" spans="1:9" ht="20.100000000000001" customHeight="1">
      <c r="A217" s="1"/>
      <c r="B217" s="1"/>
      <c r="C217" s="1"/>
      <c r="D217" s="1"/>
      <c r="E217" s="1"/>
      <c r="F217" s="1"/>
      <c r="G217" s="1"/>
      <c r="H217" s="1"/>
      <c r="I217" s="1"/>
    </row>
    <row r="218" spans="1:9" ht="20.100000000000001" customHeight="1">
      <c r="A218" s="1"/>
      <c r="B218" s="1"/>
      <c r="C218" s="1"/>
      <c r="D218" s="1"/>
      <c r="E218" s="1"/>
      <c r="F218" s="1"/>
      <c r="G218" s="1"/>
      <c r="H218" s="1"/>
      <c r="I218" s="1"/>
    </row>
    <row r="219" spans="1:9" ht="20.100000000000001" customHeight="1">
      <c r="A219" s="1"/>
      <c r="B219" s="1"/>
      <c r="C219" s="1"/>
      <c r="D219" s="1"/>
      <c r="E219" s="1"/>
      <c r="F219" s="1"/>
      <c r="G219" s="1"/>
      <c r="H219" s="1"/>
      <c r="I219" s="1"/>
    </row>
    <row r="220" spans="1:9" ht="20.100000000000001" customHeight="1">
      <c r="A220" s="1"/>
      <c r="B220" s="1"/>
      <c r="C220" s="1"/>
      <c r="D220" s="1"/>
      <c r="E220" s="1"/>
      <c r="F220" s="1"/>
      <c r="G220" s="1"/>
      <c r="H220" s="1"/>
      <c r="I220" s="1"/>
    </row>
    <row r="221" spans="1:9" ht="20.100000000000001" customHeight="1">
      <c r="A221" s="1"/>
      <c r="B221" s="1"/>
      <c r="C221" s="1"/>
      <c r="D221" s="1"/>
      <c r="E221" s="1"/>
      <c r="F221" s="1"/>
      <c r="G221" s="1"/>
      <c r="H221" s="1"/>
      <c r="I221" s="1"/>
    </row>
    <row r="222" spans="1:9" ht="20.100000000000001" customHeight="1">
      <c r="A222" s="1"/>
      <c r="B222" s="1"/>
      <c r="C222" s="1"/>
      <c r="D222" s="1"/>
      <c r="E222" s="1"/>
      <c r="F222" s="1"/>
      <c r="G222" s="1"/>
      <c r="H222" s="1"/>
      <c r="I222" s="1"/>
    </row>
    <row r="223" spans="1:9" ht="20.100000000000001" customHeight="1">
      <c r="A223" s="1"/>
      <c r="B223" s="1"/>
      <c r="C223" s="1"/>
      <c r="D223" s="1"/>
      <c r="E223" s="1"/>
      <c r="F223" s="1"/>
      <c r="G223" s="1"/>
      <c r="H223" s="1"/>
      <c r="I223" s="1"/>
    </row>
    <row r="224" spans="1:9" ht="20.100000000000001" customHeight="1">
      <c r="A224" s="1"/>
      <c r="B224" s="1"/>
      <c r="C224" s="1"/>
      <c r="D224" s="1"/>
      <c r="E224" s="1"/>
      <c r="F224" s="1"/>
      <c r="G224" s="1"/>
      <c r="H224" s="1"/>
      <c r="I224" s="1"/>
    </row>
    <row r="225" spans="1:9" ht="20.100000000000001" customHeight="1">
      <c r="A225" s="1"/>
      <c r="B225" s="1"/>
      <c r="C225" s="1"/>
      <c r="D225" s="1"/>
      <c r="E225" s="1"/>
      <c r="F225" s="1"/>
      <c r="G225" s="1"/>
      <c r="H225" s="1"/>
      <c r="I225" s="1"/>
    </row>
    <row r="226" spans="1:9" ht="20.100000000000001" customHeight="1">
      <c r="A226" s="1"/>
      <c r="B226" s="1"/>
      <c r="C226" s="1"/>
      <c r="D226" s="1"/>
      <c r="E226" s="1"/>
      <c r="F226" s="1"/>
      <c r="G226" s="1"/>
      <c r="H226" s="1"/>
      <c r="I226" s="1"/>
    </row>
    <row r="227" spans="1:9" ht="20.100000000000001" customHeight="1">
      <c r="A227" s="1"/>
      <c r="B227" s="1"/>
      <c r="C227" s="1"/>
      <c r="D227" s="1"/>
      <c r="E227" s="1"/>
      <c r="F227" s="1"/>
      <c r="G227" s="1"/>
      <c r="H227" s="1"/>
      <c r="I227" s="1"/>
    </row>
    <row r="228" spans="1:9" ht="20.100000000000001" customHeight="1">
      <c r="A228" s="1"/>
      <c r="B228" s="1"/>
      <c r="C228" s="1"/>
      <c r="D228" s="1"/>
      <c r="E228" s="1"/>
      <c r="F228" s="1"/>
      <c r="G228" s="1"/>
      <c r="H228" s="1"/>
      <c r="I228" s="1"/>
    </row>
    <row r="229" spans="1:9" ht="20.100000000000001" customHeight="1">
      <c r="A229" s="1"/>
      <c r="B229" s="1"/>
      <c r="C229" s="1"/>
      <c r="D229" s="1"/>
      <c r="E229" s="1"/>
      <c r="F229" s="1"/>
      <c r="G229" s="1"/>
      <c r="H229" s="1"/>
      <c r="I229" s="1"/>
    </row>
    <row r="230" spans="1:9" ht="20.100000000000001" customHeight="1">
      <c r="A230" s="1"/>
      <c r="B230" s="1"/>
      <c r="C230" s="1"/>
      <c r="D230" s="1"/>
      <c r="E230" s="1"/>
      <c r="F230" s="1"/>
      <c r="G230" s="1"/>
      <c r="H230" s="1"/>
      <c r="I230" s="1"/>
    </row>
    <row r="231" spans="1:9" ht="20.100000000000001" customHeight="1">
      <c r="A231" s="1"/>
      <c r="B231" s="1"/>
      <c r="C231" s="1"/>
      <c r="D231" s="1"/>
      <c r="E231" s="1"/>
      <c r="F231" s="1"/>
      <c r="G231" s="1"/>
      <c r="H231" s="1"/>
      <c r="I231" s="1"/>
    </row>
    <row r="232" spans="1:9" ht="20.100000000000001" customHeight="1">
      <c r="A232" s="1"/>
      <c r="B232" s="1"/>
      <c r="C232" s="1"/>
      <c r="D232" s="1"/>
      <c r="E232" s="1"/>
      <c r="F232" s="1"/>
      <c r="G232" s="1"/>
      <c r="H232" s="1"/>
      <c r="I232" s="1"/>
    </row>
    <row r="233" spans="1:9" ht="20.100000000000001" customHeight="1">
      <c r="A233" s="1"/>
      <c r="B233" s="1"/>
      <c r="C233" s="1"/>
      <c r="D233" s="1"/>
      <c r="E233" s="1"/>
      <c r="F233" s="1"/>
      <c r="G233" s="1"/>
      <c r="H233" s="1"/>
      <c r="I233" s="1"/>
    </row>
    <row r="234" spans="1:9" ht="20.100000000000001" customHeight="1">
      <c r="A234" s="1"/>
      <c r="B234" s="1"/>
      <c r="C234" s="1"/>
      <c r="D234" s="1"/>
      <c r="E234" s="1"/>
      <c r="F234" s="1"/>
      <c r="G234" s="1"/>
      <c r="H234" s="1"/>
      <c r="I234" s="1"/>
    </row>
    <row r="235" spans="1:9" ht="20.100000000000001" customHeight="1">
      <c r="A235" s="1"/>
      <c r="B235" s="1"/>
      <c r="C235" s="1"/>
      <c r="D235" s="1"/>
      <c r="E235" s="1"/>
      <c r="F235" s="1"/>
      <c r="G235" s="1"/>
      <c r="H235" s="1"/>
      <c r="I235" s="1"/>
    </row>
    <row r="236" spans="1:9" ht="20.100000000000001" customHeight="1">
      <c r="A236" s="1"/>
      <c r="B236" s="1"/>
      <c r="C236" s="1"/>
      <c r="D236" s="1"/>
      <c r="E236" s="1"/>
      <c r="F236" s="1"/>
      <c r="G236" s="1"/>
      <c r="H236" s="1"/>
      <c r="I236" s="1"/>
    </row>
    <row r="237" spans="1:9" ht="20.100000000000001" customHeight="1">
      <c r="A237" s="1"/>
      <c r="B237" s="1"/>
      <c r="C237" s="1"/>
      <c r="D237" s="1"/>
      <c r="E237" s="1"/>
      <c r="F237" s="1"/>
      <c r="G237" s="1"/>
      <c r="H237" s="1"/>
      <c r="I237" s="1"/>
    </row>
    <row r="238" spans="1:9" ht="20.100000000000001" customHeight="1">
      <c r="A238" s="1"/>
      <c r="B238" s="1"/>
      <c r="C238" s="1"/>
      <c r="D238" s="1"/>
      <c r="E238" s="1"/>
      <c r="F238" s="1"/>
      <c r="G238" s="1"/>
      <c r="H238" s="1"/>
      <c r="I238" s="1"/>
    </row>
    <row r="239" spans="1:9" ht="20.100000000000001" customHeight="1">
      <c r="A239" s="1"/>
      <c r="B239" s="1"/>
      <c r="C239" s="1"/>
      <c r="D239" s="1"/>
      <c r="E239" s="1"/>
      <c r="F239" s="1"/>
      <c r="G239" s="1"/>
      <c r="H239" s="1"/>
      <c r="I239" s="1"/>
    </row>
    <row r="240" spans="1:9" ht="20.100000000000001" customHeight="1">
      <c r="A240" s="1"/>
      <c r="B240" s="1"/>
      <c r="C240" s="1"/>
      <c r="D240" s="1"/>
      <c r="E240" s="1"/>
      <c r="F240" s="1"/>
      <c r="G240" s="1"/>
      <c r="H240" s="1"/>
      <c r="I240" s="1"/>
    </row>
    <row r="241" spans="1:9" ht="20.100000000000001" customHeight="1">
      <c r="A241" s="1"/>
      <c r="B241" s="1"/>
      <c r="C241" s="1"/>
      <c r="D241" s="1"/>
      <c r="E241" s="1"/>
      <c r="F241" s="1"/>
      <c r="G241" s="1"/>
      <c r="H241" s="1"/>
      <c r="I241" s="1"/>
    </row>
    <row r="242" spans="1:9" ht="20.100000000000001" customHeight="1">
      <c r="A242" s="1"/>
      <c r="B242" s="1"/>
      <c r="C242" s="1"/>
      <c r="D242" s="1"/>
      <c r="E242" s="1"/>
      <c r="F242" s="1"/>
      <c r="G242" s="1"/>
      <c r="H242" s="1"/>
      <c r="I242" s="1"/>
    </row>
    <row r="243" spans="1:9" ht="20.100000000000001" customHeight="1">
      <c r="A243" s="1"/>
      <c r="B243" s="1"/>
      <c r="C243" s="1"/>
      <c r="D243" s="1"/>
      <c r="E243" s="1"/>
      <c r="F243" s="1"/>
      <c r="G243" s="1"/>
      <c r="H243" s="1"/>
      <c r="I243" s="1"/>
    </row>
    <row r="244" spans="1:9" ht="20.100000000000001" customHeight="1">
      <c r="A244" s="1"/>
      <c r="B244" s="1"/>
      <c r="C244" s="1"/>
      <c r="D244" s="1"/>
      <c r="E244" s="1"/>
      <c r="F244" s="1"/>
      <c r="G244" s="1"/>
      <c r="H244" s="1"/>
      <c r="I244" s="1"/>
    </row>
    <row r="245" spans="1:9" ht="20.100000000000001" customHeight="1">
      <c r="A245" s="1"/>
      <c r="B245" s="1"/>
      <c r="C245" s="1"/>
      <c r="D245" s="1"/>
      <c r="E245" s="1"/>
      <c r="F245" s="1"/>
      <c r="G245" s="1"/>
      <c r="H245" s="1"/>
      <c r="I245" s="1"/>
    </row>
    <row r="246" spans="1:9" ht="20.100000000000001" customHeight="1">
      <c r="A246" s="1"/>
      <c r="B246" s="1"/>
      <c r="C246" s="1"/>
      <c r="D246" s="1"/>
      <c r="E246" s="1"/>
      <c r="F246" s="1"/>
      <c r="G246" s="1"/>
      <c r="H246" s="1"/>
      <c r="I246" s="1"/>
    </row>
    <row r="247" spans="1:9" ht="20.100000000000001" customHeight="1">
      <c r="A247" s="1"/>
      <c r="B247" s="1"/>
      <c r="C247" s="1"/>
      <c r="D247" s="1"/>
      <c r="E247" s="1"/>
      <c r="F247" s="1"/>
      <c r="G247" s="1"/>
      <c r="H247" s="1"/>
      <c r="I247" s="1"/>
    </row>
    <row r="248" spans="1:9" ht="20.100000000000001" customHeight="1">
      <c r="A248" s="1"/>
      <c r="B248" s="1"/>
      <c r="C248" s="1"/>
      <c r="D248" s="1"/>
      <c r="E248" s="1"/>
      <c r="F248" s="1"/>
      <c r="G248" s="1"/>
      <c r="H248" s="1"/>
      <c r="I248" s="1"/>
    </row>
    <row r="249" spans="1:9" ht="20.100000000000001" customHeight="1">
      <c r="A249" s="1"/>
      <c r="B249" s="1"/>
      <c r="C249" s="1"/>
      <c r="D249" s="1"/>
      <c r="E249" s="1"/>
      <c r="F249" s="1"/>
      <c r="G249" s="1"/>
      <c r="H249" s="1"/>
      <c r="I249" s="1"/>
    </row>
    <row r="250" spans="1:9" ht="20.100000000000001" customHeight="1">
      <c r="A250" s="1"/>
      <c r="B250" s="1"/>
      <c r="C250" s="1"/>
      <c r="D250" s="1"/>
      <c r="E250" s="1"/>
      <c r="F250" s="1"/>
      <c r="G250" s="1"/>
      <c r="H250" s="1"/>
      <c r="I250" s="1"/>
    </row>
    <row r="251" spans="1:9" ht="20.100000000000001" customHeight="1">
      <c r="A251" s="1"/>
      <c r="B251" s="1"/>
      <c r="C251" s="1"/>
      <c r="D251" s="1"/>
      <c r="E251" s="1"/>
      <c r="F251" s="1"/>
      <c r="G251" s="1"/>
      <c r="H251" s="1"/>
      <c r="I251" s="1"/>
    </row>
    <row r="252" spans="1:9" ht="20.100000000000001" customHeight="1">
      <c r="A252" s="1"/>
      <c r="B252" s="1"/>
      <c r="C252" s="1"/>
      <c r="D252" s="1"/>
      <c r="E252" s="1"/>
      <c r="F252" s="1"/>
      <c r="G252" s="1"/>
      <c r="H252" s="1"/>
      <c r="I252" s="1"/>
    </row>
    <row r="253" spans="1:9" ht="20.100000000000001" customHeight="1">
      <c r="A253" s="1"/>
      <c r="B253" s="1"/>
      <c r="C253" s="1"/>
      <c r="D253" s="1"/>
      <c r="E253" s="1"/>
      <c r="F253" s="1"/>
      <c r="G253" s="1"/>
      <c r="H253" s="1"/>
      <c r="I253" s="1"/>
    </row>
  </sheetData>
  <mergeCells count="1">
    <mergeCell ref="A51:C51"/>
  </mergeCells>
  <pageMargins left="1.2598425196850394" right="0.70866141732283472" top="0.15748031496062992" bottom="0.15748031496062992" header="0.15748031496062992" footer="0.15748031496062992"/>
  <pageSetup paperSize="9" scale="7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List Piutang</vt:lpstr>
      <vt:lpstr>List PPh </vt:lpstr>
      <vt:lpstr>Rincian</vt:lpstr>
      <vt:lpstr>Rincian1</vt:lpstr>
      <vt:lpstr>Meterai</vt:lpstr>
      <vt:lpstr>'List Piutang'!Print_Area</vt:lpstr>
      <vt:lpstr>'List PPh '!Print_Area</vt:lpstr>
      <vt:lpstr>Meterai!Print_Area</vt:lpstr>
      <vt:lpstr>Rincian!Print_Area</vt:lpstr>
      <vt:lpstr>Rincian1!Print_Area</vt:lpstr>
      <vt:lpstr>'List Piutang'!Print_Titles</vt:lpstr>
      <vt:lpstr>'List PPh '!Print_Titles</vt:lpstr>
      <vt:lpstr>Rincian!Print_Titles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Romina</dc:creator>
  <cp:lastModifiedBy>Romina</cp:lastModifiedBy>
  <cp:lastPrinted>2017-09-08T07:20:08Z</cp:lastPrinted>
  <dcterms:created xsi:type="dcterms:W3CDTF">2011-08-09T03:18:05Z</dcterms:created>
  <dcterms:modified xsi:type="dcterms:W3CDTF">2017-09-08T07:20:12Z</dcterms:modified>
</cp:coreProperties>
</file>