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 defaultThemeVersion="124226"/>
  <bookViews>
    <workbookView xWindow="0" yWindow="0" windowWidth="15480" windowHeight="9240" tabRatio="840" activeTab="7"/>
  </bookViews>
  <sheets>
    <sheet name="ACEH" sheetId="18" r:id="rId1"/>
    <sheet name="SUMBAR" sheetId="15" r:id="rId2"/>
    <sheet name="RIAU" sheetId="19" r:id="rId3"/>
    <sheet name="SUMSEL" sheetId="21" r:id="rId4"/>
    <sheet name="NTT" sheetId="23" r:id="rId5"/>
    <sheet name="KALTENG" sheetId="24" r:id="rId6"/>
    <sheet name="GORONT" sheetId="25" r:id="rId7"/>
    <sheet name="SULBAR" sheetId="26" r:id="rId8"/>
    <sheet name="SULUT" sheetId="27" r:id="rId9"/>
    <sheet name="MALUT" sheetId="28" r:id="rId10"/>
    <sheet name="PAPUA" sheetId="29" r:id="rId11"/>
    <sheet name="PAPUA BARAT" sheetId="30" r:id="rId12"/>
    <sheet name="REKAP" sheetId="22" r:id="rId13"/>
    <sheet name="Sheet1" sheetId="17" r:id="rId14"/>
  </sheets>
  <definedNames>
    <definedName name="_xlnm.Print_Area" localSheetId="0">ACEH!$A$1:$S$46</definedName>
    <definedName name="_xlnm.Print_Area" localSheetId="6">GORONT!$A$1:$S$45</definedName>
    <definedName name="_xlnm.Print_Area" localSheetId="5">KALTENG!$A$1:$S$45</definedName>
    <definedName name="_xlnm.Print_Area" localSheetId="9">MALUT!$A$1:$S$43</definedName>
    <definedName name="_xlnm.Print_Area" localSheetId="4">NTT!$A$1:$S$41</definedName>
    <definedName name="_xlnm.Print_Area" localSheetId="10">PAPUA!$A$1:$S$36</definedName>
    <definedName name="_xlnm.Print_Area" localSheetId="11">'PAPUA BARAT'!$A$1:$S$62</definedName>
    <definedName name="_xlnm.Print_Area" localSheetId="2">RIAU!$A$2:$S$44</definedName>
    <definedName name="_xlnm.Print_Area" localSheetId="7">SULBAR!$A$1:$S$59</definedName>
    <definedName name="_xlnm.Print_Area" localSheetId="8">SULUT!$A$1:$S$44</definedName>
    <definedName name="_xlnm.Print_Area" localSheetId="1">SUMBAR!$A$2:$S$46</definedName>
    <definedName name="_xlnm.Print_Area" localSheetId="3">SUMSEL!$A$2:$S$44</definedName>
    <definedName name="_xlnm.Print_Titles" localSheetId="0">ACEH!$14:$17</definedName>
    <definedName name="_xlnm.Print_Titles" localSheetId="6">GORONT!$14:$17</definedName>
    <definedName name="_xlnm.Print_Titles" localSheetId="5">KALTENG!$14:$17</definedName>
    <definedName name="_xlnm.Print_Titles" localSheetId="9">MALUT!$14:$17</definedName>
    <definedName name="_xlnm.Print_Titles" localSheetId="4">NTT!$14:$17</definedName>
    <definedName name="_xlnm.Print_Titles" localSheetId="10">PAPUA!$14:$17</definedName>
    <definedName name="_xlnm.Print_Titles" localSheetId="11">'PAPUA BARAT'!$14:$17</definedName>
    <definedName name="_xlnm.Print_Titles" localSheetId="2">RIAU!$15:$18</definedName>
    <definedName name="_xlnm.Print_Titles" localSheetId="7">SULBAR!$14:$17</definedName>
    <definedName name="_xlnm.Print_Titles" localSheetId="8">SULUT!$14:$17</definedName>
    <definedName name="_xlnm.Print_Titles" localSheetId="1">SUMBAR!$15:$18</definedName>
    <definedName name="_xlnm.Print_Titles" localSheetId="3">SUMSEL!$15:$18</definedName>
  </definedNames>
  <calcPr calcId="124519"/>
</workbook>
</file>

<file path=xl/calcChain.xml><?xml version="1.0" encoding="utf-8"?>
<calcChain xmlns="http://schemas.openxmlformats.org/spreadsheetml/2006/main">
  <c r="Q39" i="26"/>
  <c r="S39" s="1"/>
  <c r="S38"/>
  <c r="Q38"/>
  <c r="F45"/>
  <c r="Q45" s="1"/>
  <c r="S45" s="1"/>
  <c r="Q44"/>
  <c r="S44" s="1"/>
  <c r="Q43"/>
  <c r="S43" s="1"/>
  <c r="S42" l="1"/>
  <c r="Q40" l="1"/>
  <c r="S40" s="1"/>
  <c r="S37" l="1"/>
  <c r="S36" s="1"/>
  <c r="G12" i="22" s="1"/>
  <c r="I6" l="1"/>
  <c r="I7"/>
  <c r="I8"/>
  <c r="I9"/>
  <c r="I10"/>
  <c r="I11"/>
  <c r="I13"/>
  <c r="I14"/>
  <c r="I15"/>
  <c r="I16"/>
  <c r="I5"/>
  <c r="D11"/>
  <c r="S35" i="25" l="1"/>
  <c r="Q35"/>
  <c r="Q34"/>
  <c r="S34" s="1"/>
  <c r="S33"/>
  <c r="Q33"/>
  <c r="Q32"/>
  <c r="S32" s="1"/>
  <c r="Q31"/>
  <c r="S31" s="1"/>
  <c r="Q30"/>
  <c r="S30" s="1"/>
  <c r="S29"/>
  <c r="Q29"/>
  <c r="Q28"/>
  <c r="S28" s="1"/>
  <c r="S27"/>
  <c r="Q27"/>
  <c r="Q26"/>
  <c r="S26" s="1"/>
  <c r="S25"/>
  <c r="Q25"/>
  <c r="Q24"/>
  <c r="S24" s="1"/>
  <c r="H16" i="22"/>
  <c r="H15"/>
  <c r="H14"/>
  <c r="H13"/>
  <c r="H10"/>
  <c r="H9"/>
  <c r="H8"/>
  <c r="H7"/>
  <c r="H6"/>
  <c r="H5"/>
  <c r="D14"/>
  <c r="D13"/>
  <c r="D10"/>
  <c r="D9"/>
  <c r="D8"/>
  <c r="D7"/>
  <c r="D6"/>
  <c r="D5"/>
  <c r="E16"/>
  <c r="E15"/>
  <c r="E14"/>
  <c r="E13"/>
  <c r="E10"/>
  <c r="E9"/>
  <c r="E8"/>
  <c r="E7"/>
  <c r="E6"/>
  <c r="E5"/>
  <c r="S22" i="25" l="1"/>
  <c r="S20" s="1"/>
  <c r="S19" s="1"/>
  <c r="S18" s="1"/>
  <c r="F11" i="22" l="1"/>
  <c r="L55" i="30" l="1"/>
  <c r="L29" i="29"/>
  <c r="L39" i="28"/>
  <c r="L39" i="27"/>
  <c r="L54" i="26"/>
  <c r="L42" i="25"/>
  <c r="L39" i="24"/>
  <c r="L39" i="23"/>
  <c r="L40" i="21"/>
  <c r="L41" i="15"/>
  <c r="L41" i="19"/>
  <c r="L39" i="18"/>
  <c r="D16" i="22"/>
  <c r="C17"/>
  <c r="D15" l="1"/>
  <c r="F14"/>
  <c r="F13"/>
  <c r="F10"/>
  <c r="F9"/>
  <c r="F8"/>
  <c r="F6"/>
  <c r="F5"/>
  <c r="S20" i="30"/>
  <c r="S37"/>
  <c r="S32"/>
  <c r="Q29"/>
  <c r="S29" s="1"/>
  <c r="Q30"/>
  <c r="S30" s="1"/>
  <c r="Q31"/>
  <c r="S31" s="1"/>
  <c r="Q32"/>
  <c r="Q33"/>
  <c r="S33" s="1"/>
  <c r="Q34"/>
  <c r="S34" s="1"/>
  <c r="Q35"/>
  <c r="S35" s="1"/>
  <c r="Q36"/>
  <c r="S36" s="1"/>
  <c r="Q37"/>
  <c r="Q38"/>
  <c r="S38" s="1"/>
  <c r="Q39"/>
  <c r="S39" s="1"/>
  <c r="Q40"/>
  <c r="S40" s="1"/>
  <c r="Q41"/>
  <c r="S41" s="1"/>
  <c r="Q42"/>
  <c r="S42" s="1"/>
  <c r="Q43"/>
  <c r="S43" s="1"/>
  <c r="Q44"/>
  <c r="Q45"/>
  <c r="S45" s="1"/>
  <c r="Q46"/>
  <c r="S46" s="1"/>
  <c r="Q47"/>
  <c r="S47" s="1"/>
  <c r="Q48"/>
  <c r="S48" s="1"/>
  <c r="Q49"/>
  <c r="S49" s="1"/>
  <c r="Q50"/>
  <c r="S50" s="1"/>
  <c r="S44"/>
  <c r="Q28"/>
  <c r="S28" s="1"/>
  <c r="S27" s="1"/>
  <c r="Q27"/>
  <c r="Q26"/>
  <c r="S26" s="1"/>
  <c r="Q25"/>
  <c r="S25" s="1"/>
  <c r="Q24"/>
  <c r="S24" s="1"/>
  <c r="Q23"/>
  <c r="S23" s="1"/>
  <c r="Q22"/>
  <c r="S22" s="1"/>
  <c r="Q21"/>
  <c r="Q34" i="28"/>
  <c r="S34" s="1"/>
  <c r="S33"/>
  <c r="Q33"/>
  <c r="Q32"/>
  <c r="S32" s="1"/>
  <c r="S31"/>
  <c r="Q31"/>
  <c r="Q30"/>
  <c r="S30" s="1"/>
  <c r="S29"/>
  <c r="Q29"/>
  <c r="Q28"/>
  <c r="S28" s="1"/>
  <c r="S27"/>
  <c r="Q27"/>
  <c r="Q26"/>
  <c r="S26" s="1"/>
  <c r="S25"/>
  <c r="Q25"/>
  <c r="Q24"/>
  <c r="S24" s="1"/>
  <c r="S20" s="1"/>
  <c r="S18" s="1"/>
  <c r="D12" s="1"/>
  <c r="S23"/>
  <c r="Q23"/>
  <c r="S34" i="27"/>
  <c r="Q34"/>
  <c r="S33"/>
  <c r="Q33"/>
  <c r="S32"/>
  <c r="Q32"/>
  <c r="S31"/>
  <c r="Q31"/>
  <c r="S30"/>
  <c r="Q30"/>
  <c r="S29"/>
  <c r="Q29"/>
  <c r="S28"/>
  <c r="Q28"/>
  <c r="S27"/>
  <c r="Q27"/>
  <c r="S26"/>
  <c r="Q26"/>
  <c r="S25"/>
  <c r="Q25"/>
  <c r="S24"/>
  <c r="Q24"/>
  <c r="S23"/>
  <c r="S21" s="1"/>
  <c r="Q23"/>
  <c r="S34" i="26"/>
  <c r="Q34"/>
  <c r="Q33"/>
  <c r="S33" s="1"/>
  <c r="Q32"/>
  <c r="S32" s="1"/>
  <c r="Q31"/>
  <c r="S31" s="1"/>
  <c r="Q30"/>
  <c r="S30" s="1"/>
  <c r="Q29"/>
  <c r="S29" s="1"/>
  <c r="Q28"/>
  <c r="S28" s="1"/>
  <c r="Q27"/>
  <c r="S27" s="1"/>
  <c r="Q26"/>
  <c r="S26" s="1"/>
  <c r="Q25"/>
  <c r="S25" s="1"/>
  <c r="Q24"/>
  <c r="S24" s="1"/>
  <c r="Q23"/>
  <c r="S23" s="1"/>
  <c r="Q34" i="24"/>
  <c r="S34" s="1"/>
  <c r="S33"/>
  <c r="Q33"/>
  <c r="Q32"/>
  <c r="S32" s="1"/>
  <c r="S31"/>
  <c r="Q31"/>
  <c r="Q30"/>
  <c r="S30" s="1"/>
  <c r="S29"/>
  <c r="Q29"/>
  <c r="Q28"/>
  <c r="S28" s="1"/>
  <c r="S27"/>
  <c r="Q27"/>
  <c r="Q26"/>
  <c r="S26" s="1"/>
  <c r="S25"/>
  <c r="Q25"/>
  <c r="Q24"/>
  <c r="S24" s="1"/>
  <c r="S20" s="1"/>
  <c r="S18" s="1"/>
  <c r="D12" s="1"/>
  <c r="S23"/>
  <c r="Q23"/>
  <c r="S18" i="23"/>
  <c r="D12" s="1"/>
  <c r="S34"/>
  <c r="Q34"/>
  <c r="Q33"/>
  <c r="S33" s="1"/>
  <c r="S32"/>
  <c r="Q32"/>
  <c r="Q31"/>
  <c r="S31" s="1"/>
  <c r="S30"/>
  <c r="Q30"/>
  <c r="Q29"/>
  <c r="S29" s="1"/>
  <c r="S21" s="1"/>
  <c r="S28"/>
  <c r="Q28"/>
  <c r="S27"/>
  <c r="Q27"/>
  <c r="S26"/>
  <c r="Q26"/>
  <c r="S25"/>
  <c r="Q25"/>
  <c r="S24"/>
  <c r="Q24"/>
  <c r="S23"/>
  <c r="Q23"/>
  <c r="S21" i="30" l="1"/>
  <c r="S18"/>
  <c r="D12" s="1"/>
  <c r="S18" i="29"/>
  <c r="D12" s="1"/>
  <c r="S21" i="28"/>
  <c r="S20" i="27"/>
  <c r="S18" s="1"/>
  <c r="D12" s="1"/>
  <c r="S20" i="26"/>
  <c r="S21"/>
  <c r="S21" i="24"/>
  <c r="S20" i="23"/>
  <c r="F12" i="22" l="1"/>
  <c r="H12" s="1"/>
  <c r="I12" s="1"/>
  <c r="V42" i="26" s="1"/>
  <c r="W42" s="1"/>
  <c r="S18"/>
  <c r="K16" i="22"/>
  <c r="K15"/>
  <c r="K14"/>
  <c r="K13"/>
  <c r="K10"/>
  <c r="K9"/>
  <c r="K8"/>
  <c r="K6"/>
  <c r="K5"/>
  <c r="D12" i="26" l="1"/>
  <c r="K12" i="22"/>
  <c r="D12" i="25"/>
  <c r="S34" i="21"/>
  <c r="S33"/>
  <c r="S32"/>
  <c r="S30"/>
  <c r="S29"/>
  <c r="S28"/>
  <c r="S26"/>
  <c r="S25"/>
  <c r="S24"/>
  <c r="Q35"/>
  <c r="S35" s="1"/>
  <c r="Q34"/>
  <c r="Q33"/>
  <c r="Q32"/>
  <c r="Q31"/>
  <c r="S31" s="1"/>
  <c r="Q30"/>
  <c r="Q29"/>
  <c r="Q28"/>
  <c r="Q27"/>
  <c r="S27" s="1"/>
  <c r="Q26"/>
  <c r="Q25"/>
  <c r="Q24"/>
  <c r="Q25" i="19"/>
  <c r="Q26"/>
  <c r="Q27"/>
  <c r="Q28"/>
  <c r="Q29"/>
  <c r="Q30"/>
  <c r="Q31"/>
  <c r="Q32"/>
  <c r="Q33"/>
  <c r="Q34"/>
  <c r="Q35"/>
  <c r="Q24"/>
  <c r="S25"/>
  <c r="S26"/>
  <c r="S27"/>
  <c r="S28"/>
  <c r="S29"/>
  <c r="S30"/>
  <c r="S31"/>
  <c r="S32"/>
  <c r="S33"/>
  <c r="S34"/>
  <c r="S35"/>
  <c r="S24"/>
  <c r="S21" s="1"/>
  <c r="F7" i="22" s="1"/>
  <c r="S19" i="15"/>
  <c r="S18" i="18"/>
  <c r="H11" i="22" l="1"/>
  <c r="E17"/>
  <c r="F17"/>
  <c r="S22" i="19"/>
  <c r="S19" s="1"/>
  <c r="D13" s="1"/>
  <c r="S22" i="21"/>
  <c r="S21"/>
  <c r="S19" s="1"/>
  <c r="D13" s="1"/>
  <c r="K11" i="22" l="1"/>
  <c r="D17"/>
  <c r="Q34" i="18"/>
  <c r="S34" s="1"/>
  <c r="S33"/>
  <c r="Q33"/>
  <c r="Q32"/>
  <c r="S32" s="1"/>
  <c r="Q31"/>
  <c r="S31" s="1"/>
  <c r="Q30"/>
  <c r="S30" s="1"/>
  <c r="Q29"/>
  <c r="S29" s="1"/>
  <c r="Q28"/>
  <c r="S28" s="1"/>
  <c r="Q27"/>
  <c r="S27" s="1"/>
  <c r="Q26"/>
  <c r="S26" s="1"/>
  <c r="Q25"/>
  <c r="S25" s="1"/>
  <c r="Q24"/>
  <c r="S24" s="1"/>
  <c r="Q23"/>
  <c r="S23" s="1"/>
  <c r="H17" i="22" l="1"/>
  <c r="K7"/>
  <c r="S20" i="18"/>
  <c r="D12" l="1"/>
  <c r="Q25" i="15" l="1"/>
  <c r="S25" s="1"/>
  <c r="Q26"/>
  <c r="S26" s="1"/>
  <c r="Q27"/>
  <c r="S27" s="1"/>
  <c r="Q29"/>
  <c r="S29" s="1"/>
  <c r="Q31"/>
  <c r="S31" s="1"/>
  <c r="Q32"/>
  <c r="S32" s="1"/>
  <c r="Q33"/>
  <c r="S33" s="1"/>
  <c r="Q34"/>
  <c r="S34" s="1"/>
  <c r="Q35"/>
  <c r="S35" s="1"/>
  <c r="Q30" l="1"/>
  <c r="S30" s="1"/>
  <c r="Q28"/>
  <c r="S28" s="1"/>
  <c r="Q24" l="1"/>
  <c r="S24" s="1"/>
  <c r="S22" s="1"/>
  <c r="S21" s="1"/>
  <c r="D13" s="1"/>
  <c r="E24" i="17"/>
  <c r="E25"/>
</calcChain>
</file>

<file path=xl/sharedStrings.xml><?xml version="1.0" encoding="utf-8"?>
<sst xmlns="http://schemas.openxmlformats.org/spreadsheetml/2006/main" count="1132" uniqueCount="152">
  <si>
    <t>Kode</t>
  </si>
  <si>
    <t>Uraian</t>
  </si>
  <si>
    <t>Volume</t>
  </si>
  <si>
    <t>Rincian Perhitungan</t>
  </si>
  <si>
    <t>Jumlah</t>
  </si>
  <si>
    <t>RINCIAN ANGGARAN BELANJA</t>
  </si>
  <si>
    <t>Unit Eselon II/ Satker</t>
  </si>
  <si>
    <t>Kegiatan</t>
  </si>
  <si>
    <t>Keluaran (output)</t>
  </si>
  <si>
    <t>Satuan Ukur</t>
  </si>
  <si>
    <t>Alokasi Dana</t>
  </si>
  <si>
    <t>Belanja Bahan</t>
  </si>
  <si>
    <t>pkt</t>
  </si>
  <si>
    <t>x</t>
  </si>
  <si>
    <t>keg</t>
  </si>
  <si>
    <t>org</t>
  </si>
  <si>
    <t>kl</t>
  </si>
  <si>
    <t>hr</t>
  </si>
  <si>
    <t>Belanja Jasa Profesi</t>
  </si>
  <si>
    <t>Kementerian Negara /Lembaga</t>
  </si>
  <si>
    <t>jml</t>
  </si>
  <si>
    <t>Volume Sub Output</t>
  </si>
  <si>
    <t>Jenis Komponen (Utama/ Pendukung)</t>
  </si>
  <si>
    <t>Sub Output/Komponen/</t>
  </si>
  <si>
    <t>Sub komponen/Akun/detil</t>
  </si>
  <si>
    <t>jp</t>
  </si>
  <si>
    <t>:</t>
  </si>
  <si>
    <t>Harga Satuan</t>
  </si>
  <si>
    <t>Penguatan Kelembagaan PUG di Provinsi</t>
  </si>
  <si>
    <t>Kementerian Pemberdayaan Perempuan dan Perindungan Anak</t>
  </si>
  <si>
    <t>1. Jumlah kab/kota yang memiliki SDM yang kompeten dalam Analisis Gender</t>
  </si>
  <si>
    <t>2. Jumlah kab/kota yang memiliki kelembagaan dan jejaring PUG</t>
  </si>
  <si>
    <t>3. Jumlah kab/kota yang memiliki data gender</t>
  </si>
  <si>
    <t>kabupaten/kota</t>
  </si>
  <si>
    <t>Dekon Penguatan kelembagaan PUG di provinsi</t>
  </si>
  <si>
    <t>ANGGARAN BIAYA TRANSPORTASI PESERTA</t>
  </si>
  <si>
    <t>DARI KABUPATEN DAN KOTA DI PROVINSI SUMATERA BARAT</t>
  </si>
  <si>
    <t>No</t>
  </si>
  <si>
    <t>Zon A</t>
  </si>
  <si>
    <t>Kab/Kota</t>
  </si>
  <si>
    <t>Jumlah Transportasi</t>
  </si>
  <si>
    <t>Provinsi</t>
  </si>
  <si>
    <t>Kota Padang</t>
  </si>
  <si>
    <t>Zona A</t>
  </si>
  <si>
    <t>Kota Pariaman</t>
  </si>
  <si>
    <t>Kab. Padang Pariaman</t>
  </si>
  <si>
    <t>Zona B (10 kab/ko)</t>
  </si>
  <si>
    <t>Kota Pdg Panjang</t>
  </si>
  <si>
    <t>Kota Bukittinggi</t>
  </si>
  <si>
    <t>Tanah Datar</t>
  </si>
  <si>
    <t>Kota Sawahlunto</t>
  </si>
  <si>
    <t>Kota Solok</t>
  </si>
  <si>
    <t xml:space="preserve">Kab Solok </t>
  </si>
  <si>
    <t>Pesisir Selatan</t>
  </si>
  <si>
    <t>Agam</t>
  </si>
  <si>
    <t>Lima Puluh Kota</t>
  </si>
  <si>
    <t>Kota Payakumbuh</t>
  </si>
  <si>
    <t>Zona C (6 Kab/ko)</t>
  </si>
  <si>
    <t>Pasaman</t>
  </si>
  <si>
    <t>Pasaman Barat</t>
  </si>
  <si>
    <t>Dharmasraya</t>
  </si>
  <si>
    <t>Solok Selatan</t>
  </si>
  <si>
    <t>Sijunjung</t>
  </si>
  <si>
    <t>Mentawai</t>
  </si>
  <si>
    <t>Uang Harian</t>
  </si>
  <si>
    <t>KELUARAN (OUTPUT) KEGIATAN TA 2014</t>
  </si>
  <si>
    <t>Belanja Perjalanan dinas paket meetingdlm kota</t>
  </si>
  <si>
    <t>(KPPN.019-JAKARTA II)</t>
  </si>
  <si>
    <t>Paket Meeting Fullday</t>
  </si>
  <si>
    <t>Peserta</t>
  </si>
  <si>
    <t>Transport Lokal</t>
  </si>
  <si>
    <t>Panitia</t>
  </si>
  <si>
    <t>Narasumber dan Moderator</t>
  </si>
  <si>
    <t>Peserta Kab. / Kota</t>
  </si>
  <si>
    <t>Paket Meeting Fullboard</t>
  </si>
  <si>
    <t>Peningkatan Kapasitas Anggota Legislatif di Sumatera Barat</t>
  </si>
  <si>
    <t>Peningkatan Kapasitas Anggota Legislatif di Aceh</t>
  </si>
  <si>
    <t>Belanja Perjalanan dinas paket meeting dlm kota</t>
  </si>
  <si>
    <t>Jakarta,    Januari 2014</t>
  </si>
  <si>
    <t>KELUARAN (OUTPUT) KEGIATAN TA 2013</t>
  </si>
  <si>
    <t>Badan Pemberdayaan Perempuan dan Perlindungan Anak Provinsi Sumatera Selatan</t>
  </si>
  <si>
    <t>Kabupaten/kota</t>
  </si>
  <si>
    <t>11</t>
  </si>
  <si>
    <t>Belanja Perjalanan dinas paket meeting luar kota</t>
  </si>
  <si>
    <t>No.</t>
  </si>
  <si>
    <t>PROVINSI</t>
  </si>
  <si>
    <t>TOTAL</t>
  </si>
  <si>
    <t>DEKON</t>
  </si>
  <si>
    <t>PUG</t>
  </si>
  <si>
    <t>PP</t>
  </si>
  <si>
    <t>POLITIK</t>
  </si>
  <si>
    <t>JUMLAH</t>
  </si>
  <si>
    <t>Aceh</t>
  </si>
  <si>
    <t>Sumatera Barat</t>
  </si>
  <si>
    <t>Riau</t>
  </si>
  <si>
    <t>Sumatera Selatan</t>
  </si>
  <si>
    <t>Nusa Tenggara Timur</t>
  </si>
  <si>
    <t>Kalimantan Tengah</t>
  </si>
  <si>
    <t>Gorontalo</t>
  </si>
  <si>
    <t>Sulawesi Barat</t>
  </si>
  <si>
    <t>Sulawesi Utara</t>
  </si>
  <si>
    <t>Maluku Utara</t>
  </si>
  <si>
    <t>Papua</t>
  </si>
  <si>
    <t>Papua Barat</t>
  </si>
  <si>
    <t>Pendidikan dalam Keluarga dan Legalitas Dalam Perkawinan</t>
  </si>
  <si>
    <t>Honor yang terkait dengan output kegiatan</t>
  </si>
  <si>
    <t>Belanja Perjalanan  Lainnya ( DN )</t>
  </si>
  <si>
    <t>Uang Harian ( 40 org x  2 hrx 1 kl )</t>
  </si>
  <si>
    <t>Transport   (40 org x 2 hr x 1 kl  )</t>
  </si>
  <si>
    <t>Perjalanan Narasumber Jkt-Manokwari ( PP )</t>
  </si>
  <si>
    <t>Paket Meeting Dalam Kota Fullday</t>
  </si>
  <si>
    <t>Biaya Penginapan</t>
  </si>
  <si>
    <t>Tiket Jkt - Mkw PP</t>
  </si>
  <si>
    <t xml:space="preserve">Tiket  Kaimana - Manokwari  PP </t>
  </si>
  <si>
    <t>Lumpsum Perjalanan dlm Daerah Gol II</t>
  </si>
  <si>
    <t>Lumpsum Perjalanan dlm Wilayah Kab Gol III</t>
  </si>
  <si>
    <t>Biaya Narasumber Es II</t>
  </si>
  <si>
    <t>Biaya Narasumber Es III</t>
  </si>
  <si>
    <t>Biaya Moderator</t>
  </si>
  <si>
    <t>Penanggung Jawab</t>
  </si>
  <si>
    <t>Ketua</t>
  </si>
  <si>
    <t>Anggota</t>
  </si>
  <si>
    <t>Seminar kit</t>
  </si>
  <si>
    <t>Penggandaan  dan Pelaporan</t>
  </si>
  <si>
    <t>ATK &amp; bahan habis pakai</t>
  </si>
  <si>
    <t>Spanduk</t>
  </si>
  <si>
    <t>Lumpsum Gol IV</t>
  </si>
  <si>
    <t>PAGU</t>
  </si>
  <si>
    <t>Kepala</t>
  </si>
  <si>
    <t>Badan Pemberdayaan Perempuan, Perlindungan Anak dan Keluarga Berencana</t>
  </si>
  <si>
    <t>Badan Pemberdayaan Perempuan dan Keluarga Berencana Provinsi Sumatera Barat</t>
  </si>
  <si>
    <t>Penguatan kelembagaan PUG di provinsi</t>
  </si>
  <si>
    <t>Badan Pemberdayaan Perempuan dan Perlindungan Anak Provinsi Aceh</t>
  </si>
  <si>
    <t>Biro Pemberdayaan Perempuan Provinsi Nusa Tenggara Timur</t>
  </si>
  <si>
    <t>Badan Pemberdayaan Perempuan dan Perlindungan Anak, Kependudukan dan Keluarga Berencana Provinsi Kalimantan Tengah</t>
  </si>
  <si>
    <t>Biro Pemberdayaan Perempuan dan Kesra Provinsi Gorontalo</t>
  </si>
  <si>
    <t>Biro Pemberdayaan Perempuan dan Perlindungan Anak Provinsi Sulawesi Barat</t>
  </si>
  <si>
    <t>Badan Pemberdayaan Perempuan dan Perlindungan Anak Provinsi Sulawesi Utara</t>
  </si>
  <si>
    <t>Badan Pemberdayaan Perempuan, Perlindungan Anak dan Keluarga Berencana Provinsi Maluku Utara</t>
  </si>
  <si>
    <t>Biro Pemberdayaan Perempuan dan Perlindungan Anak Provinsi Papua</t>
  </si>
  <si>
    <t>Badan Pemberdayaan Perempuan, Perlindungan Anak dan Keluarga Berencana Provinsi Papua Barat</t>
  </si>
  <si>
    <t>DM</t>
  </si>
  <si>
    <t>Peningkatan Kapasitas Anggota Legislatif</t>
  </si>
  <si>
    <t>505.01</t>
  </si>
  <si>
    <t>12</t>
  </si>
  <si>
    <t>Pengeloaan dan Konsultasi Dana Dekonsentrasi</t>
  </si>
  <si>
    <t>- Konsumsi Rapat</t>
  </si>
  <si>
    <t>Belanja Perjalanan Biasa</t>
  </si>
  <si>
    <t>Penginapan</t>
  </si>
  <si>
    <t>Transport</t>
  </si>
  <si>
    <t>- ATK</t>
  </si>
  <si>
    <t>- Penggadaan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</si>
</sst>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name val="Calibri"/>
      <family val="2"/>
      <scheme val="minor"/>
    </font>
    <font>
      <sz val="11"/>
      <color rgb="FFC00000"/>
      <name val="Calibri"/>
      <family val="2"/>
      <scheme val="minor"/>
    </font>
    <font>
      <sz val="10"/>
      <color theme="5" tint="-0.499984740745262"/>
      <name val="Calibri"/>
      <family val="2"/>
      <scheme val="minor"/>
    </font>
    <font>
      <sz val="10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2"/>
      <name val="Calibri"/>
      <family val="2"/>
      <scheme val="minor"/>
    </font>
    <font>
      <i/>
      <sz val="12"/>
      <name val="Calibri"/>
      <family val="2"/>
      <scheme val="minor"/>
    </font>
    <font>
      <b/>
      <i/>
      <u/>
      <sz val="12"/>
      <name val="Calibri"/>
      <family val="2"/>
      <scheme val="minor"/>
    </font>
    <font>
      <sz val="10"/>
      <color theme="1"/>
      <name val="Arial Narrow"/>
      <family val="2"/>
    </font>
    <font>
      <sz val="11"/>
      <color indexed="8"/>
      <name val="Calibri"/>
      <family val="2"/>
      <charset val="1"/>
    </font>
    <font>
      <b/>
      <u/>
      <sz val="10"/>
      <name val="Arial Narrow"/>
      <family val="2"/>
    </font>
    <font>
      <sz val="10"/>
      <name val="Arial Narrow"/>
      <family val="2"/>
    </font>
    <font>
      <i/>
      <sz val="10"/>
      <name val="Arial Narrow"/>
      <family val="2"/>
    </font>
    <font>
      <b/>
      <i/>
      <u/>
      <sz val="10"/>
      <name val="Arial Narrow"/>
      <family val="2"/>
    </font>
    <font>
      <u/>
      <sz val="12"/>
      <color theme="1"/>
      <name val="Calibri"/>
      <family val="2"/>
      <scheme val="minor"/>
    </font>
    <font>
      <u/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 style="medium">
        <color auto="1"/>
      </top>
      <bottom/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0" fontId="4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1" fontId="3" fillId="0" borderId="0" applyFont="0" applyFill="0" applyBorder="0" applyAlignment="0" applyProtection="0"/>
    <xf numFmtId="0" fontId="4" fillId="0" borderId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20" fillId="0" borderId="0"/>
    <xf numFmtId="0" fontId="1" fillId="0" borderId="0"/>
    <xf numFmtId="41" fontId="1" fillId="0" borderId="0" applyFont="0" applyFill="0" applyBorder="0" applyAlignment="0" applyProtection="0"/>
  </cellStyleXfs>
  <cellXfs count="503">
    <xf numFmtId="0" fontId="0" fillId="0" borderId="0" xfId="0"/>
    <xf numFmtId="0" fontId="7" fillId="0" borderId="0" xfId="0" applyFont="1" applyBorder="1" applyAlignment="1">
      <alignment horizontal="center" vertical="center"/>
    </xf>
    <xf numFmtId="0" fontId="0" fillId="0" borderId="0" xfId="0" applyFont="1"/>
    <xf numFmtId="0" fontId="2" fillId="0" borderId="0" xfId="0" applyFont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41" fontId="0" fillId="0" borderId="0" xfId="5" applyFont="1"/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41" fontId="5" fillId="0" borderId="1" xfId="5" applyFont="1" applyBorder="1"/>
    <xf numFmtId="41" fontId="0" fillId="0" borderId="1" xfId="5" applyFont="1" applyBorder="1"/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center"/>
    </xf>
    <xf numFmtId="37" fontId="11" fillId="0" borderId="1" xfId="6" applyNumberFormat="1" applyFont="1" applyBorder="1" applyProtection="1"/>
    <xf numFmtId="41" fontId="12" fillId="0" borderId="1" xfId="5" applyFont="1" applyBorder="1" applyAlignment="1">
      <alignment wrapText="1"/>
    </xf>
    <xf numFmtId="41" fontId="13" fillId="0" borderId="1" xfId="5" applyFont="1" applyBorder="1"/>
    <xf numFmtId="41" fontId="12" fillId="0" borderId="1" xfId="5" applyFont="1" applyBorder="1"/>
    <xf numFmtId="0" fontId="12" fillId="0" borderId="1" xfId="6" applyFont="1" applyBorder="1"/>
    <xf numFmtId="0" fontId="13" fillId="0" borderId="1" xfId="6" applyFont="1" applyBorder="1"/>
    <xf numFmtId="43" fontId="0" fillId="0" borderId="0" xfId="0" applyNumberFormat="1"/>
    <xf numFmtId="0" fontId="6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0" fillId="0" borderId="0" xfId="0" applyFont="1" applyAlignment="1">
      <alignment vertical="center" wrapText="1"/>
    </xf>
    <xf numFmtId="0" fontId="2" fillId="0" borderId="18" xfId="0" applyFont="1" applyFill="1" applyBorder="1" applyAlignment="1">
      <alignment vertical="center"/>
    </xf>
    <xf numFmtId="0" fontId="2" fillId="0" borderId="15" xfId="0" applyFont="1" applyFill="1" applyBorder="1" applyAlignment="1">
      <alignment vertical="center"/>
    </xf>
    <xf numFmtId="0" fontId="6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164" fontId="6" fillId="3" borderId="14" xfId="0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6" fillId="0" borderId="18" xfId="0" applyFont="1" applyFill="1" applyBorder="1" applyAlignment="1">
      <alignment vertical="center"/>
    </xf>
    <xf numFmtId="0" fontId="6" fillId="4" borderId="18" xfId="0" applyFont="1" applyFill="1" applyBorder="1" applyAlignment="1">
      <alignment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164" fontId="6" fillId="2" borderId="23" xfId="0" applyNumberFormat="1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/>
    </xf>
    <xf numFmtId="0" fontId="6" fillId="4" borderId="18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9" xfId="0" applyFont="1" applyBorder="1"/>
    <xf numFmtId="0" fontId="2" fillId="0" borderId="18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10" fillId="0" borderId="18" xfId="0" applyFont="1" applyBorder="1"/>
    <xf numFmtId="0" fontId="6" fillId="4" borderId="18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3" xfId="0" applyFont="1" applyBorder="1" applyAlignment="1">
      <alignment horizontal="left" vertical="center"/>
    </xf>
    <xf numFmtId="0" fontId="15" fillId="4" borderId="20" xfId="6" applyFont="1" applyFill="1" applyBorder="1" applyAlignment="1">
      <alignment horizontal="center" vertical="center"/>
    </xf>
    <xf numFmtId="0" fontId="15" fillId="4" borderId="18" xfId="6" applyFont="1" applyFill="1" applyBorder="1" applyAlignment="1">
      <alignment vertical="center" wrapText="1"/>
    </xf>
    <xf numFmtId="0" fontId="15" fillId="4" borderId="19" xfId="6" applyFont="1" applyFill="1" applyBorder="1" applyAlignment="1">
      <alignment vertical="center"/>
    </xf>
    <xf numFmtId="0" fontId="15" fillId="4" borderId="18" xfId="6" applyFont="1" applyFill="1" applyBorder="1" applyAlignment="1">
      <alignment vertical="center"/>
    </xf>
    <xf numFmtId="0" fontId="15" fillId="4" borderId="19" xfId="6" applyFont="1" applyFill="1" applyBorder="1" applyAlignment="1">
      <alignment horizontal="center" vertical="center"/>
    </xf>
    <xf numFmtId="0" fontId="15" fillId="4" borderId="18" xfId="6" applyFont="1" applyFill="1" applyBorder="1" applyAlignment="1">
      <alignment horizontal="center" vertical="center"/>
    </xf>
    <xf numFmtId="41" fontId="15" fillId="4" borderId="18" xfId="5" applyFont="1" applyFill="1" applyBorder="1" applyAlignment="1">
      <alignment horizontal="center" vertical="center"/>
    </xf>
    <xf numFmtId="41" fontId="15" fillId="4" borderId="18" xfId="5" applyFont="1" applyFill="1" applyBorder="1" applyAlignment="1">
      <alignment horizontal="right" vertical="center"/>
    </xf>
    <xf numFmtId="0" fontId="15" fillId="0" borderId="19" xfId="6" applyFont="1" applyFill="1" applyBorder="1" applyAlignment="1">
      <alignment horizontal="center" vertical="center"/>
    </xf>
    <xf numFmtId="0" fontId="15" fillId="0" borderId="18" xfId="6" applyFont="1" applyFill="1" applyBorder="1" applyAlignment="1">
      <alignment horizontal="center" vertical="center"/>
    </xf>
    <xf numFmtId="41" fontId="15" fillId="0" borderId="18" xfId="5" applyFont="1" applyFill="1" applyBorder="1" applyAlignment="1">
      <alignment horizontal="center" vertical="center"/>
    </xf>
    <xf numFmtId="41" fontId="15" fillId="0" borderId="18" xfId="5" applyFont="1" applyFill="1" applyBorder="1" applyAlignment="1">
      <alignment horizontal="right" vertical="center"/>
    </xf>
    <xf numFmtId="0" fontId="10" fillId="0" borderId="19" xfId="6" applyFont="1" applyFill="1" applyBorder="1"/>
    <xf numFmtId="0" fontId="10" fillId="0" borderId="18" xfId="6" applyFont="1" applyFill="1" applyBorder="1"/>
    <xf numFmtId="0" fontId="10" fillId="0" borderId="19" xfId="6" applyFont="1" applyFill="1" applyBorder="1" applyAlignment="1">
      <alignment horizontal="center" vertical="center"/>
    </xf>
    <xf numFmtId="0" fontId="10" fillId="0" borderId="18" xfId="6" applyFont="1" applyFill="1" applyBorder="1" applyAlignment="1">
      <alignment horizontal="center" vertical="center"/>
    </xf>
    <xf numFmtId="41" fontId="10" fillId="0" borderId="18" xfId="5" applyFont="1" applyFill="1" applyBorder="1" applyAlignment="1">
      <alignment horizontal="center" vertical="center"/>
    </xf>
    <xf numFmtId="41" fontId="10" fillId="0" borderId="18" xfId="5" applyFont="1" applyFill="1" applyBorder="1" applyAlignment="1">
      <alignment horizontal="right" vertical="center"/>
    </xf>
    <xf numFmtId="0" fontId="10" fillId="0" borderId="17" xfId="6" applyFont="1" applyFill="1" applyBorder="1" applyAlignment="1">
      <alignment horizontal="center"/>
    </xf>
    <xf numFmtId="0" fontId="15" fillId="0" borderId="15" xfId="6" applyFont="1" applyFill="1" applyBorder="1" applyAlignment="1">
      <alignment wrapText="1"/>
    </xf>
    <xf numFmtId="0" fontId="10" fillId="0" borderId="16" xfId="6" applyFont="1" applyFill="1" applyBorder="1"/>
    <xf numFmtId="0" fontId="10" fillId="0" borderId="15" xfId="6" applyFont="1" applyFill="1" applyBorder="1"/>
    <xf numFmtId="0" fontId="10" fillId="0" borderId="16" xfId="6" applyFont="1" applyFill="1" applyBorder="1" applyAlignment="1">
      <alignment horizontal="center" vertical="center"/>
    </xf>
    <xf numFmtId="0" fontId="10" fillId="0" borderId="15" xfId="6" applyFont="1" applyFill="1" applyBorder="1" applyAlignment="1">
      <alignment horizontal="center" vertical="center"/>
    </xf>
    <xf numFmtId="41" fontId="10" fillId="0" borderId="15" xfId="5" applyFont="1" applyFill="1" applyBorder="1" applyAlignment="1">
      <alignment horizontal="center" vertical="center"/>
    </xf>
    <xf numFmtId="41" fontId="10" fillId="0" borderId="15" xfId="5" applyFont="1" applyFill="1" applyBorder="1" applyAlignment="1">
      <alignment horizontal="right" vertical="center"/>
    </xf>
    <xf numFmtId="41" fontId="15" fillId="0" borderId="15" xfId="5" applyFont="1" applyFill="1" applyBorder="1" applyAlignment="1">
      <alignment horizontal="right" vertical="center"/>
    </xf>
    <xf numFmtId="0" fontId="6" fillId="0" borderId="2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10" fillId="0" borderId="19" xfId="9" applyFont="1" applyBorder="1" applyAlignment="1">
      <alignment horizontal="center"/>
    </xf>
    <xf numFmtId="0" fontId="10" fillId="0" borderId="19" xfId="9" applyFont="1" applyFill="1" applyBorder="1" applyAlignment="1">
      <alignment horizontal="center"/>
    </xf>
    <xf numFmtId="41" fontId="2" fillId="0" borderId="18" xfId="5" applyFont="1" applyBorder="1" applyAlignment="1">
      <alignment horizontal="center" vertical="center" wrapText="1"/>
    </xf>
    <xf numFmtId="0" fontId="17" fillId="0" borderId="18" xfId="9" applyFont="1" applyBorder="1" applyAlignment="1">
      <alignment vertical="top"/>
    </xf>
    <xf numFmtId="0" fontId="10" fillId="0" borderId="19" xfId="9" applyFont="1" applyBorder="1" applyAlignment="1">
      <alignment vertical="top"/>
    </xf>
    <xf numFmtId="0" fontId="10" fillId="0" borderId="18" xfId="9" applyFont="1" applyBorder="1" applyAlignment="1">
      <alignment horizontal="left"/>
    </xf>
    <xf numFmtId="0" fontId="17" fillId="0" borderId="18" xfId="9" applyFont="1" applyBorder="1" applyAlignment="1">
      <alignment horizontal="left"/>
    </xf>
    <xf numFmtId="0" fontId="18" fillId="0" borderId="18" xfId="9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top" wrapText="1"/>
    </xf>
    <xf numFmtId="0" fontId="10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left" vertical="center"/>
    </xf>
    <xf numFmtId="0" fontId="14" fillId="0" borderId="0" xfId="0" applyFont="1" applyFill="1" applyAlignment="1">
      <alignment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164" fontId="6" fillId="0" borderId="7" xfId="0" applyNumberFormat="1" applyFont="1" applyFill="1" applyBorder="1" applyAlignment="1">
      <alignment horizontal="center" vertical="center"/>
    </xf>
    <xf numFmtId="49" fontId="2" fillId="0" borderId="22" xfId="0" applyNumberFormat="1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left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164" fontId="6" fillId="0" borderId="23" xfId="0" applyNumberFormat="1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vertical="center"/>
    </xf>
    <xf numFmtId="0" fontId="6" fillId="0" borderId="19" xfId="0" applyFont="1" applyFill="1" applyBorder="1" applyAlignment="1">
      <alignment vertical="center"/>
    </xf>
    <xf numFmtId="0" fontId="19" fillId="0" borderId="20" xfId="0" applyFont="1" applyFill="1" applyBorder="1" applyAlignment="1">
      <alignment horizontal="center" vertical="center" wrapText="1"/>
    </xf>
    <xf numFmtId="0" fontId="21" fillId="0" borderId="18" xfId="10" applyFont="1" applyFill="1" applyBorder="1" applyAlignment="1">
      <alignment horizontal="left" wrapText="1"/>
    </xf>
    <xf numFmtId="41" fontId="2" fillId="0" borderId="18" xfId="5" applyFont="1" applyFill="1" applyBorder="1" applyAlignment="1">
      <alignment horizontal="center" vertical="center"/>
    </xf>
    <xf numFmtId="0" fontId="22" fillId="0" borderId="18" xfId="0" applyFont="1" applyFill="1" applyBorder="1"/>
    <xf numFmtId="41" fontId="2" fillId="0" borderId="18" xfId="5" applyFont="1" applyFill="1" applyBorder="1" applyAlignment="1">
      <alignment vertical="center"/>
    </xf>
    <xf numFmtId="41" fontId="2" fillId="0" borderId="18" xfId="0" applyNumberFormat="1" applyFont="1" applyFill="1" applyBorder="1" applyAlignment="1">
      <alignment vertical="center"/>
    </xf>
    <xf numFmtId="0" fontId="23" fillId="0" borderId="18" xfId="10" applyFont="1" applyFill="1" applyBorder="1" applyAlignment="1">
      <alignment vertical="top"/>
    </xf>
    <xf numFmtId="0" fontId="22" fillId="0" borderId="18" xfId="10" applyFont="1" applyFill="1" applyBorder="1" applyAlignment="1">
      <alignment horizontal="left"/>
    </xf>
    <xf numFmtId="0" fontId="23" fillId="0" borderId="18" xfId="10" applyFont="1" applyFill="1" applyBorder="1" applyAlignment="1">
      <alignment horizontal="left"/>
    </xf>
    <xf numFmtId="0" fontId="24" fillId="0" borderId="18" xfId="10" applyFont="1" applyFill="1" applyBorder="1" applyAlignment="1">
      <alignment horizontal="left"/>
    </xf>
    <xf numFmtId="0" fontId="2" fillId="0" borderId="17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41" fontId="2" fillId="0" borderId="15" xfId="5" applyFont="1" applyFill="1" applyBorder="1" applyAlignment="1">
      <alignment horizontal="center" vertical="center"/>
    </xf>
    <xf numFmtId="0" fontId="2" fillId="0" borderId="0" xfId="0" applyFont="1"/>
    <xf numFmtId="0" fontId="6" fillId="0" borderId="26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33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/>
    </xf>
    <xf numFmtId="164" fontId="6" fillId="2" borderId="14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/>
    </xf>
    <xf numFmtId="0" fontId="6" fillId="0" borderId="40" xfId="0" applyFont="1" applyFill="1" applyBorder="1" applyAlignment="1">
      <alignment horizontal="center" vertical="center"/>
    </xf>
    <xf numFmtId="0" fontId="6" fillId="0" borderId="35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18" xfId="9" applyFont="1" applyBorder="1" applyAlignment="1">
      <alignment horizontal="left" vertical="center" wrapText="1"/>
    </xf>
    <xf numFmtId="0" fontId="15" fillId="0" borderId="19" xfId="6" applyFont="1" applyFill="1" applyBorder="1" applyAlignment="1">
      <alignment vertical="center"/>
    </xf>
    <xf numFmtId="0" fontId="15" fillId="0" borderId="18" xfId="6" applyFont="1" applyFill="1" applyBorder="1" applyAlignment="1">
      <alignment vertical="center"/>
    </xf>
    <xf numFmtId="41" fontId="2" fillId="0" borderId="0" xfId="5" applyFont="1" applyAlignment="1">
      <alignment horizontal="center" vertical="center"/>
    </xf>
    <xf numFmtId="41" fontId="2" fillId="0" borderId="0" xfId="5" applyFont="1" applyAlignment="1">
      <alignment vertical="center"/>
    </xf>
    <xf numFmtId="41" fontId="6" fillId="0" borderId="0" xfId="5" applyFont="1" applyAlignment="1">
      <alignment horizontal="center" vertical="center"/>
    </xf>
    <xf numFmtId="41" fontId="10" fillId="0" borderId="0" xfId="5" applyFont="1" applyAlignment="1">
      <alignment horizontal="center" vertical="center"/>
    </xf>
    <xf numFmtId="41" fontId="10" fillId="0" borderId="0" xfId="5" applyFont="1" applyAlignment="1">
      <alignment vertical="center"/>
    </xf>
    <xf numFmtId="41" fontId="10" fillId="0" borderId="0" xfId="5" applyFont="1" applyAlignment="1">
      <alignment vertical="center" wrapText="1"/>
    </xf>
    <xf numFmtId="0" fontId="2" fillId="5" borderId="12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left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41" fontId="2" fillId="5" borderId="10" xfId="5" applyFont="1" applyFill="1" applyBorder="1" applyAlignment="1">
      <alignment horizontal="center" vertical="center"/>
    </xf>
    <xf numFmtId="41" fontId="2" fillId="5" borderId="3" xfId="5" applyFont="1" applyFill="1" applyBorder="1" applyAlignment="1">
      <alignment horizontal="center" vertical="center"/>
    </xf>
    <xf numFmtId="41" fontId="6" fillId="5" borderId="14" xfId="5" applyFont="1" applyFill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4" xfId="5" applyNumberFormat="1" applyFont="1" applyBorder="1" applyAlignment="1">
      <alignment horizontal="center" vertical="center"/>
    </xf>
    <xf numFmtId="49" fontId="2" fillId="0" borderId="13" xfId="5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vertical="center"/>
    </xf>
    <xf numFmtId="41" fontId="2" fillId="0" borderId="24" xfId="5" applyFont="1" applyBorder="1" applyAlignment="1">
      <alignment horizontal="center" vertical="center"/>
    </xf>
    <xf numFmtId="41" fontId="6" fillId="2" borderId="23" xfId="5" applyFont="1" applyFill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6" fillId="0" borderId="19" xfId="0" applyFont="1" applyBorder="1" applyAlignment="1">
      <alignment vertical="center"/>
    </xf>
    <xf numFmtId="41" fontId="6" fillId="0" borderId="19" xfId="5" applyFont="1" applyBorder="1" applyAlignment="1">
      <alignment horizontal="center" vertical="center"/>
    </xf>
    <xf numFmtId="41" fontId="6" fillId="0" borderId="18" xfId="5" applyFont="1" applyBorder="1" applyAlignment="1">
      <alignment vertical="center"/>
    </xf>
    <xf numFmtId="0" fontId="2" fillId="0" borderId="45" xfId="0" applyFont="1" applyBorder="1" applyAlignment="1">
      <alignment horizontal="center" vertical="center"/>
    </xf>
    <xf numFmtId="41" fontId="2" fillId="0" borderId="19" xfId="5" applyFont="1" applyBorder="1" applyAlignment="1">
      <alignment horizontal="center" vertical="center"/>
    </xf>
    <xf numFmtId="41" fontId="2" fillId="0" borderId="18" xfId="5" applyFont="1" applyBorder="1" applyAlignment="1">
      <alignment vertical="center"/>
    </xf>
    <xf numFmtId="0" fontId="2" fillId="0" borderId="46" xfId="0" applyFont="1" applyBorder="1" applyAlignment="1">
      <alignment horizontal="center" vertical="center"/>
    </xf>
    <xf numFmtId="0" fontId="2" fillId="0" borderId="16" xfId="0" applyFont="1" applyBorder="1" applyAlignment="1">
      <alignment vertical="center"/>
    </xf>
    <xf numFmtId="41" fontId="2" fillId="0" borderId="16" xfId="5" applyFont="1" applyBorder="1" applyAlignment="1">
      <alignment horizontal="center" vertical="center"/>
    </xf>
    <xf numFmtId="41" fontId="2" fillId="0" borderId="15" xfId="5" applyFont="1" applyBorder="1" applyAlignment="1">
      <alignment vertical="center"/>
    </xf>
    <xf numFmtId="41" fontId="2" fillId="0" borderId="23" xfId="5" applyFont="1" applyBorder="1" applyAlignment="1">
      <alignment horizontal="center" vertical="center"/>
    </xf>
    <xf numFmtId="41" fontId="6" fillId="0" borderId="18" xfId="5" applyFont="1" applyBorder="1" applyAlignment="1">
      <alignment horizontal="center" vertical="center"/>
    </xf>
    <xf numFmtId="41" fontId="2" fillId="0" borderId="18" xfId="5" applyFont="1" applyBorder="1" applyAlignment="1">
      <alignment horizontal="center" vertical="center"/>
    </xf>
    <xf numFmtId="41" fontId="2" fillId="0" borderId="15" xfId="5" applyFont="1" applyBorder="1" applyAlignment="1">
      <alignment horizontal="center" vertical="center"/>
    </xf>
    <xf numFmtId="0" fontId="6" fillId="0" borderId="18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6" fillId="0" borderId="20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9" fontId="6" fillId="4" borderId="20" xfId="0" applyNumberFormat="1" applyFont="1" applyFill="1" applyBorder="1" applyAlignment="1">
      <alignment horizontal="center" vertical="center"/>
    </xf>
    <xf numFmtId="41" fontId="6" fillId="4" borderId="18" xfId="5" applyFont="1" applyFill="1" applyBorder="1" applyAlignment="1">
      <alignment horizontal="center" vertical="center"/>
    </xf>
    <xf numFmtId="164" fontId="6" fillId="4" borderId="18" xfId="0" applyNumberFormat="1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164" fontId="6" fillId="5" borderId="14" xfId="0" applyNumberFormat="1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vertical="center"/>
    </xf>
    <xf numFmtId="41" fontId="2" fillId="0" borderId="15" xfId="5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50" xfId="0" applyFont="1" applyBorder="1" applyAlignment="1">
      <alignment horizontal="center" vertical="center"/>
    </xf>
    <xf numFmtId="0" fontId="6" fillId="0" borderId="48" xfId="0" applyFont="1" applyBorder="1" applyAlignment="1">
      <alignment vertical="center"/>
    </xf>
    <xf numFmtId="0" fontId="2" fillId="0" borderId="49" xfId="0" applyFont="1" applyFill="1" applyBorder="1" applyAlignment="1">
      <alignment vertical="center"/>
    </xf>
    <xf numFmtId="0" fontId="2" fillId="0" borderId="48" xfId="0" applyFont="1" applyFill="1" applyBorder="1" applyAlignment="1">
      <alignment vertical="center"/>
    </xf>
    <xf numFmtId="0" fontId="2" fillId="0" borderId="49" xfId="0" applyFont="1" applyFill="1" applyBorder="1" applyAlignment="1">
      <alignment horizontal="center" vertical="center"/>
    </xf>
    <xf numFmtId="0" fontId="2" fillId="0" borderId="48" xfId="0" applyFont="1" applyFill="1" applyBorder="1" applyAlignment="1">
      <alignment horizontal="center" vertical="center"/>
    </xf>
    <xf numFmtId="41" fontId="6" fillId="0" borderId="48" xfId="5" applyFont="1" applyBorder="1" applyAlignment="1">
      <alignment vertical="center"/>
    </xf>
    <xf numFmtId="49" fontId="6" fillId="4" borderId="41" xfId="0" applyNumberFormat="1" applyFont="1" applyFill="1" applyBorder="1" applyAlignment="1">
      <alignment horizontal="center" vertical="center"/>
    </xf>
    <xf numFmtId="0" fontId="6" fillId="4" borderId="43" xfId="0" applyFont="1" applyFill="1" applyBorder="1" applyAlignment="1">
      <alignment horizontal="left" vertical="center" wrapText="1"/>
    </xf>
    <xf numFmtId="0" fontId="6" fillId="4" borderId="42" xfId="0" applyFont="1" applyFill="1" applyBorder="1" applyAlignment="1">
      <alignment horizontal="center" vertical="center"/>
    </xf>
    <xf numFmtId="0" fontId="6" fillId="4" borderId="43" xfId="0" applyFont="1" applyFill="1" applyBorder="1" applyAlignment="1">
      <alignment vertical="center"/>
    </xf>
    <xf numFmtId="0" fontId="2" fillId="4" borderId="43" xfId="0" applyFont="1" applyFill="1" applyBorder="1" applyAlignment="1">
      <alignment vertical="center"/>
    </xf>
    <xf numFmtId="0" fontId="2" fillId="4" borderId="42" xfId="0" applyFont="1" applyFill="1" applyBorder="1" applyAlignment="1">
      <alignment horizontal="center" vertical="center"/>
    </xf>
    <xf numFmtId="0" fontId="2" fillId="4" borderId="43" xfId="0" applyFont="1" applyFill="1" applyBorder="1" applyAlignment="1">
      <alignment horizontal="center" vertical="center"/>
    </xf>
    <xf numFmtId="164" fontId="6" fillId="4" borderId="43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6" fillId="5" borderId="43" xfId="0" applyFont="1" applyFill="1" applyBorder="1" applyAlignment="1">
      <alignment horizontal="left" vertical="center"/>
    </xf>
    <xf numFmtId="0" fontId="2" fillId="5" borderId="42" xfId="0" applyFont="1" applyFill="1" applyBorder="1" applyAlignment="1">
      <alignment horizontal="center" vertical="center"/>
    </xf>
    <xf numFmtId="0" fontId="2" fillId="5" borderId="43" xfId="0" applyFont="1" applyFill="1" applyBorder="1" applyAlignment="1">
      <alignment horizontal="center" vertical="center"/>
    </xf>
    <xf numFmtId="164" fontId="6" fillId="5" borderId="43" xfId="0" applyNumberFormat="1" applyFont="1" applyFill="1" applyBorder="1" applyAlignment="1">
      <alignment horizontal="center" vertical="center"/>
    </xf>
    <xf numFmtId="0" fontId="6" fillId="0" borderId="0" xfId="11" applyFont="1" applyFill="1"/>
    <xf numFmtId="41" fontId="6" fillId="0" borderId="4" xfId="12" applyFont="1" applyFill="1" applyBorder="1" applyAlignment="1">
      <alignment horizontal="center" vertical="center"/>
    </xf>
    <xf numFmtId="41" fontId="6" fillId="0" borderId="1" xfId="12" applyFont="1" applyFill="1" applyBorder="1" applyAlignment="1">
      <alignment horizontal="center" vertical="center"/>
    </xf>
    <xf numFmtId="0" fontId="6" fillId="0" borderId="0" xfId="11" applyFont="1" applyFill="1" applyAlignment="1">
      <alignment horizontal="center" vertical="center"/>
    </xf>
    <xf numFmtId="0" fontId="2" fillId="0" borderId="1" xfId="11" applyFont="1" applyFill="1" applyBorder="1" applyAlignment="1">
      <alignment horizontal="center" vertical="center"/>
    </xf>
    <xf numFmtId="0" fontId="2" fillId="0" borderId="1" xfId="11" applyFont="1" applyFill="1" applyBorder="1" applyAlignment="1">
      <alignment vertical="center"/>
    </xf>
    <xf numFmtId="41" fontId="2" fillId="0" borderId="1" xfId="12" applyFont="1" applyFill="1" applyBorder="1" applyAlignment="1">
      <alignment horizontal="left" vertical="center"/>
    </xf>
    <xf numFmtId="0" fontId="2" fillId="0" borderId="0" xfId="11" applyFont="1" applyFill="1" applyAlignment="1">
      <alignment vertical="center"/>
    </xf>
    <xf numFmtId="41" fontId="6" fillId="0" borderId="1" xfId="12" applyFont="1" applyFill="1" applyBorder="1"/>
    <xf numFmtId="0" fontId="2" fillId="0" borderId="0" xfId="11" applyFont="1" applyFill="1" applyAlignment="1">
      <alignment horizontal="center"/>
    </xf>
    <xf numFmtId="0" fontId="2" fillId="0" borderId="0" xfId="11" applyFont="1" applyFill="1"/>
    <xf numFmtId="41" fontId="2" fillId="0" borderId="0" xfId="12" applyFont="1" applyFill="1"/>
    <xf numFmtId="0" fontId="2" fillId="0" borderId="10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41" fontId="6" fillId="0" borderId="18" xfId="5" applyFont="1" applyFill="1" applyBorder="1" applyAlignment="1">
      <alignment vertical="center"/>
    </xf>
    <xf numFmtId="0" fontId="6" fillId="0" borderId="44" xfId="0" applyFont="1" applyBorder="1" applyAlignment="1">
      <alignment horizontal="center" vertical="center"/>
    </xf>
    <xf numFmtId="41" fontId="6" fillId="0" borderId="23" xfId="5" applyFont="1" applyBorder="1" applyAlignment="1">
      <alignment vertical="center"/>
    </xf>
    <xf numFmtId="0" fontId="6" fillId="0" borderId="1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41" fontId="6" fillId="0" borderId="23" xfId="5" applyFont="1" applyFill="1" applyBorder="1" applyAlignment="1">
      <alignment vertical="center"/>
    </xf>
    <xf numFmtId="0" fontId="6" fillId="0" borderId="23" xfId="0" applyFont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41" fontId="6" fillId="0" borderId="22" xfId="5" applyFont="1" applyBorder="1" applyAlignment="1">
      <alignment horizontal="center" vertical="center"/>
    </xf>
    <xf numFmtId="41" fontId="2" fillId="0" borderId="20" xfId="5" applyFont="1" applyBorder="1" applyAlignment="1">
      <alignment horizontal="center" vertical="center"/>
    </xf>
    <xf numFmtId="41" fontId="6" fillId="0" borderId="20" xfId="5" applyFont="1" applyBorder="1" applyAlignment="1">
      <alignment horizontal="center" vertical="center"/>
    </xf>
    <xf numFmtId="41" fontId="2" fillId="0" borderId="17" xfId="5" applyFont="1" applyBorder="1" applyAlignment="1">
      <alignment horizontal="center" vertical="center"/>
    </xf>
    <xf numFmtId="41" fontId="6" fillId="0" borderId="42" xfId="11" applyNumberFormat="1" applyFont="1" applyFill="1" applyBorder="1"/>
    <xf numFmtId="0" fontId="2" fillId="0" borderId="0" xfId="0" applyFont="1" applyFill="1" applyAlignment="1">
      <alignment vertical="center" wrapText="1"/>
    </xf>
    <xf numFmtId="0" fontId="2" fillId="0" borderId="1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41" fontId="2" fillId="0" borderId="4" xfId="5" applyFont="1" applyBorder="1" applyAlignment="1">
      <alignment horizontal="center" vertical="center"/>
    </xf>
    <xf numFmtId="41" fontId="2" fillId="0" borderId="13" xfId="5" applyFont="1" applyBorder="1" applyAlignment="1">
      <alignment horizontal="center" vertical="center"/>
    </xf>
    <xf numFmtId="41" fontId="2" fillId="4" borderId="43" xfId="5" applyFont="1" applyFill="1" applyBorder="1" applyAlignment="1">
      <alignment horizontal="center" vertical="center"/>
    </xf>
    <xf numFmtId="41" fontId="2" fillId="4" borderId="43" xfId="5" applyFont="1" applyFill="1" applyBorder="1" applyAlignment="1">
      <alignment vertical="center"/>
    </xf>
    <xf numFmtId="41" fontId="6" fillId="4" borderId="43" xfId="5" applyFont="1" applyFill="1" applyBorder="1" applyAlignment="1">
      <alignment horizontal="center" vertical="center"/>
    </xf>
    <xf numFmtId="41" fontId="2" fillId="0" borderId="0" xfId="5" applyFont="1" applyFill="1" applyBorder="1" applyAlignment="1">
      <alignment horizontal="center" vertical="center"/>
    </xf>
    <xf numFmtId="41" fontId="2" fillId="0" borderId="0" xfId="5" applyFont="1" applyFill="1" applyBorder="1" applyAlignment="1">
      <alignment vertical="center"/>
    </xf>
    <xf numFmtId="41" fontId="2" fillId="5" borderId="7" xfId="5" applyFont="1" applyFill="1" applyBorder="1" applyAlignment="1">
      <alignment horizontal="center" vertical="center"/>
    </xf>
    <xf numFmtId="41" fontId="6" fillId="5" borderId="10" xfId="5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left" vertical="center"/>
    </xf>
    <xf numFmtId="41" fontId="2" fillId="0" borderId="0" xfId="5" applyFont="1" applyFill="1"/>
    <xf numFmtId="41" fontId="6" fillId="0" borderId="0" xfId="5" applyFont="1" applyFill="1"/>
    <xf numFmtId="41" fontId="6" fillId="0" borderId="0" xfId="5" applyFont="1" applyFill="1" applyAlignment="1">
      <alignment horizontal="center" vertical="center"/>
    </xf>
    <xf numFmtId="41" fontId="2" fillId="0" borderId="0" xfId="5" applyFont="1" applyFill="1" applyAlignment="1">
      <alignment vertical="center"/>
    </xf>
    <xf numFmtId="0" fontId="10" fillId="0" borderId="19" xfId="0" applyFont="1" applyFill="1" applyBorder="1" applyAlignment="1">
      <alignment horizontal="center" vertical="center"/>
    </xf>
    <xf numFmtId="0" fontId="6" fillId="4" borderId="43" xfId="0" applyFont="1" applyFill="1" applyBorder="1" applyAlignment="1">
      <alignment horizontal="center" vertical="center"/>
    </xf>
    <xf numFmtId="0" fontId="2" fillId="5" borderId="21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left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41" fontId="2" fillId="6" borderId="3" xfId="5" applyFont="1" applyFill="1" applyBorder="1" applyAlignment="1">
      <alignment horizontal="center" vertical="center"/>
    </xf>
    <xf numFmtId="41" fontId="6" fillId="6" borderId="14" xfId="5" applyFont="1" applyFill="1" applyBorder="1" applyAlignment="1">
      <alignment horizontal="center" vertical="center"/>
    </xf>
    <xf numFmtId="0" fontId="6" fillId="4" borderId="43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/>
    </xf>
    <xf numFmtId="0" fontId="2" fillId="4" borderId="42" xfId="0" applyFont="1" applyFill="1" applyBorder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0" fontId="14" fillId="0" borderId="0" xfId="6" applyFont="1" applyFill="1" applyBorder="1" applyAlignment="1">
      <alignment horizontal="left"/>
    </xf>
    <xf numFmtId="0" fontId="14" fillId="0" borderId="0" xfId="0" applyFont="1" applyFill="1" applyBorder="1"/>
    <xf numFmtId="0" fontId="14" fillId="0" borderId="0" xfId="0" applyFont="1" applyFill="1" applyBorder="1" applyAlignment="1">
      <alignment vertical="center"/>
    </xf>
    <xf numFmtId="0" fontId="14" fillId="0" borderId="0" xfId="6" applyFont="1" applyFill="1" applyBorder="1" applyAlignment="1">
      <alignment horizontal="center"/>
    </xf>
    <xf numFmtId="0" fontId="14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center" vertical="center"/>
    </xf>
    <xf numFmtId="41" fontId="14" fillId="0" borderId="0" xfId="5" applyFont="1" applyFill="1" applyBorder="1" applyAlignment="1">
      <alignment horizontal="center" vertical="center"/>
    </xf>
    <xf numFmtId="41" fontId="14" fillId="0" borderId="0" xfId="5" applyFont="1" applyFill="1" applyBorder="1" applyAlignment="1">
      <alignment horizontal="right" vertical="center"/>
    </xf>
    <xf numFmtId="41" fontId="14" fillId="0" borderId="0" xfId="5" applyFont="1" applyBorder="1" applyAlignment="1">
      <alignment vertical="center"/>
    </xf>
    <xf numFmtId="41" fontId="2" fillId="0" borderId="0" xfId="11" applyNumberFormat="1" applyFont="1" applyFill="1" applyAlignment="1">
      <alignment vertical="center"/>
    </xf>
    <xf numFmtId="49" fontId="2" fillId="0" borderId="22" xfId="0" applyNumberFormat="1" applyFont="1" applyBorder="1" applyAlignment="1">
      <alignment horizontal="center" vertical="center"/>
    </xf>
    <xf numFmtId="0" fontId="2" fillId="7" borderId="1" xfId="11" applyFont="1" applyFill="1" applyBorder="1" applyAlignment="1">
      <alignment vertical="center"/>
    </xf>
    <xf numFmtId="41" fontId="2" fillId="7" borderId="1" xfId="12" applyFont="1" applyFill="1" applyBorder="1" applyAlignment="1">
      <alignment horizontal="left" vertical="center"/>
    </xf>
    <xf numFmtId="0" fontId="25" fillId="0" borderId="23" xfId="0" applyFont="1" applyFill="1" applyBorder="1" applyAlignment="1">
      <alignment vertical="center"/>
    </xf>
    <xf numFmtId="0" fontId="10" fillId="0" borderId="18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/>
    </xf>
    <xf numFmtId="0" fontId="10" fillId="0" borderId="18" xfId="0" quotePrefix="1" applyFont="1" applyFill="1" applyBorder="1"/>
    <xf numFmtId="0" fontId="10" fillId="0" borderId="19" xfId="0" applyFont="1" applyFill="1" applyBorder="1"/>
    <xf numFmtId="3" fontId="10" fillId="0" borderId="18" xfId="0" applyNumberFormat="1" applyFont="1" applyFill="1" applyBorder="1" applyAlignment="1">
      <alignment horizontal="right" vertical="center"/>
    </xf>
    <xf numFmtId="0" fontId="10" fillId="0" borderId="18" xfId="0" applyFont="1" applyFill="1" applyBorder="1"/>
    <xf numFmtId="0" fontId="15" fillId="0" borderId="0" xfId="0" applyFont="1" applyFill="1" applyAlignment="1">
      <alignment vertical="center"/>
    </xf>
    <xf numFmtId="0" fontId="15" fillId="0" borderId="0" xfId="0" applyFont="1" applyFill="1" applyBorder="1" applyAlignment="1">
      <alignment vertical="center"/>
    </xf>
    <xf numFmtId="0" fontId="2" fillId="0" borderId="19" xfId="0" applyFont="1" applyBorder="1" applyAlignment="1">
      <alignment horizontal="left" vertical="center"/>
    </xf>
    <xf numFmtId="0" fontId="2" fillId="0" borderId="18" xfId="0" applyFont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vertical="center"/>
    </xf>
    <xf numFmtId="0" fontId="10" fillId="0" borderId="16" xfId="0" applyFont="1" applyFill="1" applyBorder="1" applyAlignment="1">
      <alignment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left" vertical="center"/>
    </xf>
    <xf numFmtId="0" fontId="10" fillId="0" borderId="15" xfId="0" applyFont="1" applyFill="1" applyBorder="1" applyAlignment="1">
      <alignment horizontal="center" vertical="center"/>
    </xf>
    <xf numFmtId="41" fontId="10" fillId="0" borderId="15" xfId="5" applyFont="1" applyFill="1" applyBorder="1" applyAlignment="1">
      <alignment vertical="center"/>
    </xf>
    <xf numFmtId="41" fontId="2" fillId="0" borderId="0" xfId="5" applyFont="1"/>
    <xf numFmtId="41" fontId="2" fillId="0" borderId="0" xfId="5" applyFont="1" applyAlignment="1">
      <alignment horizontal="left" vertical="top" wrapText="1"/>
    </xf>
    <xf numFmtId="41" fontId="14" fillId="0" borderId="0" xfId="5" applyFont="1" applyAlignment="1">
      <alignment vertical="center"/>
    </xf>
    <xf numFmtId="41" fontId="6" fillId="0" borderId="0" xfId="5" applyFont="1" applyAlignment="1">
      <alignment vertical="center"/>
    </xf>
    <xf numFmtId="41" fontId="14" fillId="0" borderId="0" xfId="5" applyFont="1" applyFill="1" applyAlignment="1">
      <alignment vertical="center"/>
    </xf>
    <xf numFmtId="41" fontId="10" fillId="0" borderId="0" xfId="5" applyFont="1" applyFill="1" applyBorder="1" applyAlignment="1">
      <alignment vertical="center"/>
    </xf>
    <xf numFmtId="41" fontId="15" fillId="0" borderId="0" xfId="5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164" fontId="10" fillId="0" borderId="0" xfId="1" quotePrefix="1" applyNumberFormat="1" applyFont="1" applyFill="1" applyAlignment="1">
      <alignment horizontal="left" vertical="center"/>
    </xf>
    <xf numFmtId="164" fontId="10" fillId="0" borderId="0" xfId="1" applyNumberFormat="1" applyFont="1" applyFill="1" applyAlignment="1">
      <alignment horizontal="left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0" xfId="0" quotePrefix="1" applyFont="1" applyFill="1" applyAlignment="1">
      <alignment horizontal="left" vertical="top" wrapText="1"/>
    </xf>
    <xf numFmtId="0" fontId="6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center"/>
    </xf>
    <xf numFmtId="164" fontId="10" fillId="0" borderId="0" xfId="1" quotePrefix="1" applyNumberFormat="1" applyFont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2" fillId="0" borderId="0" xfId="0" quotePrefix="1" applyFont="1" applyAlignment="1">
      <alignment horizontal="left" vertical="top" wrapText="1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49" fontId="2" fillId="0" borderId="41" xfId="5" applyNumberFormat="1" applyFont="1" applyBorder="1" applyAlignment="1">
      <alignment horizontal="center" vertical="center" wrapText="1"/>
    </xf>
    <xf numFmtId="49" fontId="2" fillId="0" borderId="42" xfId="5" applyNumberFormat="1" applyFont="1" applyBorder="1" applyAlignment="1">
      <alignment horizontal="center" vertical="center" wrapText="1"/>
    </xf>
    <xf numFmtId="49" fontId="2" fillId="0" borderId="43" xfId="5" applyNumberFormat="1" applyFont="1" applyBorder="1" applyAlignment="1">
      <alignment horizontal="center" vertical="center" wrapText="1"/>
    </xf>
    <xf numFmtId="41" fontId="6" fillId="0" borderId="28" xfId="5" applyFont="1" applyFill="1" applyBorder="1" applyAlignment="1">
      <alignment horizontal="center" vertical="center" wrapText="1"/>
    </xf>
    <xf numFmtId="41" fontId="6" fillId="0" borderId="2" xfId="5" applyFont="1" applyFill="1" applyBorder="1" applyAlignment="1">
      <alignment horizontal="center" vertical="center" wrapText="1"/>
    </xf>
    <xf numFmtId="41" fontId="6" fillId="0" borderId="35" xfId="5" applyFont="1" applyFill="1" applyBorder="1" applyAlignment="1">
      <alignment horizontal="center" vertical="center" wrapText="1"/>
    </xf>
    <xf numFmtId="41" fontId="6" fillId="0" borderId="29" xfId="5" applyFont="1" applyFill="1" applyBorder="1" applyAlignment="1">
      <alignment horizontal="center" vertical="center"/>
    </xf>
    <xf numFmtId="41" fontId="6" fillId="0" borderId="31" xfId="5" applyFont="1" applyFill="1" applyBorder="1" applyAlignment="1">
      <alignment horizontal="center" vertical="center"/>
    </xf>
    <xf numFmtId="41" fontId="6" fillId="0" borderId="36" xfId="5" applyFont="1" applyFill="1" applyBorder="1" applyAlignment="1">
      <alignment horizontal="center" vertical="center"/>
    </xf>
    <xf numFmtId="49" fontId="2" fillId="0" borderId="37" xfId="0" applyNumberFormat="1" applyFont="1" applyBorder="1" applyAlignment="1">
      <alignment horizontal="center" vertical="center"/>
    </xf>
    <xf numFmtId="49" fontId="2" fillId="0" borderId="38" xfId="0" applyNumberFormat="1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41" fontId="6" fillId="0" borderId="6" xfId="5" applyFont="1" applyBorder="1" applyAlignment="1">
      <alignment horizontal="center" vertical="center"/>
    </xf>
    <xf numFmtId="41" fontId="6" fillId="0" borderId="10" xfId="5" applyFont="1" applyBorder="1" applyAlignment="1">
      <alignment horizontal="center" vertical="center"/>
    </xf>
    <xf numFmtId="41" fontId="6" fillId="0" borderId="7" xfId="5" applyFont="1" applyBorder="1" applyAlignment="1">
      <alignment horizontal="center" vertical="center"/>
    </xf>
    <xf numFmtId="41" fontId="6" fillId="0" borderId="5" xfId="5" applyFont="1" applyBorder="1" applyAlignment="1">
      <alignment horizontal="center" vertical="center"/>
    </xf>
    <xf numFmtId="41" fontId="6" fillId="0" borderId="0" xfId="5" applyFont="1" applyBorder="1" applyAlignment="1">
      <alignment horizontal="center" vertical="center"/>
    </xf>
    <xf numFmtId="41" fontId="6" fillId="0" borderId="8" xfId="5" applyFont="1" applyBorder="1" applyAlignment="1">
      <alignment horizontal="center" vertical="center"/>
    </xf>
    <xf numFmtId="41" fontId="6" fillId="0" borderId="9" xfId="5" applyFont="1" applyBorder="1" applyAlignment="1">
      <alignment horizontal="center" vertical="center"/>
    </xf>
    <xf numFmtId="41" fontId="6" fillId="0" borderId="11" xfId="5" applyFont="1" applyBorder="1" applyAlignment="1">
      <alignment horizontal="center" vertical="center"/>
    </xf>
    <xf numFmtId="41" fontId="6" fillId="0" borderId="21" xfId="5" applyFont="1" applyBorder="1" applyAlignment="1">
      <alignment horizontal="center" vertical="center"/>
    </xf>
    <xf numFmtId="41" fontId="6" fillId="0" borderId="28" xfId="5" applyFont="1" applyBorder="1" applyAlignment="1">
      <alignment horizontal="center" vertical="center"/>
    </xf>
    <xf numFmtId="41" fontId="6" fillId="0" borderId="2" xfId="5" applyFont="1" applyBorder="1" applyAlignment="1">
      <alignment horizontal="center" vertical="center"/>
    </xf>
    <xf numFmtId="41" fontId="6" fillId="0" borderId="35" xfId="5" applyFont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6" fillId="0" borderId="36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6" fillId="0" borderId="38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left" vertical="center"/>
    </xf>
    <xf numFmtId="0" fontId="2" fillId="0" borderId="0" xfId="0" applyFont="1" applyAlignment="1">
      <alignment vertical="top" wrapText="1"/>
    </xf>
    <xf numFmtId="0" fontId="6" fillId="0" borderId="26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164" fontId="10" fillId="0" borderId="0" xfId="1" applyNumberFormat="1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2" fillId="0" borderId="0" xfId="11" applyFont="1" applyFill="1" applyAlignment="1">
      <alignment horizontal="center"/>
    </xf>
    <xf numFmtId="0" fontId="6" fillId="0" borderId="41" xfId="11" applyFont="1" applyFill="1" applyBorder="1" applyAlignment="1">
      <alignment horizontal="center"/>
    </xf>
    <xf numFmtId="0" fontId="6" fillId="0" borderId="43" xfId="11" applyFont="1" applyFill="1" applyBorder="1" applyAlignment="1">
      <alignment horizontal="center"/>
    </xf>
    <xf numFmtId="0" fontId="6" fillId="0" borderId="2" xfId="11" applyFont="1" applyFill="1" applyBorder="1" applyAlignment="1">
      <alignment horizontal="center" vertical="center"/>
    </xf>
    <xf numFmtId="0" fontId="6" fillId="0" borderId="4" xfId="11" applyFont="1" applyFill="1" applyBorder="1" applyAlignment="1">
      <alignment horizontal="center" vertical="center"/>
    </xf>
    <xf numFmtId="0" fontId="6" fillId="0" borderId="3" xfId="11" applyFont="1" applyFill="1" applyBorder="1" applyAlignment="1">
      <alignment horizontal="center" vertical="center"/>
    </xf>
    <xf numFmtId="41" fontId="6" fillId="0" borderId="1" xfId="12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15" fillId="0" borderId="22" xfId="0" applyFont="1" applyFill="1" applyBorder="1" applyAlignment="1">
      <alignment horizontal="center"/>
    </xf>
    <xf numFmtId="0" fontId="16" fillId="0" borderId="23" xfId="0" applyFont="1" applyFill="1" applyBorder="1"/>
    <xf numFmtId="0" fontId="26" fillId="0" borderId="24" xfId="0" applyFont="1" applyFill="1" applyBorder="1"/>
    <xf numFmtId="0" fontId="26" fillId="0" borderId="23" xfId="0" applyFont="1" applyFill="1" applyBorder="1"/>
    <xf numFmtId="0" fontId="26" fillId="0" borderId="24" xfId="0" applyFont="1" applyFill="1" applyBorder="1" applyAlignment="1">
      <alignment horizontal="center" vertical="center"/>
    </xf>
    <xf numFmtId="0" fontId="26" fillId="0" borderId="23" xfId="0" applyFont="1" applyFill="1" applyBorder="1" applyAlignment="1">
      <alignment horizontal="center" vertical="center"/>
    </xf>
    <xf numFmtId="3" fontId="26" fillId="0" borderId="23" xfId="0" applyNumberFormat="1" applyFont="1" applyFill="1" applyBorder="1" applyAlignment="1">
      <alignment horizontal="right" vertical="center"/>
    </xf>
    <xf numFmtId="3" fontId="16" fillId="0" borderId="23" xfId="0" applyNumberFormat="1" applyFont="1" applyFill="1" applyBorder="1" applyAlignment="1">
      <alignment horizontal="right" vertical="center"/>
    </xf>
    <xf numFmtId="0" fontId="7" fillId="0" borderId="18" xfId="0" applyFont="1" applyBorder="1" applyAlignment="1">
      <alignment vertical="center"/>
    </xf>
    <xf numFmtId="0" fontId="7" fillId="0" borderId="19" xfId="0" applyFont="1" applyBorder="1" applyAlignment="1">
      <alignment vertical="center"/>
    </xf>
    <xf numFmtId="0" fontId="7" fillId="0" borderId="19" xfId="0" applyFont="1" applyBorder="1" applyAlignment="1">
      <alignment horizontal="center" vertical="center"/>
    </xf>
    <xf numFmtId="0" fontId="7" fillId="0" borderId="19" xfId="0" applyFont="1" applyBorder="1" applyAlignment="1">
      <alignment horizontal="left" vertical="center"/>
    </xf>
    <xf numFmtId="0" fontId="7" fillId="0" borderId="18" xfId="0" applyFont="1" applyBorder="1" applyAlignment="1">
      <alignment horizontal="center" vertical="center"/>
    </xf>
    <xf numFmtId="41" fontId="7" fillId="0" borderId="18" xfId="5" applyFont="1" applyBorder="1" applyAlignment="1">
      <alignment vertical="center"/>
    </xf>
  </cellXfs>
  <cellStyles count="13">
    <cellStyle name="Comma" xfId="1" builtinId="3"/>
    <cellStyle name="Comma [0]" xfId="5" builtinId="6"/>
    <cellStyle name="Comma [0] 2" xfId="7"/>
    <cellStyle name="Comma [0] 3" xfId="12"/>
    <cellStyle name="Comma 2" xfId="8"/>
    <cellStyle name="Followed Hyperlink" xfId="4" builtinId="9" hidden="1"/>
    <cellStyle name="Hyperlink" xfId="3" builtinId="8" hidden="1"/>
    <cellStyle name="Normal" xfId="0" builtinId="0"/>
    <cellStyle name="Normal 2" xfId="6"/>
    <cellStyle name="Normal 2 2" xfId="9"/>
    <cellStyle name="Normal 2 2 2" xfId="10"/>
    <cellStyle name="Normal 3" xfId="2"/>
    <cellStyle name="Normal 4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44"/>
  <sheetViews>
    <sheetView view="pageBreakPreview" topLeftCell="A10" zoomScale="78" zoomScaleNormal="80" zoomScaleSheetLayoutView="78" zoomScalePageLayoutView="70" workbookViewId="0">
      <selection activeCell="A5" sqref="A5:XFD5"/>
    </sheetView>
  </sheetViews>
  <sheetFormatPr defaultColWidth="8.85546875" defaultRowHeight="15.75"/>
  <cols>
    <col min="1" max="1" width="11.85546875" style="120" customWidth="1"/>
    <col min="2" max="2" width="41.42578125" style="114" customWidth="1"/>
    <col min="3" max="3" width="1.42578125" style="114" customWidth="1"/>
    <col min="4" max="4" width="8.42578125" style="114" customWidth="1"/>
    <col min="5" max="5" width="11.7109375" style="114" customWidth="1"/>
    <col min="6" max="6" width="4.140625" style="120" customWidth="1"/>
    <col min="7" max="7" width="4.85546875" style="120" customWidth="1"/>
    <col min="8" max="8" width="2.140625" style="120" bestFit="1" customWidth="1"/>
    <col min="9" max="9" width="3.85546875" style="120" bestFit="1" customWidth="1"/>
    <col min="10" max="10" width="4.7109375" style="120" bestFit="1" customWidth="1"/>
    <col min="11" max="11" width="2.140625" style="120" customWidth="1"/>
    <col min="12" max="12" width="2.28515625" style="120" bestFit="1" customWidth="1"/>
    <col min="13" max="13" width="4.42578125" style="120" bestFit="1" customWidth="1"/>
    <col min="14" max="14" width="2.140625" style="120" bestFit="1" customWidth="1"/>
    <col min="15" max="15" width="2.5703125" style="120" bestFit="1" customWidth="1"/>
    <col min="16" max="16" width="4.28515625" style="120" bestFit="1" customWidth="1"/>
    <col min="17" max="17" width="6" style="120" bestFit="1" customWidth="1"/>
    <col min="18" max="18" width="12.42578125" style="114" customWidth="1"/>
    <col min="19" max="19" width="16" style="114" customWidth="1"/>
    <col min="20" max="16384" width="8.85546875" style="114"/>
  </cols>
  <sheetData>
    <row r="1" spans="1:25">
      <c r="A1" s="386" t="s">
        <v>5</v>
      </c>
      <c r="B1" s="386"/>
      <c r="C1" s="386"/>
      <c r="D1" s="386"/>
      <c r="E1" s="386"/>
      <c r="F1" s="386"/>
      <c r="G1" s="386"/>
      <c r="H1" s="386"/>
      <c r="I1" s="386"/>
      <c r="J1" s="386"/>
      <c r="K1" s="386"/>
      <c r="L1" s="386"/>
      <c r="M1" s="386"/>
      <c r="N1" s="386"/>
      <c r="O1" s="386"/>
      <c r="P1" s="386"/>
      <c r="Q1" s="386"/>
      <c r="R1" s="386"/>
      <c r="S1" s="386"/>
    </row>
    <row r="2" spans="1:25">
      <c r="A2" s="386" t="s">
        <v>65</v>
      </c>
      <c r="B2" s="386"/>
      <c r="C2" s="386"/>
      <c r="D2" s="386"/>
      <c r="E2" s="386"/>
      <c r="F2" s="386"/>
      <c r="G2" s="386"/>
      <c r="H2" s="386"/>
      <c r="I2" s="386"/>
      <c r="J2" s="386"/>
      <c r="K2" s="386"/>
      <c r="L2" s="386"/>
      <c r="M2" s="386"/>
      <c r="N2" s="386"/>
      <c r="O2" s="386"/>
      <c r="P2" s="386"/>
      <c r="Q2" s="386"/>
      <c r="R2" s="386"/>
      <c r="S2" s="386"/>
    </row>
    <row r="3" spans="1:25">
      <c r="A3" s="115"/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</row>
    <row r="4" spans="1:25">
      <c r="A4" s="116" t="s">
        <v>19</v>
      </c>
      <c r="B4" s="116"/>
      <c r="C4" s="116" t="s">
        <v>26</v>
      </c>
      <c r="D4" s="117" t="s">
        <v>29</v>
      </c>
      <c r="E4" s="117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7"/>
      <c r="S4" s="117"/>
      <c r="T4" s="119"/>
      <c r="U4" s="119"/>
      <c r="V4" s="119"/>
      <c r="W4" s="120"/>
    </row>
    <row r="5" spans="1:25">
      <c r="A5" s="116" t="s">
        <v>6</v>
      </c>
      <c r="B5" s="116"/>
      <c r="C5" s="116" t="s">
        <v>26</v>
      </c>
      <c r="D5" s="117" t="s">
        <v>132</v>
      </c>
      <c r="E5" s="117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7"/>
      <c r="S5" s="117"/>
      <c r="T5" s="119"/>
      <c r="U5" s="119"/>
      <c r="V5" s="119"/>
      <c r="W5" s="120"/>
    </row>
    <row r="6" spans="1:25">
      <c r="A6" s="116" t="s">
        <v>7</v>
      </c>
      <c r="B6" s="116"/>
      <c r="C6" s="116" t="s">
        <v>26</v>
      </c>
      <c r="D6" s="387" t="s">
        <v>28</v>
      </c>
      <c r="E6" s="387"/>
      <c r="F6" s="387"/>
      <c r="G6" s="387"/>
      <c r="H6" s="387"/>
      <c r="I6" s="387"/>
      <c r="J6" s="387"/>
      <c r="K6" s="387"/>
      <c r="L6" s="387"/>
      <c r="M6" s="387"/>
      <c r="N6" s="387"/>
      <c r="O6" s="387"/>
      <c r="P6" s="387"/>
      <c r="Q6" s="121"/>
      <c r="R6" s="121"/>
      <c r="S6" s="121"/>
      <c r="W6" s="120"/>
    </row>
    <row r="7" spans="1:25">
      <c r="A7" s="116" t="s">
        <v>8</v>
      </c>
      <c r="B7" s="116"/>
      <c r="C7" s="116" t="s">
        <v>26</v>
      </c>
      <c r="D7" s="388" t="s">
        <v>30</v>
      </c>
      <c r="E7" s="388"/>
      <c r="F7" s="388"/>
      <c r="G7" s="388"/>
      <c r="H7" s="388"/>
      <c r="I7" s="388"/>
      <c r="J7" s="388"/>
      <c r="K7" s="388"/>
      <c r="L7" s="388"/>
      <c r="M7" s="388"/>
      <c r="N7" s="388"/>
      <c r="O7" s="388"/>
      <c r="P7" s="388"/>
      <c r="Q7" s="388"/>
      <c r="R7" s="388"/>
      <c r="S7" s="388"/>
    </row>
    <row r="8" spans="1:25" ht="17.25" customHeight="1">
      <c r="A8" s="116"/>
      <c r="B8" s="116"/>
      <c r="C8" s="116"/>
      <c r="D8" s="388" t="s">
        <v>31</v>
      </c>
      <c r="E8" s="388"/>
      <c r="F8" s="388"/>
      <c r="G8" s="388"/>
      <c r="H8" s="388"/>
      <c r="I8" s="388"/>
      <c r="J8" s="388"/>
      <c r="K8" s="388"/>
      <c r="L8" s="388"/>
      <c r="M8" s="388"/>
      <c r="N8" s="388"/>
      <c r="O8" s="388"/>
      <c r="P8" s="388"/>
      <c r="Q8" s="388"/>
      <c r="R8" s="388"/>
      <c r="S8" s="121"/>
      <c r="T8" s="122"/>
      <c r="U8" s="122"/>
      <c r="V8" s="122"/>
      <c r="W8" s="122"/>
      <c r="X8" s="122"/>
      <c r="Y8" s="122"/>
    </row>
    <row r="9" spans="1:25" ht="15" customHeight="1">
      <c r="A9" s="116"/>
      <c r="B9" s="116"/>
      <c r="C9" s="116"/>
      <c r="D9" s="385" t="s">
        <v>32</v>
      </c>
      <c r="E9" s="385"/>
      <c r="F9" s="385"/>
      <c r="G9" s="385"/>
      <c r="H9" s="385"/>
      <c r="I9" s="385"/>
      <c r="J9" s="385"/>
      <c r="K9" s="385"/>
      <c r="L9" s="385"/>
      <c r="M9" s="385"/>
      <c r="N9" s="385"/>
      <c r="O9" s="385"/>
      <c r="P9" s="385"/>
      <c r="Q9" s="385"/>
      <c r="R9" s="385"/>
      <c r="S9" s="121"/>
      <c r="T9" s="122"/>
      <c r="U9" s="122"/>
      <c r="V9" s="122"/>
      <c r="W9" s="122"/>
      <c r="X9" s="122"/>
      <c r="Y9" s="122"/>
    </row>
    <row r="10" spans="1:25" s="125" customFormat="1">
      <c r="A10" s="123" t="s">
        <v>2</v>
      </c>
      <c r="B10" s="124"/>
      <c r="C10" s="116" t="s">
        <v>26</v>
      </c>
      <c r="E10" s="117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7"/>
      <c r="S10" s="117"/>
      <c r="Y10" s="122"/>
    </row>
    <row r="11" spans="1:25">
      <c r="A11" s="123" t="s">
        <v>9</v>
      </c>
      <c r="B11" s="116"/>
      <c r="C11" s="116" t="s">
        <v>26</v>
      </c>
      <c r="D11" s="117" t="s">
        <v>33</v>
      </c>
      <c r="E11" s="117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7"/>
      <c r="S11" s="117"/>
      <c r="Y11" s="122"/>
    </row>
    <row r="12" spans="1:25" s="125" customFormat="1">
      <c r="A12" s="123" t="s">
        <v>10</v>
      </c>
      <c r="B12" s="124"/>
      <c r="C12" s="116" t="s">
        <v>26</v>
      </c>
      <c r="D12" s="374">
        <f>S18</f>
        <v>160680000</v>
      </c>
      <c r="E12" s="375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7"/>
      <c r="S12" s="117"/>
      <c r="T12" s="119"/>
      <c r="U12" s="119"/>
      <c r="V12" s="119"/>
      <c r="W12" s="120"/>
      <c r="X12" s="114"/>
      <c r="Y12" s="114"/>
    </row>
    <row r="13" spans="1:25">
      <c r="T13" s="119"/>
      <c r="U13" s="119"/>
      <c r="V13" s="119"/>
      <c r="W13" s="120"/>
    </row>
    <row r="14" spans="1:25" s="127" customFormat="1" ht="15" customHeight="1">
      <c r="A14" s="362" t="s">
        <v>0</v>
      </c>
      <c r="B14" s="126" t="s">
        <v>1</v>
      </c>
      <c r="C14" s="376" t="s">
        <v>21</v>
      </c>
      <c r="D14" s="377"/>
      <c r="E14" s="382" t="s">
        <v>22</v>
      </c>
      <c r="F14" s="368" t="s">
        <v>3</v>
      </c>
      <c r="G14" s="369"/>
      <c r="H14" s="369"/>
      <c r="I14" s="369"/>
      <c r="J14" s="369"/>
      <c r="K14" s="369"/>
      <c r="L14" s="369"/>
      <c r="M14" s="369"/>
      <c r="N14" s="369"/>
      <c r="O14" s="369"/>
      <c r="P14" s="369"/>
      <c r="Q14" s="362" t="s">
        <v>20</v>
      </c>
      <c r="R14" s="382" t="s">
        <v>27</v>
      </c>
      <c r="S14" s="362" t="s">
        <v>4</v>
      </c>
      <c r="T14" s="119"/>
      <c r="U14" s="119"/>
      <c r="V14" s="119"/>
      <c r="W14" s="120"/>
      <c r="X14" s="114"/>
      <c r="Y14" s="114"/>
    </row>
    <row r="15" spans="1:25" s="127" customFormat="1" ht="15" customHeight="1">
      <c r="A15" s="363"/>
      <c r="B15" s="128" t="s">
        <v>23</v>
      </c>
      <c r="C15" s="378"/>
      <c r="D15" s="379"/>
      <c r="E15" s="383"/>
      <c r="F15" s="370"/>
      <c r="G15" s="371"/>
      <c r="H15" s="371"/>
      <c r="I15" s="371"/>
      <c r="J15" s="371"/>
      <c r="K15" s="371"/>
      <c r="L15" s="371"/>
      <c r="M15" s="371"/>
      <c r="N15" s="371"/>
      <c r="O15" s="371"/>
      <c r="P15" s="371"/>
      <c r="Q15" s="363"/>
      <c r="R15" s="383"/>
      <c r="S15" s="363"/>
    </row>
    <row r="16" spans="1:25" s="127" customFormat="1" ht="20.25" customHeight="1">
      <c r="A16" s="364"/>
      <c r="B16" s="129" t="s">
        <v>24</v>
      </c>
      <c r="C16" s="380"/>
      <c r="D16" s="381"/>
      <c r="E16" s="384"/>
      <c r="F16" s="372"/>
      <c r="G16" s="373"/>
      <c r="H16" s="373"/>
      <c r="I16" s="373"/>
      <c r="J16" s="373"/>
      <c r="K16" s="373"/>
      <c r="L16" s="373"/>
      <c r="M16" s="373"/>
      <c r="N16" s="373"/>
      <c r="O16" s="373"/>
      <c r="P16" s="373"/>
      <c r="Q16" s="364"/>
      <c r="R16" s="384"/>
      <c r="S16" s="364"/>
    </row>
    <row r="17" spans="1:19" ht="26.25" customHeight="1">
      <c r="A17" s="130">
        <v>1</v>
      </c>
      <c r="B17" s="131">
        <v>2</v>
      </c>
      <c r="C17" s="365">
        <v>3</v>
      </c>
      <c r="D17" s="366"/>
      <c r="E17" s="130">
        <v>4</v>
      </c>
      <c r="F17" s="365">
        <v>5</v>
      </c>
      <c r="G17" s="367"/>
      <c r="H17" s="367"/>
      <c r="I17" s="367"/>
      <c r="J17" s="367"/>
      <c r="K17" s="367"/>
      <c r="L17" s="367"/>
      <c r="M17" s="367"/>
      <c r="N17" s="132"/>
      <c r="O17" s="132"/>
      <c r="P17" s="132"/>
      <c r="Q17" s="130"/>
      <c r="R17" s="130">
        <v>6</v>
      </c>
      <c r="S17" s="133">
        <v>7</v>
      </c>
    </row>
    <row r="18" spans="1:19">
      <c r="A18" s="130">
        <v>5049</v>
      </c>
      <c r="B18" s="134" t="s">
        <v>28</v>
      </c>
      <c r="C18" s="135"/>
      <c r="D18" s="136"/>
      <c r="E18" s="137"/>
      <c r="F18" s="138"/>
      <c r="G18" s="138"/>
      <c r="H18" s="138"/>
      <c r="I18" s="138"/>
      <c r="J18" s="138"/>
      <c r="K18" s="138"/>
      <c r="L18" s="138"/>
      <c r="M18" s="138"/>
      <c r="N18" s="138"/>
      <c r="O18" s="138"/>
      <c r="P18" s="138"/>
      <c r="Q18" s="137"/>
      <c r="R18" s="137"/>
      <c r="S18" s="139">
        <f>+S20</f>
        <v>160680000</v>
      </c>
    </row>
    <row r="19" spans="1:19">
      <c r="A19" s="140"/>
      <c r="B19" s="141"/>
      <c r="C19" s="142"/>
      <c r="D19" s="143"/>
      <c r="E19" s="143"/>
      <c r="F19" s="142"/>
      <c r="G19" s="142"/>
      <c r="H19" s="142"/>
      <c r="I19" s="142"/>
      <c r="J19" s="142"/>
      <c r="K19" s="142"/>
      <c r="L19" s="142"/>
      <c r="M19" s="142"/>
      <c r="N19" s="142"/>
      <c r="O19" s="142"/>
      <c r="P19" s="143"/>
      <c r="Q19" s="143"/>
      <c r="R19" s="143"/>
      <c r="S19" s="144"/>
    </row>
    <row r="20" spans="1:19" ht="31.5">
      <c r="A20" s="226" t="s">
        <v>82</v>
      </c>
      <c r="B20" s="65" t="s">
        <v>76</v>
      </c>
      <c r="C20" s="57"/>
      <c r="D20" s="58"/>
      <c r="E20" s="58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8"/>
      <c r="Q20" s="227"/>
      <c r="R20" s="58"/>
      <c r="S20" s="228">
        <f>SUM(S23:S34)</f>
        <v>160680000</v>
      </c>
    </row>
    <row r="21" spans="1:19">
      <c r="A21" s="147">
        <v>524114</v>
      </c>
      <c r="B21" s="148" t="s">
        <v>77</v>
      </c>
      <c r="C21" s="68"/>
      <c r="D21" s="32"/>
      <c r="E21" s="32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7"/>
      <c r="Q21" s="149"/>
      <c r="R21" s="32"/>
      <c r="S21" s="32"/>
    </row>
    <row r="22" spans="1:19">
      <c r="A22" s="147"/>
      <c r="B22" s="150" t="s">
        <v>67</v>
      </c>
      <c r="C22" s="68"/>
      <c r="D22" s="32"/>
      <c r="E22" s="32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7"/>
      <c r="Q22" s="149"/>
      <c r="R22" s="32"/>
      <c r="S22" s="32"/>
    </row>
    <row r="23" spans="1:19">
      <c r="A23" s="147"/>
      <c r="B23" s="150" t="s">
        <v>68</v>
      </c>
      <c r="C23" s="68"/>
      <c r="D23" s="32"/>
      <c r="E23" s="32"/>
      <c r="F23" s="68">
        <v>39</v>
      </c>
      <c r="G23" s="68" t="s">
        <v>15</v>
      </c>
      <c r="H23" s="68" t="s">
        <v>13</v>
      </c>
      <c r="I23" s="68">
        <v>2</v>
      </c>
      <c r="J23" s="68" t="s">
        <v>17</v>
      </c>
      <c r="K23" s="68" t="s">
        <v>13</v>
      </c>
      <c r="L23" s="68">
        <v>1</v>
      </c>
      <c r="M23" s="68" t="s">
        <v>14</v>
      </c>
      <c r="N23" s="145"/>
      <c r="O23" s="68"/>
      <c r="P23" s="67"/>
      <c r="Q23" s="149">
        <f t="shared" ref="Q23:Q34" si="0">+L23*I23*F23</f>
        <v>78</v>
      </c>
      <c r="R23" s="151">
        <v>400000</v>
      </c>
      <c r="S23" s="152">
        <f t="shared" ref="S23:S34" si="1">+R23*Q23</f>
        <v>31200000</v>
      </c>
    </row>
    <row r="24" spans="1:19">
      <c r="A24" s="147"/>
      <c r="B24" s="153" t="s">
        <v>64</v>
      </c>
      <c r="C24" s="145"/>
      <c r="D24" s="32"/>
      <c r="E24" s="32"/>
      <c r="F24" s="68"/>
      <c r="G24" s="68"/>
      <c r="H24" s="68"/>
      <c r="I24" s="68"/>
      <c r="J24" s="68"/>
      <c r="K24" s="68"/>
      <c r="L24" s="68"/>
      <c r="M24" s="68"/>
      <c r="N24" s="145"/>
      <c r="O24" s="68"/>
      <c r="P24" s="67"/>
      <c r="Q24" s="149">
        <f t="shared" si="0"/>
        <v>0</v>
      </c>
      <c r="R24" s="151"/>
      <c r="S24" s="152">
        <f t="shared" si="1"/>
        <v>0</v>
      </c>
    </row>
    <row r="25" spans="1:19">
      <c r="A25" s="147"/>
      <c r="B25" s="154" t="s">
        <v>69</v>
      </c>
      <c r="C25" s="145"/>
      <c r="D25" s="32"/>
      <c r="E25" s="32"/>
      <c r="F25" s="68">
        <v>30</v>
      </c>
      <c r="G25" s="68" t="s">
        <v>15</v>
      </c>
      <c r="H25" s="68" t="s">
        <v>13</v>
      </c>
      <c r="I25" s="68">
        <v>2</v>
      </c>
      <c r="J25" s="68" t="s">
        <v>17</v>
      </c>
      <c r="K25" s="68" t="s">
        <v>13</v>
      </c>
      <c r="L25" s="68">
        <v>1</v>
      </c>
      <c r="M25" s="68" t="s">
        <v>14</v>
      </c>
      <c r="N25" s="145"/>
      <c r="O25" s="68"/>
      <c r="P25" s="67"/>
      <c r="Q25" s="149">
        <f t="shared" si="0"/>
        <v>60</v>
      </c>
      <c r="R25" s="151">
        <v>85000</v>
      </c>
      <c r="S25" s="152">
        <f t="shared" si="1"/>
        <v>5100000</v>
      </c>
    </row>
    <row r="26" spans="1:19">
      <c r="A26" s="147"/>
      <c r="B26" s="155" t="s">
        <v>70</v>
      </c>
      <c r="C26" s="145"/>
      <c r="D26" s="32"/>
      <c r="E26" s="32"/>
      <c r="F26" s="68"/>
      <c r="G26" s="68"/>
      <c r="H26" s="68"/>
      <c r="I26" s="68"/>
      <c r="J26" s="68"/>
      <c r="K26" s="68"/>
      <c r="L26" s="68"/>
      <c r="M26" s="68"/>
      <c r="N26" s="145"/>
      <c r="O26" s="68"/>
      <c r="P26" s="67"/>
      <c r="Q26" s="149">
        <f t="shared" si="0"/>
        <v>0</v>
      </c>
      <c r="R26" s="151"/>
      <c r="S26" s="152">
        <f t="shared" si="1"/>
        <v>0</v>
      </c>
    </row>
    <row r="27" spans="1:19">
      <c r="A27" s="147"/>
      <c r="B27" s="154" t="s">
        <v>69</v>
      </c>
      <c r="C27" s="145"/>
      <c r="D27" s="32"/>
      <c r="E27" s="32"/>
      <c r="F27" s="68">
        <v>30</v>
      </c>
      <c r="G27" s="68" t="s">
        <v>15</v>
      </c>
      <c r="H27" s="68" t="s">
        <v>13</v>
      </c>
      <c r="I27" s="68">
        <v>2</v>
      </c>
      <c r="J27" s="68" t="s">
        <v>16</v>
      </c>
      <c r="K27" s="68" t="s">
        <v>13</v>
      </c>
      <c r="L27" s="68">
        <v>1</v>
      </c>
      <c r="M27" s="68" t="s">
        <v>14</v>
      </c>
      <c r="N27" s="145"/>
      <c r="O27" s="68"/>
      <c r="P27" s="67"/>
      <c r="Q27" s="149">
        <f t="shared" si="0"/>
        <v>60</v>
      </c>
      <c r="R27" s="151">
        <v>110000</v>
      </c>
      <c r="S27" s="152">
        <f t="shared" si="1"/>
        <v>6600000</v>
      </c>
    </row>
    <row r="28" spans="1:19">
      <c r="A28" s="147"/>
      <c r="B28" s="154" t="s">
        <v>71</v>
      </c>
      <c r="C28" s="145"/>
      <c r="D28" s="32"/>
      <c r="E28" s="32"/>
      <c r="F28" s="68">
        <v>3</v>
      </c>
      <c r="G28" s="68" t="s">
        <v>15</v>
      </c>
      <c r="H28" s="68" t="s">
        <v>13</v>
      </c>
      <c r="I28" s="68">
        <v>2</v>
      </c>
      <c r="J28" s="68" t="s">
        <v>16</v>
      </c>
      <c r="K28" s="68" t="s">
        <v>13</v>
      </c>
      <c r="L28" s="68">
        <v>1</v>
      </c>
      <c r="M28" s="68" t="s">
        <v>14</v>
      </c>
      <c r="N28" s="145"/>
      <c r="O28" s="68"/>
      <c r="P28" s="67"/>
      <c r="Q28" s="149">
        <f t="shared" si="0"/>
        <v>6</v>
      </c>
      <c r="R28" s="151">
        <v>110000</v>
      </c>
      <c r="S28" s="152">
        <f t="shared" si="1"/>
        <v>660000</v>
      </c>
    </row>
    <row r="29" spans="1:19">
      <c r="A29" s="147"/>
      <c r="B29" s="154" t="s">
        <v>72</v>
      </c>
      <c r="C29" s="145"/>
      <c r="D29" s="32"/>
      <c r="E29" s="32"/>
      <c r="F29" s="68">
        <v>6</v>
      </c>
      <c r="G29" s="68" t="s">
        <v>15</v>
      </c>
      <c r="H29" s="68" t="s">
        <v>13</v>
      </c>
      <c r="I29" s="68">
        <v>2</v>
      </c>
      <c r="J29" s="68" t="s">
        <v>16</v>
      </c>
      <c r="K29" s="68" t="s">
        <v>13</v>
      </c>
      <c r="L29" s="68">
        <v>1</v>
      </c>
      <c r="M29" s="68" t="s">
        <v>14</v>
      </c>
      <c r="N29" s="145"/>
      <c r="O29" s="68"/>
      <c r="P29" s="67"/>
      <c r="Q29" s="149">
        <f t="shared" si="0"/>
        <v>12</v>
      </c>
      <c r="R29" s="151">
        <v>110000</v>
      </c>
      <c r="S29" s="152">
        <f t="shared" si="1"/>
        <v>1320000</v>
      </c>
    </row>
    <row r="30" spans="1:19">
      <c r="A30" s="147"/>
      <c r="B30" s="154"/>
      <c r="C30" s="145"/>
      <c r="D30" s="32"/>
      <c r="E30" s="32"/>
      <c r="F30" s="68"/>
      <c r="G30" s="68"/>
      <c r="H30" s="68"/>
      <c r="I30" s="68"/>
      <c r="J30" s="68"/>
      <c r="K30" s="68"/>
      <c r="L30" s="68"/>
      <c r="M30" s="68"/>
      <c r="N30" s="145"/>
      <c r="O30" s="68"/>
      <c r="P30" s="67"/>
      <c r="Q30" s="149">
        <f t="shared" si="0"/>
        <v>0</v>
      </c>
      <c r="R30" s="151"/>
      <c r="S30" s="152">
        <f t="shared" si="1"/>
        <v>0</v>
      </c>
    </row>
    <row r="31" spans="1:19">
      <c r="A31" s="147"/>
      <c r="B31" s="156" t="s">
        <v>73</v>
      </c>
      <c r="C31" s="145"/>
      <c r="D31" s="32"/>
      <c r="E31" s="32"/>
      <c r="F31" s="68"/>
      <c r="G31" s="68"/>
      <c r="H31" s="68"/>
      <c r="I31" s="68"/>
      <c r="J31" s="68"/>
      <c r="K31" s="68"/>
      <c r="L31" s="68"/>
      <c r="M31" s="68"/>
      <c r="N31" s="145"/>
      <c r="O31" s="68"/>
      <c r="P31" s="67"/>
      <c r="Q31" s="149">
        <f t="shared" si="0"/>
        <v>0</v>
      </c>
      <c r="R31" s="151"/>
      <c r="S31" s="152">
        <f t="shared" si="1"/>
        <v>0</v>
      </c>
    </row>
    <row r="32" spans="1:19">
      <c r="A32" s="147"/>
      <c r="B32" s="150" t="s">
        <v>74</v>
      </c>
      <c r="C32" s="145"/>
      <c r="D32" s="32"/>
      <c r="E32" s="32"/>
      <c r="F32" s="68">
        <v>50</v>
      </c>
      <c r="G32" s="68" t="s">
        <v>15</v>
      </c>
      <c r="H32" s="68" t="s">
        <v>13</v>
      </c>
      <c r="I32" s="68">
        <v>2</v>
      </c>
      <c r="J32" s="68" t="s">
        <v>17</v>
      </c>
      <c r="K32" s="68" t="s">
        <v>13</v>
      </c>
      <c r="L32" s="68">
        <v>1</v>
      </c>
      <c r="M32" s="68" t="s">
        <v>14</v>
      </c>
      <c r="N32" s="145"/>
      <c r="O32" s="68"/>
      <c r="P32" s="67"/>
      <c r="Q32" s="149">
        <f t="shared" si="0"/>
        <v>100</v>
      </c>
      <c r="R32" s="151">
        <v>1008000</v>
      </c>
      <c r="S32" s="152">
        <f t="shared" si="1"/>
        <v>100800000</v>
      </c>
    </row>
    <row r="33" spans="1:19">
      <c r="A33" s="147"/>
      <c r="B33" s="153" t="s">
        <v>64</v>
      </c>
      <c r="C33" s="145"/>
      <c r="D33" s="32"/>
      <c r="E33" s="32"/>
      <c r="F33" s="68"/>
      <c r="G33" s="68"/>
      <c r="H33" s="68"/>
      <c r="I33" s="68"/>
      <c r="J33" s="68"/>
      <c r="K33" s="68"/>
      <c r="L33" s="68"/>
      <c r="M33" s="68"/>
      <c r="N33" s="145"/>
      <c r="O33" s="68"/>
      <c r="P33" s="67"/>
      <c r="Q33" s="149">
        <f t="shared" si="0"/>
        <v>0</v>
      </c>
      <c r="R33" s="151"/>
      <c r="S33" s="152">
        <f t="shared" si="1"/>
        <v>0</v>
      </c>
    </row>
    <row r="34" spans="1:19">
      <c r="A34" s="147"/>
      <c r="B34" s="154" t="s">
        <v>69</v>
      </c>
      <c r="C34" s="145"/>
      <c r="D34" s="32"/>
      <c r="E34" s="32"/>
      <c r="F34" s="68">
        <v>50</v>
      </c>
      <c r="G34" s="68" t="s">
        <v>15</v>
      </c>
      <c r="H34" s="68" t="s">
        <v>13</v>
      </c>
      <c r="I34" s="68">
        <v>3</v>
      </c>
      <c r="J34" s="68" t="s">
        <v>17</v>
      </c>
      <c r="K34" s="68" t="s">
        <v>13</v>
      </c>
      <c r="L34" s="68">
        <v>1</v>
      </c>
      <c r="M34" s="68" t="s">
        <v>14</v>
      </c>
      <c r="N34" s="145"/>
      <c r="O34" s="68"/>
      <c r="P34" s="67"/>
      <c r="Q34" s="149">
        <f t="shared" si="0"/>
        <v>150</v>
      </c>
      <c r="R34" s="151">
        <v>100000</v>
      </c>
      <c r="S34" s="152">
        <f t="shared" si="1"/>
        <v>15000000</v>
      </c>
    </row>
    <row r="35" spans="1:19">
      <c r="A35" s="157"/>
      <c r="B35" s="33"/>
      <c r="C35" s="158"/>
      <c r="D35" s="33"/>
      <c r="E35" s="33"/>
      <c r="F35" s="159"/>
      <c r="G35" s="159"/>
      <c r="H35" s="159"/>
      <c r="I35" s="159"/>
      <c r="J35" s="159"/>
      <c r="K35" s="159"/>
      <c r="L35" s="159"/>
      <c r="M35" s="159"/>
      <c r="N35" s="159"/>
      <c r="O35" s="159"/>
      <c r="P35" s="160"/>
      <c r="Q35" s="161"/>
      <c r="R35" s="33"/>
      <c r="S35" s="33"/>
    </row>
    <row r="36" spans="1:19">
      <c r="A36" s="114"/>
      <c r="C36" s="120"/>
      <c r="K36" s="289"/>
      <c r="L36" s="361" t="s">
        <v>78</v>
      </c>
      <c r="M36" s="361"/>
      <c r="N36" s="361"/>
      <c r="O36" s="361"/>
      <c r="P36" s="361"/>
      <c r="Q36" s="361"/>
      <c r="R36" s="361"/>
      <c r="S36" s="361"/>
    </row>
    <row r="37" spans="1:19">
      <c r="A37" s="114"/>
      <c r="C37" s="120"/>
    </row>
    <row r="38" spans="1:19">
      <c r="A38" s="114"/>
      <c r="C38" s="180"/>
      <c r="F38" s="180"/>
      <c r="G38" s="180"/>
      <c r="H38" s="180"/>
      <c r="I38" s="180"/>
      <c r="J38" s="180"/>
      <c r="K38" s="180"/>
      <c r="L38" s="359" t="s">
        <v>128</v>
      </c>
      <c r="M38" s="359"/>
      <c r="N38" s="359"/>
      <c r="O38" s="359"/>
      <c r="P38" s="359"/>
      <c r="Q38" s="359"/>
      <c r="R38" s="359"/>
      <c r="S38" s="359"/>
    </row>
    <row r="39" spans="1:19" ht="15.75" customHeight="1">
      <c r="A39" s="114"/>
      <c r="C39" s="120"/>
      <c r="K39" s="288"/>
      <c r="L39" s="360" t="str">
        <f>+D5</f>
        <v>Badan Pemberdayaan Perempuan dan Perlindungan Anak Provinsi Aceh</v>
      </c>
      <c r="M39" s="360"/>
      <c r="N39" s="360"/>
      <c r="O39" s="360"/>
      <c r="P39" s="360"/>
      <c r="Q39" s="360"/>
      <c r="R39" s="360"/>
      <c r="S39" s="360"/>
    </row>
    <row r="40" spans="1:19">
      <c r="A40" s="114"/>
      <c r="C40" s="120"/>
      <c r="J40" s="288"/>
      <c r="K40" s="288"/>
      <c r="L40" s="360"/>
      <c r="M40" s="360"/>
      <c r="N40" s="360"/>
      <c r="O40" s="360"/>
      <c r="P40" s="360"/>
      <c r="Q40" s="360"/>
      <c r="R40" s="360"/>
      <c r="S40" s="360"/>
    </row>
    <row r="41" spans="1:19">
      <c r="A41" s="114"/>
      <c r="C41" s="120"/>
    </row>
    <row r="42" spans="1:19">
      <c r="A42" s="114"/>
      <c r="C42" s="120"/>
    </row>
    <row r="43" spans="1:19">
      <c r="A43" s="114"/>
      <c r="C43" s="120"/>
      <c r="J43" s="114"/>
      <c r="K43" s="114"/>
      <c r="L43" s="114"/>
      <c r="M43" s="114"/>
      <c r="N43" s="114"/>
      <c r="O43" s="114"/>
      <c r="P43" s="114"/>
      <c r="Q43" s="114"/>
    </row>
    <row r="44" spans="1:19">
      <c r="J44" s="359"/>
      <c r="K44" s="359"/>
      <c r="L44" s="359"/>
      <c r="M44" s="359"/>
      <c r="N44" s="359"/>
      <c r="O44" s="359"/>
      <c r="P44" s="359"/>
      <c r="Q44" s="359"/>
      <c r="R44" s="359"/>
      <c r="S44" s="359"/>
    </row>
  </sheetData>
  <mergeCells count="20">
    <mergeCell ref="A1:S1"/>
    <mergeCell ref="A2:S2"/>
    <mergeCell ref="D6:P6"/>
    <mergeCell ref="D7:S7"/>
    <mergeCell ref="D8:R8"/>
    <mergeCell ref="A14:A16"/>
    <mergeCell ref="C14:D16"/>
    <mergeCell ref="E14:E16"/>
    <mergeCell ref="R14:R16"/>
    <mergeCell ref="D9:R9"/>
    <mergeCell ref="C17:D17"/>
    <mergeCell ref="F17:M17"/>
    <mergeCell ref="F14:P16"/>
    <mergeCell ref="Q14:Q16"/>
    <mergeCell ref="D12:E12"/>
    <mergeCell ref="J44:S44"/>
    <mergeCell ref="L39:S40"/>
    <mergeCell ref="L38:S38"/>
    <mergeCell ref="L36:S36"/>
    <mergeCell ref="S14:S16"/>
  </mergeCells>
  <printOptions horizontalCentered="1"/>
  <pageMargins left="0.19685039370078741" right="0.15748031496062992" top="0.59055118110236227" bottom="0.86614173228346458" header="0" footer="0"/>
  <pageSetup paperSize="9" scale="6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D41"/>
  <sheetViews>
    <sheetView view="pageBreakPreview" zoomScale="78" zoomScaleNormal="80" zoomScaleSheetLayoutView="78" zoomScalePageLayoutView="70" workbookViewId="0">
      <selection activeCell="A5" sqref="A5:XFD5"/>
    </sheetView>
  </sheetViews>
  <sheetFormatPr defaultColWidth="8.85546875" defaultRowHeight="15.75"/>
  <cols>
    <col min="1" max="1" width="11.85546875" style="107" customWidth="1"/>
    <col min="2" max="2" width="41.42578125" style="3" customWidth="1"/>
    <col min="3" max="3" width="1.42578125" style="3" customWidth="1"/>
    <col min="4" max="4" width="8.42578125" style="3" customWidth="1"/>
    <col min="5" max="5" width="11.7109375" style="3" customWidth="1"/>
    <col min="6" max="6" width="4.140625" style="107" customWidth="1"/>
    <col min="7" max="7" width="4.85546875" style="107" customWidth="1"/>
    <col min="8" max="8" width="2.140625" style="107" bestFit="1" customWidth="1"/>
    <col min="9" max="9" width="3.85546875" style="107" bestFit="1" customWidth="1"/>
    <col min="10" max="10" width="4.7109375" style="107" bestFit="1" customWidth="1"/>
    <col min="11" max="11" width="2.140625" style="107" customWidth="1"/>
    <col min="12" max="12" width="2.28515625" style="107" bestFit="1" customWidth="1"/>
    <col min="13" max="13" width="4.42578125" style="107" bestFit="1" customWidth="1"/>
    <col min="14" max="14" width="2.140625" style="107" bestFit="1" customWidth="1"/>
    <col min="15" max="15" width="2.5703125" style="107" bestFit="1" customWidth="1"/>
    <col min="16" max="16" width="4.28515625" style="107" bestFit="1" customWidth="1"/>
    <col min="17" max="17" width="6" style="107" bestFit="1" customWidth="1"/>
    <col min="18" max="18" width="12.42578125" style="3" customWidth="1"/>
    <col min="19" max="19" width="16" style="3" customWidth="1"/>
    <col min="20" max="16384" width="8.85546875" style="3"/>
  </cols>
  <sheetData>
    <row r="1" spans="1:30">
      <c r="A1" s="391" t="s">
        <v>5</v>
      </c>
      <c r="B1" s="391"/>
      <c r="C1" s="391"/>
      <c r="D1" s="391"/>
      <c r="E1" s="391"/>
      <c r="F1" s="391"/>
      <c r="G1" s="391"/>
      <c r="H1" s="391"/>
      <c r="I1" s="391"/>
      <c r="J1" s="391"/>
      <c r="K1" s="391"/>
      <c r="L1" s="391"/>
      <c r="M1" s="391"/>
      <c r="N1" s="391"/>
      <c r="O1" s="391"/>
      <c r="P1" s="391"/>
      <c r="Q1" s="391"/>
      <c r="R1" s="391"/>
      <c r="S1" s="391"/>
    </row>
    <row r="2" spans="1:30">
      <c r="A2" s="391" t="s">
        <v>65</v>
      </c>
      <c r="B2" s="391"/>
      <c r="C2" s="391"/>
      <c r="D2" s="391"/>
      <c r="E2" s="391"/>
      <c r="F2" s="391"/>
      <c r="G2" s="391"/>
      <c r="H2" s="391"/>
      <c r="I2" s="391"/>
      <c r="J2" s="391"/>
      <c r="K2" s="391"/>
      <c r="L2" s="391"/>
      <c r="M2" s="391"/>
      <c r="N2" s="391"/>
      <c r="O2" s="391"/>
      <c r="P2" s="391"/>
      <c r="Q2" s="391"/>
      <c r="R2" s="391"/>
      <c r="S2" s="391"/>
    </row>
    <row r="3" spans="1:30">
      <c r="A3" s="112"/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</row>
    <row r="4" spans="1:30">
      <c r="A4" s="29" t="s">
        <v>19</v>
      </c>
      <c r="B4" s="29"/>
      <c r="C4" s="29" t="s">
        <v>26</v>
      </c>
      <c r="D4" s="27" t="s">
        <v>29</v>
      </c>
      <c r="E4" s="27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7"/>
      <c r="S4" s="27"/>
      <c r="T4" s="162"/>
      <c r="U4" s="162"/>
      <c r="V4" s="162"/>
      <c r="W4" s="162"/>
      <c r="X4" s="162"/>
      <c r="Y4" s="162"/>
      <c r="Z4" s="162"/>
      <c r="AA4" s="162"/>
      <c r="AB4" s="107"/>
    </row>
    <row r="5" spans="1:30" ht="31.5" customHeight="1">
      <c r="A5" s="29" t="s">
        <v>6</v>
      </c>
      <c r="B5" s="29"/>
      <c r="C5" s="29" t="s">
        <v>26</v>
      </c>
      <c r="D5" s="480" t="s">
        <v>138</v>
      </c>
      <c r="E5" s="480"/>
      <c r="F5" s="480"/>
      <c r="G5" s="480"/>
      <c r="H5" s="480"/>
      <c r="I5" s="480"/>
      <c r="J5" s="480"/>
      <c r="K5" s="480"/>
      <c r="L5" s="480"/>
      <c r="M5" s="480"/>
      <c r="N5" s="480"/>
      <c r="O5" s="480"/>
      <c r="P5" s="480"/>
      <c r="Q5" s="480"/>
      <c r="R5" s="480"/>
      <c r="S5" s="480"/>
      <c r="T5" s="162"/>
      <c r="U5" s="162"/>
      <c r="V5" s="162"/>
      <c r="W5" s="162"/>
      <c r="X5" s="162"/>
      <c r="Y5" s="162"/>
      <c r="Z5" s="162"/>
      <c r="AA5" s="162"/>
      <c r="AB5" s="107"/>
    </row>
    <row r="6" spans="1:30">
      <c r="A6" s="29" t="s">
        <v>7</v>
      </c>
      <c r="B6" s="29"/>
      <c r="C6" s="29" t="s">
        <v>26</v>
      </c>
      <c r="D6" s="469" t="s">
        <v>28</v>
      </c>
      <c r="E6" s="469"/>
      <c r="F6" s="469"/>
      <c r="G6" s="469"/>
      <c r="H6" s="469"/>
      <c r="I6" s="469"/>
      <c r="J6" s="469"/>
      <c r="K6" s="469"/>
      <c r="L6" s="469"/>
      <c r="M6" s="469"/>
      <c r="N6" s="469"/>
      <c r="O6" s="469"/>
      <c r="P6" s="469"/>
      <c r="Q6" s="31"/>
      <c r="R6" s="31"/>
      <c r="S6" s="31"/>
      <c r="AB6" s="107"/>
    </row>
    <row r="7" spans="1:30">
      <c r="A7" s="29" t="s">
        <v>8</v>
      </c>
      <c r="B7" s="29"/>
      <c r="C7" s="29" t="s">
        <v>26</v>
      </c>
      <c r="D7" s="407" t="s">
        <v>30</v>
      </c>
      <c r="E7" s="407"/>
      <c r="F7" s="407"/>
      <c r="G7" s="407"/>
      <c r="H7" s="407"/>
      <c r="I7" s="407"/>
      <c r="J7" s="407"/>
      <c r="K7" s="407"/>
      <c r="L7" s="407"/>
      <c r="M7" s="407"/>
      <c r="N7" s="407"/>
      <c r="O7" s="407"/>
      <c r="P7" s="407"/>
      <c r="Q7" s="407"/>
      <c r="R7" s="407"/>
      <c r="S7" s="407"/>
    </row>
    <row r="8" spans="1:30" ht="17.25" customHeight="1">
      <c r="A8" s="29"/>
      <c r="B8" s="29"/>
      <c r="C8" s="29"/>
      <c r="D8" s="407" t="s">
        <v>31</v>
      </c>
      <c r="E8" s="407"/>
      <c r="F8" s="407"/>
      <c r="G8" s="407"/>
      <c r="H8" s="407"/>
      <c r="I8" s="407"/>
      <c r="J8" s="407"/>
      <c r="K8" s="407"/>
      <c r="L8" s="407"/>
      <c r="M8" s="407"/>
      <c r="N8" s="407"/>
      <c r="O8" s="407"/>
      <c r="P8" s="407"/>
      <c r="Q8" s="407"/>
      <c r="R8" s="407"/>
      <c r="S8" s="31"/>
      <c r="T8" s="109"/>
      <c r="U8" s="109"/>
      <c r="V8" s="109"/>
      <c r="W8" s="109"/>
      <c r="X8" s="109"/>
      <c r="Y8" s="109"/>
      <c r="Z8" s="109"/>
      <c r="AA8" s="109"/>
      <c r="AB8" s="109"/>
      <c r="AC8" s="109"/>
      <c r="AD8" s="109"/>
    </row>
    <row r="9" spans="1:30" ht="15" customHeight="1">
      <c r="A9" s="29"/>
      <c r="B9" s="29"/>
      <c r="C9" s="29"/>
      <c r="D9" s="408" t="s">
        <v>32</v>
      </c>
      <c r="E9" s="408"/>
      <c r="F9" s="408"/>
      <c r="G9" s="408"/>
      <c r="H9" s="408"/>
      <c r="I9" s="408"/>
      <c r="J9" s="408"/>
      <c r="K9" s="408"/>
      <c r="L9" s="408"/>
      <c r="M9" s="408"/>
      <c r="N9" s="408"/>
      <c r="O9" s="408"/>
      <c r="P9" s="408"/>
      <c r="Q9" s="408"/>
      <c r="R9" s="408"/>
      <c r="S9" s="31"/>
      <c r="T9" s="109"/>
      <c r="U9" s="109"/>
      <c r="V9" s="109"/>
      <c r="W9" s="109"/>
      <c r="X9" s="109"/>
      <c r="Y9" s="109"/>
      <c r="Z9" s="109"/>
      <c r="AA9" s="109"/>
      <c r="AB9" s="109"/>
      <c r="AC9" s="109"/>
      <c r="AD9" s="109"/>
    </row>
    <row r="10" spans="1:30" s="26" customFormat="1">
      <c r="A10" s="108" t="s">
        <v>2</v>
      </c>
      <c r="B10" s="30"/>
      <c r="C10" s="29" t="s">
        <v>26</v>
      </c>
      <c r="E10" s="27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7"/>
      <c r="S10" s="27"/>
      <c r="AD10" s="109"/>
    </row>
    <row r="11" spans="1:30">
      <c r="A11" s="108" t="s">
        <v>9</v>
      </c>
      <c r="B11" s="29"/>
      <c r="C11" s="29" t="s">
        <v>26</v>
      </c>
      <c r="D11" s="27" t="s">
        <v>33</v>
      </c>
      <c r="E11" s="27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7"/>
      <c r="S11" s="27"/>
      <c r="AD11" s="109"/>
    </row>
    <row r="12" spans="1:30" s="26" customFormat="1">
      <c r="A12" s="108" t="s">
        <v>10</v>
      </c>
      <c r="B12" s="30"/>
      <c r="C12" s="29" t="s">
        <v>26</v>
      </c>
      <c r="D12" s="392">
        <f>S18</f>
        <v>149248000</v>
      </c>
      <c r="E12" s="479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7"/>
      <c r="S12" s="27"/>
      <c r="T12" s="162"/>
      <c r="U12" s="162"/>
      <c r="V12" s="162"/>
      <c r="W12" s="162"/>
      <c r="X12" s="162"/>
      <c r="Y12" s="162"/>
      <c r="Z12" s="162"/>
      <c r="AA12" s="162"/>
      <c r="AB12" s="107"/>
      <c r="AC12" s="3"/>
      <c r="AD12" s="3"/>
    </row>
    <row r="13" spans="1:30" ht="16.5" thickBot="1">
      <c r="T13" s="162"/>
      <c r="U13" s="162"/>
      <c r="V13" s="162"/>
      <c r="W13" s="162"/>
      <c r="X13" s="162"/>
      <c r="Y13" s="162"/>
      <c r="Z13" s="162"/>
      <c r="AA13" s="162"/>
      <c r="AB13" s="107"/>
    </row>
    <row r="14" spans="1:30" s="25" customFormat="1" ht="15" customHeight="1">
      <c r="A14" s="429" t="s">
        <v>0</v>
      </c>
      <c r="B14" s="164" t="s">
        <v>1</v>
      </c>
      <c r="C14" s="432" t="s">
        <v>21</v>
      </c>
      <c r="D14" s="433"/>
      <c r="E14" s="436" t="s">
        <v>22</v>
      </c>
      <c r="F14" s="470" t="s">
        <v>3</v>
      </c>
      <c r="G14" s="471"/>
      <c r="H14" s="471"/>
      <c r="I14" s="471"/>
      <c r="J14" s="471"/>
      <c r="K14" s="471"/>
      <c r="L14" s="471"/>
      <c r="M14" s="471"/>
      <c r="N14" s="471"/>
      <c r="O14" s="471"/>
      <c r="P14" s="471"/>
      <c r="Q14" s="474" t="s">
        <v>20</v>
      </c>
      <c r="R14" s="456" t="s">
        <v>27</v>
      </c>
      <c r="S14" s="450" t="s">
        <v>4</v>
      </c>
      <c r="T14" s="162"/>
      <c r="U14" s="162"/>
      <c r="V14" s="162"/>
      <c r="W14" s="162"/>
      <c r="X14" s="162"/>
      <c r="Y14" s="162"/>
      <c r="Z14" s="162"/>
      <c r="AA14" s="162"/>
      <c r="AB14" s="107"/>
      <c r="AC14" s="3"/>
      <c r="AD14" s="3"/>
    </row>
    <row r="15" spans="1:30" s="25" customFormat="1" ht="15" customHeight="1">
      <c r="A15" s="430"/>
      <c r="B15" s="113" t="s">
        <v>23</v>
      </c>
      <c r="C15" s="398"/>
      <c r="D15" s="399"/>
      <c r="E15" s="403"/>
      <c r="F15" s="414"/>
      <c r="G15" s="415"/>
      <c r="H15" s="415"/>
      <c r="I15" s="415"/>
      <c r="J15" s="415"/>
      <c r="K15" s="415"/>
      <c r="L15" s="415"/>
      <c r="M15" s="415"/>
      <c r="N15" s="415"/>
      <c r="O15" s="415"/>
      <c r="P15" s="415"/>
      <c r="Q15" s="394"/>
      <c r="R15" s="383"/>
      <c r="S15" s="451"/>
    </row>
    <row r="16" spans="1:30" s="25" customFormat="1" ht="20.25" customHeight="1" thickBot="1">
      <c r="A16" s="431"/>
      <c r="B16" s="167" t="s">
        <v>24</v>
      </c>
      <c r="C16" s="434"/>
      <c r="D16" s="435"/>
      <c r="E16" s="437"/>
      <c r="F16" s="472"/>
      <c r="G16" s="473"/>
      <c r="H16" s="473"/>
      <c r="I16" s="473"/>
      <c r="J16" s="473"/>
      <c r="K16" s="473"/>
      <c r="L16" s="473"/>
      <c r="M16" s="473"/>
      <c r="N16" s="473"/>
      <c r="O16" s="473"/>
      <c r="P16" s="473"/>
      <c r="Q16" s="475"/>
      <c r="R16" s="457"/>
      <c r="S16" s="452"/>
    </row>
    <row r="17" spans="1:19" ht="26.25" customHeight="1">
      <c r="A17" s="4">
        <v>1</v>
      </c>
      <c r="B17" s="110">
        <v>2</v>
      </c>
      <c r="C17" s="476">
        <v>3</v>
      </c>
      <c r="D17" s="477"/>
      <c r="E17" s="5">
        <v>4</v>
      </c>
      <c r="F17" s="476">
        <v>5</v>
      </c>
      <c r="G17" s="478"/>
      <c r="H17" s="478"/>
      <c r="I17" s="478"/>
      <c r="J17" s="478"/>
      <c r="K17" s="478"/>
      <c r="L17" s="478"/>
      <c r="M17" s="478"/>
      <c r="N17" s="111"/>
      <c r="O17" s="111"/>
      <c r="P17" s="111"/>
      <c r="Q17" s="5"/>
      <c r="R17" s="5">
        <v>6</v>
      </c>
      <c r="S17" s="6">
        <v>7</v>
      </c>
    </row>
    <row r="18" spans="1:19">
      <c r="A18" s="4">
        <v>5049</v>
      </c>
      <c r="B18" s="34" t="s">
        <v>28</v>
      </c>
      <c r="C18" s="35"/>
      <c r="D18" s="8"/>
      <c r="E18" s="9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9"/>
      <c r="R18" s="9"/>
      <c r="S18" s="36">
        <f>+S20</f>
        <v>149248000</v>
      </c>
    </row>
    <row r="19" spans="1:19">
      <c r="A19" s="272"/>
      <c r="B19" s="271"/>
      <c r="C19" s="35"/>
      <c r="D19" s="8"/>
      <c r="E19" s="9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9"/>
      <c r="R19" s="9"/>
      <c r="S19" s="169"/>
    </row>
    <row r="20" spans="1:19" s="114" customFormat="1" ht="31.5">
      <c r="A20" s="273" t="s">
        <v>82</v>
      </c>
      <c r="B20" s="243" t="s">
        <v>76</v>
      </c>
      <c r="C20" s="244"/>
      <c r="D20" s="245"/>
      <c r="E20" s="246"/>
      <c r="F20" s="247"/>
      <c r="G20" s="247"/>
      <c r="H20" s="247"/>
      <c r="I20" s="247"/>
      <c r="J20" s="247"/>
      <c r="K20" s="247"/>
      <c r="L20" s="247"/>
      <c r="M20" s="247"/>
      <c r="N20" s="247"/>
      <c r="O20" s="247"/>
      <c r="P20" s="248"/>
      <c r="Q20" s="248"/>
      <c r="R20" s="246"/>
      <c r="S20" s="249">
        <f>SUM(S23:S34)</f>
        <v>149248000</v>
      </c>
    </row>
    <row r="21" spans="1:19" s="114" customFormat="1">
      <c r="A21" s="274">
        <v>524119</v>
      </c>
      <c r="B21" s="236" t="s">
        <v>83</v>
      </c>
      <c r="C21" s="237"/>
      <c r="D21" s="238"/>
      <c r="E21" s="238"/>
      <c r="F21" s="239"/>
      <c r="G21" s="239"/>
      <c r="H21" s="239"/>
      <c r="I21" s="239"/>
      <c r="J21" s="239"/>
      <c r="K21" s="239"/>
      <c r="L21" s="239"/>
      <c r="M21" s="239"/>
      <c r="N21" s="239"/>
      <c r="O21" s="239"/>
      <c r="P21" s="240"/>
      <c r="Q21" s="240"/>
      <c r="R21" s="238"/>
      <c r="S21" s="241">
        <f>SUM(S23:S34)</f>
        <v>149248000</v>
      </c>
    </row>
    <row r="22" spans="1:19" s="114" customFormat="1">
      <c r="A22" s="60"/>
      <c r="B22" s="62" t="s">
        <v>67</v>
      </c>
      <c r="C22" s="145"/>
      <c r="D22" s="32"/>
      <c r="E22" s="32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7"/>
      <c r="Q22" s="67"/>
      <c r="R22" s="32"/>
      <c r="S22" s="213"/>
    </row>
    <row r="23" spans="1:19" s="114" customFormat="1">
      <c r="A23" s="60"/>
      <c r="B23" s="62" t="s">
        <v>68</v>
      </c>
      <c r="C23" s="145"/>
      <c r="D23" s="32"/>
      <c r="E23" s="32"/>
      <c r="F23" s="68">
        <v>39</v>
      </c>
      <c r="G23" s="68" t="s">
        <v>15</v>
      </c>
      <c r="H23" s="68" t="s">
        <v>13</v>
      </c>
      <c r="I23" s="68">
        <v>2</v>
      </c>
      <c r="J23" s="68" t="s">
        <v>17</v>
      </c>
      <c r="K23" s="68" t="s">
        <v>13</v>
      </c>
      <c r="L23" s="68">
        <v>1</v>
      </c>
      <c r="M23" s="68" t="s">
        <v>14</v>
      </c>
      <c r="N23" s="68"/>
      <c r="O23" s="68"/>
      <c r="P23" s="67"/>
      <c r="Q23" s="220">
        <f>+L23*I23*F23</f>
        <v>78</v>
      </c>
      <c r="R23" s="151">
        <v>456000</v>
      </c>
      <c r="S23" s="213">
        <f>+R23*Q23</f>
        <v>35568000</v>
      </c>
    </row>
    <row r="24" spans="1:19" s="114" customFormat="1">
      <c r="A24" s="60"/>
      <c r="B24" s="62" t="s">
        <v>64</v>
      </c>
      <c r="C24" s="145"/>
      <c r="D24" s="32"/>
      <c r="E24" s="32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7"/>
      <c r="Q24" s="220">
        <f t="shared" ref="Q24:Q34" si="0">+L24*I24*F24</f>
        <v>0</v>
      </c>
      <c r="R24" s="151"/>
      <c r="S24" s="213">
        <f t="shared" ref="S24:S34" si="1">+R24*Q24</f>
        <v>0</v>
      </c>
    </row>
    <row r="25" spans="1:19" s="114" customFormat="1">
      <c r="A25" s="60"/>
      <c r="B25" s="62" t="s">
        <v>69</v>
      </c>
      <c r="C25" s="145"/>
      <c r="D25" s="32"/>
      <c r="E25" s="32"/>
      <c r="F25" s="68">
        <v>30</v>
      </c>
      <c r="G25" s="68" t="s">
        <v>15</v>
      </c>
      <c r="H25" s="68" t="s">
        <v>13</v>
      </c>
      <c r="I25" s="68">
        <v>2</v>
      </c>
      <c r="J25" s="68" t="s">
        <v>17</v>
      </c>
      <c r="K25" s="68" t="s">
        <v>13</v>
      </c>
      <c r="L25" s="68">
        <v>1</v>
      </c>
      <c r="M25" s="68" t="s">
        <v>14</v>
      </c>
      <c r="N25" s="68"/>
      <c r="O25" s="68"/>
      <c r="P25" s="67"/>
      <c r="Q25" s="220">
        <f t="shared" si="0"/>
        <v>60</v>
      </c>
      <c r="R25" s="151">
        <v>95000</v>
      </c>
      <c r="S25" s="213">
        <f t="shared" si="1"/>
        <v>5700000</v>
      </c>
    </row>
    <row r="26" spans="1:19" s="114" customFormat="1">
      <c r="A26" s="60"/>
      <c r="B26" s="62" t="s">
        <v>70</v>
      </c>
      <c r="C26" s="145"/>
      <c r="D26" s="32"/>
      <c r="E26" s="32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7"/>
      <c r="Q26" s="220">
        <f t="shared" si="0"/>
        <v>0</v>
      </c>
      <c r="R26" s="151"/>
      <c r="S26" s="213">
        <f t="shared" si="1"/>
        <v>0</v>
      </c>
    </row>
    <row r="27" spans="1:19" s="114" customFormat="1">
      <c r="A27" s="60"/>
      <c r="B27" s="62" t="s">
        <v>69</v>
      </c>
      <c r="C27" s="145"/>
      <c r="D27" s="32"/>
      <c r="E27" s="32"/>
      <c r="F27" s="68">
        <v>30</v>
      </c>
      <c r="G27" s="68" t="s">
        <v>15</v>
      </c>
      <c r="H27" s="68" t="s">
        <v>13</v>
      </c>
      <c r="I27" s="68">
        <v>2</v>
      </c>
      <c r="J27" s="68" t="s">
        <v>16</v>
      </c>
      <c r="K27" s="68" t="s">
        <v>13</v>
      </c>
      <c r="L27" s="68">
        <v>1</v>
      </c>
      <c r="M27" s="68" t="s">
        <v>14</v>
      </c>
      <c r="N27" s="68"/>
      <c r="O27" s="68"/>
      <c r="P27" s="67"/>
      <c r="Q27" s="220">
        <f t="shared" si="0"/>
        <v>60</v>
      </c>
      <c r="R27" s="151">
        <v>110000</v>
      </c>
      <c r="S27" s="213">
        <f t="shared" si="1"/>
        <v>6600000</v>
      </c>
    </row>
    <row r="28" spans="1:19" s="114" customFormat="1">
      <c r="A28" s="60"/>
      <c r="B28" s="62" t="s">
        <v>71</v>
      </c>
      <c r="C28" s="145"/>
      <c r="D28" s="32"/>
      <c r="E28" s="32"/>
      <c r="F28" s="68">
        <v>3</v>
      </c>
      <c r="G28" s="68" t="s">
        <v>15</v>
      </c>
      <c r="H28" s="68" t="s">
        <v>13</v>
      </c>
      <c r="I28" s="68">
        <v>2</v>
      </c>
      <c r="J28" s="68" t="s">
        <v>16</v>
      </c>
      <c r="K28" s="68" t="s">
        <v>13</v>
      </c>
      <c r="L28" s="68">
        <v>1</v>
      </c>
      <c r="M28" s="68" t="s">
        <v>14</v>
      </c>
      <c r="N28" s="68"/>
      <c r="O28" s="68"/>
      <c r="P28" s="67"/>
      <c r="Q28" s="220">
        <f t="shared" si="0"/>
        <v>6</v>
      </c>
      <c r="R28" s="151">
        <v>110000</v>
      </c>
      <c r="S28" s="213">
        <f t="shared" si="1"/>
        <v>660000</v>
      </c>
    </row>
    <row r="29" spans="1:19" s="114" customFormat="1">
      <c r="A29" s="60"/>
      <c r="B29" s="62" t="s">
        <v>72</v>
      </c>
      <c r="C29" s="145"/>
      <c r="D29" s="32"/>
      <c r="E29" s="32"/>
      <c r="F29" s="68">
        <v>6</v>
      </c>
      <c r="G29" s="68" t="s">
        <v>15</v>
      </c>
      <c r="H29" s="68" t="s">
        <v>13</v>
      </c>
      <c r="I29" s="68">
        <v>2</v>
      </c>
      <c r="J29" s="68" t="s">
        <v>16</v>
      </c>
      <c r="K29" s="68" t="s">
        <v>13</v>
      </c>
      <c r="L29" s="68">
        <v>1</v>
      </c>
      <c r="M29" s="68" t="s">
        <v>14</v>
      </c>
      <c r="N29" s="68"/>
      <c r="O29" s="68"/>
      <c r="P29" s="67"/>
      <c r="Q29" s="220">
        <f t="shared" si="0"/>
        <v>12</v>
      </c>
      <c r="R29" s="151">
        <v>110000</v>
      </c>
      <c r="S29" s="213">
        <f t="shared" si="1"/>
        <v>1320000</v>
      </c>
    </row>
    <row r="30" spans="1:19" s="114" customFormat="1">
      <c r="A30" s="60"/>
      <c r="B30" s="62"/>
      <c r="C30" s="145"/>
      <c r="D30" s="32"/>
      <c r="E30" s="32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7"/>
      <c r="Q30" s="220">
        <f t="shared" si="0"/>
        <v>0</v>
      </c>
      <c r="R30" s="151"/>
      <c r="S30" s="213">
        <f t="shared" si="1"/>
        <v>0</v>
      </c>
    </row>
    <row r="31" spans="1:19" s="114" customFormat="1">
      <c r="A31" s="60"/>
      <c r="B31" s="62" t="s">
        <v>73</v>
      </c>
      <c r="C31" s="145"/>
      <c r="D31" s="32"/>
      <c r="E31" s="32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7"/>
      <c r="Q31" s="220">
        <f t="shared" si="0"/>
        <v>0</v>
      </c>
      <c r="R31" s="151"/>
      <c r="S31" s="213">
        <f t="shared" si="1"/>
        <v>0</v>
      </c>
    </row>
    <row r="32" spans="1:19" s="114" customFormat="1">
      <c r="A32" s="60"/>
      <c r="B32" s="62" t="s">
        <v>74</v>
      </c>
      <c r="C32" s="145"/>
      <c r="D32" s="32"/>
      <c r="E32" s="32"/>
      <c r="F32" s="68">
        <v>50</v>
      </c>
      <c r="G32" s="68" t="s">
        <v>15</v>
      </c>
      <c r="H32" s="68" t="s">
        <v>13</v>
      </c>
      <c r="I32" s="68">
        <v>2</v>
      </c>
      <c r="J32" s="68" t="s">
        <v>17</v>
      </c>
      <c r="K32" s="68" t="s">
        <v>13</v>
      </c>
      <c r="L32" s="68">
        <v>1</v>
      </c>
      <c r="M32" s="68" t="s">
        <v>14</v>
      </c>
      <c r="N32" s="68"/>
      <c r="O32" s="68"/>
      <c r="P32" s="67"/>
      <c r="Q32" s="220">
        <f t="shared" si="0"/>
        <v>100</v>
      </c>
      <c r="R32" s="151">
        <v>829000</v>
      </c>
      <c r="S32" s="213">
        <f t="shared" si="1"/>
        <v>82900000</v>
      </c>
    </row>
    <row r="33" spans="1:19" s="114" customFormat="1">
      <c r="A33" s="60"/>
      <c r="B33" s="62" t="s">
        <v>64</v>
      </c>
      <c r="C33" s="145"/>
      <c r="D33" s="32"/>
      <c r="E33" s="32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7"/>
      <c r="Q33" s="220">
        <f t="shared" si="0"/>
        <v>0</v>
      </c>
      <c r="R33" s="151"/>
      <c r="S33" s="213">
        <f t="shared" si="1"/>
        <v>0</v>
      </c>
    </row>
    <row r="34" spans="1:19" s="114" customFormat="1">
      <c r="A34" s="225"/>
      <c r="B34" s="223" t="s">
        <v>69</v>
      </c>
      <c r="C34" s="158"/>
      <c r="D34" s="33"/>
      <c r="E34" s="33"/>
      <c r="F34" s="159">
        <v>50</v>
      </c>
      <c r="G34" s="159" t="s">
        <v>15</v>
      </c>
      <c r="H34" s="159" t="s">
        <v>13</v>
      </c>
      <c r="I34" s="159">
        <v>3</v>
      </c>
      <c r="J34" s="159" t="s">
        <v>17</v>
      </c>
      <c r="K34" s="159" t="s">
        <v>13</v>
      </c>
      <c r="L34" s="159">
        <v>1</v>
      </c>
      <c r="M34" s="159" t="s">
        <v>14</v>
      </c>
      <c r="N34" s="159"/>
      <c r="O34" s="159"/>
      <c r="P34" s="160"/>
      <c r="Q34" s="221">
        <f t="shared" si="0"/>
        <v>150</v>
      </c>
      <c r="R34" s="233">
        <v>110000</v>
      </c>
      <c r="S34" s="217">
        <f t="shared" si="1"/>
        <v>16500000</v>
      </c>
    </row>
    <row r="36" spans="1:19" s="114" customFormat="1">
      <c r="C36" s="180"/>
      <c r="F36" s="180"/>
      <c r="G36" s="180"/>
      <c r="H36" s="180"/>
      <c r="I36" s="180"/>
      <c r="J36" s="180"/>
      <c r="K36" s="290"/>
      <c r="L36" s="389" t="s">
        <v>78</v>
      </c>
      <c r="M36" s="389"/>
      <c r="N36" s="389"/>
      <c r="O36" s="389"/>
      <c r="P36" s="389"/>
      <c r="Q36" s="389"/>
      <c r="R36" s="389"/>
      <c r="S36" s="389"/>
    </row>
    <row r="37" spans="1:19" s="114" customFormat="1">
      <c r="C37" s="180"/>
      <c r="F37" s="180"/>
      <c r="G37" s="180"/>
      <c r="H37" s="180"/>
      <c r="I37" s="180"/>
      <c r="J37" s="180"/>
      <c r="K37" s="179"/>
      <c r="L37" s="179"/>
      <c r="M37" s="179"/>
      <c r="N37" s="179"/>
      <c r="O37" s="179"/>
      <c r="P37" s="179"/>
      <c r="Q37" s="179"/>
      <c r="R37" s="290"/>
      <c r="S37" s="290"/>
    </row>
    <row r="38" spans="1:19" s="114" customFormat="1">
      <c r="C38" s="180"/>
      <c r="F38" s="180"/>
      <c r="G38" s="180"/>
      <c r="H38" s="180"/>
      <c r="I38" s="180"/>
      <c r="J38" s="180"/>
      <c r="K38" s="179"/>
      <c r="L38" s="389" t="s">
        <v>128</v>
      </c>
      <c r="M38" s="389"/>
      <c r="N38" s="389"/>
      <c r="O38" s="389"/>
      <c r="P38" s="389"/>
      <c r="Q38" s="389"/>
      <c r="R38" s="389"/>
      <c r="S38" s="389"/>
    </row>
    <row r="39" spans="1:19" s="114" customFormat="1" ht="15.75" customHeight="1">
      <c r="C39" s="180"/>
      <c r="F39" s="180"/>
      <c r="G39" s="180"/>
      <c r="H39" s="180"/>
      <c r="I39" s="180"/>
      <c r="J39" s="180"/>
      <c r="K39" s="291"/>
      <c r="L39" s="390" t="str">
        <f>+D5</f>
        <v>Badan Pemberdayaan Perempuan, Perlindungan Anak dan Keluarga Berencana Provinsi Maluku Utara</v>
      </c>
      <c r="M39" s="390"/>
      <c r="N39" s="390"/>
      <c r="O39" s="390"/>
      <c r="P39" s="390"/>
      <c r="Q39" s="390"/>
      <c r="R39" s="390"/>
      <c r="S39" s="390"/>
    </row>
    <row r="40" spans="1:19" s="114" customFormat="1">
      <c r="C40" s="180"/>
      <c r="F40" s="180"/>
      <c r="G40" s="180"/>
      <c r="H40" s="180"/>
      <c r="I40" s="180"/>
      <c r="J40" s="288"/>
      <c r="K40" s="291"/>
      <c r="L40" s="390"/>
      <c r="M40" s="390"/>
      <c r="N40" s="390"/>
      <c r="O40" s="390"/>
      <c r="P40" s="390"/>
      <c r="Q40" s="390"/>
      <c r="R40" s="390"/>
      <c r="S40" s="390"/>
    </row>
    <row r="41" spans="1:19">
      <c r="A41" s="181"/>
      <c r="F41" s="181"/>
      <c r="G41" s="181"/>
      <c r="H41" s="181"/>
      <c r="I41" s="181"/>
      <c r="J41" s="181"/>
      <c r="K41" s="181"/>
      <c r="L41" s="390"/>
      <c r="M41" s="390"/>
      <c r="N41" s="390"/>
      <c r="O41" s="390"/>
      <c r="P41" s="390"/>
      <c r="Q41" s="390"/>
      <c r="R41" s="390"/>
      <c r="S41" s="390"/>
    </row>
  </sheetData>
  <mergeCells count="20">
    <mergeCell ref="A14:A16"/>
    <mergeCell ref="C14:D16"/>
    <mergeCell ref="E14:E16"/>
    <mergeCell ref="F14:P16"/>
    <mergeCell ref="Q14:Q16"/>
    <mergeCell ref="A1:S1"/>
    <mergeCell ref="A2:S2"/>
    <mergeCell ref="D6:P6"/>
    <mergeCell ref="D7:S7"/>
    <mergeCell ref="D8:R8"/>
    <mergeCell ref="D9:R9"/>
    <mergeCell ref="L36:S36"/>
    <mergeCell ref="L38:S38"/>
    <mergeCell ref="L39:S41"/>
    <mergeCell ref="D5:S5"/>
    <mergeCell ref="R14:R16"/>
    <mergeCell ref="S14:S16"/>
    <mergeCell ref="C17:D17"/>
    <mergeCell ref="F17:M17"/>
    <mergeCell ref="D12:E12"/>
  </mergeCells>
  <printOptions horizontalCentered="1"/>
  <pageMargins left="0.19685039370078741" right="0.15748031496062992" top="0.59055118110236227" bottom="0.86614173228346458" header="0" footer="0"/>
  <pageSetup paperSize="9" scale="6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D31"/>
  <sheetViews>
    <sheetView view="pageBreakPreview" zoomScale="78" zoomScaleNormal="80" zoomScaleSheetLayoutView="78" zoomScalePageLayoutView="70" workbookViewId="0">
      <selection activeCell="A5" sqref="A5:XFD5"/>
    </sheetView>
  </sheetViews>
  <sheetFormatPr defaultColWidth="8.85546875" defaultRowHeight="15.75"/>
  <cols>
    <col min="1" max="1" width="11.85546875" style="107" customWidth="1"/>
    <col min="2" max="2" width="41.42578125" style="3" customWidth="1"/>
    <col min="3" max="3" width="1.42578125" style="3" customWidth="1"/>
    <col min="4" max="4" width="8.42578125" style="3" customWidth="1"/>
    <col min="5" max="5" width="11.7109375" style="3" customWidth="1"/>
    <col min="6" max="6" width="4.140625" style="107" customWidth="1"/>
    <col min="7" max="7" width="4.85546875" style="107" customWidth="1"/>
    <col min="8" max="8" width="2.140625" style="107" bestFit="1" customWidth="1"/>
    <col min="9" max="9" width="3.85546875" style="107" bestFit="1" customWidth="1"/>
    <col min="10" max="10" width="4.7109375" style="107" bestFit="1" customWidth="1"/>
    <col min="11" max="11" width="2.140625" style="107" customWidth="1"/>
    <col min="12" max="12" width="2.28515625" style="107" bestFit="1" customWidth="1"/>
    <col min="13" max="13" width="4.42578125" style="107" bestFit="1" customWidth="1"/>
    <col min="14" max="14" width="2.140625" style="107" bestFit="1" customWidth="1"/>
    <col min="15" max="15" width="2.5703125" style="107" bestFit="1" customWidth="1"/>
    <col min="16" max="16" width="4.28515625" style="107" bestFit="1" customWidth="1"/>
    <col min="17" max="17" width="6" style="107" bestFit="1" customWidth="1"/>
    <col min="18" max="18" width="12.42578125" style="3" customWidth="1"/>
    <col min="19" max="19" width="16" style="3" customWidth="1"/>
    <col min="20" max="16384" width="8.85546875" style="3"/>
  </cols>
  <sheetData>
    <row r="1" spans="1:30">
      <c r="A1" s="391" t="s">
        <v>5</v>
      </c>
      <c r="B1" s="391"/>
      <c r="C1" s="391"/>
      <c r="D1" s="391"/>
      <c r="E1" s="391"/>
      <c r="F1" s="391"/>
      <c r="G1" s="391"/>
      <c r="H1" s="391"/>
      <c r="I1" s="391"/>
      <c r="J1" s="391"/>
      <c r="K1" s="391"/>
      <c r="L1" s="391"/>
      <c r="M1" s="391"/>
      <c r="N1" s="391"/>
      <c r="O1" s="391"/>
      <c r="P1" s="391"/>
      <c r="Q1" s="391"/>
      <c r="R1" s="391"/>
      <c r="S1" s="391"/>
    </row>
    <row r="2" spans="1:30">
      <c r="A2" s="391" t="s">
        <v>65</v>
      </c>
      <c r="B2" s="391"/>
      <c r="C2" s="391"/>
      <c r="D2" s="391"/>
      <c r="E2" s="391"/>
      <c r="F2" s="391"/>
      <c r="G2" s="391"/>
      <c r="H2" s="391"/>
      <c r="I2" s="391"/>
      <c r="J2" s="391"/>
      <c r="K2" s="391"/>
      <c r="L2" s="391"/>
      <c r="M2" s="391"/>
      <c r="N2" s="391"/>
      <c r="O2" s="391"/>
      <c r="P2" s="391"/>
      <c r="Q2" s="391"/>
      <c r="R2" s="391"/>
      <c r="S2" s="391"/>
    </row>
    <row r="3" spans="1:30">
      <c r="A3" s="112"/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</row>
    <row r="4" spans="1:30">
      <c r="A4" s="29" t="s">
        <v>19</v>
      </c>
      <c r="B4" s="29"/>
      <c r="C4" s="29" t="s">
        <v>26</v>
      </c>
      <c r="D4" s="27" t="s">
        <v>29</v>
      </c>
      <c r="E4" s="27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7"/>
      <c r="S4" s="27"/>
      <c r="T4" s="162"/>
      <c r="U4" s="162"/>
      <c r="V4" s="162"/>
      <c r="W4" s="162"/>
      <c r="X4" s="162"/>
      <c r="Y4" s="162"/>
      <c r="Z4" s="162"/>
      <c r="AA4" s="162"/>
      <c r="AB4" s="107"/>
    </row>
    <row r="5" spans="1:30">
      <c r="A5" s="29" t="s">
        <v>6</v>
      </c>
      <c r="B5" s="29"/>
      <c r="C5" s="29" t="s">
        <v>26</v>
      </c>
      <c r="D5" s="27" t="s">
        <v>139</v>
      </c>
      <c r="E5" s="27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7"/>
      <c r="S5" s="27"/>
      <c r="T5" s="162"/>
      <c r="U5" s="162"/>
      <c r="V5" s="162"/>
      <c r="W5" s="162"/>
      <c r="X5" s="162"/>
      <c r="Y5" s="162"/>
      <c r="Z5" s="162"/>
      <c r="AA5" s="162"/>
      <c r="AB5" s="107"/>
    </row>
    <row r="6" spans="1:30">
      <c r="A6" s="29" t="s">
        <v>7</v>
      </c>
      <c r="B6" s="29"/>
      <c r="C6" s="29" t="s">
        <v>26</v>
      </c>
      <c r="D6" s="469" t="s">
        <v>28</v>
      </c>
      <c r="E6" s="469"/>
      <c r="F6" s="469"/>
      <c r="G6" s="469"/>
      <c r="H6" s="469"/>
      <c r="I6" s="469"/>
      <c r="J6" s="469"/>
      <c r="K6" s="469"/>
      <c r="L6" s="469"/>
      <c r="M6" s="469"/>
      <c r="N6" s="469"/>
      <c r="O6" s="469"/>
      <c r="P6" s="469"/>
      <c r="Q6" s="31"/>
      <c r="R6" s="31"/>
      <c r="S6" s="31"/>
      <c r="AB6" s="107"/>
    </row>
    <row r="7" spans="1:30">
      <c r="A7" s="29" t="s">
        <v>8</v>
      </c>
      <c r="B7" s="29"/>
      <c r="C7" s="29" t="s">
        <v>26</v>
      </c>
      <c r="D7" s="407" t="s">
        <v>30</v>
      </c>
      <c r="E7" s="407"/>
      <c r="F7" s="407"/>
      <c r="G7" s="407"/>
      <c r="H7" s="407"/>
      <c r="I7" s="407"/>
      <c r="J7" s="407"/>
      <c r="K7" s="407"/>
      <c r="L7" s="407"/>
      <c r="M7" s="407"/>
      <c r="N7" s="407"/>
      <c r="O7" s="407"/>
      <c r="P7" s="407"/>
      <c r="Q7" s="407"/>
      <c r="R7" s="407"/>
      <c r="S7" s="407"/>
    </row>
    <row r="8" spans="1:30" ht="17.25" customHeight="1">
      <c r="A8" s="29"/>
      <c r="B8" s="29"/>
      <c r="C8" s="29"/>
      <c r="D8" s="407" t="s">
        <v>31</v>
      </c>
      <c r="E8" s="407"/>
      <c r="F8" s="407"/>
      <c r="G8" s="407"/>
      <c r="H8" s="407"/>
      <c r="I8" s="407"/>
      <c r="J8" s="407"/>
      <c r="K8" s="407"/>
      <c r="L8" s="407"/>
      <c r="M8" s="407"/>
      <c r="N8" s="407"/>
      <c r="O8" s="407"/>
      <c r="P8" s="407"/>
      <c r="Q8" s="407"/>
      <c r="R8" s="407"/>
      <c r="S8" s="31"/>
      <c r="T8" s="109"/>
      <c r="U8" s="109"/>
      <c r="V8" s="109"/>
      <c r="W8" s="109"/>
      <c r="X8" s="109"/>
      <c r="Y8" s="109"/>
      <c r="Z8" s="109"/>
      <c r="AA8" s="109"/>
      <c r="AB8" s="109"/>
      <c r="AC8" s="109"/>
      <c r="AD8" s="109"/>
    </row>
    <row r="9" spans="1:30" ht="15" customHeight="1">
      <c r="A9" s="29"/>
      <c r="B9" s="29"/>
      <c r="C9" s="29"/>
      <c r="D9" s="408" t="s">
        <v>32</v>
      </c>
      <c r="E9" s="408"/>
      <c r="F9" s="408"/>
      <c r="G9" s="408"/>
      <c r="H9" s="408"/>
      <c r="I9" s="408"/>
      <c r="J9" s="408"/>
      <c r="K9" s="408"/>
      <c r="L9" s="408"/>
      <c r="M9" s="408"/>
      <c r="N9" s="408"/>
      <c r="O9" s="408"/>
      <c r="P9" s="408"/>
      <c r="Q9" s="408"/>
      <c r="R9" s="408"/>
      <c r="S9" s="31"/>
      <c r="T9" s="109"/>
      <c r="U9" s="109"/>
      <c r="V9" s="109"/>
      <c r="W9" s="109"/>
      <c r="X9" s="109"/>
      <c r="Y9" s="109"/>
      <c r="Z9" s="109"/>
      <c r="AA9" s="109"/>
      <c r="AB9" s="109"/>
      <c r="AC9" s="109"/>
      <c r="AD9" s="109"/>
    </row>
    <row r="10" spans="1:30" s="26" customFormat="1">
      <c r="A10" s="108" t="s">
        <v>2</v>
      </c>
      <c r="B10" s="30"/>
      <c r="C10" s="29" t="s">
        <v>26</v>
      </c>
      <c r="E10" s="27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7"/>
      <c r="S10" s="27"/>
      <c r="AD10" s="109"/>
    </row>
    <row r="11" spans="1:30">
      <c r="A11" s="108" t="s">
        <v>9</v>
      </c>
      <c r="B11" s="29"/>
      <c r="C11" s="29" t="s">
        <v>26</v>
      </c>
      <c r="D11" s="27" t="s">
        <v>33</v>
      </c>
      <c r="E11" s="27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7"/>
      <c r="S11" s="27"/>
      <c r="AD11" s="109"/>
    </row>
    <row r="12" spans="1:30" s="26" customFormat="1">
      <c r="A12" s="108" t="s">
        <v>10</v>
      </c>
      <c r="B12" s="30"/>
      <c r="C12" s="29" t="s">
        <v>26</v>
      </c>
      <c r="D12" s="392" t="e">
        <f>S18</f>
        <v>#REF!</v>
      </c>
      <c r="E12" s="479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7"/>
      <c r="S12" s="27"/>
      <c r="T12" s="162"/>
      <c r="U12" s="162"/>
      <c r="V12" s="162"/>
      <c r="W12" s="162"/>
      <c r="X12" s="162"/>
      <c r="Y12" s="162"/>
      <c r="Z12" s="162"/>
      <c r="AA12" s="162"/>
      <c r="AB12" s="107"/>
      <c r="AC12" s="3"/>
      <c r="AD12" s="3"/>
    </row>
    <row r="13" spans="1:30" ht="16.5" thickBot="1">
      <c r="T13" s="162"/>
      <c r="U13" s="162"/>
      <c r="V13" s="162"/>
      <c r="W13" s="162"/>
      <c r="X13" s="162"/>
      <c r="Y13" s="162"/>
      <c r="Z13" s="162"/>
      <c r="AA13" s="162"/>
      <c r="AB13" s="107"/>
    </row>
    <row r="14" spans="1:30" s="25" customFormat="1" ht="15" customHeight="1">
      <c r="A14" s="429" t="s">
        <v>0</v>
      </c>
      <c r="B14" s="164" t="s">
        <v>1</v>
      </c>
      <c r="C14" s="432" t="s">
        <v>21</v>
      </c>
      <c r="D14" s="433"/>
      <c r="E14" s="436" t="s">
        <v>22</v>
      </c>
      <c r="F14" s="470" t="s">
        <v>3</v>
      </c>
      <c r="G14" s="471"/>
      <c r="H14" s="471"/>
      <c r="I14" s="471"/>
      <c r="J14" s="471"/>
      <c r="K14" s="471"/>
      <c r="L14" s="471"/>
      <c r="M14" s="471"/>
      <c r="N14" s="471"/>
      <c r="O14" s="471"/>
      <c r="P14" s="471"/>
      <c r="Q14" s="474" t="s">
        <v>20</v>
      </c>
      <c r="R14" s="456" t="s">
        <v>27</v>
      </c>
      <c r="S14" s="450" t="s">
        <v>4</v>
      </c>
      <c r="T14" s="162"/>
      <c r="U14" s="162"/>
      <c r="V14" s="162"/>
      <c r="W14" s="162"/>
      <c r="X14" s="162"/>
      <c r="Y14" s="162"/>
      <c r="Z14" s="162"/>
      <c r="AA14" s="162"/>
      <c r="AB14" s="107"/>
      <c r="AC14" s="3"/>
      <c r="AD14" s="3"/>
    </row>
    <row r="15" spans="1:30" s="25" customFormat="1" ht="15" customHeight="1">
      <c r="A15" s="430"/>
      <c r="B15" s="113" t="s">
        <v>23</v>
      </c>
      <c r="C15" s="398"/>
      <c r="D15" s="399"/>
      <c r="E15" s="403"/>
      <c r="F15" s="414"/>
      <c r="G15" s="415"/>
      <c r="H15" s="415"/>
      <c r="I15" s="415"/>
      <c r="J15" s="415"/>
      <c r="K15" s="415"/>
      <c r="L15" s="415"/>
      <c r="M15" s="415"/>
      <c r="N15" s="415"/>
      <c r="O15" s="415"/>
      <c r="P15" s="415"/>
      <c r="Q15" s="394"/>
      <c r="R15" s="383"/>
      <c r="S15" s="451"/>
    </row>
    <row r="16" spans="1:30" s="25" customFormat="1" ht="20.25" customHeight="1" thickBot="1">
      <c r="A16" s="431"/>
      <c r="B16" s="167" t="s">
        <v>24</v>
      </c>
      <c r="C16" s="434"/>
      <c r="D16" s="435"/>
      <c r="E16" s="437"/>
      <c r="F16" s="472"/>
      <c r="G16" s="473"/>
      <c r="H16" s="473"/>
      <c r="I16" s="473"/>
      <c r="J16" s="473"/>
      <c r="K16" s="473"/>
      <c r="L16" s="473"/>
      <c r="M16" s="473"/>
      <c r="N16" s="473"/>
      <c r="O16" s="473"/>
      <c r="P16" s="473"/>
      <c r="Q16" s="475"/>
      <c r="R16" s="457"/>
      <c r="S16" s="452"/>
    </row>
    <row r="17" spans="1:19" ht="26.25" customHeight="1">
      <c r="A17" s="4">
        <v>1</v>
      </c>
      <c r="B17" s="110">
        <v>2</v>
      </c>
      <c r="C17" s="476">
        <v>3</v>
      </c>
      <c r="D17" s="477"/>
      <c r="E17" s="5">
        <v>4</v>
      </c>
      <c r="F17" s="476">
        <v>5</v>
      </c>
      <c r="G17" s="478"/>
      <c r="H17" s="478"/>
      <c r="I17" s="478"/>
      <c r="J17" s="478"/>
      <c r="K17" s="478"/>
      <c r="L17" s="478"/>
      <c r="M17" s="478"/>
      <c r="N17" s="111"/>
      <c r="O17" s="111"/>
      <c r="P17" s="111"/>
      <c r="Q17" s="5"/>
      <c r="R17" s="5">
        <v>6</v>
      </c>
      <c r="S17" s="6">
        <v>7</v>
      </c>
    </row>
    <row r="18" spans="1:19">
      <c r="A18" s="4">
        <v>5049</v>
      </c>
      <c r="B18" s="34" t="s">
        <v>28</v>
      </c>
      <c r="C18" s="35"/>
      <c r="D18" s="8"/>
      <c r="E18" s="9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9"/>
      <c r="R18" s="9"/>
      <c r="S18" s="36" t="e">
        <f>+#REF!</f>
        <v>#REF!</v>
      </c>
    </row>
    <row r="19" spans="1:19">
      <c r="A19" s="272"/>
      <c r="B19" s="271"/>
      <c r="C19" s="35"/>
      <c r="D19" s="8"/>
      <c r="E19" s="9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9"/>
      <c r="R19" s="9"/>
      <c r="S19" s="169"/>
    </row>
    <row r="21" spans="1:19">
      <c r="A21" s="181"/>
      <c r="F21" s="181"/>
      <c r="G21" s="181"/>
      <c r="H21" s="181"/>
      <c r="I21" s="181"/>
      <c r="J21" s="181"/>
      <c r="K21" s="181"/>
      <c r="L21" s="181"/>
      <c r="M21" s="181"/>
      <c r="N21" s="181"/>
      <c r="O21" s="181"/>
      <c r="P21" s="181"/>
      <c r="Q21" s="181"/>
    </row>
    <row r="22" spans="1:19">
      <c r="A22" s="181"/>
      <c r="F22" s="181"/>
      <c r="G22" s="181"/>
      <c r="H22" s="181"/>
      <c r="I22" s="181"/>
      <c r="J22" s="181"/>
      <c r="K22" s="181"/>
      <c r="L22" s="181"/>
      <c r="M22" s="181"/>
      <c r="N22" s="181"/>
      <c r="O22" s="181"/>
      <c r="P22" s="181"/>
      <c r="Q22" s="181"/>
    </row>
    <row r="23" spans="1:19">
      <c r="A23" s="181"/>
      <c r="F23" s="181"/>
      <c r="G23" s="181"/>
      <c r="H23" s="181"/>
      <c r="I23" s="181"/>
      <c r="J23" s="181"/>
      <c r="K23" s="181"/>
      <c r="L23" s="181"/>
      <c r="M23" s="181"/>
      <c r="N23" s="181"/>
      <c r="O23" s="181"/>
      <c r="P23" s="181"/>
      <c r="Q23" s="181"/>
    </row>
    <row r="24" spans="1:19">
      <c r="A24" s="181"/>
      <c r="F24" s="181"/>
      <c r="G24" s="181"/>
      <c r="H24" s="181"/>
      <c r="I24" s="181"/>
      <c r="J24" s="181"/>
      <c r="K24" s="181"/>
      <c r="L24" s="181"/>
      <c r="M24" s="181"/>
      <c r="N24" s="181"/>
      <c r="O24" s="181"/>
      <c r="P24" s="181"/>
      <c r="Q24" s="181"/>
    </row>
    <row r="25" spans="1:19">
      <c r="A25" s="181"/>
      <c r="F25" s="181"/>
      <c r="G25" s="181"/>
      <c r="H25" s="181"/>
      <c r="I25" s="181"/>
      <c r="J25" s="181"/>
      <c r="K25" s="181"/>
      <c r="L25" s="181"/>
      <c r="M25" s="181"/>
      <c r="N25" s="181"/>
      <c r="O25" s="181"/>
      <c r="P25" s="181"/>
      <c r="Q25" s="181"/>
    </row>
    <row r="26" spans="1:19" s="114" customFormat="1">
      <c r="C26" s="180"/>
      <c r="F26" s="180"/>
      <c r="G26" s="180"/>
      <c r="H26" s="180"/>
      <c r="I26" s="180"/>
      <c r="J26" s="180"/>
      <c r="K26" s="290"/>
      <c r="L26" s="389" t="s">
        <v>78</v>
      </c>
      <c r="M26" s="389"/>
      <c r="N26" s="389"/>
      <c r="O26" s="389"/>
      <c r="P26" s="389"/>
      <c r="Q26" s="389"/>
      <c r="R26" s="389"/>
      <c r="S26" s="389"/>
    </row>
    <row r="27" spans="1:19" s="114" customFormat="1">
      <c r="C27" s="180"/>
      <c r="F27" s="180"/>
      <c r="G27" s="180"/>
      <c r="H27" s="180"/>
      <c r="I27" s="180"/>
      <c r="J27" s="180"/>
      <c r="K27" s="179"/>
      <c r="L27" s="179"/>
      <c r="M27" s="179"/>
      <c r="N27" s="179"/>
      <c r="O27" s="179"/>
      <c r="P27" s="179"/>
      <c r="Q27" s="179"/>
      <c r="R27" s="290"/>
      <c r="S27" s="290"/>
    </row>
    <row r="28" spans="1:19" s="114" customFormat="1">
      <c r="C28" s="180"/>
      <c r="F28" s="180"/>
      <c r="G28" s="180"/>
      <c r="H28" s="180"/>
      <c r="I28" s="180"/>
      <c r="J28" s="180"/>
      <c r="K28" s="179"/>
      <c r="L28" s="389" t="s">
        <v>128</v>
      </c>
      <c r="M28" s="389"/>
      <c r="N28" s="389"/>
      <c r="O28" s="389"/>
      <c r="P28" s="389"/>
      <c r="Q28" s="389"/>
      <c r="R28" s="389"/>
      <c r="S28" s="389"/>
    </row>
    <row r="29" spans="1:19" s="114" customFormat="1" ht="15.75" customHeight="1">
      <c r="C29" s="180"/>
      <c r="F29" s="180"/>
      <c r="G29" s="180"/>
      <c r="H29" s="180"/>
      <c r="I29" s="180"/>
      <c r="J29" s="180"/>
      <c r="K29" s="291"/>
      <c r="L29" s="390" t="str">
        <f>+D5</f>
        <v>Biro Pemberdayaan Perempuan dan Perlindungan Anak Provinsi Papua</v>
      </c>
      <c r="M29" s="390"/>
      <c r="N29" s="390"/>
      <c r="O29" s="390"/>
      <c r="P29" s="390"/>
      <c r="Q29" s="390"/>
      <c r="R29" s="390"/>
      <c r="S29" s="390"/>
    </row>
    <row r="30" spans="1:19" s="114" customFormat="1">
      <c r="C30" s="180"/>
      <c r="F30" s="180"/>
      <c r="G30" s="180"/>
      <c r="H30" s="180"/>
      <c r="I30" s="180"/>
      <c r="J30" s="288"/>
      <c r="K30" s="291"/>
      <c r="L30" s="390"/>
      <c r="M30" s="390"/>
      <c r="N30" s="390"/>
      <c r="O30" s="390"/>
      <c r="P30" s="390"/>
      <c r="Q30" s="390"/>
      <c r="R30" s="390"/>
      <c r="S30" s="390"/>
    </row>
    <row r="31" spans="1:19">
      <c r="A31" s="181"/>
      <c r="F31" s="181"/>
      <c r="G31" s="181"/>
      <c r="H31" s="181"/>
      <c r="I31" s="181"/>
      <c r="J31" s="181"/>
      <c r="K31" s="181"/>
      <c r="L31" s="390"/>
      <c r="M31" s="390"/>
      <c r="N31" s="390"/>
      <c r="O31" s="390"/>
      <c r="P31" s="390"/>
      <c r="Q31" s="390"/>
      <c r="R31" s="390"/>
      <c r="S31" s="390"/>
    </row>
  </sheetData>
  <mergeCells count="19">
    <mergeCell ref="D12:E12"/>
    <mergeCell ref="D9:R9"/>
    <mergeCell ref="L26:S26"/>
    <mergeCell ref="L28:S28"/>
    <mergeCell ref="L29:S31"/>
    <mergeCell ref="A1:S1"/>
    <mergeCell ref="A2:S2"/>
    <mergeCell ref="D6:P6"/>
    <mergeCell ref="D7:S7"/>
    <mergeCell ref="D8:R8"/>
    <mergeCell ref="A14:A16"/>
    <mergeCell ref="C14:D16"/>
    <mergeCell ref="E14:E16"/>
    <mergeCell ref="F14:P16"/>
    <mergeCell ref="Q14:Q16"/>
    <mergeCell ref="R14:R16"/>
    <mergeCell ref="S14:S16"/>
    <mergeCell ref="C17:D17"/>
    <mergeCell ref="F17:M17"/>
  </mergeCells>
  <printOptions horizontalCentered="1"/>
  <pageMargins left="0.19685039370078741" right="0.15748031496062992" top="0.59055118110236227" bottom="0.86614173228346458" header="0" footer="0"/>
  <pageSetup paperSize="9" scale="6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D57"/>
  <sheetViews>
    <sheetView view="pageBreakPreview" topLeftCell="A15" zoomScale="78" zoomScaleNormal="80" zoomScaleSheetLayoutView="78" zoomScalePageLayoutView="70" workbookViewId="0">
      <selection activeCell="S37" sqref="S37"/>
    </sheetView>
  </sheetViews>
  <sheetFormatPr defaultColWidth="8.85546875" defaultRowHeight="15.75"/>
  <cols>
    <col min="1" max="1" width="11.85546875" style="107" customWidth="1"/>
    <col min="2" max="2" width="41.42578125" style="3" customWidth="1"/>
    <col min="3" max="3" width="1.42578125" style="3" customWidth="1"/>
    <col min="4" max="4" width="8.42578125" style="3" customWidth="1"/>
    <col min="5" max="5" width="11.7109375" style="3" customWidth="1"/>
    <col min="6" max="6" width="4.140625" style="107" customWidth="1"/>
    <col min="7" max="7" width="4.85546875" style="107" customWidth="1"/>
    <col min="8" max="8" width="2.140625" style="107" bestFit="1" customWidth="1"/>
    <col min="9" max="9" width="3.85546875" style="107" bestFit="1" customWidth="1"/>
    <col min="10" max="10" width="4.7109375" style="107" bestFit="1" customWidth="1"/>
    <col min="11" max="11" width="2.140625" style="107" customWidth="1"/>
    <col min="12" max="12" width="2.28515625" style="107" bestFit="1" customWidth="1"/>
    <col min="13" max="13" width="4.42578125" style="107" bestFit="1" customWidth="1"/>
    <col min="14" max="14" width="2.140625" style="107" bestFit="1" customWidth="1"/>
    <col min="15" max="15" width="2.5703125" style="107" bestFit="1" customWidth="1"/>
    <col min="16" max="16" width="4.28515625" style="107" bestFit="1" customWidth="1"/>
    <col min="17" max="17" width="6" style="107" bestFit="1" customWidth="1"/>
    <col min="18" max="18" width="12.42578125" style="3" customWidth="1"/>
    <col min="19" max="19" width="16" style="3" customWidth="1"/>
    <col min="20" max="16384" width="8.85546875" style="3"/>
  </cols>
  <sheetData>
    <row r="1" spans="1:30">
      <c r="A1" s="391" t="s">
        <v>5</v>
      </c>
      <c r="B1" s="391"/>
      <c r="C1" s="391"/>
      <c r="D1" s="391"/>
      <c r="E1" s="391"/>
      <c r="F1" s="391"/>
      <c r="G1" s="391"/>
      <c r="H1" s="391"/>
      <c r="I1" s="391"/>
      <c r="J1" s="391"/>
      <c r="K1" s="391"/>
      <c r="L1" s="391"/>
      <c r="M1" s="391"/>
      <c r="N1" s="391"/>
      <c r="O1" s="391"/>
      <c r="P1" s="391"/>
      <c r="Q1" s="391"/>
      <c r="R1" s="391"/>
      <c r="S1" s="391"/>
    </row>
    <row r="2" spans="1:30">
      <c r="A2" s="391" t="s">
        <v>65</v>
      </c>
      <c r="B2" s="391"/>
      <c r="C2" s="391"/>
      <c r="D2" s="391"/>
      <c r="E2" s="391"/>
      <c r="F2" s="391"/>
      <c r="G2" s="391"/>
      <c r="H2" s="391"/>
      <c r="I2" s="391"/>
      <c r="J2" s="391"/>
      <c r="K2" s="391"/>
      <c r="L2" s="391"/>
      <c r="M2" s="391"/>
      <c r="N2" s="391"/>
      <c r="O2" s="391"/>
      <c r="P2" s="391"/>
      <c r="Q2" s="391"/>
      <c r="R2" s="391"/>
      <c r="S2" s="391"/>
    </row>
    <row r="3" spans="1:30">
      <c r="A3" s="112"/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</row>
    <row r="4" spans="1:30">
      <c r="A4" s="29" t="s">
        <v>19</v>
      </c>
      <c r="B4" s="29"/>
      <c r="C4" s="29" t="s">
        <v>26</v>
      </c>
      <c r="D4" s="27" t="s">
        <v>29</v>
      </c>
      <c r="E4" s="27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7"/>
      <c r="S4" s="27"/>
      <c r="T4" s="162"/>
      <c r="U4" s="162"/>
      <c r="V4" s="162"/>
      <c r="W4" s="162"/>
      <c r="X4" s="162"/>
      <c r="Y4" s="162"/>
      <c r="Z4" s="162"/>
      <c r="AA4" s="162"/>
      <c r="AB4" s="107"/>
    </row>
    <row r="5" spans="1:30" ht="31.5" customHeight="1">
      <c r="A5" s="29" t="s">
        <v>6</v>
      </c>
      <c r="B5" s="29"/>
      <c r="C5" s="29" t="s">
        <v>26</v>
      </c>
      <c r="D5" s="480" t="s">
        <v>140</v>
      </c>
      <c r="E5" s="480"/>
      <c r="F5" s="480"/>
      <c r="G5" s="480"/>
      <c r="H5" s="480"/>
      <c r="I5" s="480"/>
      <c r="J5" s="480"/>
      <c r="K5" s="480"/>
      <c r="L5" s="480"/>
      <c r="M5" s="480"/>
      <c r="N5" s="480"/>
      <c r="O5" s="480"/>
      <c r="P5" s="480"/>
      <c r="Q5" s="480"/>
      <c r="R5" s="480"/>
      <c r="S5" s="480"/>
      <c r="T5" s="162"/>
      <c r="U5" s="162"/>
      <c r="V5" s="162"/>
      <c r="W5" s="162"/>
      <c r="X5" s="162"/>
      <c r="Y5" s="162"/>
      <c r="Z5" s="162"/>
      <c r="AA5" s="162"/>
      <c r="AB5" s="107"/>
    </row>
    <row r="6" spans="1:30">
      <c r="A6" s="29" t="s">
        <v>7</v>
      </c>
      <c r="B6" s="29"/>
      <c r="C6" s="29" t="s">
        <v>26</v>
      </c>
      <c r="D6" s="469" t="s">
        <v>28</v>
      </c>
      <c r="E6" s="469"/>
      <c r="F6" s="469"/>
      <c r="G6" s="469"/>
      <c r="H6" s="469"/>
      <c r="I6" s="469"/>
      <c r="J6" s="469"/>
      <c r="K6" s="469"/>
      <c r="L6" s="469"/>
      <c r="M6" s="469"/>
      <c r="N6" s="469"/>
      <c r="O6" s="469"/>
      <c r="P6" s="469"/>
      <c r="Q6" s="31"/>
      <c r="R6" s="31"/>
      <c r="S6" s="31"/>
      <c r="AB6" s="107"/>
    </row>
    <row r="7" spans="1:30">
      <c r="A7" s="29" t="s">
        <v>8</v>
      </c>
      <c r="B7" s="29"/>
      <c r="C7" s="29" t="s">
        <v>26</v>
      </c>
      <c r="D7" s="407" t="s">
        <v>30</v>
      </c>
      <c r="E7" s="407"/>
      <c r="F7" s="407"/>
      <c r="G7" s="407"/>
      <c r="H7" s="407"/>
      <c r="I7" s="407"/>
      <c r="J7" s="407"/>
      <c r="K7" s="407"/>
      <c r="L7" s="407"/>
      <c r="M7" s="407"/>
      <c r="N7" s="407"/>
      <c r="O7" s="407"/>
      <c r="P7" s="407"/>
      <c r="Q7" s="407"/>
      <c r="R7" s="407"/>
      <c r="S7" s="407"/>
    </row>
    <row r="8" spans="1:30" ht="17.25" customHeight="1">
      <c r="A8" s="29"/>
      <c r="B8" s="29"/>
      <c r="C8" s="29"/>
      <c r="D8" s="407" t="s">
        <v>31</v>
      </c>
      <c r="E8" s="407"/>
      <c r="F8" s="407"/>
      <c r="G8" s="407"/>
      <c r="H8" s="407"/>
      <c r="I8" s="407"/>
      <c r="J8" s="407"/>
      <c r="K8" s="407"/>
      <c r="L8" s="407"/>
      <c r="M8" s="407"/>
      <c r="N8" s="407"/>
      <c r="O8" s="407"/>
      <c r="P8" s="407"/>
      <c r="Q8" s="407"/>
      <c r="R8" s="407"/>
      <c r="S8" s="31"/>
      <c r="T8" s="109"/>
      <c r="U8" s="109"/>
      <c r="V8" s="109"/>
      <c r="W8" s="109"/>
      <c r="X8" s="109"/>
      <c r="Y8" s="109"/>
      <c r="Z8" s="109"/>
      <c r="AA8" s="109"/>
      <c r="AB8" s="109"/>
      <c r="AC8" s="109"/>
      <c r="AD8" s="109"/>
    </row>
    <row r="9" spans="1:30" ht="15" customHeight="1">
      <c r="A9" s="29"/>
      <c r="B9" s="29"/>
      <c r="C9" s="29"/>
      <c r="D9" s="408" t="s">
        <v>32</v>
      </c>
      <c r="E9" s="408"/>
      <c r="F9" s="408"/>
      <c r="G9" s="408"/>
      <c r="H9" s="408"/>
      <c r="I9" s="408"/>
      <c r="J9" s="408"/>
      <c r="K9" s="408"/>
      <c r="L9" s="408"/>
      <c r="M9" s="408"/>
      <c r="N9" s="408"/>
      <c r="O9" s="408"/>
      <c r="P9" s="408"/>
      <c r="Q9" s="408"/>
      <c r="R9" s="408"/>
      <c r="S9" s="31"/>
      <c r="T9" s="109"/>
      <c r="U9" s="109"/>
      <c r="V9" s="109"/>
      <c r="W9" s="109"/>
      <c r="X9" s="109"/>
      <c r="Y9" s="109"/>
      <c r="Z9" s="109"/>
      <c r="AA9" s="109"/>
      <c r="AB9" s="109"/>
      <c r="AC9" s="109"/>
      <c r="AD9" s="109"/>
    </row>
    <row r="10" spans="1:30" s="26" customFormat="1">
      <c r="A10" s="108" t="s">
        <v>2</v>
      </c>
      <c r="B10" s="30"/>
      <c r="C10" s="29" t="s">
        <v>26</v>
      </c>
      <c r="E10" s="27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7"/>
      <c r="S10" s="27"/>
      <c r="AD10" s="109"/>
    </row>
    <row r="11" spans="1:30">
      <c r="A11" s="108" t="s">
        <v>9</v>
      </c>
      <c r="B11" s="29"/>
      <c r="C11" s="29" t="s">
        <v>26</v>
      </c>
      <c r="D11" s="27" t="s">
        <v>33</v>
      </c>
      <c r="E11" s="27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7"/>
      <c r="S11" s="27"/>
      <c r="AD11" s="109"/>
    </row>
    <row r="12" spans="1:30" s="26" customFormat="1">
      <c r="A12" s="108" t="s">
        <v>10</v>
      </c>
      <c r="B12" s="30"/>
      <c r="C12" s="29" t="s">
        <v>26</v>
      </c>
      <c r="D12" s="392">
        <f>S18</f>
        <v>235950000</v>
      </c>
      <c r="E12" s="479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7"/>
      <c r="S12" s="27"/>
      <c r="T12" s="162"/>
      <c r="U12" s="162"/>
      <c r="V12" s="162"/>
      <c r="W12" s="162"/>
      <c r="X12" s="162"/>
      <c r="Y12" s="162"/>
      <c r="Z12" s="162"/>
      <c r="AA12" s="162"/>
      <c r="AB12" s="107"/>
      <c r="AC12" s="3"/>
      <c r="AD12" s="3"/>
    </row>
    <row r="13" spans="1:30" ht="16.5" thickBot="1">
      <c r="T13" s="162"/>
      <c r="U13" s="162"/>
      <c r="V13" s="162"/>
      <c r="W13" s="162"/>
      <c r="X13" s="162"/>
      <c r="Y13" s="162"/>
      <c r="Z13" s="162"/>
      <c r="AA13" s="162"/>
      <c r="AB13" s="107"/>
    </row>
    <row r="14" spans="1:30" s="25" customFormat="1" ht="15" customHeight="1">
      <c r="A14" s="429" t="s">
        <v>0</v>
      </c>
      <c r="B14" s="164" t="s">
        <v>1</v>
      </c>
      <c r="C14" s="432" t="s">
        <v>21</v>
      </c>
      <c r="D14" s="433"/>
      <c r="E14" s="436" t="s">
        <v>22</v>
      </c>
      <c r="F14" s="470" t="s">
        <v>3</v>
      </c>
      <c r="G14" s="471"/>
      <c r="H14" s="471"/>
      <c r="I14" s="471"/>
      <c r="J14" s="471"/>
      <c r="K14" s="471"/>
      <c r="L14" s="471"/>
      <c r="M14" s="471"/>
      <c r="N14" s="471"/>
      <c r="O14" s="471"/>
      <c r="P14" s="471"/>
      <c r="Q14" s="474" t="s">
        <v>20</v>
      </c>
      <c r="R14" s="456" t="s">
        <v>27</v>
      </c>
      <c r="S14" s="450" t="s">
        <v>4</v>
      </c>
      <c r="T14" s="162"/>
      <c r="U14" s="162"/>
      <c r="V14" s="162"/>
      <c r="W14" s="162"/>
      <c r="X14" s="162"/>
      <c r="Y14" s="162"/>
      <c r="Z14" s="162"/>
      <c r="AA14" s="162"/>
      <c r="AB14" s="107"/>
      <c r="AC14" s="3"/>
      <c r="AD14" s="3"/>
    </row>
    <row r="15" spans="1:30" s="25" customFormat="1" ht="15" customHeight="1">
      <c r="A15" s="430"/>
      <c r="B15" s="113" t="s">
        <v>23</v>
      </c>
      <c r="C15" s="398"/>
      <c r="D15" s="399"/>
      <c r="E15" s="403"/>
      <c r="F15" s="414"/>
      <c r="G15" s="415"/>
      <c r="H15" s="415"/>
      <c r="I15" s="415"/>
      <c r="J15" s="415"/>
      <c r="K15" s="415"/>
      <c r="L15" s="415"/>
      <c r="M15" s="415"/>
      <c r="N15" s="415"/>
      <c r="O15" s="415"/>
      <c r="P15" s="415"/>
      <c r="Q15" s="394"/>
      <c r="R15" s="383"/>
      <c r="S15" s="451"/>
    </row>
    <row r="16" spans="1:30" s="25" customFormat="1" ht="20.25" customHeight="1" thickBot="1">
      <c r="A16" s="431"/>
      <c r="B16" s="167" t="s">
        <v>24</v>
      </c>
      <c r="C16" s="434"/>
      <c r="D16" s="435"/>
      <c r="E16" s="437"/>
      <c r="F16" s="472"/>
      <c r="G16" s="473"/>
      <c r="H16" s="473"/>
      <c r="I16" s="473"/>
      <c r="J16" s="473"/>
      <c r="K16" s="473"/>
      <c r="L16" s="473"/>
      <c r="M16" s="473"/>
      <c r="N16" s="473"/>
      <c r="O16" s="473"/>
      <c r="P16" s="473"/>
      <c r="Q16" s="475"/>
      <c r="R16" s="457"/>
      <c r="S16" s="452"/>
    </row>
    <row r="17" spans="1:19" ht="26.25" customHeight="1">
      <c r="A17" s="4">
        <v>1</v>
      </c>
      <c r="B17" s="110">
        <v>2</v>
      </c>
      <c r="C17" s="476">
        <v>3</v>
      </c>
      <c r="D17" s="477"/>
      <c r="E17" s="5">
        <v>4</v>
      </c>
      <c r="F17" s="476">
        <v>5</v>
      </c>
      <c r="G17" s="478"/>
      <c r="H17" s="478"/>
      <c r="I17" s="478"/>
      <c r="J17" s="478"/>
      <c r="K17" s="478"/>
      <c r="L17" s="478"/>
      <c r="M17" s="478"/>
      <c r="N17" s="111"/>
      <c r="O17" s="111"/>
      <c r="P17" s="111"/>
      <c r="Q17" s="5"/>
      <c r="R17" s="5">
        <v>6</v>
      </c>
      <c r="S17" s="6">
        <v>7</v>
      </c>
    </row>
    <row r="18" spans="1:19">
      <c r="A18" s="4">
        <v>5049</v>
      </c>
      <c r="B18" s="34" t="s">
        <v>28</v>
      </c>
      <c r="C18" s="35"/>
      <c r="D18" s="8"/>
      <c r="E18" s="9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9"/>
      <c r="R18" s="9"/>
      <c r="S18" s="36">
        <f>+S20</f>
        <v>235950000</v>
      </c>
    </row>
    <row r="19" spans="1:19">
      <c r="A19" s="272"/>
      <c r="B19" s="271"/>
      <c r="C19" s="35"/>
      <c r="D19" s="8"/>
      <c r="E19" s="9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9"/>
      <c r="R19" s="9"/>
      <c r="S19" s="169"/>
    </row>
    <row r="20" spans="1:19" s="114" customFormat="1" ht="31.5">
      <c r="A20" s="273" t="s">
        <v>82</v>
      </c>
      <c r="B20" s="243" t="s">
        <v>104</v>
      </c>
      <c r="C20" s="244"/>
      <c r="D20" s="245"/>
      <c r="E20" s="246"/>
      <c r="F20" s="247"/>
      <c r="G20" s="247"/>
      <c r="H20" s="247"/>
      <c r="I20" s="247"/>
      <c r="J20" s="247"/>
      <c r="K20" s="247"/>
      <c r="L20" s="247"/>
      <c r="M20" s="247"/>
      <c r="N20" s="247"/>
      <c r="O20" s="247"/>
      <c r="P20" s="247"/>
      <c r="Q20" s="282"/>
      <c r="R20" s="246"/>
      <c r="S20" s="249">
        <f>+S21+S27+S32+S37</f>
        <v>235950000</v>
      </c>
    </row>
    <row r="21" spans="1:19" s="127" customFormat="1">
      <c r="A21" s="276">
        <v>521211</v>
      </c>
      <c r="B21" s="281" t="s">
        <v>11</v>
      </c>
      <c r="C21" s="232"/>
      <c r="D21" s="234"/>
      <c r="E21" s="234"/>
      <c r="F21" s="231"/>
      <c r="G21" s="231"/>
      <c r="H21" s="231"/>
      <c r="I21" s="231"/>
      <c r="J21" s="231"/>
      <c r="K21" s="231"/>
      <c r="L21" s="231"/>
      <c r="M21" s="231"/>
      <c r="N21" s="231"/>
      <c r="O21" s="231"/>
      <c r="P21" s="231"/>
      <c r="Q21" s="283">
        <f t="shared" ref="Q21:Q50" si="0">+L21*I21*F21</f>
        <v>0</v>
      </c>
      <c r="R21" s="280"/>
      <c r="S21" s="277">
        <f>SUM(S22:S25)</f>
        <v>7850000</v>
      </c>
    </row>
    <row r="22" spans="1:19" s="114" customFormat="1">
      <c r="A22" s="211"/>
      <c r="B22" s="62" t="s">
        <v>124</v>
      </c>
      <c r="C22" s="145"/>
      <c r="D22" s="32"/>
      <c r="E22" s="32"/>
      <c r="F22" s="68">
        <v>1</v>
      </c>
      <c r="G22" s="68" t="s">
        <v>12</v>
      </c>
      <c r="H22" s="68" t="s">
        <v>13</v>
      </c>
      <c r="I22" s="68">
        <v>1</v>
      </c>
      <c r="J22" s="68" t="s">
        <v>16</v>
      </c>
      <c r="K22" s="68" t="s">
        <v>13</v>
      </c>
      <c r="L22" s="68">
        <v>1</v>
      </c>
      <c r="M22" s="68" t="s">
        <v>14</v>
      </c>
      <c r="N22" s="68"/>
      <c r="O22" s="68"/>
      <c r="P22" s="68"/>
      <c r="Q22" s="284">
        <f t="shared" si="0"/>
        <v>1</v>
      </c>
      <c r="R22" s="151">
        <v>1000000</v>
      </c>
      <c r="S22" s="213">
        <f t="shared" ref="S22:S50" si="1">+R22*Q22</f>
        <v>1000000</v>
      </c>
    </row>
    <row r="23" spans="1:19" s="114" customFormat="1">
      <c r="A23" s="211"/>
      <c r="B23" s="62" t="s">
        <v>123</v>
      </c>
      <c r="C23" s="145"/>
      <c r="D23" s="32"/>
      <c r="E23" s="32"/>
      <c r="F23" s="68">
        <v>1</v>
      </c>
      <c r="G23" s="68" t="s">
        <v>12</v>
      </c>
      <c r="H23" s="68" t="s">
        <v>13</v>
      </c>
      <c r="I23" s="68">
        <v>1</v>
      </c>
      <c r="J23" s="68" t="s">
        <v>16</v>
      </c>
      <c r="K23" s="68" t="s">
        <v>13</v>
      </c>
      <c r="L23" s="68">
        <v>1</v>
      </c>
      <c r="M23" s="68" t="s">
        <v>14</v>
      </c>
      <c r="N23" s="68"/>
      <c r="O23" s="68"/>
      <c r="P23" s="68"/>
      <c r="Q23" s="284">
        <f t="shared" si="0"/>
        <v>1</v>
      </c>
      <c r="R23" s="151">
        <v>3500000</v>
      </c>
      <c r="S23" s="213">
        <f t="shared" si="1"/>
        <v>3500000</v>
      </c>
    </row>
    <row r="24" spans="1:19" s="114" customFormat="1">
      <c r="A24" s="211"/>
      <c r="B24" s="62" t="s">
        <v>125</v>
      </c>
      <c r="C24" s="145"/>
      <c r="D24" s="32"/>
      <c r="E24" s="32"/>
      <c r="F24" s="68">
        <v>1</v>
      </c>
      <c r="G24" s="68" t="s">
        <v>12</v>
      </c>
      <c r="H24" s="68" t="s">
        <v>13</v>
      </c>
      <c r="I24" s="68">
        <v>1</v>
      </c>
      <c r="J24" s="68" t="s">
        <v>16</v>
      </c>
      <c r="K24" s="68" t="s">
        <v>13</v>
      </c>
      <c r="L24" s="68">
        <v>1</v>
      </c>
      <c r="M24" s="68" t="s">
        <v>14</v>
      </c>
      <c r="N24" s="68"/>
      <c r="O24" s="68"/>
      <c r="P24" s="68"/>
      <c r="Q24" s="284">
        <f t="shared" si="0"/>
        <v>1</v>
      </c>
      <c r="R24" s="151">
        <v>350000</v>
      </c>
      <c r="S24" s="213">
        <f t="shared" si="1"/>
        <v>350000</v>
      </c>
    </row>
    <row r="25" spans="1:19" s="114" customFormat="1">
      <c r="A25" s="211"/>
      <c r="B25" s="62" t="s">
        <v>122</v>
      </c>
      <c r="C25" s="145"/>
      <c r="D25" s="32"/>
      <c r="E25" s="32"/>
      <c r="F25" s="68">
        <v>40</v>
      </c>
      <c r="G25" s="68" t="s">
        <v>15</v>
      </c>
      <c r="H25" s="68" t="s">
        <v>13</v>
      </c>
      <c r="I25" s="68">
        <v>1</v>
      </c>
      <c r="J25" s="68" t="s">
        <v>16</v>
      </c>
      <c r="K25" s="68" t="s">
        <v>13</v>
      </c>
      <c r="L25" s="68">
        <v>1</v>
      </c>
      <c r="M25" s="68" t="s">
        <v>14</v>
      </c>
      <c r="N25" s="68"/>
      <c r="O25" s="68"/>
      <c r="P25" s="68"/>
      <c r="Q25" s="284">
        <f t="shared" si="0"/>
        <v>40</v>
      </c>
      <c r="R25" s="151">
        <v>75000</v>
      </c>
      <c r="S25" s="213">
        <f t="shared" si="1"/>
        <v>3000000</v>
      </c>
    </row>
    <row r="26" spans="1:19" s="114" customFormat="1">
      <c r="A26" s="211"/>
      <c r="B26" s="62"/>
      <c r="C26" s="145"/>
      <c r="D26" s="32"/>
      <c r="E26" s="32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284">
        <f t="shared" si="0"/>
        <v>0</v>
      </c>
      <c r="R26" s="151"/>
      <c r="S26" s="213">
        <f t="shared" si="1"/>
        <v>0</v>
      </c>
    </row>
    <row r="27" spans="1:19" s="127" customFormat="1">
      <c r="A27" s="207">
        <v>521213</v>
      </c>
      <c r="B27" s="222" t="s">
        <v>105</v>
      </c>
      <c r="C27" s="146"/>
      <c r="D27" s="51"/>
      <c r="E27" s="51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285">
        <f t="shared" si="0"/>
        <v>0</v>
      </c>
      <c r="R27" s="275"/>
      <c r="S27" s="210">
        <f>SUM(S28:S30)</f>
        <v>2900000</v>
      </c>
    </row>
    <row r="28" spans="1:19" s="114" customFormat="1">
      <c r="A28" s="211"/>
      <c r="B28" s="62" t="s">
        <v>119</v>
      </c>
      <c r="C28" s="145"/>
      <c r="D28" s="32"/>
      <c r="E28" s="32"/>
      <c r="F28" s="68">
        <v>1</v>
      </c>
      <c r="G28" s="68" t="s">
        <v>15</v>
      </c>
      <c r="H28" s="68" t="s">
        <v>13</v>
      </c>
      <c r="I28" s="68">
        <v>1</v>
      </c>
      <c r="J28" s="68" t="s">
        <v>16</v>
      </c>
      <c r="K28" s="68" t="s">
        <v>13</v>
      </c>
      <c r="L28" s="68">
        <v>1</v>
      </c>
      <c r="M28" s="68" t="s">
        <v>14</v>
      </c>
      <c r="N28" s="68"/>
      <c r="O28" s="68"/>
      <c r="P28" s="68"/>
      <c r="Q28" s="284">
        <f t="shared" si="0"/>
        <v>1</v>
      </c>
      <c r="R28" s="151">
        <v>750000</v>
      </c>
      <c r="S28" s="213">
        <f t="shared" si="1"/>
        <v>750000</v>
      </c>
    </row>
    <row r="29" spans="1:19" s="114" customFormat="1">
      <c r="A29" s="211"/>
      <c r="B29" s="62" t="s">
        <v>120</v>
      </c>
      <c r="C29" s="145"/>
      <c r="D29" s="32"/>
      <c r="E29" s="32"/>
      <c r="F29" s="68">
        <v>1</v>
      </c>
      <c r="G29" s="68" t="s">
        <v>15</v>
      </c>
      <c r="H29" s="68" t="s">
        <v>13</v>
      </c>
      <c r="I29" s="68">
        <v>1</v>
      </c>
      <c r="J29" s="68" t="s">
        <v>16</v>
      </c>
      <c r="K29" s="68" t="s">
        <v>13</v>
      </c>
      <c r="L29" s="68">
        <v>1</v>
      </c>
      <c r="M29" s="68" t="s">
        <v>14</v>
      </c>
      <c r="N29" s="68"/>
      <c r="O29" s="68"/>
      <c r="P29" s="68"/>
      <c r="Q29" s="284">
        <f t="shared" si="0"/>
        <v>1</v>
      </c>
      <c r="R29" s="151">
        <v>650000</v>
      </c>
      <c r="S29" s="213">
        <f t="shared" si="1"/>
        <v>650000</v>
      </c>
    </row>
    <row r="30" spans="1:19" s="114" customFormat="1">
      <c r="A30" s="211"/>
      <c r="B30" s="62" t="s">
        <v>121</v>
      </c>
      <c r="C30" s="145"/>
      <c r="D30" s="32"/>
      <c r="E30" s="32"/>
      <c r="F30" s="68">
        <v>3</v>
      </c>
      <c r="G30" s="68" t="s">
        <v>15</v>
      </c>
      <c r="H30" s="68" t="s">
        <v>13</v>
      </c>
      <c r="I30" s="68">
        <v>1</v>
      </c>
      <c r="J30" s="68" t="s">
        <v>16</v>
      </c>
      <c r="K30" s="68" t="s">
        <v>13</v>
      </c>
      <c r="L30" s="68">
        <v>1</v>
      </c>
      <c r="M30" s="68" t="s">
        <v>14</v>
      </c>
      <c r="N30" s="68"/>
      <c r="O30" s="68"/>
      <c r="P30" s="68"/>
      <c r="Q30" s="284">
        <f t="shared" si="0"/>
        <v>3</v>
      </c>
      <c r="R30" s="151">
        <v>500000</v>
      </c>
      <c r="S30" s="213">
        <f t="shared" si="1"/>
        <v>1500000</v>
      </c>
    </row>
    <row r="31" spans="1:19">
      <c r="A31" s="211"/>
      <c r="B31" s="62"/>
      <c r="C31" s="63"/>
      <c r="D31" s="62"/>
      <c r="E31" s="62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284">
        <f t="shared" si="0"/>
        <v>0</v>
      </c>
      <c r="R31" s="62"/>
      <c r="S31" s="213">
        <f t="shared" si="1"/>
        <v>0</v>
      </c>
    </row>
    <row r="32" spans="1:19" s="25" customFormat="1">
      <c r="A32" s="207">
        <v>522151</v>
      </c>
      <c r="B32" s="222" t="s">
        <v>18</v>
      </c>
      <c r="C32" s="208"/>
      <c r="D32" s="222"/>
      <c r="E32" s="222"/>
      <c r="F32" s="278"/>
      <c r="G32" s="278"/>
      <c r="H32" s="278"/>
      <c r="I32" s="278"/>
      <c r="J32" s="278"/>
      <c r="K32" s="278"/>
      <c r="L32" s="278"/>
      <c r="M32" s="278"/>
      <c r="N32" s="278"/>
      <c r="O32" s="278"/>
      <c r="P32" s="278"/>
      <c r="Q32" s="285">
        <f t="shared" si="0"/>
        <v>0</v>
      </c>
      <c r="R32" s="222"/>
      <c r="S32" s="210">
        <f>SUM(S33:S35)</f>
        <v>14800000</v>
      </c>
    </row>
    <row r="33" spans="1:19">
      <c r="A33" s="211"/>
      <c r="B33" s="62" t="s">
        <v>116</v>
      </c>
      <c r="C33" s="63"/>
      <c r="D33" s="62"/>
      <c r="E33" s="62"/>
      <c r="F33" s="68">
        <v>3</v>
      </c>
      <c r="G33" s="68" t="s">
        <v>15</v>
      </c>
      <c r="H33" s="68" t="s">
        <v>13</v>
      </c>
      <c r="I33" s="68">
        <v>2</v>
      </c>
      <c r="J33" s="68" t="s">
        <v>25</v>
      </c>
      <c r="K33" s="68" t="s">
        <v>13</v>
      </c>
      <c r="L33" s="68">
        <v>1</v>
      </c>
      <c r="M33" s="68" t="s">
        <v>14</v>
      </c>
      <c r="N33" s="59"/>
      <c r="O33" s="59"/>
      <c r="P33" s="59"/>
      <c r="Q33" s="284">
        <f t="shared" si="0"/>
        <v>6</v>
      </c>
      <c r="R33" s="62">
        <v>1400000</v>
      </c>
      <c r="S33" s="213">
        <f t="shared" si="1"/>
        <v>8400000</v>
      </c>
    </row>
    <row r="34" spans="1:19">
      <c r="A34" s="211"/>
      <c r="B34" s="62" t="s">
        <v>117</v>
      </c>
      <c r="C34" s="63"/>
      <c r="D34" s="62"/>
      <c r="E34" s="62"/>
      <c r="F34" s="68">
        <v>2</v>
      </c>
      <c r="G34" s="68" t="s">
        <v>15</v>
      </c>
      <c r="H34" s="68" t="s">
        <v>13</v>
      </c>
      <c r="I34" s="68">
        <v>2</v>
      </c>
      <c r="J34" s="68" t="s">
        <v>25</v>
      </c>
      <c r="K34" s="68" t="s">
        <v>13</v>
      </c>
      <c r="L34" s="68">
        <v>1</v>
      </c>
      <c r="M34" s="68" t="s">
        <v>14</v>
      </c>
      <c r="N34" s="59"/>
      <c r="O34" s="59"/>
      <c r="P34" s="59"/>
      <c r="Q34" s="284">
        <f t="shared" si="0"/>
        <v>4</v>
      </c>
      <c r="R34" s="62">
        <v>900000</v>
      </c>
      <c r="S34" s="213">
        <f t="shared" si="1"/>
        <v>3600000</v>
      </c>
    </row>
    <row r="35" spans="1:19">
      <c r="A35" s="211"/>
      <c r="B35" s="62" t="s">
        <v>118</v>
      </c>
      <c r="C35" s="63"/>
      <c r="D35" s="62"/>
      <c r="E35" s="62"/>
      <c r="F35" s="68">
        <v>2</v>
      </c>
      <c r="G35" s="68" t="s">
        <v>15</v>
      </c>
      <c r="H35" s="68" t="s">
        <v>13</v>
      </c>
      <c r="I35" s="68">
        <v>2</v>
      </c>
      <c r="J35" s="68" t="s">
        <v>25</v>
      </c>
      <c r="K35" s="68" t="s">
        <v>13</v>
      </c>
      <c r="L35" s="68">
        <v>1</v>
      </c>
      <c r="M35" s="68" t="s">
        <v>14</v>
      </c>
      <c r="N35" s="59"/>
      <c r="O35" s="59"/>
      <c r="P35" s="59"/>
      <c r="Q35" s="284">
        <f t="shared" si="0"/>
        <v>4</v>
      </c>
      <c r="R35" s="62">
        <v>700000</v>
      </c>
      <c r="S35" s="213">
        <f t="shared" si="1"/>
        <v>2800000</v>
      </c>
    </row>
    <row r="36" spans="1:19">
      <c r="A36" s="211"/>
      <c r="B36" s="62"/>
      <c r="C36" s="63"/>
      <c r="D36" s="62"/>
      <c r="E36" s="62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284">
        <f t="shared" si="0"/>
        <v>0</v>
      </c>
      <c r="R36" s="62"/>
      <c r="S36" s="213">
        <f t="shared" si="1"/>
        <v>0</v>
      </c>
    </row>
    <row r="37" spans="1:19" s="25" customFormat="1">
      <c r="A37" s="207">
        <v>524114</v>
      </c>
      <c r="B37" s="222" t="s">
        <v>106</v>
      </c>
      <c r="C37" s="208"/>
      <c r="D37" s="222"/>
      <c r="E37" s="222"/>
      <c r="F37" s="278"/>
      <c r="G37" s="278"/>
      <c r="H37" s="278"/>
      <c r="I37" s="278"/>
      <c r="J37" s="278"/>
      <c r="K37" s="278"/>
      <c r="L37" s="278"/>
      <c r="M37" s="278"/>
      <c r="N37" s="278"/>
      <c r="O37" s="278"/>
      <c r="P37" s="278"/>
      <c r="Q37" s="285">
        <f t="shared" si="0"/>
        <v>0</v>
      </c>
      <c r="R37" s="222"/>
      <c r="S37" s="210">
        <f>SUM(S38:S49)</f>
        <v>210400000</v>
      </c>
    </row>
    <row r="38" spans="1:19">
      <c r="A38" s="211"/>
      <c r="B38" s="62" t="s">
        <v>107</v>
      </c>
      <c r="C38" s="63"/>
      <c r="D38" s="62"/>
      <c r="E38" s="62"/>
      <c r="F38" s="68">
        <v>40</v>
      </c>
      <c r="G38" s="68" t="s">
        <v>15</v>
      </c>
      <c r="H38" s="68" t="s">
        <v>13</v>
      </c>
      <c r="I38" s="68">
        <v>2</v>
      </c>
      <c r="J38" s="68" t="s">
        <v>17</v>
      </c>
      <c r="K38" s="68" t="s">
        <v>13</v>
      </c>
      <c r="L38" s="68">
        <v>1</v>
      </c>
      <c r="M38" s="68" t="s">
        <v>14</v>
      </c>
      <c r="N38" s="59"/>
      <c r="O38" s="59"/>
      <c r="P38" s="59"/>
      <c r="Q38" s="284">
        <f t="shared" si="0"/>
        <v>80</v>
      </c>
      <c r="R38" s="62">
        <v>300000</v>
      </c>
      <c r="S38" s="213">
        <f t="shared" si="1"/>
        <v>24000000</v>
      </c>
    </row>
    <row r="39" spans="1:19">
      <c r="A39" s="211"/>
      <c r="B39" s="62" t="s">
        <v>108</v>
      </c>
      <c r="C39" s="63"/>
      <c r="D39" s="62"/>
      <c r="E39" s="62"/>
      <c r="F39" s="68">
        <v>40</v>
      </c>
      <c r="G39" s="68" t="s">
        <v>15</v>
      </c>
      <c r="H39" s="68" t="s">
        <v>13</v>
      </c>
      <c r="I39" s="68">
        <v>2</v>
      </c>
      <c r="J39" s="68" t="s">
        <v>17</v>
      </c>
      <c r="K39" s="68" t="s">
        <v>13</v>
      </c>
      <c r="L39" s="68">
        <v>1</v>
      </c>
      <c r="M39" s="68" t="s">
        <v>14</v>
      </c>
      <c r="N39" s="59"/>
      <c r="O39" s="59"/>
      <c r="P39" s="59"/>
      <c r="Q39" s="284">
        <f t="shared" si="0"/>
        <v>80</v>
      </c>
      <c r="R39" s="62">
        <v>350000</v>
      </c>
      <c r="S39" s="213">
        <f t="shared" si="1"/>
        <v>28000000</v>
      </c>
    </row>
    <row r="40" spans="1:19">
      <c r="A40" s="211"/>
      <c r="B40" s="62" t="s">
        <v>110</v>
      </c>
      <c r="C40" s="63"/>
      <c r="D40" s="62"/>
      <c r="E40" s="62"/>
      <c r="F40" s="68">
        <v>40</v>
      </c>
      <c r="G40" s="68" t="s">
        <v>15</v>
      </c>
      <c r="H40" s="68" t="s">
        <v>13</v>
      </c>
      <c r="I40" s="68">
        <v>2</v>
      </c>
      <c r="J40" s="68" t="s">
        <v>17</v>
      </c>
      <c r="K40" s="68" t="s">
        <v>13</v>
      </c>
      <c r="L40" s="68">
        <v>1</v>
      </c>
      <c r="M40" s="68" t="s">
        <v>14</v>
      </c>
      <c r="N40" s="59"/>
      <c r="O40" s="59"/>
      <c r="P40" s="59"/>
      <c r="Q40" s="284">
        <f t="shared" si="0"/>
        <v>80</v>
      </c>
      <c r="R40" s="62">
        <v>330000</v>
      </c>
      <c r="S40" s="213">
        <f t="shared" si="1"/>
        <v>26400000</v>
      </c>
    </row>
    <row r="41" spans="1:19">
      <c r="A41" s="211"/>
      <c r="B41" s="62" t="s">
        <v>111</v>
      </c>
      <c r="C41" s="63"/>
      <c r="D41" s="62"/>
      <c r="E41" s="62"/>
      <c r="F41" s="68">
        <v>8</v>
      </c>
      <c r="G41" s="68" t="s">
        <v>15</v>
      </c>
      <c r="H41" s="68" t="s">
        <v>13</v>
      </c>
      <c r="I41" s="68">
        <v>5</v>
      </c>
      <c r="J41" s="68" t="s">
        <v>17</v>
      </c>
      <c r="K41" s="68" t="s">
        <v>13</v>
      </c>
      <c r="L41" s="68">
        <v>1</v>
      </c>
      <c r="M41" s="68" t="s">
        <v>14</v>
      </c>
      <c r="N41" s="59"/>
      <c r="O41" s="59"/>
      <c r="P41" s="59"/>
      <c r="Q41" s="284">
        <f t="shared" si="0"/>
        <v>40</v>
      </c>
      <c r="R41" s="62">
        <v>600000</v>
      </c>
      <c r="S41" s="213">
        <f t="shared" si="1"/>
        <v>24000000</v>
      </c>
    </row>
    <row r="42" spans="1:19">
      <c r="A42" s="211"/>
      <c r="B42" s="62"/>
      <c r="C42" s="63"/>
      <c r="D42" s="62"/>
      <c r="E42" s="62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284">
        <f t="shared" si="0"/>
        <v>0</v>
      </c>
      <c r="R42" s="62"/>
      <c r="S42" s="213">
        <f t="shared" si="1"/>
        <v>0</v>
      </c>
    </row>
    <row r="43" spans="1:19">
      <c r="A43" s="211"/>
      <c r="B43" s="62" t="s">
        <v>109</v>
      </c>
      <c r="C43" s="63"/>
      <c r="D43" s="62"/>
      <c r="E43" s="62"/>
      <c r="F43" s="68"/>
      <c r="G43" s="68"/>
      <c r="H43" s="68"/>
      <c r="I43" s="68"/>
      <c r="J43" s="68"/>
      <c r="K43" s="68"/>
      <c r="L43" s="68"/>
      <c r="M43" s="68"/>
      <c r="N43" s="59"/>
      <c r="O43" s="59"/>
      <c r="P43" s="59"/>
      <c r="Q43" s="284">
        <f t="shared" si="0"/>
        <v>0</v>
      </c>
      <c r="R43" s="62"/>
      <c r="S43" s="213">
        <f t="shared" si="1"/>
        <v>0</v>
      </c>
    </row>
    <row r="44" spans="1:19">
      <c r="A44" s="211"/>
      <c r="B44" s="62" t="s">
        <v>112</v>
      </c>
      <c r="C44" s="63"/>
      <c r="D44" s="62"/>
      <c r="E44" s="62"/>
      <c r="F44" s="68">
        <v>3</v>
      </c>
      <c r="G44" s="68" t="s">
        <v>15</v>
      </c>
      <c r="H44" s="68" t="s">
        <v>13</v>
      </c>
      <c r="I44" s="68">
        <v>1</v>
      </c>
      <c r="J44" s="68" t="s">
        <v>16</v>
      </c>
      <c r="K44" s="68" t="s">
        <v>13</v>
      </c>
      <c r="L44" s="68">
        <v>1</v>
      </c>
      <c r="M44" s="68" t="s">
        <v>14</v>
      </c>
      <c r="N44" s="59"/>
      <c r="O44" s="59"/>
      <c r="P44" s="59"/>
      <c r="Q44" s="284">
        <f t="shared" si="0"/>
        <v>3</v>
      </c>
      <c r="R44" s="62">
        <v>10000000</v>
      </c>
      <c r="S44" s="213">
        <f t="shared" si="1"/>
        <v>30000000</v>
      </c>
    </row>
    <row r="45" spans="1:19">
      <c r="A45" s="211"/>
      <c r="B45" s="62" t="s">
        <v>126</v>
      </c>
      <c r="C45" s="63"/>
      <c r="D45" s="62"/>
      <c r="E45" s="62"/>
      <c r="F45" s="68">
        <v>3</v>
      </c>
      <c r="G45" s="68" t="s">
        <v>15</v>
      </c>
      <c r="H45" s="68" t="s">
        <v>13</v>
      </c>
      <c r="I45" s="68">
        <v>5</v>
      </c>
      <c r="J45" s="68" t="s">
        <v>17</v>
      </c>
      <c r="K45" s="68" t="s">
        <v>13</v>
      </c>
      <c r="L45" s="68">
        <v>1</v>
      </c>
      <c r="M45" s="68" t="s">
        <v>14</v>
      </c>
      <c r="N45" s="59"/>
      <c r="O45" s="59"/>
      <c r="P45" s="59"/>
      <c r="Q45" s="284">
        <f t="shared" si="0"/>
        <v>15</v>
      </c>
      <c r="R45" s="62">
        <v>1700000</v>
      </c>
      <c r="S45" s="213">
        <f t="shared" si="1"/>
        <v>25500000</v>
      </c>
    </row>
    <row r="46" spans="1:19">
      <c r="A46" s="211"/>
      <c r="B46" s="62"/>
      <c r="C46" s="63"/>
      <c r="D46" s="62"/>
      <c r="E46" s="62"/>
      <c r="F46" s="68"/>
      <c r="G46" s="68"/>
      <c r="H46" s="68"/>
      <c r="I46" s="68"/>
      <c r="J46" s="68"/>
      <c r="K46" s="68"/>
      <c r="L46" s="68"/>
      <c r="M46" s="68"/>
      <c r="N46" s="59"/>
      <c r="O46" s="59"/>
      <c r="P46" s="59"/>
      <c r="Q46" s="284">
        <f t="shared" si="0"/>
        <v>0</v>
      </c>
      <c r="R46" s="62"/>
      <c r="S46" s="213">
        <f t="shared" si="1"/>
        <v>0</v>
      </c>
    </row>
    <row r="47" spans="1:19">
      <c r="A47" s="211"/>
      <c r="B47" s="62" t="s">
        <v>113</v>
      </c>
      <c r="C47" s="63"/>
      <c r="D47" s="62"/>
      <c r="E47" s="62"/>
      <c r="F47" s="68">
        <v>5</v>
      </c>
      <c r="G47" s="68" t="s">
        <v>15</v>
      </c>
      <c r="H47" s="68" t="s">
        <v>13</v>
      </c>
      <c r="I47" s="68">
        <v>1</v>
      </c>
      <c r="J47" s="68" t="s">
        <v>16</v>
      </c>
      <c r="K47" s="68" t="s">
        <v>13</v>
      </c>
      <c r="L47" s="68">
        <v>1</v>
      </c>
      <c r="M47" s="68" t="s">
        <v>14</v>
      </c>
      <c r="N47" s="59"/>
      <c r="O47" s="59"/>
      <c r="P47" s="59"/>
      <c r="Q47" s="284">
        <f t="shared" si="0"/>
        <v>5</v>
      </c>
      <c r="R47" s="62">
        <v>3500000</v>
      </c>
      <c r="S47" s="213">
        <f t="shared" si="1"/>
        <v>17500000</v>
      </c>
    </row>
    <row r="48" spans="1:19">
      <c r="A48" s="211"/>
      <c r="B48" s="62" t="s">
        <v>114</v>
      </c>
      <c r="C48" s="63"/>
      <c r="D48" s="62"/>
      <c r="E48" s="62"/>
      <c r="F48" s="68">
        <v>5</v>
      </c>
      <c r="G48" s="68" t="s">
        <v>15</v>
      </c>
      <c r="H48" s="68" t="s">
        <v>13</v>
      </c>
      <c r="I48" s="68">
        <v>5</v>
      </c>
      <c r="J48" s="68" t="s">
        <v>17</v>
      </c>
      <c r="K48" s="68" t="s">
        <v>13</v>
      </c>
      <c r="L48" s="68">
        <v>1</v>
      </c>
      <c r="M48" s="68" t="s">
        <v>14</v>
      </c>
      <c r="N48" s="59"/>
      <c r="O48" s="59"/>
      <c r="P48" s="59"/>
      <c r="Q48" s="284">
        <f t="shared" si="0"/>
        <v>25</v>
      </c>
      <c r="R48" s="62">
        <v>800000</v>
      </c>
      <c r="S48" s="213">
        <f t="shared" si="1"/>
        <v>20000000</v>
      </c>
    </row>
    <row r="49" spans="1:19">
      <c r="A49" s="211"/>
      <c r="B49" s="62" t="s">
        <v>115</v>
      </c>
      <c r="C49" s="63"/>
      <c r="D49" s="62"/>
      <c r="E49" s="62"/>
      <c r="F49" s="68">
        <v>10</v>
      </c>
      <c r="G49" s="68" t="s">
        <v>15</v>
      </c>
      <c r="H49" s="68" t="s">
        <v>13</v>
      </c>
      <c r="I49" s="68">
        <v>5</v>
      </c>
      <c r="J49" s="68" t="s">
        <v>17</v>
      </c>
      <c r="K49" s="68" t="s">
        <v>13</v>
      </c>
      <c r="L49" s="68">
        <v>1</v>
      </c>
      <c r="M49" s="68" t="s">
        <v>14</v>
      </c>
      <c r="N49" s="59"/>
      <c r="O49" s="59"/>
      <c r="P49" s="59"/>
      <c r="Q49" s="284">
        <f t="shared" si="0"/>
        <v>50</v>
      </c>
      <c r="R49" s="62">
        <v>300000</v>
      </c>
      <c r="S49" s="213">
        <f t="shared" si="1"/>
        <v>15000000</v>
      </c>
    </row>
    <row r="50" spans="1:19">
      <c r="A50" s="214"/>
      <c r="B50" s="223"/>
      <c r="C50" s="215"/>
      <c r="D50" s="223"/>
      <c r="E50" s="223"/>
      <c r="F50" s="279"/>
      <c r="G50" s="279"/>
      <c r="H50" s="279"/>
      <c r="I50" s="279"/>
      <c r="J50" s="279"/>
      <c r="K50" s="279"/>
      <c r="L50" s="279"/>
      <c r="M50" s="279"/>
      <c r="N50" s="279"/>
      <c r="O50" s="279"/>
      <c r="P50" s="279"/>
      <c r="Q50" s="286">
        <f t="shared" si="0"/>
        <v>0</v>
      </c>
      <c r="R50" s="223"/>
      <c r="S50" s="217">
        <f t="shared" si="1"/>
        <v>0</v>
      </c>
    </row>
    <row r="52" spans="1:19" s="114" customFormat="1">
      <c r="C52" s="180"/>
      <c r="F52" s="180"/>
      <c r="G52" s="180"/>
      <c r="H52" s="180"/>
      <c r="I52" s="180"/>
      <c r="J52" s="180"/>
      <c r="K52" s="290"/>
      <c r="L52" s="389" t="s">
        <v>78</v>
      </c>
      <c r="M52" s="389"/>
      <c r="N52" s="389"/>
      <c r="O52" s="389"/>
      <c r="P52" s="389"/>
      <c r="Q52" s="389"/>
      <c r="R52" s="389"/>
      <c r="S52" s="389"/>
    </row>
    <row r="53" spans="1:19" s="114" customFormat="1">
      <c r="C53" s="180"/>
      <c r="F53" s="180"/>
      <c r="G53" s="180"/>
      <c r="H53" s="180"/>
      <c r="I53" s="180"/>
      <c r="J53" s="180"/>
      <c r="K53" s="179"/>
      <c r="L53" s="179"/>
      <c r="M53" s="179"/>
      <c r="N53" s="179"/>
      <c r="O53" s="179"/>
      <c r="P53" s="179"/>
      <c r="Q53" s="179"/>
      <c r="R53" s="290"/>
      <c r="S53" s="290"/>
    </row>
    <row r="54" spans="1:19" s="114" customFormat="1">
      <c r="C54" s="180"/>
      <c r="F54" s="180"/>
      <c r="G54" s="180"/>
      <c r="H54" s="180"/>
      <c r="I54" s="180"/>
      <c r="J54" s="180"/>
      <c r="K54" s="179"/>
      <c r="L54" s="389" t="s">
        <v>128</v>
      </c>
      <c r="M54" s="389"/>
      <c r="N54" s="389"/>
      <c r="O54" s="389"/>
      <c r="P54" s="389"/>
      <c r="Q54" s="389"/>
      <c r="R54" s="389"/>
      <c r="S54" s="389"/>
    </row>
    <row r="55" spans="1:19" s="114" customFormat="1" ht="15.75" customHeight="1">
      <c r="C55" s="180"/>
      <c r="F55" s="180"/>
      <c r="G55" s="180"/>
      <c r="H55" s="180"/>
      <c r="I55" s="180"/>
      <c r="J55" s="180"/>
      <c r="K55" s="291"/>
      <c r="L55" s="390" t="str">
        <f>+D5</f>
        <v>Badan Pemberdayaan Perempuan, Perlindungan Anak dan Keluarga Berencana Provinsi Papua Barat</v>
      </c>
      <c r="M55" s="390"/>
      <c r="N55" s="390"/>
      <c r="O55" s="390"/>
      <c r="P55" s="390"/>
      <c r="Q55" s="390"/>
      <c r="R55" s="390"/>
      <c r="S55" s="390"/>
    </row>
    <row r="56" spans="1:19" s="114" customFormat="1">
      <c r="C56" s="180"/>
      <c r="F56" s="180"/>
      <c r="G56" s="180"/>
      <c r="H56" s="180"/>
      <c r="I56" s="180"/>
      <c r="J56" s="288"/>
      <c r="K56" s="291"/>
      <c r="L56" s="390"/>
      <c r="M56" s="390"/>
      <c r="N56" s="390"/>
      <c r="O56" s="390"/>
      <c r="P56" s="390"/>
      <c r="Q56" s="390"/>
      <c r="R56" s="390"/>
      <c r="S56" s="390"/>
    </row>
    <row r="57" spans="1:19">
      <c r="A57" s="181"/>
      <c r="F57" s="181"/>
      <c r="G57" s="181"/>
      <c r="H57" s="181"/>
      <c r="I57" s="181"/>
      <c r="J57" s="181"/>
      <c r="K57" s="181"/>
      <c r="L57" s="390"/>
      <c r="M57" s="390"/>
      <c r="N57" s="390"/>
      <c r="O57" s="390"/>
      <c r="P57" s="390"/>
      <c r="Q57" s="390"/>
      <c r="R57" s="390"/>
      <c r="S57" s="390"/>
    </row>
  </sheetData>
  <mergeCells count="20">
    <mergeCell ref="A14:A16"/>
    <mergeCell ref="C14:D16"/>
    <mergeCell ref="E14:E16"/>
    <mergeCell ref="F14:P16"/>
    <mergeCell ref="Q14:Q16"/>
    <mergeCell ref="A1:S1"/>
    <mergeCell ref="A2:S2"/>
    <mergeCell ref="D6:P6"/>
    <mergeCell ref="D7:S7"/>
    <mergeCell ref="D8:R8"/>
    <mergeCell ref="D9:R9"/>
    <mergeCell ref="L52:S52"/>
    <mergeCell ref="L54:S54"/>
    <mergeCell ref="L55:S57"/>
    <mergeCell ref="D5:S5"/>
    <mergeCell ref="R14:R16"/>
    <mergeCell ref="S14:S16"/>
    <mergeCell ref="C17:D17"/>
    <mergeCell ref="F17:M17"/>
    <mergeCell ref="D12:E12"/>
  </mergeCells>
  <printOptions horizontalCentered="1"/>
  <pageMargins left="0.19685039370078741" right="0.15748031496062992" top="0.59055118110236227" bottom="0.86614173228346458" header="0" footer="0"/>
  <pageSetup paperSize="9" scale="6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K18"/>
  <sheetViews>
    <sheetView workbookViewId="0">
      <selection activeCell="G12" sqref="G12"/>
    </sheetView>
  </sheetViews>
  <sheetFormatPr defaultRowHeight="15.75"/>
  <cols>
    <col min="1" max="1" width="5.42578125" style="268" bestFit="1" customWidth="1"/>
    <col min="2" max="2" width="25.5703125" style="269" bestFit="1" customWidth="1"/>
    <col min="3" max="3" width="15.7109375" style="269" customWidth="1"/>
    <col min="4" max="8" width="16.7109375" style="270" customWidth="1"/>
    <col min="9" max="9" width="15.7109375" style="302" bestFit="1" customWidth="1"/>
    <col min="10" max="10" width="9.140625" style="269"/>
    <col min="11" max="11" width="15.7109375" style="269" bestFit="1" customWidth="1"/>
    <col min="12" max="16384" width="9.140625" style="269"/>
  </cols>
  <sheetData>
    <row r="1" spans="1:11">
      <c r="A1" s="481"/>
      <c r="B1" s="481"/>
      <c r="C1" s="481"/>
      <c r="D1" s="481"/>
      <c r="E1" s="481"/>
      <c r="F1" s="481"/>
      <c r="G1" s="481"/>
      <c r="H1" s="481"/>
    </row>
    <row r="3" spans="1:11" s="259" customFormat="1">
      <c r="A3" s="486" t="s">
        <v>84</v>
      </c>
      <c r="B3" s="486" t="s">
        <v>85</v>
      </c>
      <c r="C3" s="484" t="s">
        <v>127</v>
      </c>
      <c r="D3" s="487" t="s">
        <v>87</v>
      </c>
      <c r="E3" s="487"/>
      <c r="F3" s="487"/>
      <c r="G3" s="487"/>
      <c r="H3" s="487"/>
      <c r="I3" s="303"/>
    </row>
    <row r="4" spans="1:11" s="262" customFormat="1">
      <c r="A4" s="485"/>
      <c r="B4" s="485"/>
      <c r="C4" s="485"/>
      <c r="D4" s="260" t="s">
        <v>88</v>
      </c>
      <c r="E4" s="260" t="s">
        <v>89</v>
      </c>
      <c r="F4" s="260" t="s">
        <v>90</v>
      </c>
      <c r="G4" s="260" t="s">
        <v>141</v>
      </c>
      <c r="H4" s="261" t="s">
        <v>91</v>
      </c>
      <c r="I4" s="304"/>
    </row>
    <row r="5" spans="1:11" s="266" customFormat="1">
      <c r="A5" s="263">
        <v>1</v>
      </c>
      <c r="B5" s="264" t="s">
        <v>92</v>
      </c>
      <c r="C5" s="265">
        <v>600000000</v>
      </c>
      <c r="D5" s="265">
        <f>(C5-(F5+G5))*70%</f>
        <v>307524000</v>
      </c>
      <c r="E5" s="265">
        <f>(C5-(F5+G5))*30%</f>
        <v>131796000</v>
      </c>
      <c r="F5" s="265">
        <f>+ACEH!S20</f>
        <v>160680000</v>
      </c>
      <c r="G5" s="265"/>
      <c r="H5" s="265">
        <f t="shared" ref="H5:H10" si="0">SUM(D5:G5)</f>
        <v>600000000</v>
      </c>
      <c r="I5" s="330">
        <f>+C5-H5</f>
        <v>0</v>
      </c>
      <c r="K5" s="305">
        <f t="shared" ref="K5:K16" si="1">+H5*2</f>
        <v>1200000000</v>
      </c>
    </row>
    <row r="6" spans="1:11" s="266" customFormat="1">
      <c r="A6" s="263">
        <v>2</v>
      </c>
      <c r="B6" s="264" t="s">
        <v>93</v>
      </c>
      <c r="C6" s="265">
        <v>550000000</v>
      </c>
      <c r="D6" s="265">
        <f t="shared" ref="D6:D14" si="2">(C6-(F6+G6))*70%</f>
        <v>294693000</v>
      </c>
      <c r="E6" s="265">
        <f t="shared" ref="E6:E16" si="3">(C6-(F6+G6))*30%</f>
        <v>126297000</v>
      </c>
      <c r="F6" s="265">
        <f>+SUMBAR!S21</f>
        <v>129010000</v>
      </c>
      <c r="G6" s="265"/>
      <c r="H6" s="265">
        <f t="shared" si="0"/>
        <v>550000000</v>
      </c>
      <c r="I6" s="330">
        <f t="shared" ref="I6:I16" si="4">+C6-H6</f>
        <v>0</v>
      </c>
      <c r="K6" s="305">
        <f t="shared" si="1"/>
        <v>1100000000</v>
      </c>
    </row>
    <row r="7" spans="1:11" s="266" customFormat="1">
      <c r="A7" s="263">
        <v>3</v>
      </c>
      <c r="B7" s="264" t="s">
        <v>94</v>
      </c>
      <c r="C7" s="265">
        <v>300000000</v>
      </c>
      <c r="D7" s="265">
        <f t="shared" si="2"/>
        <v>129835999.99999999</v>
      </c>
      <c r="E7" s="265">
        <f t="shared" si="3"/>
        <v>55644000</v>
      </c>
      <c r="F7" s="265">
        <f>+RIAU!S21</f>
        <v>114520000</v>
      </c>
      <c r="G7" s="265"/>
      <c r="H7" s="265">
        <f t="shared" si="0"/>
        <v>300000000</v>
      </c>
      <c r="I7" s="330">
        <f t="shared" si="4"/>
        <v>0</v>
      </c>
      <c r="K7" s="305">
        <f t="shared" si="1"/>
        <v>600000000</v>
      </c>
    </row>
    <row r="8" spans="1:11" s="266" customFormat="1">
      <c r="A8" s="263">
        <v>4</v>
      </c>
      <c r="B8" s="264" t="s">
        <v>95</v>
      </c>
      <c r="C8" s="265">
        <v>400000000</v>
      </c>
      <c r="D8" s="265">
        <f t="shared" si="2"/>
        <v>191823800</v>
      </c>
      <c r="E8" s="265">
        <f t="shared" si="3"/>
        <v>82210200</v>
      </c>
      <c r="F8" s="265">
        <f>+SUMSEL!S21</f>
        <v>125966000</v>
      </c>
      <c r="G8" s="265"/>
      <c r="H8" s="265">
        <f t="shared" si="0"/>
        <v>400000000</v>
      </c>
      <c r="I8" s="330">
        <f t="shared" si="4"/>
        <v>0</v>
      </c>
      <c r="K8" s="305">
        <f t="shared" si="1"/>
        <v>800000000</v>
      </c>
    </row>
    <row r="9" spans="1:11" s="266" customFormat="1">
      <c r="A9" s="263">
        <v>5</v>
      </c>
      <c r="B9" s="264" t="s">
        <v>96</v>
      </c>
      <c r="C9" s="265">
        <v>665000000</v>
      </c>
      <c r="D9" s="265">
        <f t="shared" si="2"/>
        <v>372309000</v>
      </c>
      <c r="E9" s="265">
        <f t="shared" si="3"/>
        <v>159561000</v>
      </c>
      <c r="F9" s="265">
        <f>+NTT!S20</f>
        <v>133130000</v>
      </c>
      <c r="G9" s="265"/>
      <c r="H9" s="265">
        <f t="shared" si="0"/>
        <v>665000000</v>
      </c>
      <c r="I9" s="330">
        <f t="shared" si="4"/>
        <v>0</v>
      </c>
      <c r="K9" s="305">
        <f t="shared" si="1"/>
        <v>1330000000</v>
      </c>
    </row>
    <row r="10" spans="1:11" s="266" customFormat="1">
      <c r="A10" s="263">
        <v>6</v>
      </c>
      <c r="B10" s="264" t="s">
        <v>97</v>
      </c>
      <c r="C10" s="265">
        <v>400000000</v>
      </c>
      <c r="D10" s="265">
        <f t="shared" si="2"/>
        <v>189403900</v>
      </c>
      <c r="E10" s="265">
        <f t="shared" si="3"/>
        <v>81173100</v>
      </c>
      <c r="F10" s="265">
        <f>+KALTENG!S20</f>
        <v>129423000</v>
      </c>
      <c r="G10" s="265"/>
      <c r="H10" s="265">
        <f t="shared" si="0"/>
        <v>400000000</v>
      </c>
      <c r="I10" s="330">
        <f t="shared" si="4"/>
        <v>0</v>
      </c>
      <c r="K10" s="305">
        <f t="shared" si="1"/>
        <v>800000000</v>
      </c>
    </row>
    <row r="11" spans="1:11" s="266" customFormat="1">
      <c r="A11" s="263">
        <v>7</v>
      </c>
      <c r="B11" s="332" t="s">
        <v>98</v>
      </c>
      <c r="C11" s="333">
        <v>175000000</v>
      </c>
      <c r="D11" s="333">
        <f>(C11-(F11+G11))</f>
        <v>40160000</v>
      </c>
      <c r="E11" s="333">
        <v>0</v>
      </c>
      <c r="F11" s="333">
        <f>+GORONT!S20</f>
        <v>134840000</v>
      </c>
      <c r="G11" s="333">
        <v>0</v>
      </c>
      <c r="H11" s="333">
        <f>SUM(D11:G11)</f>
        <v>175000000</v>
      </c>
      <c r="I11" s="330">
        <f t="shared" si="4"/>
        <v>0</v>
      </c>
      <c r="K11" s="305">
        <f t="shared" si="1"/>
        <v>350000000</v>
      </c>
    </row>
    <row r="12" spans="1:11" s="266" customFormat="1">
      <c r="A12" s="263">
        <v>8</v>
      </c>
      <c r="B12" s="264" t="s">
        <v>99</v>
      </c>
      <c r="C12" s="265">
        <v>150000000</v>
      </c>
      <c r="D12" s="265">
        <v>0</v>
      </c>
      <c r="E12" s="265">
        <v>0</v>
      </c>
      <c r="F12" s="265">
        <f>+SULBAR!S20</f>
        <v>122640000</v>
      </c>
      <c r="G12" s="265">
        <f>+SULBAR!S36</f>
        <v>27360000</v>
      </c>
      <c r="H12" s="265">
        <f t="shared" ref="H12:H16" si="5">SUM(D12:G12)</f>
        <v>150000000</v>
      </c>
      <c r="I12" s="330">
        <f>+C12-H12</f>
        <v>0</v>
      </c>
      <c r="K12" s="305">
        <f t="shared" si="1"/>
        <v>300000000</v>
      </c>
    </row>
    <row r="13" spans="1:11" s="266" customFormat="1">
      <c r="A13" s="263">
        <v>9</v>
      </c>
      <c r="B13" s="264" t="s">
        <v>100</v>
      </c>
      <c r="C13" s="265">
        <v>350000000</v>
      </c>
      <c r="D13" s="265">
        <f t="shared" si="2"/>
        <v>149207800</v>
      </c>
      <c r="E13" s="265">
        <f t="shared" si="3"/>
        <v>63946200</v>
      </c>
      <c r="F13" s="265">
        <f>+SULUT!S20</f>
        <v>136846000</v>
      </c>
      <c r="G13" s="265"/>
      <c r="H13" s="265">
        <f t="shared" si="5"/>
        <v>350000000</v>
      </c>
      <c r="I13" s="330">
        <f t="shared" si="4"/>
        <v>0</v>
      </c>
      <c r="K13" s="305">
        <f t="shared" si="1"/>
        <v>700000000</v>
      </c>
    </row>
    <row r="14" spans="1:11" s="266" customFormat="1">
      <c r="A14" s="263">
        <v>10</v>
      </c>
      <c r="B14" s="264" t="s">
        <v>101</v>
      </c>
      <c r="C14" s="265">
        <v>300000000</v>
      </c>
      <c r="D14" s="265">
        <f t="shared" si="2"/>
        <v>105526400</v>
      </c>
      <c r="E14" s="265">
        <f t="shared" si="3"/>
        <v>45225600</v>
      </c>
      <c r="F14" s="265">
        <f>+MALUT!S20</f>
        <v>149248000</v>
      </c>
      <c r="G14" s="265"/>
      <c r="H14" s="265">
        <f t="shared" si="5"/>
        <v>300000000</v>
      </c>
      <c r="I14" s="330">
        <f t="shared" si="4"/>
        <v>0</v>
      </c>
      <c r="K14" s="305">
        <f t="shared" si="1"/>
        <v>600000000</v>
      </c>
    </row>
    <row r="15" spans="1:11" s="266" customFormat="1">
      <c r="A15" s="263">
        <v>11</v>
      </c>
      <c r="B15" s="264" t="s">
        <v>102</v>
      </c>
      <c r="C15" s="265">
        <v>850000000</v>
      </c>
      <c r="D15" s="265">
        <f t="shared" ref="D15" si="6">(C15-F15)*70%</f>
        <v>595000000</v>
      </c>
      <c r="E15" s="265">
        <f t="shared" si="3"/>
        <v>255000000</v>
      </c>
      <c r="F15" s="265">
        <v>0</v>
      </c>
      <c r="G15" s="265"/>
      <c r="H15" s="265">
        <f t="shared" si="5"/>
        <v>850000000</v>
      </c>
      <c r="I15" s="330">
        <f t="shared" si="4"/>
        <v>0</v>
      </c>
      <c r="K15" s="305">
        <f t="shared" si="1"/>
        <v>1700000000</v>
      </c>
    </row>
    <row r="16" spans="1:11" s="266" customFormat="1">
      <c r="A16" s="263">
        <v>12</v>
      </c>
      <c r="B16" s="264" t="s">
        <v>103</v>
      </c>
      <c r="C16" s="265">
        <v>260000000</v>
      </c>
      <c r="D16" s="265">
        <f>+'PAPUA BARAT'!S18</f>
        <v>235950000</v>
      </c>
      <c r="E16" s="265">
        <f t="shared" si="3"/>
        <v>78000000</v>
      </c>
      <c r="F16" s="265">
        <v>0</v>
      </c>
      <c r="G16" s="265"/>
      <c r="H16" s="265">
        <f t="shared" si="5"/>
        <v>313950000</v>
      </c>
      <c r="I16" s="330">
        <f t="shared" si="4"/>
        <v>-53950000</v>
      </c>
      <c r="K16" s="305">
        <f t="shared" si="1"/>
        <v>627900000</v>
      </c>
    </row>
    <row r="17" spans="1:11" s="259" customFormat="1">
      <c r="A17" s="482" t="s">
        <v>86</v>
      </c>
      <c r="B17" s="483"/>
      <c r="C17" s="287">
        <f>SUM(C5:C16)</f>
        <v>5000000000</v>
      </c>
      <c r="D17" s="267">
        <f>SUM(D5:D16)</f>
        <v>2611433900</v>
      </c>
      <c r="E17" s="267">
        <f>SUM(E5:E16)</f>
        <v>1078853100</v>
      </c>
      <c r="F17" s="267">
        <f>SUM(F5:F16)</f>
        <v>1336303000</v>
      </c>
      <c r="G17" s="267"/>
      <c r="H17" s="267">
        <f>SUM(H5:H16)</f>
        <v>5053950000</v>
      </c>
      <c r="K17" s="303"/>
    </row>
    <row r="18" spans="1:11">
      <c r="K18" s="302"/>
    </row>
  </sheetData>
  <mergeCells count="6">
    <mergeCell ref="A1:H1"/>
    <mergeCell ref="A17:B17"/>
    <mergeCell ref="C3:C4"/>
    <mergeCell ref="A3:A4"/>
    <mergeCell ref="B3:B4"/>
    <mergeCell ref="D3:H3"/>
  </mergeCells>
  <printOptions horizontalCentered="1"/>
  <pageMargins left="0.19685039370078741" right="0" top="0.59055118110236227" bottom="0.78740157480314965" header="0.31496062992125984" footer="0.31496062992125984"/>
  <pageSetup paperSize="9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E25"/>
  <sheetViews>
    <sheetView workbookViewId="0">
      <selection activeCell="E26" sqref="E26"/>
    </sheetView>
  </sheetViews>
  <sheetFormatPr defaultRowHeight="15"/>
  <cols>
    <col min="1" max="1" width="3.7109375" customWidth="1"/>
    <col min="2" max="2" width="18.5703125" customWidth="1"/>
    <col min="3" max="3" width="4.42578125" customWidth="1"/>
    <col min="4" max="4" width="25.42578125" customWidth="1"/>
    <col min="5" max="5" width="19.5703125" customWidth="1"/>
  </cols>
  <sheetData>
    <row r="1" spans="1:5" ht="15.75">
      <c r="A1" s="488" t="s">
        <v>35</v>
      </c>
      <c r="B1" s="488"/>
      <c r="C1" s="488"/>
      <c r="D1" s="488"/>
      <c r="E1" s="488"/>
    </row>
    <row r="2" spans="1:5" ht="15.75">
      <c r="A2" s="488" t="s">
        <v>36</v>
      </c>
      <c r="B2" s="488"/>
      <c r="C2" s="488"/>
      <c r="D2" s="488"/>
      <c r="E2" s="488"/>
    </row>
    <row r="3" spans="1:5">
      <c r="A3" s="16"/>
      <c r="B3" s="2"/>
      <c r="C3" s="2"/>
      <c r="D3" s="2"/>
      <c r="E3" s="11"/>
    </row>
    <row r="4" spans="1:5">
      <c r="A4" s="12" t="s">
        <v>37</v>
      </c>
      <c r="B4" s="13" t="s">
        <v>38</v>
      </c>
      <c r="C4" s="13"/>
      <c r="D4" s="13" t="s">
        <v>39</v>
      </c>
      <c r="E4" s="14" t="s">
        <v>40</v>
      </c>
    </row>
    <row r="5" spans="1:5">
      <c r="A5" s="17">
        <v>1</v>
      </c>
      <c r="B5" s="18" t="s">
        <v>41</v>
      </c>
      <c r="C5" s="18">
        <v>1</v>
      </c>
      <c r="D5" s="19" t="s">
        <v>42</v>
      </c>
      <c r="E5" s="15">
        <v>110000</v>
      </c>
    </row>
    <row r="6" spans="1:5">
      <c r="A6" s="17">
        <v>2</v>
      </c>
      <c r="B6" s="20" t="s">
        <v>43</v>
      </c>
      <c r="C6" s="20">
        <v>2</v>
      </c>
      <c r="D6" s="21" t="s">
        <v>44</v>
      </c>
      <c r="E6" s="15">
        <v>150000</v>
      </c>
    </row>
    <row r="7" spans="1:5">
      <c r="A7" s="17"/>
      <c r="B7" s="22"/>
      <c r="C7" s="18">
        <v>3</v>
      </c>
      <c r="D7" s="21" t="s">
        <v>45</v>
      </c>
      <c r="E7" s="15">
        <v>150000</v>
      </c>
    </row>
    <row r="8" spans="1:5">
      <c r="A8" s="17">
        <v>3</v>
      </c>
      <c r="B8" s="23" t="s">
        <v>46</v>
      </c>
      <c r="C8" s="20">
        <v>4</v>
      </c>
      <c r="D8" s="21" t="s">
        <v>47</v>
      </c>
      <c r="E8" s="15">
        <v>200000</v>
      </c>
    </row>
    <row r="9" spans="1:5">
      <c r="A9" s="17"/>
      <c r="B9" s="22"/>
      <c r="C9" s="18">
        <v>5</v>
      </c>
      <c r="D9" s="21" t="s">
        <v>48</v>
      </c>
      <c r="E9" s="15">
        <v>200000</v>
      </c>
    </row>
    <row r="10" spans="1:5">
      <c r="A10" s="17"/>
      <c r="B10" s="22"/>
      <c r="C10" s="20">
        <v>6</v>
      </c>
      <c r="D10" s="22" t="s">
        <v>49</v>
      </c>
      <c r="E10" s="15">
        <v>200000</v>
      </c>
    </row>
    <row r="11" spans="1:5">
      <c r="A11" s="17"/>
      <c r="B11" s="22"/>
      <c r="C11" s="18">
        <v>7</v>
      </c>
      <c r="D11" s="22" t="s">
        <v>50</v>
      </c>
      <c r="E11" s="15">
        <v>200000</v>
      </c>
    </row>
    <row r="12" spans="1:5">
      <c r="A12" s="17"/>
      <c r="B12" s="22"/>
      <c r="C12" s="20">
        <v>8</v>
      </c>
      <c r="D12" s="22" t="s">
        <v>51</v>
      </c>
      <c r="E12" s="15">
        <v>200000</v>
      </c>
    </row>
    <row r="13" spans="1:5">
      <c r="A13" s="17"/>
      <c r="B13" s="22"/>
      <c r="C13" s="18">
        <v>9</v>
      </c>
      <c r="D13" s="22" t="s">
        <v>52</v>
      </c>
      <c r="E13" s="15">
        <v>200000</v>
      </c>
    </row>
    <row r="14" spans="1:5">
      <c r="A14" s="17"/>
      <c r="B14" s="22"/>
      <c r="C14" s="20">
        <v>10</v>
      </c>
      <c r="D14" s="22" t="s">
        <v>53</v>
      </c>
      <c r="E14" s="15">
        <v>200000</v>
      </c>
    </row>
    <row r="15" spans="1:5">
      <c r="A15" s="17"/>
      <c r="B15" s="22"/>
      <c r="C15" s="18">
        <v>11</v>
      </c>
      <c r="D15" s="22" t="s">
        <v>54</v>
      </c>
      <c r="E15" s="15">
        <v>200000</v>
      </c>
    </row>
    <row r="16" spans="1:5">
      <c r="A16" s="17"/>
      <c r="B16" s="22"/>
      <c r="C16" s="20">
        <v>12</v>
      </c>
      <c r="D16" s="22" t="s">
        <v>55</v>
      </c>
      <c r="E16" s="15">
        <v>200000</v>
      </c>
    </row>
    <row r="17" spans="1:5">
      <c r="A17" s="17"/>
      <c r="B17" s="22"/>
      <c r="C17" s="18">
        <v>13</v>
      </c>
      <c r="D17" s="22" t="s">
        <v>56</v>
      </c>
      <c r="E17" s="15">
        <v>200000</v>
      </c>
    </row>
    <row r="18" spans="1:5">
      <c r="A18" s="17">
        <v>4</v>
      </c>
      <c r="B18" s="23" t="s">
        <v>57</v>
      </c>
      <c r="C18" s="20">
        <v>14</v>
      </c>
      <c r="D18" s="21" t="s">
        <v>58</v>
      </c>
      <c r="E18" s="15">
        <v>250000</v>
      </c>
    </row>
    <row r="19" spans="1:5">
      <c r="A19" s="17"/>
      <c r="B19" s="22"/>
      <c r="C19" s="18">
        <v>15</v>
      </c>
      <c r="D19" s="21" t="s">
        <v>59</v>
      </c>
      <c r="E19" s="15">
        <v>250000</v>
      </c>
    </row>
    <row r="20" spans="1:5">
      <c r="A20" s="17"/>
      <c r="B20" s="22"/>
      <c r="C20" s="20">
        <v>16</v>
      </c>
      <c r="D20" s="21" t="s">
        <v>60</v>
      </c>
      <c r="E20" s="15">
        <v>250000</v>
      </c>
    </row>
    <row r="21" spans="1:5">
      <c r="A21" s="17"/>
      <c r="B21" s="22"/>
      <c r="C21" s="18">
        <v>17</v>
      </c>
      <c r="D21" s="21" t="s">
        <v>61</v>
      </c>
      <c r="E21" s="15">
        <v>250000</v>
      </c>
    </row>
    <row r="22" spans="1:5">
      <c r="A22" s="17"/>
      <c r="B22" s="22"/>
      <c r="C22" s="20">
        <v>18</v>
      </c>
      <c r="D22" s="21" t="s">
        <v>62</v>
      </c>
      <c r="E22" s="15">
        <v>250000</v>
      </c>
    </row>
    <row r="23" spans="1:5">
      <c r="A23" s="17"/>
      <c r="B23" s="22"/>
      <c r="C23" s="18">
        <v>19</v>
      </c>
      <c r="D23" s="22" t="s">
        <v>63</v>
      </c>
      <c r="E23" s="15">
        <v>250000</v>
      </c>
    </row>
    <row r="24" spans="1:5">
      <c r="A24" s="10"/>
      <c r="E24" s="11">
        <f>SUM(E6:E23)</f>
        <v>3800000</v>
      </c>
    </row>
    <row r="25" spans="1:5">
      <c r="E25" s="24">
        <f>E24/18</f>
        <v>211111.11111111112</v>
      </c>
    </row>
  </sheetData>
  <mergeCells count="2">
    <mergeCell ref="A1:E1"/>
    <mergeCell ref="A2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S46"/>
  <sheetViews>
    <sheetView view="pageBreakPreview" zoomScale="78" zoomScaleNormal="75" zoomScaleSheetLayoutView="78" zoomScalePageLayoutView="70" workbookViewId="0">
      <selection activeCell="A6" sqref="A6:XFD6"/>
    </sheetView>
  </sheetViews>
  <sheetFormatPr defaultColWidth="8.85546875" defaultRowHeight="15.75"/>
  <cols>
    <col min="1" max="1" width="9.5703125" style="39" customWidth="1"/>
    <col min="2" max="2" width="45.5703125" style="3" customWidth="1"/>
    <col min="3" max="3" width="1.42578125" style="3" customWidth="1"/>
    <col min="4" max="4" width="8.42578125" style="3" customWidth="1"/>
    <col min="5" max="5" width="14.42578125" style="3" customWidth="1"/>
    <col min="6" max="6" width="4.85546875" style="39" customWidth="1"/>
    <col min="7" max="7" width="5" style="39" customWidth="1"/>
    <col min="8" max="8" width="2.140625" style="39" bestFit="1" customWidth="1"/>
    <col min="9" max="9" width="4.28515625" style="39" bestFit="1" customWidth="1"/>
    <col min="10" max="10" width="4.42578125" style="39" customWidth="1"/>
    <col min="11" max="11" width="2.5703125" style="39" customWidth="1"/>
    <col min="12" max="12" width="4.85546875" style="39" customWidth="1"/>
    <col min="13" max="13" width="4.42578125" style="39" bestFit="1" customWidth="1"/>
    <col min="14" max="14" width="2.140625" style="39" bestFit="1" customWidth="1"/>
    <col min="15" max="15" width="2.85546875" style="39" bestFit="1" customWidth="1"/>
    <col min="16" max="16" width="4.28515625" style="39" bestFit="1" customWidth="1"/>
    <col min="17" max="17" width="9.42578125" style="39" bestFit="1" customWidth="1"/>
    <col min="18" max="18" width="14.85546875" style="3" customWidth="1"/>
    <col min="19" max="19" width="16.42578125" style="3" customWidth="1"/>
    <col min="20" max="16384" width="8.85546875" style="3"/>
  </cols>
  <sheetData>
    <row r="1" spans="1:19">
      <c r="A1" s="1"/>
    </row>
    <row r="2" spans="1:19">
      <c r="A2" s="391" t="s">
        <v>5</v>
      </c>
      <c r="B2" s="391"/>
      <c r="C2" s="391"/>
      <c r="D2" s="391"/>
      <c r="E2" s="391"/>
      <c r="F2" s="391"/>
      <c r="G2" s="391"/>
      <c r="H2" s="391"/>
      <c r="I2" s="391"/>
      <c r="J2" s="391"/>
      <c r="K2" s="391"/>
      <c r="L2" s="391"/>
      <c r="M2" s="391"/>
      <c r="N2" s="391"/>
      <c r="O2" s="391"/>
      <c r="P2" s="391"/>
      <c r="Q2" s="391"/>
      <c r="R2" s="391"/>
      <c r="S2" s="391"/>
    </row>
    <row r="3" spans="1:19">
      <c r="A3" s="391" t="s">
        <v>65</v>
      </c>
      <c r="B3" s="391"/>
      <c r="C3" s="391"/>
      <c r="D3" s="391"/>
      <c r="E3" s="391"/>
      <c r="F3" s="391"/>
      <c r="G3" s="391"/>
      <c r="H3" s="391"/>
      <c r="I3" s="391"/>
      <c r="J3" s="391"/>
      <c r="K3" s="391"/>
      <c r="L3" s="391"/>
      <c r="M3" s="391"/>
      <c r="N3" s="391"/>
      <c r="O3" s="391"/>
      <c r="P3" s="391"/>
      <c r="Q3" s="391"/>
      <c r="R3" s="391"/>
      <c r="S3" s="391"/>
    </row>
    <row r="4" spans="1:19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</row>
    <row r="5" spans="1:19" ht="20.100000000000001" customHeight="1">
      <c r="A5" s="29" t="s">
        <v>19</v>
      </c>
      <c r="B5" s="29"/>
      <c r="C5" s="29" t="s">
        <v>26</v>
      </c>
      <c r="D5" s="27" t="s">
        <v>29</v>
      </c>
      <c r="E5" s="27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7"/>
      <c r="S5" s="27"/>
    </row>
    <row r="6" spans="1:19" ht="20.100000000000001" customHeight="1">
      <c r="A6" s="29" t="s">
        <v>6</v>
      </c>
      <c r="B6" s="29"/>
      <c r="C6" s="29" t="s">
        <v>26</v>
      </c>
      <c r="D6" s="27" t="s">
        <v>130</v>
      </c>
      <c r="E6" s="27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7"/>
      <c r="S6" s="27"/>
    </row>
    <row r="7" spans="1:19" ht="20.100000000000001" customHeight="1">
      <c r="A7" s="29" t="s">
        <v>7</v>
      </c>
      <c r="B7" s="29"/>
      <c r="C7" s="29" t="s">
        <v>26</v>
      </c>
      <c r="D7" s="406" t="s">
        <v>34</v>
      </c>
      <c r="E7" s="406"/>
      <c r="F7" s="406"/>
      <c r="G7" s="406"/>
      <c r="H7" s="406"/>
      <c r="I7" s="406"/>
      <c r="J7" s="406"/>
      <c r="K7" s="406"/>
      <c r="L7" s="406"/>
      <c r="M7" s="406"/>
      <c r="N7" s="406"/>
      <c r="O7" s="406"/>
      <c r="P7" s="406"/>
      <c r="Q7" s="31"/>
      <c r="R7" s="31"/>
      <c r="S7" s="31"/>
    </row>
    <row r="8" spans="1:19" ht="20.100000000000001" customHeight="1">
      <c r="A8" s="29" t="s">
        <v>8</v>
      </c>
      <c r="B8" s="29"/>
      <c r="C8" s="29" t="s">
        <v>26</v>
      </c>
      <c r="D8" s="407" t="s">
        <v>30</v>
      </c>
      <c r="E8" s="407"/>
      <c r="F8" s="407"/>
      <c r="G8" s="407"/>
      <c r="H8" s="407"/>
      <c r="I8" s="407"/>
      <c r="J8" s="407"/>
      <c r="K8" s="407"/>
      <c r="L8" s="407"/>
      <c r="M8" s="407"/>
      <c r="N8" s="407"/>
      <c r="O8" s="407"/>
      <c r="P8" s="407"/>
      <c r="Q8" s="407"/>
      <c r="R8" s="407"/>
      <c r="S8" s="407"/>
    </row>
    <row r="9" spans="1:19" ht="20.100000000000001" customHeight="1">
      <c r="A9" s="29"/>
      <c r="B9" s="29"/>
      <c r="C9" s="29"/>
      <c r="D9" s="407" t="s">
        <v>31</v>
      </c>
      <c r="E9" s="407"/>
      <c r="F9" s="407"/>
      <c r="G9" s="407"/>
      <c r="H9" s="407"/>
      <c r="I9" s="407"/>
      <c r="J9" s="407"/>
      <c r="K9" s="407"/>
      <c r="L9" s="407"/>
      <c r="M9" s="407"/>
      <c r="N9" s="407"/>
      <c r="O9" s="407"/>
      <c r="P9" s="407"/>
      <c r="Q9" s="407"/>
      <c r="R9" s="407"/>
      <c r="S9" s="31"/>
    </row>
    <row r="10" spans="1:19" ht="20.100000000000001" customHeight="1">
      <c r="A10" s="29"/>
      <c r="B10" s="29"/>
      <c r="C10" s="29"/>
      <c r="D10" s="408" t="s">
        <v>32</v>
      </c>
      <c r="E10" s="408"/>
      <c r="F10" s="408"/>
      <c r="G10" s="408"/>
      <c r="H10" s="408"/>
      <c r="I10" s="408"/>
      <c r="J10" s="408"/>
      <c r="K10" s="408"/>
      <c r="L10" s="408"/>
      <c r="M10" s="408"/>
      <c r="N10" s="408"/>
      <c r="O10" s="408"/>
      <c r="P10" s="408"/>
      <c r="Q10" s="408"/>
      <c r="R10" s="408"/>
      <c r="S10" s="31"/>
    </row>
    <row r="11" spans="1:19" s="26" customFormat="1" ht="20.100000000000001" customHeight="1">
      <c r="A11" s="40" t="s">
        <v>2</v>
      </c>
      <c r="B11" s="30"/>
      <c r="C11" s="29" t="s">
        <v>26</v>
      </c>
      <c r="E11" s="27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7"/>
      <c r="S11" s="27"/>
    </row>
    <row r="12" spans="1:19" ht="20.100000000000001" customHeight="1">
      <c r="A12" s="40" t="s">
        <v>9</v>
      </c>
      <c r="B12" s="29"/>
      <c r="C12" s="29" t="s">
        <v>26</v>
      </c>
      <c r="D12" s="27" t="s">
        <v>33</v>
      </c>
      <c r="E12" s="27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7"/>
      <c r="S12" s="27"/>
    </row>
    <row r="13" spans="1:19" s="26" customFormat="1" ht="20.100000000000001" customHeight="1">
      <c r="A13" s="40" t="s">
        <v>10</v>
      </c>
      <c r="B13" s="30"/>
      <c r="C13" s="29" t="s">
        <v>26</v>
      </c>
      <c r="D13" s="392">
        <f>+S19</f>
        <v>129010000</v>
      </c>
      <c r="E13" s="392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7"/>
      <c r="S13" s="27"/>
    </row>
    <row r="15" spans="1:19" s="25" customFormat="1" ht="15" customHeight="1">
      <c r="A15" s="393" t="s">
        <v>0</v>
      </c>
      <c r="B15" s="43" t="s">
        <v>1</v>
      </c>
      <c r="C15" s="396" t="s">
        <v>21</v>
      </c>
      <c r="D15" s="397"/>
      <c r="E15" s="402" t="s">
        <v>22</v>
      </c>
      <c r="F15" s="412" t="s">
        <v>3</v>
      </c>
      <c r="G15" s="413"/>
      <c r="H15" s="413"/>
      <c r="I15" s="413"/>
      <c r="J15" s="413"/>
      <c r="K15" s="413"/>
      <c r="L15" s="413"/>
      <c r="M15" s="413"/>
      <c r="N15" s="413"/>
      <c r="O15" s="413"/>
      <c r="P15" s="413"/>
      <c r="Q15" s="393" t="s">
        <v>20</v>
      </c>
      <c r="R15" s="382" t="s">
        <v>27</v>
      </c>
      <c r="S15" s="362" t="s">
        <v>4</v>
      </c>
    </row>
    <row r="16" spans="1:19" s="25" customFormat="1" ht="15" customHeight="1">
      <c r="A16" s="394"/>
      <c r="B16" s="37" t="s">
        <v>23</v>
      </c>
      <c r="C16" s="398"/>
      <c r="D16" s="399"/>
      <c r="E16" s="403"/>
      <c r="F16" s="414"/>
      <c r="G16" s="415"/>
      <c r="H16" s="415"/>
      <c r="I16" s="415"/>
      <c r="J16" s="415"/>
      <c r="K16" s="415"/>
      <c r="L16" s="415"/>
      <c r="M16" s="415"/>
      <c r="N16" s="415"/>
      <c r="O16" s="415"/>
      <c r="P16" s="415"/>
      <c r="Q16" s="394"/>
      <c r="R16" s="383"/>
      <c r="S16" s="363"/>
    </row>
    <row r="17" spans="1:19" s="25" customFormat="1">
      <c r="A17" s="395"/>
      <c r="B17" s="44" t="s">
        <v>24</v>
      </c>
      <c r="C17" s="400"/>
      <c r="D17" s="401"/>
      <c r="E17" s="404"/>
      <c r="F17" s="416"/>
      <c r="G17" s="417"/>
      <c r="H17" s="417"/>
      <c r="I17" s="417"/>
      <c r="J17" s="417"/>
      <c r="K17" s="417"/>
      <c r="L17" s="417"/>
      <c r="M17" s="417"/>
      <c r="N17" s="417"/>
      <c r="O17" s="417"/>
      <c r="P17" s="417"/>
      <c r="Q17" s="395"/>
      <c r="R17" s="384"/>
      <c r="S17" s="364"/>
    </row>
    <row r="18" spans="1:19">
      <c r="A18" s="4">
        <v>1</v>
      </c>
      <c r="B18" s="41">
        <v>2</v>
      </c>
      <c r="C18" s="409">
        <v>3</v>
      </c>
      <c r="D18" s="411"/>
      <c r="E18" s="5">
        <v>4</v>
      </c>
      <c r="F18" s="409">
        <v>5</v>
      </c>
      <c r="G18" s="410"/>
      <c r="H18" s="410"/>
      <c r="I18" s="410"/>
      <c r="J18" s="410"/>
      <c r="K18" s="410"/>
      <c r="L18" s="410"/>
      <c r="M18" s="410"/>
      <c r="N18" s="42"/>
      <c r="O18" s="42"/>
      <c r="P18" s="42"/>
      <c r="Q18" s="5"/>
      <c r="R18" s="5">
        <v>6</v>
      </c>
      <c r="S18" s="6">
        <v>7</v>
      </c>
    </row>
    <row r="19" spans="1:19">
      <c r="A19" s="191"/>
      <c r="B19" s="192" t="s">
        <v>28</v>
      </c>
      <c r="C19" s="193"/>
      <c r="D19" s="194"/>
      <c r="E19" s="195"/>
      <c r="F19" s="229"/>
      <c r="G19" s="229"/>
      <c r="H19" s="229"/>
      <c r="I19" s="229"/>
      <c r="J19" s="229"/>
      <c r="K19" s="229"/>
      <c r="L19" s="229"/>
      <c r="M19" s="229"/>
      <c r="N19" s="229"/>
      <c r="O19" s="229"/>
      <c r="P19" s="229"/>
      <c r="Q19" s="195"/>
      <c r="R19" s="195"/>
      <c r="S19" s="230">
        <f>+S21</f>
        <v>129010000</v>
      </c>
    </row>
    <row r="20" spans="1:19">
      <c r="A20" s="53"/>
      <c r="B20" s="69"/>
      <c r="C20" s="55"/>
      <c r="D20" s="54"/>
      <c r="E20" s="54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4"/>
      <c r="Q20" s="54"/>
      <c r="R20" s="54"/>
      <c r="S20" s="56"/>
    </row>
    <row r="21" spans="1:19" s="25" customFormat="1" ht="31.5">
      <c r="A21" s="70">
        <v>11</v>
      </c>
      <c r="B21" s="71" t="s">
        <v>75</v>
      </c>
      <c r="C21" s="72"/>
      <c r="D21" s="73"/>
      <c r="E21" s="52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5"/>
      <c r="Q21" s="76"/>
      <c r="R21" s="77"/>
      <c r="S21" s="77">
        <f>+S22</f>
        <v>129010000</v>
      </c>
    </row>
    <row r="22" spans="1:19" s="25" customFormat="1" ht="31.5">
      <c r="A22" s="97">
        <v>524114</v>
      </c>
      <c r="B22" s="182" t="s">
        <v>66</v>
      </c>
      <c r="C22" s="183"/>
      <c r="D22" s="184"/>
      <c r="E22" s="51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9"/>
      <c r="Q22" s="80"/>
      <c r="R22" s="81"/>
      <c r="S22" s="81">
        <f>SUM(S24:S35)</f>
        <v>129010000</v>
      </c>
    </row>
    <row r="23" spans="1:19">
      <c r="A23" s="98"/>
      <c r="B23" s="64" t="s">
        <v>67</v>
      </c>
      <c r="C23" s="82"/>
      <c r="D23" s="83"/>
      <c r="E23" s="32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5"/>
      <c r="Q23" s="86"/>
      <c r="R23" s="87"/>
      <c r="S23" s="62"/>
    </row>
    <row r="24" spans="1:19">
      <c r="A24" s="98"/>
      <c r="B24" s="64" t="s">
        <v>68</v>
      </c>
      <c r="C24" s="82"/>
      <c r="D24" s="83"/>
      <c r="E24" s="32"/>
      <c r="F24" s="99">
        <v>39</v>
      </c>
      <c r="G24" s="99" t="s">
        <v>15</v>
      </c>
      <c r="H24" s="99" t="s">
        <v>13</v>
      </c>
      <c r="I24" s="99">
        <v>2</v>
      </c>
      <c r="J24" s="99" t="s">
        <v>17</v>
      </c>
      <c r="K24" s="100" t="s">
        <v>13</v>
      </c>
      <c r="L24" s="99">
        <v>1</v>
      </c>
      <c r="M24" s="100" t="s">
        <v>14</v>
      </c>
      <c r="N24" s="84"/>
      <c r="O24" s="84"/>
      <c r="P24" s="85"/>
      <c r="Q24" s="86">
        <f t="shared" ref="Q24:Q35" si="0">+F24*I24*L24</f>
        <v>78</v>
      </c>
      <c r="R24" s="101">
        <v>235000</v>
      </c>
      <c r="S24" s="81">
        <f t="shared" ref="S24:S35" si="1">+Q24*R24</f>
        <v>18330000</v>
      </c>
    </row>
    <row r="25" spans="1:19">
      <c r="A25" s="98"/>
      <c r="B25" s="102" t="s">
        <v>64</v>
      </c>
      <c r="C25" s="82"/>
      <c r="D25" s="83"/>
      <c r="E25" s="32"/>
      <c r="F25" s="103"/>
      <c r="G25" s="103"/>
      <c r="H25" s="103"/>
      <c r="I25" s="103"/>
      <c r="J25" s="103"/>
      <c r="K25" s="103"/>
      <c r="L25" s="100"/>
      <c r="M25" s="61"/>
      <c r="N25" s="84"/>
      <c r="O25" s="84"/>
      <c r="P25" s="85"/>
      <c r="Q25" s="86">
        <f t="shared" si="0"/>
        <v>0</v>
      </c>
      <c r="R25" s="101"/>
      <c r="S25" s="81">
        <f t="shared" si="1"/>
        <v>0</v>
      </c>
    </row>
    <row r="26" spans="1:19">
      <c r="A26" s="98"/>
      <c r="B26" s="104" t="s">
        <v>69</v>
      </c>
      <c r="C26" s="82"/>
      <c r="D26" s="83"/>
      <c r="E26" s="32"/>
      <c r="F26" s="99">
        <v>30</v>
      </c>
      <c r="G26" s="99" t="s">
        <v>15</v>
      </c>
      <c r="H26" s="99" t="s">
        <v>13</v>
      </c>
      <c r="I26" s="99">
        <v>2</v>
      </c>
      <c r="J26" s="99" t="s">
        <v>17</v>
      </c>
      <c r="K26" s="100" t="s">
        <v>13</v>
      </c>
      <c r="L26" s="99">
        <v>1</v>
      </c>
      <c r="M26" s="100" t="s">
        <v>14</v>
      </c>
      <c r="N26" s="84"/>
      <c r="O26" s="84"/>
      <c r="P26" s="85"/>
      <c r="Q26" s="86">
        <f t="shared" si="0"/>
        <v>60</v>
      </c>
      <c r="R26" s="101">
        <v>85000</v>
      </c>
      <c r="S26" s="81">
        <f t="shared" si="1"/>
        <v>5100000</v>
      </c>
    </row>
    <row r="27" spans="1:19">
      <c r="A27" s="98"/>
      <c r="B27" s="105" t="s">
        <v>70</v>
      </c>
      <c r="C27" s="82"/>
      <c r="D27" s="83"/>
      <c r="E27" s="32"/>
      <c r="F27" s="99"/>
      <c r="G27" s="99"/>
      <c r="H27" s="100"/>
      <c r="I27" s="99"/>
      <c r="J27" s="100"/>
      <c r="K27" s="100"/>
      <c r="L27" s="100"/>
      <c r="M27" s="61"/>
      <c r="N27" s="84"/>
      <c r="O27" s="84"/>
      <c r="P27" s="85"/>
      <c r="Q27" s="86">
        <f t="shared" si="0"/>
        <v>0</v>
      </c>
      <c r="R27" s="101"/>
      <c r="S27" s="81">
        <f t="shared" si="1"/>
        <v>0</v>
      </c>
    </row>
    <row r="28" spans="1:19">
      <c r="A28" s="98"/>
      <c r="B28" s="104" t="s">
        <v>69</v>
      </c>
      <c r="C28" s="82"/>
      <c r="D28" s="83"/>
      <c r="E28" s="32"/>
      <c r="F28" s="99">
        <v>30</v>
      </c>
      <c r="G28" s="99" t="s">
        <v>15</v>
      </c>
      <c r="H28" s="99" t="s">
        <v>13</v>
      </c>
      <c r="I28" s="99">
        <v>2</v>
      </c>
      <c r="J28" s="99" t="s">
        <v>16</v>
      </c>
      <c r="K28" s="100" t="s">
        <v>13</v>
      </c>
      <c r="L28" s="99">
        <v>1</v>
      </c>
      <c r="M28" s="100" t="s">
        <v>14</v>
      </c>
      <c r="N28" s="84"/>
      <c r="O28" s="84"/>
      <c r="P28" s="85"/>
      <c r="Q28" s="86">
        <f t="shared" si="0"/>
        <v>60</v>
      </c>
      <c r="R28" s="101">
        <v>110000</v>
      </c>
      <c r="S28" s="81">
        <f t="shared" si="1"/>
        <v>6600000</v>
      </c>
    </row>
    <row r="29" spans="1:19">
      <c r="A29" s="98"/>
      <c r="B29" s="104" t="s">
        <v>71</v>
      </c>
      <c r="C29" s="82"/>
      <c r="D29" s="83"/>
      <c r="E29" s="32"/>
      <c r="F29" s="99">
        <v>3</v>
      </c>
      <c r="G29" s="99" t="s">
        <v>15</v>
      </c>
      <c r="H29" s="99" t="s">
        <v>13</v>
      </c>
      <c r="I29" s="99">
        <v>2</v>
      </c>
      <c r="J29" s="99" t="s">
        <v>16</v>
      </c>
      <c r="K29" s="100" t="s">
        <v>13</v>
      </c>
      <c r="L29" s="99">
        <v>1</v>
      </c>
      <c r="M29" s="100" t="s">
        <v>14</v>
      </c>
      <c r="N29" s="84"/>
      <c r="O29" s="84"/>
      <c r="P29" s="85"/>
      <c r="Q29" s="86">
        <f t="shared" si="0"/>
        <v>6</v>
      </c>
      <c r="R29" s="101">
        <v>110000</v>
      </c>
      <c r="S29" s="81">
        <f t="shared" si="1"/>
        <v>660000</v>
      </c>
    </row>
    <row r="30" spans="1:19">
      <c r="A30" s="98"/>
      <c r="B30" s="104" t="s">
        <v>72</v>
      </c>
      <c r="C30" s="82"/>
      <c r="D30" s="83"/>
      <c r="E30" s="32"/>
      <c r="F30" s="99">
        <v>6</v>
      </c>
      <c r="G30" s="99" t="s">
        <v>15</v>
      </c>
      <c r="H30" s="99" t="s">
        <v>13</v>
      </c>
      <c r="I30" s="99">
        <v>2</v>
      </c>
      <c r="J30" s="99" t="s">
        <v>16</v>
      </c>
      <c r="K30" s="100" t="s">
        <v>13</v>
      </c>
      <c r="L30" s="99">
        <v>1</v>
      </c>
      <c r="M30" s="100" t="s">
        <v>14</v>
      </c>
      <c r="N30" s="84"/>
      <c r="O30" s="84"/>
      <c r="P30" s="85"/>
      <c r="Q30" s="86">
        <f t="shared" si="0"/>
        <v>12</v>
      </c>
      <c r="R30" s="101">
        <v>110000</v>
      </c>
      <c r="S30" s="81">
        <f t="shared" si="1"/>
        <v>1320000</v>
      </c>
    </row>
    <row r="31" spans="1:19">
      <c r="A31" s="98"/>
      <c r="B31" s="104"/>
      <c r="C31" s="82"/>
      <c r="D31" s="83"/>
      <c r="E31" s="32"/>
      <c r="F31" s="99"/>
      <c r="G31" s="99"/>
      <c r="H31" s="99"/>
      <c r="I31" s="99"/>
      <c r="J31" s="99"/>
      <c r="K31" s="100"/>
      <c r="L31" s="99"/>
      <c r="M31" s="100"/>
      <c r="N31" s="84"/>
      <c r="O31" s="84"/>
      <c r="P31" s="85"/>
      <c r="Q31" s="86">
        <f t="shared" si="0"/>
        <v>0</v>
      </c>
      <c r="R31" s="101"/>
      <c r="S31" s="81">
        <f t="shared" si="1"/>
        <v>0</v>
      </c>
    </row>
    <row r="32" spans="1:19">
      <c r="A32" s="98"/>
      <c r="B32" s="106" t="s">
        <v>73</v>
      </c>
      <c r="C32" s="82"/>
      <c r="D32" s="83"/>
      <c r="E32" s="32"/>
      <c r="F32" s="99"/>
      <c r="G32" s="99"/>
      <c r="H32" s="99"/>
      <c r="I32" s="99"/>
      <c r="J32" s="99"/>
      <c r="K32" s="100"/>
      <c r="L32" s="99"/>
      <c r="M32" s="100"/>
      <c r="N32" s="84"/>
      <c r="O32" s="84"/>
      <c r="P32" s="85"/>
      <c r="Q32" s="86">
        <f t="shared" si="0"/>
        <v>0</v>
      </c>
      <c r="R32" s="101"/>
      <c r="S32" s="81">
        <f t="shared" si="1"/>
        <v>0</v>
      </c>
    </row>
    <row r="33" spans="1:19">
      <c r="A33" s="98"/>
      <c r="B33" s="64" t="s">
        <v>74</v>
      </c>
      <c r="C33" s="82"/>
      <c r="D33" s="83"/>
      <c r="E33" s="32"/>
      <c r="F33" s="99">
        <v>50</v>
      </c>
      <c r="G33" s="99" t="s">
        <v>15</v>
      </c>
      <c r="H33" s="99" t="s">
        <v>13</v>
      </c>
      <c r="I33" s="99">
        <v>2</v>
      </c>
      <c r="J33" s="99" t="s">
        <v>17</v>
      </c>
      <c r="K33" s="100" t="s">
        <v>13</v>
      </c>
      <c r="L33" s="99">
        <v>1</v>
      </c>
      <c r="M33" s="100" t="s">
        <v>14</v>
      </c>
      <c r="N33" s="84"/>
      <c r="O33" s="84"/>
      <c r="P33" s="85"/>
      <c r="Q33" s="86">
        <f t="shared" si="0"/>
        <v>100</v>
      </c>
      <c r="R33" s="101">
        <v>820000</v>
      </c>
      <c r="S33" s="81">
        <f t="shared" si="1"/>
        <v>82000000</v>
      </c>
    </row>
    <row r="34" spans="1:19">
      <c r="A34" s="98"/>
      <c r="B34" s="102" t="s">
        <v>64</v>
      </c>
      <c r="C34" s="82"/>
      <c r="D34" s="83"/>
      <c r="E34" s="32"/>
      <c r="F34" s="103"/>
      <c r="G34" s="103"/>
      <c r="H34" s="103"/>
      <c r="I34" s="103"/>
      <c r="J34" s="103"/>
      <c r="K34" s="103"/>
      <c r="L34" s="100"/>
      <c r="M34" s="61"/>
      <c r="N34" s="84"/>
      <c r="O34" s="84"/>
      <c r="P34" s="85"/>
      <c r="Q34" s="86">
        <f t="shared" si="0"/>
        <v>0</v>
      </c>
      <c r="R34" s="101"/>
      <c r="S34" s="81">
        <f t="shared" si="1"/>
        <v>0</v>
      </c>
    </row>
    <row r="35" spans="1:19">
      <c r="A35" s="98"/>
      <c r="B35" s="104" t="s">
        <v>69</v>
      </c>
      <c r="C35" s="82"/>
      <c r="D35" s="83"/>
      <c r="E35" s="32"/>
      <c r="F35" s="99">
        <v>50</v>
      </c>
      <c r="G35" s="99" t="s">
        <v>15</v>
      </c>
      <c r="H35" s="99" t="s">
        <v>13</v>
      </c>
      <c r="I35" s="99">
        <v>3</v>
      </c>
      <c r="J35" s="99" t="s">
        <v>17</v>
      </c>
      <c r="K35" s="100" t="s">
        <v>13</v>
      </c>
      <c r="L35" s="99">
        <v>1</v>
      </c>
      <c r="M35" s="100" t="s">
        <v>14</v>
      </c>
      <c r="N35" s="84"/>
      <c r="O35" s="84"/>
      <c r="P35" s="85"/>
      <c r="Q35" s="86">
        <f t="shared" si="0"/>
        <v>150</v>
      </c>
      <c r="R35" s="101">
        <v>100000</v>
      </c>
      <c r="S35" s="81">
        <f t="shared" si="1"/>
        <v>15000000</v>
      </c>
    </row>
    <row r="36" spans="1:19">
      <c r="A36" s="88"/>
      <c r="B36" s="89"/>
      <c r="C36" s="90"/>
      <c r="D36" s="91"/>
      <c r="E36" s="33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3"/>
      <c r="Q36" s="94"/>
      <c r="R36" s="95"/>
      <c r="S36" s="96"/>
    </row>
    <row r="37" spans="1:19">
      <c r="A37" s="3"/>
      <c r="C37" s="39"/>
      <c r="J37" s="405"/>
      <c r="K37" s="405"/>
      <c r="L37" s="405"/>
      <c r="M37" s="405"/>
      <c r="N37" s="405"/>
      <c r="O37" s="405"/>
      <c r="P37" s="405"/>
      <c r="Q37" s="405"/>
      <c r="R37" s="405"/>
    </row>
    <row r="38" spans="1:19" s="114" customFormat="1">
      <c r="C38" s="180"/>
      <c r="F38" s="180"/>
      <c r="G38" s="180"/>
      <c r="H38" s="180"/>
      <c r="I38" s="180"/>
      <c r="J38" s="179"/>
      <c r="K38" s="290"/>
      <c r="L38" s="389" t="s">
        <v>78</v>
      </c>
      <c r="M38" s="389"/>
      <c r="N38" s="389"/>
      <c r="O38" s="389"/>
      <c r="P38" s="389"/>
      <c r="Q38" s="389"/>
      <c r="R38" s="389"/>
      <c r="S38" s="389"/>
    </row>
    <row r="39" spans="1:19" s="114" customFormat="1">
      <c r="C39" s="180"/>
      <c r="F39" s="180"/>
      <c r="G39" s="180"/>
      <c r="H39" s="180"/>
      <c r="I39" s="180"/>
      <c r="J39" s="179"/>
      <c r="K39" s="179"/>
      <c r="L39" s="179"/>
      <c r="M39" s="179"/>
      <c r="N39" s="179"/>
      <c r="O39" s="179"/>
      <c r="P39" s="179"/>
      <c r="Q39" s="179"/>
      <c r="R39" s="290"/>
      <c r="S39" s="290"/>
    </row>
    <row r="40" spans="1:19" s="114" customFormat="1">
      <c r="C40" s="180"/>
      <c r="F40" s="180"/>
      <c r="G40" s="180"/>
      <c r="H40" s="180"/>
      <c r="I40" s="180"/>
      <c r="J40" s="179"/>
      <c r="K40" s="179"/>
      <c r="L40" s="389" t="s">
        <v>128</v>
      </c>
      <c r="M40" s="389"/>
      <c r="N40" s="389"/>
      <c r="O40" s="389"/>
      <c r="P40" s="389"/>
      <c r="Q40" s="389"/>
      <c r="R40" s="389"/>
      <c r="S40" s="389"/>
    </row>
    <row r="41" spans="1:19" s="114" customFormat="1" ht="15.75" customHeight="1">
      <c r="C41" s="180"/>
      <c r="F41" s="180"/>
      <c r="G41" s="180"/>
      <c r="H41" s="180"/>
      <c r="I41" s="180"/>
      <c r="J41" s="179"/>
      <c r="K41" s="291"/>
      <c r="L41" s="390" t="str">
        <f>+D6</f>
        <v>Badan Pemberdayaan Perempuan dan Keluarga Berencana Provinsi Sumatera Barat</v>
      </c>
      <c r="M41" s="390"/>
      <c r="N41" s="390"/>
      <c r="O41" s="390"/>
      <c r="P41" s="390"/>
      <c r="Q41" s="390"/>
      <c r="R41" s="390"/>
      <c r="S41" s="390"/>
    </row>
    <row r="42" spans="1:19" s="114" customFormat="1">
      <c r="C42" s="180"/>
      <c r="F42" s="180"/>
      <c r="G42" s="180"/>
      <c r="H42" s="180"/>
      <c r="I42" s="180"/>
      <c r="J42" s="291"/>
      <c r="K42" s="291"/>
      <c r="L42" s="390"/>
      <c r="M42" s="390"/>
      <c r="N42" s="390"/>
      <c r="O42" s="390"/>
      <c r="P42" s="390"/>
      <c r="Q42" s="390"/>
      <c r="R42" s="390"/>
      <c r="S42" s="390"/>
    </row>
    <row r="43" spans="1:19" s="114" customFormat="1">
      <c r="C43" s="180"/>
      <c r="F43" s="180"/>
      <c r="G43" s="180"/>
      <c r="H43" s="180"/>
      <c r="I43" s="180"/>
      <c r="J43" s="179"/>
      <c r="K43" s="179"/>
      <c r="L43" s="179"/>
      <c r="M43" s="179"/>
      <c r="N43" s="179"/>
      <c r="O43" s="179"/>
      <c r="P43" s="179"/>
      <c r="Q43" s="179"/>
      <c r="R43" s="290"/>
      <c r="S43" s="290"/>
    </row>
    <row r="44" spans="1:19" s="114" customFormat="1">
      <c r="C44" s="180"/>
      <c r="F44" s="180"/>
      <c r="G44" s="180"/>
      <c r="H44" s="180"/>
      <c r="I44" s="180"/>
      <c r="J44" s="179"/>
      <c r="K44" s="179"/>
      <c r="L44" s="179"/>
      <c r="M44" s="179"/>
      <c r="N44" s="179"/>
      <c r="O44" s="179"/>
      <c r="P44" s="179"/>
      <c r="Q44" s="179"/>
      <c r="R44" s="290"/>
      <c r="S44" s="290"/>
    </row>
    <row r="45" spans="1:19" s="114" customFormat="1">
      <c r="C45" s="180"/>
      <c r="F45" s="180"/>
      <c r="G45" s="180"/>
      <c r="H45" s="180"/>
      <c r="I45" s="180"/>
      <c r="J45" s="290"/>
      <c r="K45" s="290"/>
      <c r="L45" s="290"/>
      <c r="M45" s="290"/>
      <c r="N45" s="290"/>
      <c r="O45" s="290"/>
      <c r="P45" s="290"/>
      <c r="Q45" s="290"/>
      <c r="R45" s="290"/>
      <c r="S45" s="290"/>
    </row>
    <row r="46" spans="1:19" s="114" customFormat="1">
      <c r="A46" s="180"/>
      <c r="F46" s="180"/>
      <c r="G46" s="180"/>
      <c r="H46" s="180"/>
      <c r="I46" s="180"/>
      <c r="J46" s="389"/>
      <c r="K46" s="389"/>
      <c r="L46" s="389"/>
      <c r="M46" s="389"/>
      <c r="N46" s="389"/>
      <c r="O46" s="389"/>
      <c r="P46" s="389"/>
      <c r="Q46" s="389"/>
      <c r="R46" s="389"/>
      <c r="S46" s="389"/>
    </row>
  </sheetData>
  <mergeCells count="21">
    <mergeCell ref="D10:R10"/>
    <mergeCell ref="F18:M18"/>
    <mergeCell ref="C18:D18"/>
    <mergeCell ref="F15:P17"/>
    <mergeCell ref="Q15:Q17"/>
    <mergeCell ref="L38:S38"/>
    <mergeCell ref="L40:S40"/>
    <mergeCell ref="L41:S42"/>
    <mergeCell ref="J46:S46"/>
    <mergeCell ref="A2:S2"/>
    <mergeCell ref="A3:S3"/>
    <mergeCell ref="D13:E13"/>
    <mergeCell ref="A15:A17"/>
    <mergeCell ref="C15:D17"/>
    <mergeCell ref="E15:E17"/>
    <mergeCell ref="R15:R17"/>
    <mergeCell ref="S15:S17"/>
    <mergeCell ref="J37:R37"/>
    <mergeCell ref="D7:P7"/>
    <mergeCell ref="D8:S8"/>
    <mergeCell ref="D9:R9"/>
  </mergeCells>
  <printOptions horizontalCentered="1"/>
  <pageMargins left="0.19685039370078741" right="0.15748031496062992" top="0.59055118110236227" bottom="0.86614173228346458" header="0" footer="0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W46"/>
  <sheetViews>
    <sheetView view="pageBreakPreview" zoomScale="78" zoomScaleNormal="75" zoomScaleSheetLayoutView="78" zoomScalePageLayoutView="70" workbookViewId="0">
      <selection activeCell="J33" sqref="J33"/>
    </sheetView>
  </sheetViews>
  <sheetFormatPr defaultColWidth="8.85546875" defaultRowHeight="15.75"/>
  <cols>
    <col min="1" max="1" width="10.7109375" style="49" customWidth="1"/>
    <col min="2" max="2" width="42.42578125" style="3" customWidth="1"/>
    <col min="3" max="3" width="1.42578125" style="3" customWidth="1"/>
    <col min="4" max="4" width="8.42578125" style="3" customWidth="1"/>
    <col min="5" max="5" width="11.7109375" style="3" customWidth="1"/>
    <col min="6" max="7" width="5" style="185" customWidth="1"/>
    <col min="8" max="8" width="2.140625" style="185" bestFit="1" customWidth="1"/>
    <col min="9" max="9" width="4.28515625" style="185" bestFit="1" customWidth="1"/>
    <col min="10" max="10" width="4.42578125" style="185" customWidth="1"/>
    <col min="11" max="11" width="2.5703125" style="185" customWidth="1"/>
    <col min="12" max="12" width="4.85546875" style="185" customWidth="1"/>
    <col min="13" max="13" width="4.42578125" style="185" bestFit="1" customWidth="1"/>
    <col min="14" max="14" width="2.140625" style="185" bestFit="1" customWidth="1"/>
    <col min="15" max="15" width="2.85546875" style="185" bestFit="1" customWidth="1"/>
    <col min="16" max="16" width="4.28515625" style="185" bestFit="1" customWidth="1"/>
    <col min="17" max="17" width="6" style="185" bestFit="1" customWidth="1"/>
    <col min="18" max="18" width="14.85546875" style="186" customWidth="1"/>
    <col min="19" max="19" width="19.42578125" style="186" customWidth="1"/>
    <col min="20" max="16384" width="8.85546875" style="3"/>
  </cols>
  <sheetData>
    <row r="1" spans="1:23">
      <c r="A1" s="1"/>
    </row>
    <row r="2" spans="1:23">
      <c r="A2" s="391" t="s">
        <v>5</v>
      </c>
      <c r="B2" s="391"/>
      <c r="C2" s="391"/>
      <c r="D2" s="391"/>
      <c r="E2" s="391"/>
      <c r="F2" s="391"/>
      <c r="G2" s="391"/>
      <c r="H2" s="391"/>
      <c r="I2" s="391"/>
      <c r="J2" s="391"/>
      <c r="K2" s="391"/>
      <c r="L2" s="391"/>
      <c r="M2" s="391"/>
      <c r="N2" s="391"/>
      <c r="O2" s="391"/>
      <c r="P2" s="391"/>
      <c r="Q2" s="391"/>
      <c r="R2" s="391"/>
      <c r="S2" s="391"/>
    </row>
    <row r="3" spans="1:23">
      <c r="A3" s="391" t="s">
        <v>65</v>
      </c>
      <c r="B3" s="391"/>
      <c r="C3" s="391"/>
      <c r="D3" s="391"/>
      <c r="E3" s="391"/>
      <c r="F3" s="391"/>
      <c r="G3" s="391"/>
      <c r="H3" s="391"/>
      <c r="I3" s="391"/>
      <c r="J3" s="391"/>
      <c r="K3" s="391"/>
      <c r="L3" s="391"/>
      <c r="M3" s="391"/>
      <c r="N3" s="391"/>
      <c r="O3" s="391"/>
      <c r="P3" s="391"/>
      <c r="Q3" s="391"/>
      <c r="R3" s="391"/>
      <c r="S3" s="391"/>
    </row>
    <row r="4" spans="1:23">
      <c r="A4" s="45"/>
      <c r="B4" s="45"/>
      <c r="C4" s="45"/>
      <c r="D4" s="45"/>
      <c r="E4" s="45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</row>
    <row r="5" spans="1:23" ht="20.100000000000001" customHeight="1">
      <c r="A5" s="29" t="s">
        <v>19</v>
      </c>
      <c r="B5" s="29"/>
      <c r="C5" s="29" t="s">
        <v>26</v>
      </c>
      <c r="D5" s="27" t="s">
        <v>29</v>
      </c>
      <c r="E5" s="27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9"/>
      <c r="S5" s="189"/>
      <c r="T5" s="162"/>
      <c r="U5" s="49"/>
    </row>
    <row r="6" spans="1:23" ht="20.100000000000001" customHeight="1">
      <c r="A6" s="29" t="s">
        <v>6</v>
      </c>
      <c r="B6" s="29"/>
      <c r="C6" s="29" t="s">
        <v>26</v>
      </c>
      <c r="D6" s="27" t="s">
        <v>129</v>
      </c>
      <c r="E6" s="27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9"/>
      <c r="S6" s="189"/>
      <c r="T6" s="162"/>
      <c r="U6" s="49"/>
    </row>
    <row r="7" spans="1:23" ht="20.100000000000001" customHeight="1">
      <c r="A7" s="29" t="s">
        <v>7</v>
      </c>
      <c r="B7" s="29"/>
      <c r="C7" s="29" t="s">
        <v>26</v>
      </c>
      <c r="D7" s="406" t="s">
        <v>34</v>
      </c>
      <c r="E7" s="406"/>
      <c r="F7" s="406"/>
      <c r="G7" s="406"/>
      <c r="H7" s="406"/>
      <c r="I7" s="406"/>
      <c r="J7" s="406"/>
      <c r="K7" s="406"/>
      <c r="L7" s="406"/>
      <c r="M7" s="406"/>
      <c r="N7" s="406"/>
      <c r="O7" s="406"/>
      <c r="P7" s="406"/>
      <c r="Q7" s="190"/>
      <c r="R7" s="190"/>
      <c r="S7" s="190"/>
      <c r="U7" s="49"/>
    </row>
    <row r="8" spans="1:23" ht="20.100000000000001" customHeight="1">
      <c r="A8" s="29" t="s">
        <v>8</v>
      </c>
      <c r="B8" s="29"/>
      <c r="C8" s="29" t="s">
        <v>26</v>
      </c>
      <c r="D8" s="407" t="s">
        <v>30</v>
      </c>
      <c r="E8" s="407"/>
      <c r="F8" s="407"/>
      <c r="G8" s="407"/>
      <c r="H8" s="407"/>
      <c r="I8" s="407"/>
      <c r="J8" s="407"/>
      <c r="K8" s="407"/>
      <c r="L8" s="407"/>
      <c r="M8" s="407"/>
      <c r="N8" s="407"/>
      <c r="O8" s="407"/>
      <c r="P8" s="407"/>
      <c r="Q8" s="407"/>
      <c r="R8" s="407"/>
      <c r="S8" s="407"/>
    </row>
    <row r="9" spans="1:23" ht="20.100000000000001" customHeight="1">
      <c r="A9" s="29"/>
      <c r="B9" s="29"/>
      <c r="C9" s="29"/>
      <c r="D9" s="407" t="s">
        <v>31</v>
      </c>
      <c r="E9" s="407"/>
      <c r="F9" s="407"/>
      <c r="G9" s="407"/>
      <c r="H9" s="407"/>
      <c r="I9" s="407"/>
      <c r="J9" s="407"/>
      <c r="K9" s="407"/>
      <c r="L9" s="407"/>
      <c r="M9" s="407"/>
      <c r="N9" s="407"/>
      <c r="O9" s="407"/>
      <c r="P9" s="407"/>
      <c r="Q9" s="407"/>
      <c r="R9" s="407"/>
      <c r="S9" s="190"/>
      <c r="T9" s="46"/>
      <c r="U9" s="46"/>
      <c r="V9" s="46"/>
      <c r="W9" s="46"/>
    </row>
    <row r="10" spans="1:23" ht="20.100000000000001" customHeight="1">
      <c r="A10" s="29"/>
      <c r="B10" s="29"/>
      <c r="C10" s="29"/>
      <c r="D10" s="408" t="s">
        <v>32</v>
      </c>
      <c r="E10" s="408"/>
      <c r="F10" s="408"/>
      <c r="G10" s="408"/>
      <c r="H10" s="408"/>
      <c r="I10" s="408"/>
      <c r="J10" s="408"/>
      <c r="K10" s="408"/>
      <c r="L10" s="408"/>
      <c r="M10" s="408"/>
      <c r="N10" s="408"/>
      <c r="O10" s="408"/>
      <c r="P10" s="408"/>
      <c r="Q10" s="408"/>
      <c r="R10" s="408"/>
      <c r="S10" s="190"/>
      <c r="T10" s="46"/>
      <c r="U10" s="46"/>
      <c r="V10" s="46"/>
      <c r="W10" s="46"/>
    </row>
    <row r="11" spans="1:23" s="26" customFormat="1" ht="20.100000000000001" customHeight="1">
      <c r="A11" s="50" t="s">
        <v>2</v>
      </c>
      <c r="B11" s="30"/>
      <c r="C11" s="29" t="s">
        <v>26</v>
      </c>
      <c r="E11" s="27"/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89"/>
      <c r="S11" s="189"/>
      <c r="W11" s="46"/>
    </row>
    <row r="12" spans="1:23" ht="20.100000000000001" customHeight="1">
      <c r="A12" s="50" t="s">
        <v>9</v>
      </c>
      <c r="B12" s="29"/>
      <c r="C12" s="29" t="s">
        <v>26</v>
      </c>
      <c r="D12" s="27" t="s">
        <v>33</v>
      </c>
      <c r="E12" s="27"/>
      <c r="F12" s="188"/>
      <c r="G12" s="188"/>
      <c r="H12" s="188"/>
      <c r="I12" s="188"/>
      <c r="J12" s="188"/>
      <c r="K12" s="188"/>
      <c r="L12" s="188"/>
      <c r="M12" s="188"/>
      <c r="N12" s="188"/>
      <c r="O12" s="188"/>
      <c r="P12" s="188"/>
      <c r="Q12" s="188"/>
      <c r="R12" s="189"/>
      <c r="S12" s="189"/>
      <c r="W12" s="46"/>
    </row>
    <row r="13" spans="1:23" s="26" customFormat="1" ht="20.100000000000001" customHeight="1">
      <c r="A13" s="50" t="s">
        <v>10</v>
      </c>
      <c r="B13" s="30"/>
      <c r="C13" s="29" t="s">
        <v>26</v>
      </c>
      <c r="D13" s="392">
        <f>S19</f>
        <v>114520000</v>
      </c>
      <c r="E13" s="392"/>
      <c r="F13" s="188"/>
      <c r="G13" s="188"/>
      <c r="H13" s="188"/>
      <c r="I13" s="188"/>
      <c r="J13" s="188"/>
      <c r="K13" s="188"/>
      <c r="L13" s="188"/>
      <c r="M13" s="188"/>
      <c r="N13" s="188"/>
      <c r="O13" s="188"/>
      <c r="P13" s="188"/>
      <c r="Q13" s="188"/>
      <c r="R13" s="189"/>
      <c r="S13" s="189"/>
      <c r="T13" s="162"/>
      <c r="U13" s="49"/>
      <c r="V13" s="3"/>
      <c r="W13" s="3"/>
    </row>
    <row r="14" spans="1:23" ht="16.5" thickBot="1">
      <c r="T14" s="162"/>
      <c r="U14" s="49"/>
    </row>
    <row r="15" spans="1:23" s="25" customFormat="1" ht="15" customHeight="1">
      <c r="A15" s="429" t="s">
        <v>0</v>
      </c>
      <c r="B15" s="163" t="s">
        <v>1</v>
      </c>
      <c r="C15" s="432" t="s">
        <v>21</v>
      </c>
      <c r="D15" s="433"/>
      <c r="E15" s="436" t="s">
        <v>22</v>
      </c>
      <c r="F15" s="438" t="s">
        <v>3</v>
      </c>
      <c r="G15" s="439"/>
      <c r="H15" s="439"/>
      <c r="I15" s="439"/>
      <c r="J15" s="439"/>
      <c r="K15" s="439"/>
      <c r="L15" s="439"/>
      <c r="M15" s="439"/>
      <c r="N15" s="439"/>
      <c r="O15" s="439"/>
      <c r="P15" s="440"/>
      <c r="Q15" s="447" t="s">
        <v>20</v>
      </c>
      <c r="R15" s="421" t="s">
        <v>27</v>
      </c>
      <c r="S15" s="424" t="s">
        <v>4</v>
      </c>
      <c r="T15" s="162"/>
      <c r="U15" s="49"/>
      <c r="V15" s="3"/>
      <c r="W15" s="3"/>
    </row>
    <row r="16" spans="1:23" s="25" customFormat="1" ht="15" customHeight="1">
      <c r="A16" s="430"/>
      <c r="B16" s="47" t="s">
        <v>23</v>
      </c>
      <c r="C16" s="398"/>
      <c r="D16" s="399"/>
      <c r="E16" s="403"/>
      <c r="F16" s="441"/>
      <c r="G16" s="442"/>
      <c r="H16" s="442"/>
      <c r="I16" s="442"/>
      <c r="J16" s="442"/>
      <c r="K16" s="442"/>
      <c r="L16" s="442"/>
      <c r="M16" s="442"/>
      <c r="N16" s="442"/>
      <c r="O16" s="442"/>
      <c r="P16" s="443"/>
      <c r="Q16" s="448"/>
      <c r="R16" s="422"/>
      <c r="S16" s="425"/>
    </row>
    <row r="17" spans="1:19" s="25" customFormat="1" ht="41.25" customHeight="1" thickBot="1">
      <c r="A17" s="431"/>
      <c r="B17" s="166" t="s">
        <v>24</v>
      </c>
      <c r="C17" s="434"/>
      <c r="D17" s="435"/>
      <c r="E17" s="437"/>
      <c r="F17" s="444"/>
      <c r="G17" s="445"/>
      <c r="H17" s="445"/>
      <c r="I17" s="445"/>
      <c r="J17" s="445"/>
      <c r="K17" s="445"/>
      <c r="L17" s="445"/>
      <c r="M17" s="445"/>
      <c r="N17" s="445"/>
      <c r="O17" s="445"/>
      <c r="P17" s="446"/>
      <c r="Q17" s="449"/>
      <c r="R17" s="423"/>
      <c r="S17" s="426"/>
    </row>
    <row r="18" spans="1:19" s="204" customFormat="1">
      <c r="A18" s="199">
        <v>1</v>
      </c>
      <c r="B18" s="200">
        <v>2</v>
      </c>
      <c r="C18" s="427">
        <v>3</v>
      </c>
      <c r="D18" s="428"/>
      <c r="E18" s="201">
        <v>4</v>
      </c>
      <c r="F18" s="418">
        <v>5</v>
      </c>
      <c r="G18" s="419"/>
      <c r="H18" s="419"/>
      <c r="I18" s="419"/>
      <c r="J18" s="419"/>
      <c r="K18" s="419"/>
      <c r="L18" s="419"/>
      <c r="M18" s="419"/>
      <c r="N18" s="419"/>
      <c r="O18" s="419"/>
      <c r="P18" s="420"/>
      <c r="Q18" s="202">
        <v>6</v>
      </c>
      <c r="R18" s="202">
        <v>7</v>
      </c>
      <c r="S18" s="203">
        <v>8</v>
      </c>
    </row>
    <row r="19" spans="1:19">
      <c r="A19" s="191"/>
      <c r="B19" s="192" t="s">
        <v>28</v>
      </c>
      <c r="C19" s="193"/>
      <c r="D19" s="194"/>
      <c r="E19" s="195"/>
      <c r="F19" s="196"/>
      <c r="G19" s="196"/>
      <c r="H19" s="196"/>
      <c r="I19" s="196"/>
      <c r="J19" s="196"/>
      <c r="K19" s="196"/>
      <c r="L19" s="196"/>
      <c r="M19" s="196"/>
      <c r="N19" s="196"/>
      <c r="O19" s="196"/>
      <c r="P19" s="196"/>
      <c r="Q19" s="197"/>
      <c r="R19" s="197"/>
      <c r="S19" s="198">
        <f>+S22</f>
        <v>114520000</v>
      </c>
    </row>
    <row r="20" spans="1:19">
      <c r="A20" s="53"/>
      <c r="B20" s="69"/>
      <c r="C20" s="55"/>
      <c r="D20" s="54"/>
      <c r="E20" s="54"/>
      <c r="F20" s="205"/>
      <c r="G20" s="205"/>
      <c r="H20" s="205"/>
      <c r="I20" s="205"/>
      <c r="J20" s="205"/>
      <c r="K20" s="205"/>
      <c r="L20" s="205"/>
      <c r="M20" s="205"/>
      <c r="N20" s="205"/>
      <c r="O20" s="205"/>
      <c r="P20" s="218"/>
      <c r="Q20" s="218"/>
      <c r="R20" s="218"/>
      <c r="S20" s="206"/>
    </row>
    <row r="21" spans="1:19" s="114" customFormat="1" ht="31.5">
      <c r="A21" s="226" t="s">
        <v>82</v>
      </c>
      <c r="B21" s="65" t="s">
        <v>76</v>
      </c>
      <c r="C21" s="57"/>
      <c r="D21" s="58"/>
      <c r="E21" s="58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8"/>
      <c r="Q21" s="227"/>
      <c r="R21" s="58"/>
      <c r="S21" s="228">
        <f>SUM(S24:S35)</f>
        <v>114520000</v>
      </c>
    </row>
    <row r="22" spans="1:19" s="25" customFormat="1">
      <c r="A22" s="224">
        <v>524119</v>
      </c>
      <c r="B22" s="222" t="s">
        <v>83</v>
      </c>
      <c r="C22" s="208"/>
      <c r="D22" s="222"/>
      <c r="E22" s="222"/>
      <c r="F22" s="209"/>
      <c r="G22" s="209"/>
      <c r="H22" s="209"/>
      <c r="I22" s="209"/>
      <c r="J22" s="209"/>
      <c r="K22" s="209"/>
      <c r="L22" s="209"/>
      <c r="M22" s="209"/>
      <c r="N22" s="209"/>
      <c r="O22" s="209"/>
      <c r="P22" s="219"/>
      <c r="Q22" s="219"/>
      <c r="R22" s="210"/>
      <c r="S22" s="210">
        <f>SUM(S24:S35)</f>
        <v>114520000</v>
      </c>
    </row>
    <row r="23" spans="1:19">
      <c r="A23" s="60"/>
      <c r="B23" s="62" t="s">
        <v>67</v>
      </c>
      <c r="C23" s="63"/>
      <c r="D23" s="62"/>
      <c r="E23" s="62"/>
      <c r="F23" s="212"/>
      <c r="G23" s="212"/>
      <c r="H23" s="212"/>
      <c r="I23" s="212"/>
      <c r="J23" s="212"/>
      <c r="K23" s="212"/>
      <c r="L23" s="212"/>
      <c r="M23" s="212"/>
      <c r="N23" s="212"/>
      <c r="O23" s="212"/>
      <c r="P23" s="220"/>
      <c r="Q23" s="220"/>
      <c r="R23" s="213"/>
      <c r="S23" s="213"/>
    </row>
    <row r="24" spans="1:19">
      <c r="A24" s="60"/>
      <c r="B24" s="62" t="s">
        <v>68</v>
      </c>
      <c r="C24" s="63"/>
      <c r="D24" s="62"/>
      <c r="E24" s="62"/>
      <c r="F24" s="212">
        <v>39</v>
      </c>
      <c r="G24" s="212" t="s">
        <v>15</v>
      </c>
      <c r="H24" s="212" t="s">
        <v>13</v>
      </c>
      <c r="I24" s="212">
        <v>2</v>
      </c>
      <c r="J24" s="212" t="s">
        <v>17</v>
      </c>
      <c r="K24" s="212" t="s">
        <v>13</v>
      </c>
      <c r="L24" s="212">
        <v>1</v>
      </c>
      <c r="M24" s="212" t="s">
        <v>14</v>
      </c>
      <c r="N24" s="212"/>
      <c r="O24" s="212"/>
      <c r="P24" s="220"/>
      <c r="Q24" s="220">
        <f>+L24*I24*F24</f>
        <v>78</v>
      </c>
      <c r="R24" s="213">
        <v>280000</v>
      </c>
      <c r="S24" s="213">
        <f>+R24*Q24</f>
        <v>21840000</v>
      </c>
    </row>
    <row r="25" spans="1:19">
      <c r="A25" s="60"/>
      <c r="B25" s="62" t="s">
        <v>64</v>
      </c>
      <c r="C25" s="63"/>
      <c r="D25" s="62"/>
      <c r="E25" s="62"/>
      <c r="F25" s="212"/>
      <c r="G25" s="212"/>
      <c r="H25" s="212"/>
      <c r="I25" s="212"/>
      <c r="J25" s="212"/>
      <c r="K25" s="212"/>
      <c r="L25" s="212"/>
      <c r="M25" s="212"/>
      <c r="N25" s="212"/>
      <c r="O25" s="212"/>
      <c r="P25" s="220"/>
      <c r="Q25" s="220">
        <f t="shared" ref="Q25:Q35" si="0">+L25*I25*F25</f>
        <v>0</v>
      </c>
      <c r="R25" s="213"/>
      <c r="S25" s="213">
        <f t="shared" ref="S25:S35" si="1">+R25*Q25</f>
        <v>0</v>
      </c>
    </row>
    <row r="26" spans="1:19">
      <c r="A26" s="60"/>
      <c r="B26" s="62" t="s">
        <v>69</v>
      </c>
      <c r="C26" s="63"/>
      <c r="D26" s="62"/>
      <c r="E26" s="62"/>
      <c r="F26" s="212">
        <v>30</v>
      </c>
      <c r="G26" s="212" t="s">
        <v>15</v>
      </c>
      <c r="H26" s="212" t="s">
        <v>13</v>
      </c>
      <c r="I26" s="212">
        <v>2</v>
      </c>
      <c r="J26" s="212" t="s">
        <v>17</v>
      </c>
      <c r="K26" s="212" t="s">
        <v>13</v>
      </c>
      <c r="L26" s="212">
        <v>1</v>
      </c>
      <c r="M26" s="212" t="s">
        <v>14</v>
      </c>
      <c r="N26" s="212"/>
      <c r="O26" s="212"/>
      <c r="P26" s="220"/>
      <c r="Q26" s="220">
        <f t="shared" si="0"/>
        <v>60</v>
      </c>
      <c r="R26" s="213">
        <v>85000</v>
      </c>
      <c r="S26" s="213">
        <f t="shared" si="1"/>
        <v>5100000</v>
      </c>
    </row>
    <row r="27" spans="1:19">
      <c r="A27" s="60"/>
      <c r="B27" s="62" t="s">
        <v>70</v>
      </c>
      <c r="C27" s="63"/>
      <c r="D27" s="62"/>
      <c r="E27" s="62"/>
      <c r="F27" s="212"/>
      <c r="G27" s="212"/>
      <c r="H27" s="212"/>
      <c r="I27" s="212"/>
      <c r="J27" s="212"/>
      <c r="K27" s="212"/>
      <c r="L27" s="212"/>
      <c r="M27" s="212"/>
      <c r="N27" s="212"/>
      <c r="O27" s="212"/>
      <c r="P27" s="220"/>
      <c r="Q27" s="220">
        <f t="shared" si="0"/>
        <v>0</v>
      </c>
      <c r="R27" s="213"/>
      <c r="S27" s="213">
        <f t="shared" si="1"/>
        <v>0</v>
      </c>
    </row>
    <row r="28" spans="1:19">
      <c r="A28" s="60"/>
      <c r="B28" s="62" t="s">
        <v>69</v>
      </c>
      <c r="C28" s="63"/>
      <c r="D28" s="62"/>
      <c r="E28" s="62"/>
      <c r="F28" s="212">
        <v>30</v>
      </c>
      <c r="G28" s="212" t="s">
        <v>15</v>
      </c>
      <c r="H28" s="212" t="s">
        <v>13</v>
      </c>
      <c r="I28" s="212">
        <v>2</v>
      </c>
      <c r="J28" s="212" t="s">
        <v>16</v>
      </c>
      <c r="K28" s="212" t="s">
        <v>13</v>
      </c>
      <c r="L28" s="212">
        <v>1</v>
      </c>
      <c r="M28" s="212" t="s">
        <v>14</v>
      </c>
      <c r="N28" s="212"/>
      <c r="O28" s="212"/>
      <c r="P28" s="220"/>
      <c r="Q28" s="220">
        <f t="shared" si="0"/>
        <v>60</v>
      </c>
      <c r="R28" s="213">
        <v>110000</v>
      </c>
      <c r="S28" s="213">
        <f t="shared" si="1"/>
        <v>6600000</v>
      </c>
    </row>
    <row r="29" spans="1:19">
      <c r="A29" s="60"/>
      <c r="B29" s="62" t="s">
        <v>71</v>
      </c>
      <c r="C29" s="63"/>
      <c r="D29" s="62"/>
      <c r="E29" s="62"/>
      <c r="F29" s="212">
        <v>3</v>
      </c>
      <c r="G29" s="212" t="s">
        <v>15</v>
      </c>
      <c r="H29" s="212" t="s">
        <v>13</v>
      </c>
      <c r="I29" s="212">
        <v>2</v>
      </c>
      <c r="J29" s="212" t="s">
        <v>16</v>
      </c>
      <c r="K29" s="212" t="s">
        <v>13</v>
      </c>
      <c r="L29" s="212">
        <v>1</v>
      </c>
      <c r="M29" s="212" t="s">
        <v>14</v>
      </c>
      <c r="N29" s="212"/>
      <c r="O29" s="212"/>
      <c r="P29" s="220"/>
      <c r="Q29" s="220">
        <f t="shared" si="0"/>
        <v>6</v>
      </c>
      <c r="R29" s="213">
        <v>110000</v>
      </c>
      <c r="S29" s="213">
        <f t="shared" si="1"/>
        <v>660000</v>
      </c>
    </row>
    <row r="30" spans="1:19">
      <c r="A30" s="60"/>
      <c r="B30" s="62" t="s">
        <v>72</v>
      </c>
      <c r="C30" s="63"/>
      <c r="D30" s="62"/>
      <c r="E30" s="62"/>
      <c r="F30" s="212">
        <v>6</v>
      </c>
      <c r="G30" s="212" t="s">
        <v>15</v>
      </c>
      <c r="H30" s="212" t="s">
        <v>13</v>
      </c>
      <c r="I30" s="212">
        <v>2</v>
      </c>
      <c r="J30" s="212" t="s">
        <v>16</v>
      </c>
      <c r="K30" s="212" t="s">
        <v>13</v>
      </c>
      <c r="L30" s="212">
        <v>1</v>
      </c>
      <c r="M30" s="212" t="s">
        <v>14</v>
      </c>
      <c r="N30" s="212"/>
      <c r="O30" s="212"/>
      <c r="P30" s="220"/>
      <c r="Q30" s="220">
        <f t="shared" si="0"/>
        <v>12</v>
      </c>
      <c r="R30" s="213">
        <v>110000</v>
      </c>
      <c r="S30" s="213">
        <f t="shared" si="1"/>
        <v>1320000</v>
      </c>
    </row>
    <row r="31" spans="1:19">
      <c r="A31" s="60"/>
      <c r="B31" s="62"/>
      <c r="C31" s="63"/>
      <c r="D31" s="62"/>
      <c r="E31" s="62"/>
      <c r="F31" s="212"/>
      <c r="G31" s="212"/>
      <c r="H31" s="212"/>
      <c r="I31" s="212"/>
      <c r="J31" s="212"/>
      <c r="K31" s="212"/>
      <c r="L31" s="212"/>
      <c r="M31" s="212"/>
      <c r="N31" s="212"/>
      <c r="O31" s="212"/>
      <c r="P31" s="220"/>
      <c r="Q31" s="220">
        <f t="shared" si="0"/>
        <v>0</v>
      </c>
      <c r="R31" s="213"/>
      <c r="S31" s="213">
        <f t="shared" si="1"/>
        <v>0</v>
      </c>
    </row>
    <row r="32" spans="1:19">
      <c r="A32" s="60"/>
      <c r="B32" s="62" t="s">
        <v>73</v>
      </c>
      <c r="C32" s="63"/>
      <c r="D32" s="62"/>
      <c r="E32" s="62"/>
      <c r="F32" s="212"/>
      <c r="G32" s="212"/>
      <c r="H32" s="212"/>
      <c r="I32" s="212"/>
      <c r="J32" s="212"/>
      <c r="K32" s="212"/>
      <c r="L32" s="212"/>
      <c r="M32" s="212"/>
      <c r="N32" s="212"/>
      <c r="O32" s="212"/>
      <c r="P32" s="220"/>
      <c r="Q32" s="220">
        <f t="shared" si="0"/>
        <v>0</v>
      </c>
      <c r="R32" s="213"/>
      <c r="S32" s="213">
        <f t="shared" si="1"/>
        <v>0</v>
      </c>
    </row>
    <row r="33" spans="1:19">
      <c r="A33" s="60"/>
      <c r="B33" s="62" t="s">
        <v>74</v>
      </c>
      <c r="C33" s="63"/>
      <c r="D33" s="62"/>
      <c r="E33" s="62"/>
      <c r="F33" s="212">
        <v>50</v>
      </c>
      <c r="G33" s="212" t="s">
        <v>15</v>
      </c>
      <c r="H33" s="212" t="s">
        <v>13</v>
      </c>
      <c r="I33" s="212">
        <v>2</v>
      </c>
      <c r="J33" s="212" t="s">
        <v>17</v>
      </c>
      <c r="K33" s="212" t="s">
        <v>13</v>
      </c>
      <c r="L33" s="212">
        <v>1</v>
      </c>
      <c r="M33" s="212" t="s">
        <v>14</v>
      </c>
      <c r="N33" s="212"/>
      <c r="O33" s="212"/>
      <c r="P33" s="220"/>
      <c r="Q33" s="220">
        <f t="shared" si="0"/>
        <v>100</v>
      </c>
      <c r="R33" s="213">
        <v>640000</v>
      </c>
      <c r="S33" s="213">
        <f t="shared" si="1"/>
        <v>64000000</v>
      </c>
    </row>
    <row r="34" spans="1:19">
      <c r="A34" s="60"/>
      <c r="B34" s="62" t="s">
        <v>64</v>
      </c>
      <c r="C34" s="63"/>
      <c r="D34" s="62"/>
      <c r="E34" s="62"/>
      <c r="F34" s="212"/>
      <c r="G34" s="212"/>
      <c r="H34" s="212"/>
      <c r="I34" s="212"/>
      <c r="J34" s="212"/>
      <c r="K34" s="212"/>
      <c r="L34" s="212"/>
      <c r="M34" s="212"/>
      <c r="N34" s="212"/>
      <c r="O34" s="212"/>
      <c r="P34" s="220"/>
      <c r="Q34" s="220">
        <f t="shared" si="0"/>
        <v>0</v>
      </c>
      <c r="R34" s="213"/>
      <c r="S34" s="213">
        <f t="shared" si="1"/>
        <v>0</v>
      </c>
    </row>
    <row r="35" spans="1:19">
      <c r="A35" s="60"/>
      <c r="B35" s="62" t="s">
        <v>69</v>
      </c>
      <c r="C35" s="63"/>
      <c r="D35" s="62"/>
      <c r="E35" s="62"/>
      <c r="F35" s="212">
        <v>50</v>
      </c>
      <c r="G35" s="212" t="s">
        <v>15</v>
      </c>
      <c r="H35" s="212" t="s">
        <v>13</v>
      </c>
      <c r="I35" s="212">
        <v>3</v>
      </c>
      <c r="J35" s="212" t="s">
        <v>17</v>
      </c>
      <c r="K35" s="212" t="s">
        <v>13</v>
      </c>
      <c r="L35" s="212">
        <v>1</v>
      </c>
      <c r="M35" s="212" t="s">
        <v>14</v>
      </c>
      <c r="N35" s="212"/>
      <c r="O35" s="212"/>
      <c r="P35" s="220"/>
      <c r="Q35" s="220">
        <f t="shared" si="0"/>
        <v>150</v>
      </c>
      <c r="R35" s="213">
        <v>100000</v>
      </c>
      <c r="S35" s="213">
        <f t="shared" si="1"/>
        <v>15000000</v>
      </c>
    </row>
    <row r="36" spans="1:19">
      <c r="A36" s="225"/>
      <c r="B36" s="223"/>
      <c r="C36" s="215"/>
      <c r="D36" s="223"/>
      <c r="E36" s="223"/>
      <c r="F36" s="216"/>
      <c r="G36" s="216"/>
      <c r="H36" s="216"/>
      <c r="I36" s="216"/>
      <c r="J36" s="216"/>
      <c r="K36" s="216"/>
      <c r="L36" s="216"/>
      <c r="M36" s="216"/>
      <c r="N36" s="216"/>
      <c r="O36" s="216"/>
      <c r="P36" s="221"/>
      <c r="Q36" s="221"/>
      <c r="R36" s="217"/>
      <c r="S36" s="217"/>
    </row>
    <row r="38" spans="1:19" s="114" customFormat="1">
      <c r="C38" s="180"/>
      <c r="F38" s="180"/>
      <c r="G38" s="180"/>
      <c r="H38" s="180"/>
      <c r="I38" s="180"/>
      <c r="J38" s="180"/>
      <c r="K38" s="290"/>
      <c r="L38" s="389" t="s">
        <v>78</v>
      </c>
      <c r="M38" s="389"/>
      <c r="N38" s="389"/>
      <c r="O38" s="389"/>
      <c r="P38" s="389"/>
      <c r="Q38" s="389"/>
      <c r="R38" s="389"/>
      <c r="S38" s="389"/>
    </row>
    <row r="39" spans="1:19" s="114" customFormat="1">
      <c r="C39" s="180"/>
      <c r="F39" s="180"/>
      <c r="G39" s="180"/>
      <c r="H39" s="180"/>
      <c r="I39" s="180"/>
      <c r="J39" s="180"/>
      <c r="K39" s="179"/>
      <c r="L39" s="179"/>
      <c r="M39" s="179"/>
      <c r="N39" s="179"/>
      <c r="O39" s="179"/>
      <c r="P39" s="179"/>
      <c r="Q39" s="179"/>
      <c r="R39" s="290"/>
      <c r="S39" s="290"/>
    </row>
    <row r="40" spans="1:19" s="114" customFormat="1">
      <c r="C40" s="180"/>
      <c r="F40" s="180"/>
      <c r="G40" s="180"/>
      <c r="H40" s="180"/>
      <c r="I40" s="180"/>
      <c r="J40" s="180"/>
      <c r="K40" s="179"/>
      <c r="L40" s="389" t="s">
        <v>128</v>
      </c>
      <c r="M40" s="389"/>
      <c r="N40" s="389"/>
      <c r="O40" s="389"/>
      <c r="P40" s="389"/>
      <c r="Q40" s="389"/>
      <c r="R40" s="389"/>
      <c r="S40" s="389"/>
    </row>
    <row r="41" spans="1:19" s="114" customFormat="1" ht="15.75" customHeight="1">
      <c r="C41" s="180"/>
      <c r="F41" s="180"/>
      <c r="G41" s="180"/>
      <c r="H41" s="180"/>
      <c r="I41" s="180"/>
      <c r="J41" s="180"/>
      <c r="K41" s="291"/>
      <c r="L41" s="390" t="str">
        <f>+D6</f>
        <v>Badan Pemberdayaan Perempuan, Perlindungan Anak dan Keluarga Berencana</v>
      </c>
      <c r="M41" s="390"/>
      <c r="N41" s="390"/>
      <c r="O41" s="390"/>
      <c r="P41" s="390"/>
      <c r="Q41" s="390"/>
      <c r="R41" s="390"/>
      <c r="S41" s="390"/>
    </row>
    <row r="42" spans="1:19" s="114" customFormat="1">
      <c r="C42" s="180"/>
      <c r="F42" s="180"/>
      <c r="G42" s="180"/>
      <c r="H42" s="180"/>
      <c r="I42" s="180"/>
      <c r="J42" s="288"/>
      <c r="K42" s="291"/>
      <c r="L42" s="390"/>
      <c r="M42" s="390"/>
      <c r="N42" s="390"/>
      <c r="O42" s="390"/>
      <c r="P42" s="390"/>
      <c r="Q42" s="390"/>
      <c r="R42" s="390"/>
      <c r="S42" s="390"/>
    </row>
    <row r="43" spans="1:19" s="114" customFormat="1">
      <c r="C43" s="180"/>
      <c r="F43" s="180"/>
      <c r="G43" s="180"/>
      <c r="H43" s="180"/>
      <c r="I43" s="180"/>
      <c r="J43" s="180"/>
      <c r="K43" s="179"/>
      <c r="L43" s="179"/>
      <c r="M43" s="179"/>
      <c r="N43" s="179"/>
      <c r="O43" s="179"/>
      <c r="P43" s="179"/>
      <c r="Q43" s="179"/>
      <c r="R43" s="290"/>
      <c r="S43" s="290"/>
    </row>
    <row r="44" spans="1:19" s="114" customFormat="1">
      <c r="C44" s="180"/>
      <c r="F44" s="180"/>
      <c r="G44" s="180"/>
      <c r="H44" s="180"/>
      <c r="I44" s="180"/>
      <c r="J44" s="180"/>
      <c r="K44" s="179"/>
      <c r="L44" s="179"/>
      <c r="M44" s="179"/>
      <c r="N44" s="179"/>
      <c r="O44" s="179"/>
      <c r="P44" s="179"/>
      <c r="Q44" s="179"/>
      <c r="R44" s="290"/>
      <c r="S44" s="290"/>
    </row>
    <row r="45" spans="1:19" s="114" customFormat="1">
      <c r="C45" s="180"/>
      <c r="F45" s="180"/>
      <c r="G45" s="180"/>
      <c r="H45" s="180"/>
      <c r="I45" s="180"/>
    </row>
    <row r="46" spans="1:19" s="114" customFormat="1">
      <c r="A46" s="180"/>
      <c r="F46" s="180"/>
      <c r="G46" s="180"/>
      <c r="H46" s="180"/>
      <c r="I46" s="180"/>
      <c r="J46" s="359"/>
      <c r="K46" s="359"/>
      <c r="L46" s="359"/>
      <c r="M46" s="359"/>
      <c r="N46" s="359"/>
      <c r="O46" s="359"/>
      <c r="P46" s="359"/>
      <c r="Q46" s="359"/>
      <c r="R46" s="359"/>
      <c r="S46" s="359"/>
    </row>
  </sheetData>
  <mergeCells count="20">
    <mergeCell ref="A15:A17"/>
    <mergeCell ref="C15:D17"/>
    <mergeCell ref="E15:E17"/>
    <mergeCell ref="F15:P17"/>
    <mergeCell ref="Q15:Q17"/>
    <mergeCell ref="A2:S2"/>
    <mergeCell ref="A3:S3"/>
    <mergeCell ref="D7:P7"/>
    <mergeCell ref="D8:S8"/>
    <mergeCell ref="D9:R9"/>
    <mergeCell ref="L38:S38"/>
    <mergeCell ref="L40:S40"/>
    <mergeCell ref="L41:S42"/>
    <mergeCell ref="J46:S46"/>
    <mergeCell ref="D10:R10"/>
    <mergeCell ref="F18:P18"/>
    <mergeCell ref="R15:R17"/>
    <mergeCell ref="S15:S17"/>
    <mergeCell ref="C18:D18"/>
    <mergeCell ref="D13:E13"/>
  </mergeCells>
  <printOptions horizontalCentered="1"/>
  <pageMargins left="0.19685039370078741" right="0.15748031496062992" top="0.59055118110236227" bottom="0.86614173228346458" header="0" footer="0"/>
  <pageSetup paperSize="9" scale="6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A41"/>
  <sheetViews>
    <sheetView view="pageBreakPreview" zoomScale="78" zoomScaleNormal="70" zoomScaleSheetLayoutView="78" zoomScalePageLayoutView="70" workbookViewId="0">
      <selection activeCell="A6" sqref="A6:XFD6"/>
    </sheetView>
  </sheetViews>
  <sheetFormatPr defaultColWidth="8.85546875" defaultRowHeight="15.75"/>
  <cols>
    <col min="1" max="1" width="10.7109375" style="120" customWidth="1"/>
    <col min="2" max="2" width="45.140625" style="114" customWidth="1"/>
    <col min="3" max="3" width="3" style="114" customWidth="1"/>
    <col min="4" max="4" width="8.42578125" style="114" customWidth="1"/>
    <col min="5" max="5" width="13.140625" style="114" customWidth="1"/>
    <col min="6" max="6" width="4.140625" style="120" customWidth="1"/>
    <col min="7" max="7" width="7.85546875" style="120" customWidth="1"/>
    <col min="8" max="8" width="2.140625" style="120" bestFit="1" customWidth="1"/>
    <col min="9" max="9" width="4.28515625" style="120" bestFit="1" customWidth="1"/>
    <col min="10" max="10" width="7.140625" style="120" customWidth="1"/>
    <col min="11" max="11" width="2.140625" style="120" customWidth="1"/>
    <col min="12" max="12" width="6.140625" style="120" bestFit="1" customWidth="1"/>
    <col min="13" max="13" width="4.42578125" style="120" bestFit="1" customWidth="1"/>
    <col min="14" max="14" width="2.140625" style="120" bestFit="1" customWidth="1"/>
    <col min="15" max="15" width="2.85546875" style="120" bestFit="1" customWidth="1"/>
    <col min="16" max="16" width="4.28515625" style="120" bestFit="1" customWidth="1"/>
    <col min="17" max="17" width="5.7109375" style="120" bestFit="1" customWidth="1"/>
    <col min="18" max="18" width="14.85546875" style="114" customWidth="1"/>
    <col min="19" max="19" width="19.42578125" style="114" customWidth="1"/>
    <col min="20" max="16384" width="8.85546875" style="114"/>
  </cols>
  <sheetData>
    <row r="1" spans="1:27">
      <c r="A1" s="170"/>
    </row>
    <row r="2" spans="1:27">
      <c r="A2" s="386" t="s">
        <v>5</v>
      </c>
      <c r="B2" s="386"/>
      <c r="C2" s="386"/>
      <c r="D2" s="386"/>
      <c r="E2" s="386"/>
      <c r="F2" s="386"/>
      <c r="G2" s="386"/>
      <c r="H2" s="386"/>
      <c r="I2" s="386"/>
      <c r="J2" s="386"/>
      <c r="K2" s="386"/>
      <c r="L2" s="386"/>
      <c r="M2" s="386"/>
      <c r="N2" s="386"/>
      <c r="O2" s="386"/>
      <c r="P2" s="386"/>
      <c r="Q2" s="386"/>
      <c r="R2" s="386"/>
      <c r="S2" s="386"/>
    </row>
    <row r="3" spans="1:27">
      <c r="A3" s="386" t="s">
        <v>79</v>
      </c>
      <c r="B3" s="386"/>
      <c r="C3" s="386"/>
      <c r="D3" s="386"/>
      <c r="E3" s="386"/>
      <c r="F3" s="386"/>
      <c r="G3" s="386"/>
      <c r="H3" s="386"/>
      <c r="I3" s="386"/>
      <c r="J3" s="386"/>
      <c r="K3" s="386"/>
      <c r="L3" s="386"/>
      <c r="M3" s="386"/>
      <c r="N3" s="386"/>
      <c r="O3" s="386"/>
      <c r="P3" s="386"/>
      <c r="Q3" s="386"/>
      <c r="R3" s="386"/>
      <c r="S3" s="386"/>
    </row>
    <row r="4" spans="1:27">
      <c r="A4" s="115"/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</row>
    <row r="5" spans="1:27">
      <c r="A5" s="116" t="s">
        <v>19</v>
      </c>
      <c r="B5" s="116"/>
      <c r="C5" s="116" t="s">
        <v>26</v>
      </c>
      <c r="D5" s="117" t="s">
        <v>29</v>
      </c>
      <c r="E5" s="117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7"/>
      <c r="S5" s="117"/>
      <c r="T5" s="119"/>
      <c r="U5" s="119"/>
      <c r="V5" s="119"/>
      <c r="W5" s="119"/>
      <c r="X5" s="119"/>
      <c r="Y5" s="120"/>
    </row>
    <row r="6" spans="1:27">
      <c r="A6" s="116" t="s">
        <v>6</v>
      </c>
      <c r="B6" s="116"/>
      <c r="C6" s="116" t="s">
        <v>26</v>
      </c>
      <c r="D6" s="117" t="s">
        <v>80</v>
      </c>
      <c r="E6" s="117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7"/>
      <c r="S6" s="117"/>
      <c r="T6" s="119"/>
      <c r="U6" s="119"/>
      <c r="V6" s="119"/>
      <c r="W6" s="119"/>
      <c r="X6" s="119"/>
      <c r="Y6" s="120"/>
    </row>
    <row r="7" spans="1:27" ht="29.25" customHeight="1">
      <c r="A7" s="116" t="s">
        <v>7</v>
      </c>
      <c r="B7" s="116"/>
      <c r="C7" s="116" t="s">
        <v>26</v>
      </c>
      <c r="D7" s="468" t="s">
        <v>131</v>
      </c>
      <c r="E7" s="468"/>
      <c r="F7" s="468"/>
      <c r="G7" s="468"/>
      <c r="H7" s="468"/>
      <c r="I7" s="468"/>
      <c r="J7" s="468"/>
      <c r="K7" s="468"/>
      <c r="L7" s="468"/>
      <c r="M7" s="468"/>
      <c r="N7" s="468"/>
      <c r="O7" s="468"/>
      <c r="P7" s="468"/>
      <c r="Q7" s="121"/>
      <c r="R7" s="121"/>
      <c r="S7" s="121"/>
      <c r="Y7" s="120"/>
    </row>
    <row r="8" spans="1:27" ht="21" customHeight="1">
      <c r="A8" s="116" t="s">
        <v>8</v>
      </c>
      <c r="B8" s="116"/>
      <c r="C8" s="116" t="s">
        <v>26</v>
      </c>
      <c r="D8" s="388" t="s">
        <v>30</v>
      </c>
      <c r="E8" s="388"/>
      <c r="F8" s="388"/>
      <c r="G8" s="388"/>
      <c r="H8" s="388"/>
      <c r="I8" s="388"/>
      <c r="J8" s="388"/>
      <c r="K8" s="388"/>
      <c r="L8" s="388"/>
      <c r="M8" s="388"/>
      <c r="N8" s="388"/>
      <c r="O8" s="388"/>
      <c r="P8" s="388"/>
      <c r="Q8" s="388"/>
      <c r="R8" s="388"/>
      <c r="S8" s="388"/>
    </row>
    <row r="9" spans="1:27" ht="19.5" customHeight="1">
      <c r="A9" s="116"/>
      <c r="B9" s="116"/>
      <c r="C9" s="116"/>
      <c r="D9" s="388" t="s">
        <v>31</v>
      </c>
      <c r="E9" s="388"/>
      <c r="F9" s="388"/>
      <c r="G9" s="388"/>
      <c r="H9" s="388"/>
      <c r="I9" s="388"/>
      <c r="J9" s="388"/>
      <c r="K9" s="388"/>
      <c r="L9" s="388"/>
      <c r="M9" s="388"/>
      <c r="N9" s="388"/>
      <c r="O9" s="388"/>
      <c r="P9" s="388"/>
      <c r="Q9" s="388"/>
      <c r="R9" s="388"/>
      <c r="S9" s="121"/>
      <c r="T9" s="122"/>
      <c r="U9" s="122"/>
      <c r="V9" s="122"/>
      <c r="W9" s="122"/>
      <c r="X9" s="122"/>
      <c r="Y9" s="122"/>
      <c r="Z9" s="122"/>
      <c r="AA9" s="122"/>
    </row>
    <row r="10" spans="1:27" ht="29.25" customHeight="1">
      <c r="A10" s="116"/>
      <c r="B10" s="116"/>
      <c r="C10" s="116"/>
      <c r="D10" s="385" t="s">
        <v>32</v>
      </c>
      <c r="E10" s="385"/>
      <c r="F10" s="385"/>
      <c r="G10" s="385"/>
      <c r="H10" s="385"/>
      <c r="I10" s="385"/>
      <c r="J10" s="385"/>
      <c r="K10" s="385"/>
      <c r="L10" s="385"/>
      <c r="M10" s="385"/>
      <c r="N10" s="385"/>
      <c r="O10" s="385"/>
      <c r="P10" s="385"/>
      <c r="Q10" s="385"/>
      <c r="R10" s="385"/>
      <c r="S10" s="121"/>
      <c r="T10" s="122"/>
      <c r="U10" s="122"/>
      <c r="V10" s="122"/>
      <c r="W10" s="122"/>
      <c r="X10" s="122"/>
      <c r="Y10" s="122"/>
      <c r="Z10" s="122"/>
      <c r="AA10" s="122"/>
    </row>
    <row r="11" spans="1:27" s="125" customFormat="1">
      <c r="A11" s="123" t="s">
        <v>2</v>
      </c>
      <c r="B11" s="124"/>
      <c r="C11" s="116" t="s">
        <v>26</v>
      </c>
      <c r="E11" s="117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7"/>
      <c r="S11" s="117"/>
      <c r="AA11" s="122"/>
    </row>
    <row r="12" spans="1:27">
      <c r="A12" s="123" t="s">
        <v>9</v>
      </c>
      <c r="B12" s="116"/>
      <c r="C12" s="116" t="s">
        <v>26</v>
      </c>
      <c r="D12" s="117" t="s">
        <v>81</v>
      </c>
      <c r="E12" s="117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7"/>
      <c r="S12" s="117"/>
      <c r="AA12" s="122"/>
    </row>
    <row r="13" spans="1:27" s="125" customFormat="1">
      <c r="A13" s="123" t="s">
        <v>10</v>
      </c>
      <c r="B13" s="124"/>
      <c r="C13" s="116" t="s">
        <v>26</v>
      </c>
      <c r="D13" s="374">
        <f>+S19</f>
        <v>125966000</v>
      </c>
      <c r="E13" s="375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7"/>
      <c r="S13" s="117"/>
      <c r="T13" s="119"/>
      <c r="U13" s="119"/>
      <c r="V13" s="119"/>
      <c r="W13" s="119"/>
      <c r="X13" s="119"/>
      <c r="Y13" s="120"/>
      <c r="Z13" s="114"/>
      <c r="AA13" s="114"/>
    </row>
    <row r="14" spans="1:27" ht="16.5" thickBot="1">
      <c r="T14" s="119"/>
      <c r="U14" s="119"/>
      <c r="V14" s="119"/>
      <c r="W14" s="119"/>
      <c r="X14" s="119"/>
      <c r="Y14" s="120"/>
    </row>
    <row r="15" spans="1:27" s="127" customFormat="1" ht="21.75" customHeight="1">
      <c r="A15" s="458" t="s">
        <v>0</v>
      </c>
      <c r="B15" s="171" t="s">
        <v>1</v>
      </c>
      <c r="C15" s="461" t="s">
        <v>21</v>
      </c>
      <c r="D15" s="462"/>
      <c r="E15" s="456" t="s">
        <v>22</v>
      </c>
      <c r="F15" s="465" t="s">
        <v>3</v>
      </c>
      <c r="G15" s="466"/>
      <c r="H15" s="466"/>
      <c r="I15" s="466"/>
      <c r="J15" s="466"/>
      <c r="K15" s="466"/>
      <c r="L15" s="466"/>
      <c r="M15" s="466"/>
      <c r="N15" s="466"/>
      <c r="O15" s="466"/>
      <c r="P15" s="466"/>
      <c r="Q15" s="467"/>
      <c r="R15" s="456" t="s">
        <v>27</v>
      </c>
      <c r="S15" s="450" t="s">
        <v>4</v>
      </c>
      <c r="T15" s="119"/>
      <c r="U15" s="119"/>
      <c r="V15" s="119"/>
      <c r="W15" s="119"/>
      <c r="X15" s="119"/>
      <c r="Y15" s="120"/>
      <c r="Z15" s="114"/>
      <c r="AA15" s="114"/>
    </row>
    <row r="16" spans="1:27" s="127" customFormat="1" ht="31.5" customHeight="1">
      <c r="A16" s="459"/>
      <c r="B16" s="128" t="s">
        <v>23</v>
      </c>
      <c r="C16" s="378"/>
      <c r="D16" s="379"/>
      <c r="E16" s="383"/>
      <c r="F16" s="172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48" t="s">
        <v>20</v>
      </c>
      <c r="R16" s="383"/>
      <c r="S16" s="451"/>
    </row>
    <row r="17" spans="1:19" s="127" customFormat="1" ht="30.75" customHeight="1" thickBot="1">
      <c r="A17" s="460"/>
      <c r="B17" s="173" t="s">
        <v>24</v>
      </c>
      <c r="C17" s="463"/>
      <c r="D17" s="464"/>
      <c r="E17" s="457"/>
      <c r="F17" s="174"/>
      <c r="G17" s="175"/>
      <c r="H17" s="175"/>
      <c r="I17" s="175"/>
      <c r="J17" s="175"/>
      <c r="K17" s="175"/>
      <c r="L17" s="175"/>
      <c r="M17" s="175"/>
      <c r="N17" s="175"/>
      <c r="O17" s="175"/>
      <c r="P17" s="175"/>
      <c r="Q17" s="176"/>
      <c r="R17" s="457"/>
      <c r="S17" s="452"/>
    </row>
    <row r="18" spans="1:19">
      <c r="A18" s="177">
        <v>1</v>
      </c>
      <c r="B18" s="131">
        <v>2</v>
      </c>
      <c r="C18" s="453">
        <v>3</v>
      </c>
      <c r="D18" s="454"/>
      <c r="E18" s="130">
        <v>4</v>
      </c>
      <c r="F18" s="453">
        <v>5</v>
      </c>
      <c r="G18" s="455"/>
      <c r="H18" s="455"/>
      <c r="I18" s="455"/>
      <c r="J18" s="455"/>
      <c r="K18" s="455"/>
      <c r="L18" s="455"/>
      <c r="M18" s="455"/>
      <c r="N18" s="132"/>
      <c r="O18" s="132"/>
      <c r="P18" s="132"/>
      <c r="Q18" s="130"/>
      <c r="R18" s="130">
        <v>6</v>
      </c>
      <c r="S18" s="178">
        <v>7</v>
      </c>
    </row>
    <row r="19" spans="1:19">
      <c r="A19" s="254"/>
      <c r="B19" s="255" t="s">
        <v>28</v>
      </c>
      <c r="C19" s="256"/>
      <c r="D19" s="257"/>
      <c r="E19" s="257"/>
      <c r="F19" s="256"/>
      <c r="G19" s="256"/>
      <c r="H19" s="256"/>
      <c r="I19" s="256"/>
      <c r="J19" s="256"/>
      <c r="K19" s="256"/>
      <c r="L19" s="256"/>
      <c r="M19" s="256"/>
      <c r="N19" s="256"/>
      <c r="O19" s="256"/>
      <c r="P19" s="257"/>
      <c r="Q19" s="257"/>
      <c r="R19" s="257"/>
      <c r="S19" s="258">
        <f>+S21</f>
        <v>125966000</v>
      </c>
    </row>
    <row r="20" spans="1:19">
      <c r="A20" s="250"/>
      <c r="B20" s="251"/>
      <c r="C20" s="179"/>
      <c r="D20" s="252"/>
      <c r="E20" s="252"/>
      <c r="F20" s="179"/>
      <c r="G20" s="179"/>
      <c r="H20" s="179"/>
      <c r="I20" s="179"/>
      <c r="J20" s="179"/>
      <c r="K20" s="179"/>
      <c r="L20" s="179"/>
      <c r="M20" s="179"/>
      <c r="N20" s="179"/>
      <c r="O20" s="179"/>
      <c r="P20" s="252"/>
      <c r="Q20" s="252"/>
      <c r="R20" s="252"/>
      <c r="S20" s="253"/>
    </row>
    <row r="21" spans="1:19" ht="31.5">
      <c r="A21" s="242" t="s">
        <v>82</v>
      </c>
      <c r="B21" s="243" t="s">
        <v>76</v>
      </c>
      <c r="C21" s="244"/>
      <c r="D21" s="245"/>
      <c r="E21" s="246"/>
      <c r="F21" s="247"/>
      <c r="G21" s="247"/>
      <c r="H21" s="247"/>
      <c r="I21" s="247"/>
      <c r="J21" s="247"/>
      <c r="K21" s="247"/>
      <c r="L21" s="247"/>
      <c r="M21" s="247"/>
      <c r="N21" s="247"/>
      <c r="O21" s="247"/>
      <c r="P21" s="248"/>
      <c r="Q21" s="248"/>
      <c r="R21" s="246"/>
      <c r="S21" s="249">
        <f>SUM(S24:S35)</f>
        <v>125966000</v>
      </c>
    </row>
    <row r="22" spans="1:19">
      <c r="A22" s="235">
        <v>524119</v>
      </c>
      <c r="B22" s="236" t="s">
        <v>83</v>
      </c>
      <c r="C22" s="237"/>
      <c r="D22" s="238"/>
      <c r="E22" s="238"/>
      <c r="F22" s="239"/>
      <c r="G22" s="239"/>
      <c r="H22" s="239"/>
      <c r="I22" s="239"/>
      <c r="J22" s="239"/>
      <c r="K22" s="239"/>
      <c r="L22" s="239"/>
      <c r="M22" s="239"/>
      <c r="N22" s="239"/>
      <c r="O22" s="239"/>
      <c r="P22" s="240"/>
      <c r="Q22" s="240"/>
      <c r="R22" s="238"/>
      <c r="S22" s="241">
        <f>SUM(S24:S35)</f>
        <v>125966000</v>
      </c>
    </row>
    <row r="23" spans="1:19">
      <c r="A23" s="211"/>
      <c r="B23" s="62" t="s">
        <v>67</v>
      </c>
      <c r="C23" s="145"/>
      <c r="D23" s="32"/>
      <c r="E23" s="32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7"/>
      <c r="Q23" s="67"/>
      <c r="R23" s="32"/>
      <c r="S23" s="213"/>
    </row>
    <row r="24" spans="1:19">
      <c r="A24" s="211"/>
      <c r="B24" s="62" t="s">
        <v>68</v>
      </c>
      <c r="C24" s="145"/>
      <c r="D24" s="32"/>
      <c r="E24" s="32"/>
      <c r="F24" s="68">
        <v>39</v>
      </c>
      <c r="G24" s="68" t="s">
        <v>15</v>
      </c>
      <c r="H24" s="68" t="s">
        <v>13</v>
      </c>
      <c r="I24" s="68">
        <v>2</v>
      </c>
      <c r="J24" s="68" t="s">
        <v>17</v>
      </c>
      <c r="K24" s="68" t="s">
        <v>13</v>
      </c>
      <c r="L24" s="68">
        <v>1</v>
      </c>
      <c r="M24" s="68" t="s">
        <v>14</v>
      </c>
      <c r="N24" s="68"/>
      <c r="O24" s="68"/>
      <c r="P24" s="67"/>
      <c r="Q24" s="220">
        <f>+L24*I24*F24</f>
        <v>78</v>
      </c>
      <c r="R24" s="151">
        <v>337000</v>
      </c>
      <c r="S24" s="213">
        <f>+R24*Q24</f>
        <v>26286000</v>
      </c>
    </row>
    <row r="25" spans="1:19">
      <c r="A25" s="211"/>
      <c r="B25" s="62" t="s">
        <v>64</v>
      </c>
      <c r="C25" s="145"/>
      <c r="D25" s="32"/>
      <c r="E25" s="32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7"/>
      <c r="Q25" s="220">
        <f t="shared" ref="Q25:Q35" si="0">+L25*I25*F25</f>
        <v>0</v>
      </c>
      <c r="R25" s="151"/>
      <c r="S25" s="213">
        <f t="shared" ref="S25:S35" si="1">+R25*Q25</f>
        <v>0</v>
      </c>
    </row>
    <row r="26" spans="1:19">
      <c r="A26" s="211"/>
      <c r="B26" s="62" t="s">
        <v>69</v>
      </c>
      <c r="C26" s="145"/>
      <c r="D26" s="32"/>
      <c r="E26" s="32"/>
      <c r="F26" s="68">
        <v>30</v>
      </c>
      <c r="G26" s="68" t="s">
        <v>15</v>
      </c>
      <c r="H26" s="68" t="s">
        <v>13</v>
      </c>
      <c r="I26" s="68">
        <v>2</v>
      </c>
      <c r="J26" s="68" t="s">
        <v>17</v>
      </c>
      <c r="K26" s="68" t="s">
        <v>13</v>
      </c>
      <c r="L26" s="68">
        <v>1</v>
      </c>
      <c r="M26" s="68" t="s">
        <v>14</v>
      </c>
      <c r="N26" s="68"/>
      <c r="O26" s="68"/>
      <c r="P26" s="67"/>
      <c r="Q26" s="220">
        <f t="shared" si="0"/>
        <v>60</v>
      </c>
      <c r="R26" s="151">
        <v>85000</v>
      </c>
      <c r="S26" s="213">
        <f t="shared" si="1"/>
        <v>5100000</v>
      </c>
    </row>
    <row r="27" spans="1:19">
      <c r="A27" s="211"/>
      <c r="B27" s="62" t="s">
        <v>70</v>
      </c>
      <c r="C27" s="145"/>
      <c r="D27" s="32"/>
      <c r="E27" s="32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7"/>
      <c r="Q27" s="220">
        <f t="shared" si="0"/>
        <v>0</v>
      </c>
      <c r="R27" s="151"/>
      <c r="S27" s="213">
        <f t="shared" si="1"/>
        <v>0</v>
      </c>
    </row>
    <row r="28" spans="1:19">
      <c r="A28" s="211"/>
      <c r="B28" s="62" t="s">
        <v>69</v>
      </c>
      <c r="C28" s="145"/>
      <c r="D28" s="32"/>
      <c r="E28" s="32"/>
      <c r="F28" s="68">
        <v>30</v>
      </c>
      <c r="G28" s="68" t="s">
        <v>15</v>
      </c>
      <c r="H28" s="68" t="s">
        <v>13</v>
      </c>
      <c r="I28" s="68">
        <v>2</v>
      </c>
      <c r="J28" s="68" t="s">
        <v>16</v>
      </c>
      <c r="K28" s="68" t="s">
        <v>13</v>
      </c>
      <c r="L28" s="68">
        <v>1</v>
      </c>
      <c r="M28" s="68" t="s">
        <v>14</v>
      </c>
      <c r="N28" s="68"/>
      <c r="O28" s="68"/>
      <c r="P28" s="67"/>
      <c r="Q28" s="220">
        <f t="shared" si="0"/>
        <v>60</v>
      </c>
      <c r="R28" s="151">
        <v>110000</v>
      </c>
      <c r="S28" s="213">
        <f t="shared" si="1"/>
        <v>6600000</v>
      </c>
    </row>
    <row r="29" spans="1:19">
      <c r="A29" s="211"/>
      <c r="B29" s="62" t="s">
        <v>71</v>
      </c>
      <c r="C29" s="145"/>
      <c r="D29" s="32"/>
      <c r="E29" s="32"/>
      <c r="F29" s="68">
        <v>3</v>
      </c>
      <c r="G29" s="68" t="s">
        <v>15</v>
      </c>
      <c r="H29" s="68" t="s">
        <v>13</v>
      </c>
      <c r="I29" s="68">
        <v>2</v>
      </c>
      <c r="J29" s="68" t="s">
        <v>16</v>
      </c>
      <c r="K29" s="68" t="s">
        <v>13</v>
      </c>
      <c r="L29" s="68">
        <v>1</v>
      </c>
      <c r="M29" s="68" t="s">
        <v>14</v>
      </c>
      <c r="N29" s="68"/>
      <c r="O29" s="68"/>
      <c r="P29" s="67"/>
      <c r="Q29" s="220">
        <f t="shared" si="0"/>
        <v>6</v>
      </c>
      <c r="R29" s="151">
        <v>110000</v>
      </c>
      <c r="S29" s="213">
        <f t="shared" si="1"/>
        <v>660000</v>
      </c>
    </row>
    <row r="30" spans="1:19">
      <c r="A30" s="211"/>
      <c r="B30" s="62" t="s">
        <v>72</v>
      </c>
      <c r="C30" s="145"/>
      <c r="D30" s="32"/>
      <c r="E30" s="32"/>
      <c r="F30" s="68">
        <v>6</v>
      </c>
      <c r="G30" s="68" t="s">
        <v>15</v>
      </c>
      <c r="H30" s="68" t="s">
        <v>13</v>
      </c>
      <c r="I30" s="68">
        <v>2</v>
      </c>
      <c r="J30" s="68" t="s">
        <v>16</v>
      </c>
      <c r="K30" s="68" t="s">
        <v>13</v>
      </c>
      <c r="L30" s="68">
        <v>1</v>
      </c>
      <c r="M30" s="68" t="s">
        <v>14</v>
      </c>
      <c r="N30" s="68"/>
      <c r="O30" s="68"/>
      <c r="P30" s="67"/>
      <c r="Q30" s="220">
        <f t="shared" si="0"/>
        <v>12</v>
      </c>
      <c r="R30" s="151">
        <v>110000</v>
      </c>
      <c r="S30" s="213">
        <f t="shared" si="1"/>
        <v>1320000</v>
      </c>
    </row>
    <row r="31" spans="1:19">
      <c r="A31" s="211"/>
      <c r="B31" s="62"/>
      <c r="C31" s="145"/>
      <c r="D31" s="32"/>
      <c r="E31" s="32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7"/>
      <c r="Q31" s="220">
        <f t="shared" si="0"/>
        <v>0</v>
      </c>
      <c r="R31" s="151"/>
      <c r="S31" s="213">
        <f t="shared" si="1"/>
        <v>0</v>
      </c>
    </row>
    <row r="32" spans="1:19">
      <c r="A32" s="211"/>
      <c r="B32" s="62" t="s">
        <v>73</v>
      </c>
      <c r="C32" s="145"/>
      <c r="D32" s="32"/>
      <c r="E32" s="32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7"/>
      <c r="Q32" s="220">
        <f t="shared" si="0"/>
        <v>0</v>
      </c>
      <c r="R32" s="151"/>
      <c r="S32" s="213">
        <f t="shared" si="1"/>
        <v>0</v>
      </c>
    </row>
    <row r="33" spans="1:19">
      <c r="A33" s="211"/>
      <c r="B33" s="62" t="s">
        <v>74</v>
      </c>
      <c r="C33" s="145"/>
      <c r="D33" s="32"/>
      <c r="E33" s="32"/>
      <c r="F33" s="68">
        <v>50</v>
      </c>
      <c r="G33" s="68" t="s">
        <v>15</v>
      </c>
      <c r="H33" s="68" t="s">
        <v>13</v>
      </c>
      <c r="I33" s="68">
        <v>2</v>
      </c>
      <c r="J33" s="68" t="s">
        <v>17</v>
      </c>
      <c r="K33" s="68" t="s">
        <v>13</v>
      </c>
      <c r="L33" s="68">
        <v>1</v>
      </c>
      <c r="M33" s="68" t="s">
        <v>14</v>
      </c>
      <c r="N33" s="68"/>
      <c r="O33" s="68"/>
      <c r="P33" s="67"/>
      <c r="Q33" s="220">
        <f t="shared" si="0"/>
        <v>100</v>
      </c>
      <c r="R33" s="151">
        <v>710000</v>
      </c>
      <c r="S33" s="213">
        <f t="shared" si="1"/>
        <v>71000000</v>
      </c>
    </row>
    <row r="34" spans="1:19">
      <c r="A34" s="211"/>
      <c r="B34" s="62" t="s">
        <v>64</v>
      </c>
      <c r="C34" s="145"/>
      <c r="D34" s="32"/>
      <c r="E34" s="32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7"/>
      <c r="Q34" s="220">
        <f t="shared" si="0"/>
        <v>0</v>
      </c>
      <c r="R34" s="151"/>
      <c r="S34" s="213">
        <f t="shared" si="1"/>
        <v>0</v>
      </c>
    </row>
    <row r="35" spans="1:19">
      <c r="A35" s="214"/>
      <c r="B35" s="223" t="s">
        <v>69</v>
      </c>
      <c r="C35" s="158"/>
      <c r="D35" s="33"/>
      <c r="E35" s="33"/>
      <c r="F35" s="159">
        <v>50</v>
      </c>
      <c r="G35" s="159" t="s">
        <v>15</v>
      </c>
      <c r="H35" s="159" t="s">
        <v>13</v>
      </c>
      <c r="I35" s="159">
        <v>3</v>
      </c>
      <c r="J35" s="159" t="s">
        <v>17</v>
      </c>
      <c r="K35" s="159" t="s">
        <v>13</v>
      </c>
      <c r="L35" s="159">
        <v>1</v>
      </c>
      <c r="M35" s="159" t="s">
        <v>14</v>
      </c>
      <c r="N35" s="159"/>
      <c r="O35" s="159"/>
      <c r="P35" s="160"/>
      <c r="Q35" s="221">
        <f t="shared" si="0"/>
        <v>150</v>
      </c>
      <c r="R35" s="233">
        <v>100000</v>
      </c>
      <c r="S35" s="217">
        <f t="shared" si="1"/>
        <v>15000000</v>
      </c>
    </row>
    <row r="37" spans="1:19">
      <c r="A37" s="114"/>
      <c r="C37" s="180"/>
      <c r="F37" s="180"/>
      <c r="G37" s="180"/>
      <c r="H37" s="180"/>
      <c r="I37" s="180"/>
      <c r="J37" s="180"/>
      <c r="K37" s="290"/>
      <c r="L37" s="389" t="s">
        <v>78</v>
      </c>
      <c r="M37" s="389"/>
      <c r="N37" s="389"/>
      <c r="O37" s="389"/>
      <c r="P37" s="389"/>
      <c r="Q37" s="389"/>
      <c r="R37" s="389"/>
      <c r="S37" s="389"/>
    </row>
    <row r="38" spans="1:19">
      <c r="A38" s="114"/>
      <c r="C38" s="180"/>
      <c r="F38" s="180"/>
      <c r="G38" s="180"/>
      <c r="H38" s="180"/>
      <c r="I38" s="180"/>
      <c r="J38" s="180"/>
      <c r="K38" s="179"/>
      <c r="L38" s="179"/>
      <c r="M38" s="179"/>
      <c r="N38" s="179"/>
      <c r="O38" s="179"/>
      <c r="P38" s="179"/>
      <c r="Q38" s="179"/>
      <c r="R38" s="290"/>
      <c r="S38" s="290"/>
    </row>
    <row r="39" spans="1:19">
      <c r="A39" s="114"/>
      <c r="C39" s="180"/>
      <c r="F39" s="180"/>
      <c r="G39" s="180"/>
      <c r="H39" s="180"/>
      <c r="I39" s="180"/>
      <c r="J39" s="180"/>
      <c r="K39" s="179"/>
      <c r="L39" s="389" t="s">
        <v>128</v>
      </c>
      <c r="M39" s="389"/>
      <c r="N39" s="389"/>
      <c r="O39" s="389"/>
      <c r="P39" s="389"/>
      <c r="Q39" s="389"/>
      <c r="R39" s="389"/>
      <c r="S39" s="389"/>
    </row>
    <row r="40" spans="1:19" ht="15.75" customHeight="1">
      <c r="A40" s="114"/>
      <c r="C40" s="180"/>
      <c r="F40" s="180"/>
      <c r="G40" s="180"/>
      <c r="H40" s="180"/>
      <c r="I40" s="180"/>
      <c r="J40" s="180"/>
      <c r="K40" s="291"/>
      <c r="L40" s="390" t="str">
        <f>+D6</f>
        <v>Badan Pemberdayaan Perempuan dan Perlindungan Anak Provinsi Sumatera Selatan</v>
      </c>
      <c r="M40" s="390"/>
      <c r="N40" s="390"/>
      <c r="O40" s="390"/>
      <c r="P40" s="390"/>
      <c r="Q40" s="390"/>
      <c r="R40" s="390"/>
      <c r="S40" s="390"/>
    </row>
    <row r="41" spans="1:19">
      <c r="A41" s="114"/>
      <c r="C41" s="180"/>
      <c r="F41" s="180"/>
      <c r="G41" s="180"/>
      <c r="H41" s="180"/>
      <c r="I41" s="180"/>
      <c r="J41" s="288"/>
      <c r="K41" s="291"/>
      <c r="L41" s="390"/>
      <c r="M41" s="390"/>
      <c r="N41" s="390"/>
      <c r="O41" s="390"/>
      <c r="P41" s="390"/>
      <c r="Q41" s="390"/>
      <c r="R41" s="390"/>
      <c r="S41" s="390"/>
    </row>
  </sheetData>
  <mergeCells count="18">
    <mergeCell ref="D10:R10"/>
    <mergeCell ref="A2:S2"/>
    <mergeCell ref="A3:S3"/>
    <mergeCell ref="D7:P7"/>
    <mergeCell ref="D8:S8"/>
    <mergeCell ref="D9:R9"/>
    <mergeCell ref="D13:E13"/>
    <mergeCell ref="A15:A17"/>
    <mergeCell ref="C15:D17"/>
    <mergeCell ref="E15:E17"/>
    <mergeCell ref="F15:Q15"/>
    <mergeCell ref="L39:S39"/>
    <mergeCell ref="L40:S41"/>
    <mergeCell ref="S15:S17"/>
    <mergeCell ref="C18:D18"/>
    <mergeCell ref="F18:M18"/>
    <mergeCell ref="R15:R17"/>
    <mergeCell ref="L37:S37"/>
  </mergeCells>
  <printOptions horizontalCentered="1"/>
  <pageMargins left="0.19685039370078741" right="0.15748031496062992" top="0.59055118110236227" bottom="0.86614173228346458" header="0" footer="0"/>
  <pageSetup paperSize="9" scale="5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D40"/>
  <sheetViews>
    <sheetView view="pageBreakPreview" zoomScale="78" zoomScaleNormal="80" zoomScaleSheetLayoutView="78" zoomScalePageLayoutView="70" workbookViewId="0">
      <selection activeCell="A5" sqref="A5:XFD5"/>
    </sheetView>
  </sheetViews>
  <sheetFormatPr defaultColWidth="8.85546875" defaultRowHeight="15.75"/>
  <cols>
    <col min="1" max="1" width="11.85546875" style="107" customWidth="1"/>
    <col min="2" max="2" width="41.42578125" style="3" customWidth="1"/>
    <col min="3" max="3" width="1.42578125" style="3" customWidth="1"/>
    <col min="4" max="4" width="8.42578125" style="3" customWidth="1"/>
    <col min="5" max="5" width="11.7109375" style="3" customWidth="1"/>
    <col min="6" max="6" width="4.140625" style="107" customWidth="1"/>
    <col min="7" max="7" width="4.85546875" style="107" customWidth="1"/>
    <col min="8" max="8" width="2.140625" style="107" bestFit="1" customWidth="1"/>
    <col min="9" max="9" width="3.85546875" style="107" bestFit="1" customWidth="1"/>
    <col min="10" max="10" width="4.7109375" style="107" bestFit="1" customWidth="1"/>
    <col min="11" max="11" width="2.140625" style="107" customWidth="1"/>
    <col min="12" max="12" width="2.28515625" style="107" bestFit="1" customWidth="1"/>
    <col min="13" max="13" width="4.42578125" style="107" bestFit="1" customWidth="1"/>
    <col min="14" max="14" width="2.140625" style="107" bestFit="1" customWidth="1"/>
    <col min="15" max="15" width="2.5703125" style="107" bestFit="1" customWidth="1"/>
    <col min="16" max="16" width="4.28515625" style="107" bestFit="1" customWidth="1"/>
    <col min="17" max="17" width="6" style="107" bestFit="1" customWidth="1"/>
    <col min="18" max="18" width="12.42578125" style="3" customWidth="1"/>
    <col min="19" max="19" width="16" style="3" customWidth="1"/>
    <col min="20" max="16384" width="8.85546875" style="3"/>
  </cols>
  <sheetData>
    <row r="1" spans="1:30">
      <c r="A1" s="391" t="s">
        <v>5</v>
      </c>
      <c r="B1" s="391"/>
      <c r="C1" s="391"/>
      <c r="D1" s="391"/>
      <c r="E1" s="391"/>
      <c r="F1" s="391"/>
      <c r="G1" s="391"/>
      <c r="H1" s="391"/>
      <c r="I1" s="391"/>
      <c r="J1" s="391"/>
      <c r="K1" s="391"/>
      <c r="L1" s="391"/>
      <c r="M1" s="391"/>
      <c r="N1" s="391"/>
      <c r="O1" s="391"/>
      <c r="P1" s="391"/>
      <c r="Q1" s="391"/>
      <c r="R1" s="391"/>
      <c r="S1" s="391"/>
    </row>
    <row r="2" spans="1:30">
      <c r="A2" s="391" t="s">
        <v>65</v>
      </c>
      <c r="B2" s="391"/>
      <c r="C2" s="391"/>
      <c r="D2" s="391"/>
      <c r="E2" s="391"/>
      <c r="F2" s="391"/>
      <c r="G2" s="391"/>
      <c r="H2" s="391"/>
      <c r="I2" s="391"/>
      <c r="J2" s="391"/>
      <c r="K2" s="391"/>
      <c r="L2" s="391"/>
      <c r="M2" s="391"/>
      <c r="N2" s="391"/>
      <c r="O2" s="391"/>
      <c r="P2" s="391"/>
      <c r="Q2" s="391"/>
      <c r="R2" s="391"/>
      <c r="S2" s="391"/>
    </row>
    <row r="3" spans="1:30">
      <c r="A3" s="112"/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</row>
    <row r="4" spans="1:30">
      <c r="A4" s="29" t="s">
        <v>19</v>
      </c>
      <c r="B4" s="29"/>
      <c r="C4" s="29" t="s">
        <v>26</v>
      </c>
      <c r="D4" s="27" t="s">
        <v>29</v>
      </c>
      <c r="E4" s="27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7"/>
      <c r="S4" s="27"/>
      <c r="T4" s="162"/>
      <c r="U4" s="162"/>
      <c r="V4" s="162"/>
      <c r="W4" s="162"/>
      <c r="X4" s="162"/>
      <c r="Y4" s="162"/>
      <c r="Z4" s="162"/>
      <c r="AA4" s="162"/>
      <c r="AB4" s="107"/>
    </row>
    <row r="5" spans="1:30">
      <c r="A5" s="29" t="s">
        <v>6</v>
      </c>
      <c r="B5" s="29"/>
      <c r="C5" s="29" t="s">
        <v>26</v>
      </c>
      <c r="D5" s="27" t="s">
        <v>133</v>
      </c>
      <c r="E5" s="27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7"/>
      <c r="S5" s="27"/>
      <c r="T5" s="162"/>
      <c r="U5" s="162"/>
      <c r="V5" s="162"/>
      <c r="W5" s="162"/>
      <c r="X5" s="162"/>
      <c r="Y5" s="162"/>
      <c r="Z5" s="162"/>
      <c r="AA5" s="162"/>
      <c r="AB5" s="107"/>
    </row>
    <row r="6" spans="1:30">
      <c r="A6" s="29" t="s">
        <v>7</v>
      </c>
      <c r="B6" s="29"/>
      <c r="C6" s="29" t="s">
        <v>26</v>
      </c>
      <c r="D6" s="469" t="s">
        <v>28</v>
      </c>
      <c r="E6" s="469"/>
      <c r="F6" s="469"/>
      <c r="G6" s="469"/>
      <c r="H6" s="469"/>
      <c r="I6" s="469"/>
      <c r="J6" s="469"/>
      <c r="K6" s="469"/>
      <c r="L6" s="469"/>
      <c r="M6" s="469"/>
      <c r="N6" s="469"/>
      <c r="O6" s="469"/>
      <c r="P6" s="469"/>
      <c r="Q6" s="31"/>
      <c r="R6" s="31"/>
      <c r="S6" s="31"/>
      <c r="AB6" s="107"/>
    </row>
    <row r="7" spans="1:30">
      <c r="A7" s="29" t="s">
        <v>8</v>
      </c>
      <c r="B7" s="29"/>
      <c r="C7" s="29" t="s">
        <v>26</v>
      </c>
      <c r="D7" s="407" t="s">
        <v>30</v>
      </c>
      <c r="E7" s="407"/>
      <c r="F7" s="407"/>
      <c r="G7" s="407"/>
      <c r="H7" s="407"/>
      <c r="I7" s="407"/>
      <c r="J7" s="407"/>
      <c r="K7" s="407"/>
      <c r="L7" s="407"/>
      <c r="M7" s="407"/>
      <c r="N7" s="407"/>
      <c r="O7" s="407"/>
      <c r="P7" s="407"/>
      <c r="Q7" s="407"/>
      <c r="R7" s="407"/>
      <c r="S7" s="407"/>
    </row>
    <row r="8" spans="1:30" ht="17.25" customHeight="1">
      <c r="A8" s="29"/>
      <c r="B8" s="29"/>
      <c r="C8" s="29"/>
      <c r="D8" s="407" t="s">
        <v>31</v>
      </c>
      <c r="E8" s="407"/>
      <c r="F8" s="407"/>
      <c r="G8" s="407"/>
      <c r="H8" s="407"/>
      <c r="I8" s="407"/>
      <c r="J8" s="407"/>
      <c r="K8" s="407"/>
      <c r="L8" s="407"/>
      <c r="M8" s="407"/>
      <c r="N8" s="407"/>
      <c r="O8" s="407"/>
      <c r="P8" s="407"/>
      <c r="Q8" s="407"/>
      <c r="R8" s="407"/>
      <c r="S8" s="31"/>
      <c r="T8" s="109"/>
      <c r="U8" s="109"/>
      <c r="V8" s="109"/>
      <c r="W8" s="109"/>
      <c r="X8" s="109"/>
      <c r="Y8" s="109"/>
      <c r="Z8" s="109"/>
      <c r="AA8" s="109"/>
      <c r="AB8" s="109"/>
      <c r="AC8" s="109"/>
      <c r="AD8" s="109"/>
    </row>
    <row r="9" spans="1:30" ht="15" customHeight="1">
      <c r="A9" s="29"/>
      <c r="B9" s="29"/>
      <c r="C9" s="29"/>
      <c r="D9" s="408" t="s">
        <v>32</v>
      </c>
      <c r="E9" s="408"/>
      <c r="F9" s="408"/>
      <c r="G9" s="408"/>
      <c r="H9" s="408"/>
      <c r="I9" s="408"/>
      <c r="J9" s="408"/>
      <c r="K9" s="408"/>
      <c r="L9" s="408"/>
      <c r="M9" s="408"/>
      <c r="N9" s="408"/>
      <c r="O9" s="408"/>
      <c r="P9" s="408"/>
      <c r="Q9" s="408"/>
      <c r="R9" s="408"/>
      <c r="S9" s="31"/>
      <c r="T9" s="109"/>
      <c r="U9" s="109"/>
      <c r="V9" s="109"/>
      <c r="W9" s="109"/>
      <c r="X9" s="109"/>
      <c r="Y9" s="109"/>
      <c r="Z9" s="109"/>
      <c r="AA9" s="109"/>
      <c r="AB9" s="109"/>
      <c r="AC9" s="109"/>
      <c r="AD9" s="109"/>
    </row>
    <row r="10" spans="1:30" s="26" customFormat="1">
      <c r="A10" s="108" t="s">
        <v>2</v>
      </c>
      <c r="B10" s="30"/>
      <c r="C10" s="29" t="s">
        <v>26</v>
      </c>
      <c r="E10" s="27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7"/>
      <c r="S10" s="27"/>
      <c r="AD10" s="109"/>
    </row>
    <row r="11" spans="1:30">
      <c r="A11" s="108" t="s">
        <v>9</v>
      </c>
      <c r="B11" s="29"/>
      <c r="C11" s="29" t="s">
        <v>26</v>
      </c>
      <c r="D11" s="27" t="s">
        <v>33</v>
      </c>
      <c r="E11" s="27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7"/>
      <c r="S11" s="27"/>
      <c r="AD11" s="109"/>
    </row>
    <row r="12" spans="1:30" s="26" customFormat="1">
      <c r="A12" s="108" t="s">
        <v>10</v>
      </c>
      <c r="B12" s="30"/>
      <c r="C12" s="29" t="s">
        <v>26</v>
      </c>
      <c r="D12" s="392">
        <f>S18</f>
        <v>133130000</v>
      </c>
      <c r="E12" s="479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7"/>
      <c r="S12" s="27"/>
      <c r="T12" s="162"/>
      <c r="U12" s="162"/>
      <c r="V12" s="162"/>
      <c r="W12" s="162"/>
      <c r="X12" s="162"/>
      <c r="Y12" s="162"/>
      <c r="Z12" s="162"/>
      <c r="AA12" s="162"/>
      <c r="AB12" s="107"/>
      <c r="AC12" s="3"/>
      <c r="AD12" s="3"/>
    </row>
    <row r="13" spans="1:30" ht="16.5" thickBot="1">
      <c r="T13" s="162"/>
      <c r="U13" s="162"/>
      <c r="V13" s="162"/>
      <c r="W13" s="162"/>
      <c r="X13" s="162"/>
      <c r="Y13" s="162"/>
      <c r="Z13" s="162"/>
      <c r="AA13" s="162"/>
      <c r="AB13" s="107"/>
    </row>
    <row r="14" spans="1:30" s="25" customFormat="1" ht="15" customHeight="1">
      <c r="A14" s="429" t="s">
        <v>0</v>
      </c>
      <c r="B14" s="164" t="s">
        <v>1</v>
      </c>
      <c r="C14" s="432" t="s">
        <v>21</v>
      </c>
      <c r="D14" s="433"/>
      <c r="E14" s="436" t="s">
        <v>22</v>
      </c>
      <c r="F14" s="470" t="s">
        <v>3</v>
      </c>
      <c r="G14" s="471"/>
      <c r="H14" s="471"/>
      <c r="I14" s="471"/>
      <c r="J14" s="471"/>
      <c r="K14" s="471"/>
      <c r="L14" s="471"/>
      <c r="M14" s="471"/>
      <c r="N14" s="471"/>
      <c r="O14" s="471"/>
      <c r="P14" s="471"/>
      <c r="Q14" s="474" t="s">
        <v>20</v>
      </c>
      <c r="R14" s="456" t="s">
        <v>27</v>
      </c>
      <c r="S14" s="450" t="s">
        <v>4</v>
      </c>
      <c r="T14" s="162"/>
      <c r="U14" s="162"/>
      <c r="V14" s="162"/>
      <c r="W14" s="162"/>
      <c r="X14" s="162"/>
      <c r="Y14" s="162"/>
      <c r="Z14" s="162"/>
      <c r="AA14" s="162"/>
      <c r="AB14" s="107"/>
      <c r="AC14" s="3"/>
      <c r="AD14" s="3"/>
    </row>
    <row r="15" spans="1:30" s="25" customFormat="1" ht="15" customHeight="1">
      <c r="A15" s="430"/>
      <c r="B15" s="113" t="s">
        <v>23</v>
      </c>
      <c r="C15" s="398"/>
      <c r="D15" s="399"/>
      <c r="E15" s="403"/>
      <c r="F15" s="414"/>
      <c r="G15" s="415"/>
      <c r="H15" s="415"/>
      <c r="I15" s="415"/>
      <c r="J15" s="415"/>
      <c r="K15" s="415"/>
      <c r="L15" s="415"/>
      <c r="M15" s="415"/>
      <c r="N15" s="415"/>
      <c r="O15" s="415"/>
      <c r="P15" s="415"/>
      <c r="Q15" s="394"/>
      <c r="R15" s="383"/>
      <c r="S15" s="451"/>
    </row>
    <row r="16" spans="1:30" s="25" customFormat="1" ht="20.25" customHeight="1" thickBot="1">
      <c r="A16" s="431"/>
      <c r="B16" s="167" t="s">
        <v>24</v>
      </c>
      <c r="C16" s="434"/>
      <c r="D16" s="435"/>
      <c r="E16" s="437"/>
      <c r="F16" s="472"/>
      <c r="G16" s="473"/>
      <c r="H16" s="473"/>
      <c r="I16" s="473"/>
      <c r="J16" s="473"/>
      <c r="K16" s="473"/>
      <c r="L16" s="473"/>
      <c r="M16" s="473"/>
      <c r="N16" s="473"/>
      <c r="O16" s="473"/>
      <c r="P16" s="473"/>
      <c r="Q16" s="475"/>
      <c r="R16" s="457"/>
      <c r="S16" s="452"/>
    </row>
    <row r="17" spans="1:19" ht="26.25" customHeight="1">
      <c r="A17" s="4">
        <v>1</v>
      </c>
      <c r="B17" s="110">
        <v>2</v>
      </c>
      <c r="C17" s="476">
        <v>3</v>
      </c>
      <c r="D17" s="477"/>
      <c r="E17" s="5">
        <v>4</v>
      </c>
      <c r="F17" s="476">
        <v>5</v>
      </c>
      <c r="G17" s="478"/>
      <c r="H17" s="478"/>
      <c r="I17" s="478"/>
      <c r="J17" s="478"/>
      <c r="K17" s="478"/>
      <c r="L17" s="478"/>
      <c r="M17" s="478"/>
      <c r="N17" s="111"/>
      <c r="O17" s="111"/>
      <c r="P17" s="111"/>
      <c r="Q17" s="5"/>
      <c r="R17" s="5">
        <v>6</v>
      </c>
      <c r="S17" s="6">
        <v>7</v>
      </c>
    </row>
    <row r="18" spans="1:19">
      <c r="A18" s="4">
        <v>5049</v>
      </c>
      <c r="B18" s="34" t="s">
        <v>28</v>
      </c>
      <c r="C18" s="35"/>
      <c r="D18" s="8"/>
      <c r="E18" s="9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9"/>
      <c r="R18" s="9"/>
      <c r="S18" s="36">
        <f>+S20</f>
        <v>133130000</v>
      </c>
    </row>
    <row r="19" spans="1:19">
      <c r="A19" s="199"/>
      <c r="B19" s="168"/>
      <c r="C19" s="35"/>
      <c r="D19" s="8"/>
      <c r="E19" s="9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9"/>
      <c r="R19" s="9"/>
      <c r="S19" s="169"/>
    </row>
    <row r="20" spans="1:19" s="114" customFormat="1" ht="31.5">
      <c r="A20" s="242" t="s">
        <v>82</v>
      </c>
      <c r="B20" s="243" t="s">
        <v>76</v>
      </c>
      <c r="C20" s="244"/>
      <c r="D20" s="245"/>
      <c r="E20" s="246"/>
      <c r="F20" s="247"/>
      <c r="G20" s="247"/>
      <c r="H20" s="247"/>
      <c r="I20" s="247"/>
      <c r="J20" s="247"/>
      <c r="K20" s="247"/>
      <c r="L20" s="247"/>
      <c r="M20" s="247"/>
      <c r="N20" s="247"/>
      <c r="O20" s="247"/>
      <c r="P20" s="248"/>
      <c r="Q20" s="248"/>
      <c r="R20" s="246"/>
      <c r="S20" s="249">
        <f>SUM(S23:S34)</f>
        <v>133130000</v>
      </c>
    </row>
    <row r="21" spans="1:19" s="114" customFormat="1">
      <c r="A21" s="235">
        <v>524119</v>
      </c>
      <c r="B21" s="236" t="s">
        <v>83</v>
      </c>
      <c r="C21" s="237"/>
      <c r="D21" s="238"/>
      <c r="E21" s="238"/>
      <c r="F21" s="239"/>
      <c r="G21" s="239"/>
      <c r="H21" s="239"/>
      <c r="I21" s="239"/>
      <c r="J21" s="239"/>
      <c r="K21" s="239"/>
      <c r="L21" s="239"/>
      <c r="M21" s="239"/>
      <c r="N21" s="239"/>
      <c r="O21" s="239"/>
      <c r="P21" s="240"/>
      <c r="Q21" s="240"/>
      <c r="R21" s="238"/>
      <c r="S21" s="241">
        <f>SUM(S23:S34)</f>
        <v>133130000</v>
      </c>
    </row>
    <row r="22" spans="1:19" s="114" customFormat="1">
      <c r="A22" s="211"/>
      <c r="B22" s="62" t="s">
        <v>67</v>
      </c>
      <c r="C22" s="145"/>
      <c r="D22" s="32"/>
      <c r="E22" s="32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7"/>
      <c r="Q22" s="67"/>
      <c r="R22" s="32"/>
      <c r="S22" s="213"/>
    </row>
    <row r="23" spans="1:19" s="114" customFormat="1">
      <c r="A23" s="211"/>
      <c r="B23" s="62" t="s">
        <v>68</v>
      </c>
      <c r="C23" s="145"/>
      <c r="D23" s="32"/>
      <c r="E23" s="32"/>
      <c r="F23" s="68">
        <v>39</v>
      </c>
      <c r="G23" s="68" t="s">
        <v>15</v>
      </c>
      <c r="H23" s="68" t="s">
        <v>13</v>
      </c>
      <c r="I23" s="68">
        <v>2</v>
      </c>
      <c r="J23" s="68" t="s">
        <v>17</v>
      </c>
      <c r="K23" s="68" t="s">
        <v>13</v>
      </c>
      <c r="L23" s="68">
        <v>1</v>
      </c>
      <c r="M23" s="68" t="s">
        <v>14</v>
      </c>
      <c r="N23" s="68"/>
      <c r="O23" s="68"/>
      <c r="P23" s="67"/>
      <c r="Q23" s="220">
        <f>+L23*I23*F23</f>
        <v>78</v>
      </c>
      <c r="R23" s="151">
        <v>350000</v>
      </c>
      <c r="S23" s="213">
        <f>+R23*Q23</f>
        <v>27300000</v>
      </c>
    </row>
    <row r="24" spans="1:19" s="114" customFormat="1">
      <c r="A24" s="211"/>
      <c r="B24" s="62" t="s">
        <v>64</v>
      </c>
      <c r="C24" s="145"/>
      <c r="D24" s="32"/>
      <c r="E24" s="32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7"/>
      <c r="Q24" s="220">
        <f t="shared" ref="Q24:Q34" si="0">+L24*I24*F24</f>
        <v>0</v>
      </c>
      <c r="R24" s="151"/>
      <c r="S24" s="213">
        <f t="shared" ref="S24:S34" si="1">+R24*Q24</f>
        <v>0</v>
      </c>
    </row>
    <row r="25" spans="1:19" s="114" customFormat="1">
      <c r="A25" s="211"/>
      <c r="B25" s="62" t="s">
        <v>69</v>
      </c>
      <c r="C25" s="145"/>
      <c r="D25" s="32"/>
      <c r="E25" s="32"/>
      <c r="F25" s="68">
        <v>30</v>
      </c>
      <c r="G25" s="68" t="s">
        <v>15</v>
      </c>
      <c r="H25" s="68" t="s">
        <v>13</v>
      </c>
      <c r="I25" s="68">
        <v>2</v>
      </c>
      <c r="J25" s="68" t="s">
        <v>17</v>
      </c>
      <c r="K25" s="68" t="s">
        <v>13</v>
      </c>
      <c r="L25" s="68">
        <v>1</v>
      </c>
      <c r="M25" s="68" t="s">
        <v>14</v>
      </c>
      <c r="N25" s="68"/>
      <c r="O25" s="68"/>
      <c r="P25" s="67"/>
      <c r="Q25" s="220">
        <f t="shared" si="0"/>
        <v>60</v>
      </c>
      <c r="R25" s="151">
        <v>100000</v>
      </c>
      <c r="S25" s="213">
        <f t="shared" si="1"/>
        <v>6000000</v>
      </c>
    </row>
    <row r="26" spans="1:19" s="114" customFormat="1">
      <c r="A26" s="211"/>
      <c r="B26" s="62" t="s">
        <v>70</v>
      </c>
      <c r="C26" s="145"/>
      <c r="D26" s="32"/>
      <c r="E26" s="32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7"/>
      <c r="Q26" s="220">
        <f t="shared" si="0"/>
        <v>0</v>
      </c>
      <c r="R26" s="151"/>
      <c r="S26" s="213">
        <f t="shared" si="1"/>
        <v>0</v>
      </c>
    </row>
    <row r="27" spans="1:19" s="114" customFormat="1">
      <c r="A27" s="211"/>
      <c r="B27" s="62" t="s">
        <v>69</v>
      </c>
      <c r="C27" s="145"/>
      <c r="D27" s="32"/>
      <c r="E27" s="32"/>
      <c r="F27" s="68">
        <v>30</v>
      </c>
      <c r="G27" s="68" t="s">
        <v>15</v>
      </c>
      <c r="H27" s="68" t="s">
        <v>13</v>
      </c>
      <c r="I27" s="68">
        <v>2</v>
      </c>
      <c r="J27" s="68" t="s">
        <v>16</v>
      </c>
      <c r="K27" s="68" t="s">
        <v>13</v>
      </c>
      <c r="L27" s="68">
        <v>1</v>
      </c>
      <c r="M27" s="68" t="s">
        <v>14</v>
      </c>
      <c r="N27" s="68"/>
      <c r="O27" s="68"/>
      <c r="P27" s="67"/>
      <c r="Q27" s="220">
        <f t="shared" si="0"/>
        <v>60</v>
      </c>
      <c r="R27" s="151">
        <v>110000</v>
      </c>
      <c r="S27" s="213">
        <f t="shared" si="1"/>
        <v>6600000</v>
      </c>
    </row>
    <row r="28" spans="1:19" s="114" customFormat="1">
      <c r="A28" s="211"/>
      <c r="B28" s="62" t="s">
        <v>71</v>
      </c>
      <c r="C28" s="145"/>
      <c r="D28" s="32"/>
      <c r="E28" s="32"/>
      <c r="F28" s="68">
        <v>3</v>
      </c>
      <c r="G28" s="68" t="s">
        <v>15</v>
      </c>
      <c r="H28" s="68" t="s">
        <v>13</v>
      </c>
      <c r="I28" s="68">
        <v>2</v>
      </c>
      <c r="J28" s="68" t="s">
        <v>16</v>
      </c>
      <c r="K28" s="68" t="s">
        <v>13</v>
      </c>
      <c r="L28" s="68">
        <v>1</v>
      </c>
      <c r="M28" s="68" t="s">
        <v>14</v>
      </c>
      <c r="N28" s="68"/>
      <c r="O28" s="68"/>
      <c r="P28" s="67"/>
      <c r="Q28" s="220">
        <f t="shared" si="0"/>
        <v>6</v>
      </c>
      <c r="R28" s="151">
        <v>110000</v>
      </c>
      <c r="S28" s="213">
        <f t="shared" si="1"/>
        <v>660000</v>
      </c>
    </row>
    <row r="29" spans="1:19" s="114" customFormat="1">
      <c r="A29" s="211"/>
      <c r="B29" s="62" t="s">
        <v>72</v>
      </c>
      <c r="C29" s="145"/>
      <c r="D29" s="32"/>
      <c r="E29" s="32"/>
      <c r="F29" s="68">
        <v>6</v>
      </c>
      <c r="G29" s="68" t="s">
        <v>15</v>
      </c>
      <c r="H29" s="68" t="s">
        <v>13</v>
      </c>
      <c r="I29" s="68">
        <v>2</v>
      </c>
      <c r="J29" s="68" t="s">
        <v>16</v>
      </c>
      <c r="K29" s="68" t="s">
        <v>13</v>
      </c>
      <c r="L29" s="68">
        <v>1</v>
      </c>
      <c r="M29" s="68" t="s">
        <v>14</v>
      </c>
      <c r="N29" s="68"/>
      <c r="O29" s="68"/>
      <c r="P29" s="67"/>
      <c r="Q29" s="220">
        <f t="shared" si="0"/>
        <v>12</v>
      </c>
      <c r="R29" s="151">
        <v>110000</v>
      </c>
      <c r="S29" s="213">
        <f t="shared" si="1"/>
        <v>1320000</v>
      </c>
    </row>
    <row r="30" spans="1:19" s="114" customFormat="1">
      <c r="A30" s="211"/>
      <c r="B30" s="62"/>
      <c r="C30" s="145"/>
      <c r="D30" s="32"/>
      <c r="E30" s="32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7"/>
      <c r="Q30" s="220">
        <f t="shared" si="0"/>
        <v>0</v>
      </c>
      <c r="R30" s="151"/>
      <c r="S30" s="213">
        <f t="shared" si="1"/>
        <v>0</v>
      </c>
    </row>
    <row r="31" spans="1:19" s="114" customFormat="1">
      <c r="A31" s="211"/>
      <c r="B31" s="62" t="s">
        <v>73</v>
      </c>
      <c r="C31" s="145"/>
      <c r="D31" s="32"/>
      <c r="E31" s="32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7"/>
      <c r="Q31" s="220">
        <f t="shared" si="0"/>
        <v>0</v>
      </c>
      <c r="R31" s="151"/>
      <c r="S31" s="213">
        <f t="shared" si="1"/>
        <v>0</v>
      </c>
    </row>
    <row r="32" spans="1:19" s="114" customFormat="1">
      <c r="A32" s="211"/>
      <c r="B32" s="62" t="s">
        <v>74</v>
      </c>
      <c r="C32" s="145"/>
      <c r="D32" s="32"/>
      <c r="E32" s="32"/>
      <c r="F32" s="68">
        <v>50</v>
      </c>
      <c r="G32" s="68" t="s">
        <v>15</v>
      </c>
      <c r="H32" s="68" t="s">
        <v>13</v>
      </c>
      <c r="I32" s="68">
        <v>2</v>
      </c>
      <c r="J32" s="68" t="s">
        <v>17</v>
      </c>
      <c r="K32" s="68" t="s">
        <v>13</v>
      </c>
      <c r="L32" s="68">
        <v>1</v>
      </c>
      <c r="M32" s="68" t="s">
        <v>14</v>
      </c>
      <c r="N32" s="68"/>
      <c r="O32" s="68"/>
      <c r="P32" s="67"/>
      <c r="Q32" s="220">
        <f t="shared" si="0"/>
        <v>100</v>
      </c>
      <c r="R32" s="151">
        <v>740000</v>
      </c>
      <c r="S32" s="213">
        <f t="shared" si="1"/>
        <v>74000000</v>
      </c>
    </row>
    <row r="33" spans="1:19" s="114" customFormat="1">
      <c r="A33" s="211"/>
      <c r="B33" s="62" t="s">
        <v>64</v>
      </c>
      <c r="C33" s="145"/>
      <c r="D33" s="32"/>
      <c r="E33" s="32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7"/>
      <c r="Q33" s="220">
        <f t="shared" si="0"/>
        <v>0</v>
      </c>
      <c r="R33" s="151"/>
      <c r="S33" s="213">
        <f t="shared" si="1"/>
        <v>0</v>
      </c>
    </row>
    <row r="34" spans="1:19" s="114" customFormat="1">
      <c r="A34" s="214"/>
      <c r="B34" s="223" t="s">
        <v>69</v>
      </c>
      <c r="C34" s="158"/>
      <c r="D34" s="33"/>
      <c r="E34" s="33"/>
      <c r="F34" s="159">
        <v>50</v>
      </c>
      <c r="G34" s="159" t="s">
        <v>15</v>
      </c>
      <c r="H34" s="159" t="s">
        <v>13</v>
      </c>
      <c r="I34" s="159">
        <v>3</v>
      </c>
      <c r="J34" s="159" t="s">
        <v>17</v>
      </c>
      <c r="K34" s="159" t="s">
        <v>13</v>
      </c>
      <c r="L34" s="159">
        <v>1</v>
      </c>
      <c r="M34" s="159" t="s">
        <v>14</v>
      </c>
      <c r="N34" s="159"/>
      <c r="O34" s="159"/>
      <c r="P34" s="160"/>
      <c r="Q34" s="221">
        <f t="shared" si="0"/>
        <v>150</v>
      </c>
      <c r="R34" s="233">
        <v>115000</v>
      </c>
      <c r="S34" s="217">
        <f t="shared" si="1"/>
        <v>17250000</v>
      </c>
    </row>
    <row r="36" spans="1:19" s="114" customFormat="1">
      <c r="C36" s="180"/>
      <c r="F36" s="180"/>
      <c r="G36" s="180"/>
      <c r="H36" s="180"/>
      <c r="I36" s="180"/>
      <c r="J36" s="180"/>
      <c r="K36" s="290"/>
      <c r="L36" s="389" t="s">
        <v>78</v>
      </c>
      <c r="M36" s="389"/>
      <c r="N36" s="389"/>
      <c r="O36" s="389"/>
      <c r="P36" s="389"/>
      <c r="Q36" s="389"/>
      <c r="R36" s="389"/>
      <c r="S36" s="389"/>
    </row>
    <row r="37" spans="1:19" s="114" customFormat="1">
      <c r="C37" s="180"/>
      <c r="F37" s="180"/>
      <c r="G37" s="180"/>
      <c r="H37" s="180"/>
      <c r="I37" s="180"/>
      <c r="J37" s="180"/>
      <c r="K37" s="179"/>
      <c r="L37" s="179"/>
      <c r="M37" s="179"/>
      <c r="N37" s="179"/>
      <c r="O37" s="179"/>
      <c r="P37" s="179"/>
      <c r="Q37" s="179"/>
      <c r="R37" s="290"/>
      <c r="S37" s="290"/>
    </row>
    <row r="38" spans="1:19" s="114" customFormat="1">
      <c r="C38" s="180"/>
      <c r="F38" s="180"/>
      <c r="G38" s="180"/>
      <c r="H38" s="180"/>
      <c r="I38" s="180"/>
      <c r="J38" s="180"/>
      <c r="K38" s="179"/>
      <c r="L38" s="389" t="s">
        <v>128</v>
      </c>
      <c r="M38" s="389"/>
      <c r="N38" s="389"/>
      <c r="O38" s="389"/>
      <c r="P38" s="389"/>
      <c r="Q38" s="389"/>
      <c r="R38" s="389"/>
      <c r="S38" s="389"/>
    </row>
    <row r="39" spans="1:19" s="114" customFormat="1" ht="15.75" customHeight="1">
      <c r="C39" s="180"/>
      <c r="F39" s="180"/>
      <c r="G39" s="180"/>
      <c r="H39" s="180"/>
      <c r="I39" s="180"/>
      <c r="J39" s="180"/>
      <c r="K39" s="291"/>
      <c r="L39" s="390" t="str">
        <f>+D5</f>
        <v>Biro Pemberdayaan Perempuan Provinsi Nusa Tenggara Timur</v>
      </c>
      <c r="M39" s="390"/>
      <c r="N39" s="390"/>
      <c r="O39" s="390"/>
      <c r="P39" s="390"/>
      <c r="Q39" s="390"/>
      <c r="R39" s="390"/>
      <c r="S39" s="390"/>
    </row>
    <row r="40" spans="1:19" s="114" customFormat="1">
      <c r="C40" s="180"/>
      <c r="F40" s="180"/>
      <c r="G40" s="180"/>
      <c r="H40" s="180"/>
      <c r="I40" s="180"/>
      <c r="J40" s="288"/>
      <c r="K40" s="291"/>
      <c r="L40" s="390"/>
      <c r="M40" s="390"/>
      <c r="N40" s="390"/>
      <c r="O40" s="390"/>
      <c r="P40" s="390"/>
      <c r="Q40" s="390"/>
      <c r="R40" s="390"/>
      <c r="S40" s="390"/>
    </row>
  </sheetData>
  <mergeCells count="19">
    <mergeCell ref="D12:E12"/>
    <mergeCell ref="D9:R9"/>
    <mergeCell ref="L36:S36"/>
    <mergeCell ref="L38:S38"/>
    <mergeCell ref="L39:S40"/>
    <mergeCell ref="A1:S1"/>
    <mergeCell ref="A2:S2"/>
    <mergeCell ref="D6:P6"/>
    <mergeCell ref="D7:S7"/>
    <mergeCell ref="D8:R8"/>
    <mergeCell ref="A14:A16"/>
    <mergeCell ref="C14:D16"/>
    <mergeCell ref="E14:E16"/>
    <mergeCell ref="F14:P16"/>
    <mergeCell ref="Q14:Q16"/>
    <mergeCell ref="R14:R16"/>
    <mergeCell ref="S14:S16"/>
    <mergeCell ref="C17:D17"/>
    <mergeCell ref="F17:M17"/>
  </mergeCells>
  <printOptions horizontalCentered="1"/>
  <pageMargins left="0.19685039370078741" right="0.15748031496062992" top="0.59055118110236227" bottom="0.86614173228346458" header="0" footer="0"/>
  <pageSetup paperSize="9" scale="6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D41"/>
  <sheetViews>
    <sheetView view="pageBreakPreview" topLeftCell="A10" zoomScale="78" zoomScaleNormal="80" zoomScaleSheetLayoutView="78" zoomScalePageLayoutView="70" workbookViewId="0">
      <selection activeCell="A5" sqref="A5:XFD5"/>
    </sheetView>
  </sheetViews>
  <sheetFormatPr defaultColWidth="8.85546875" defaultRowHeight="15.75"/>
  <cols>
    <col min="1" max="1" width="11.85546875" style="107" customWidth="1"/>
    <col min="2" max="2" width="41.42578125" style="3" customWidth="1"/>
    <col min="3" max="3" width="1.42578125" style="3" customWidth="1"/>
    <col min="4" max="4" width="8.42578125" style="3" customWidth="1"/>
    <col min="5" max="5" width="11.7109375" style="3" customWidth="1"/>
    <col min="6" max="6" width="4.140625" style="107" customWidth="1"/>
    <col min="7" max="7" width="4.85546875" style="107" customWidth="1"/>
    <col min="8" max="8" width="2.140625" style="107" bestFit="1" customWidth="1"/>
    <col min="9" max="9" width="3.85546875" style="107" bestFit="1" customWidth="1"/>
    <col min="10" max="10" width="4.7109375" style="107" bestFit="1" customWidth="1"/>
    <col min="11" max="11" width="2.140625" style="107" customWidth="1"/>
    <col min="12" max="12" width="2.28515625" style="107" bestFit="1" customWidth="1"/>
    <col min="13" max="13" width="4.42578125" style="107" bestFit="1" customWidth="1"/>
    <col min="14" max="14" width="2.140625" style="107" bestFit="1" customWidth="1"/>
    <col min="15" max="15" width="2.5703125" style="107" bestFit="1" customWidth="1"/>
    <col min="16" max="16" width="4.28515625" style="107" bestFit="1" customWidth="1"/>
    <col min="17" max="17" width="6" style="107" bestFit="1" customWidth="1"/>
    <col min="18" max="18" width="12.42578125" style="3" customWidth="1"/>
    <col min="19" max="19" width="16" style="3" customWidth="1"/>
    <col min="20" max="16384" width="8.85546875" style="3"/>
  </cols>
  <sheetData>
    <row r="1" spans="1:30">
      <c r="A1" s="391" t="s">
        <v>5</v>
      </c>
      <c r="B1" s="391"/>
      <c r="C1" s="391"/>
      <c r="D1" s="391"/>
      <c r="E1" s="391"/>
      <c r="F1" s="391"/>
      <c r="G1" s="391"/>
      <c r="H1" s="391"/>
      <c r="I1" s="391"/>
      <c r="J1" s="391"/>
      <c r="K1" s="391"/>
      <c r="L1" s="391"/>
      <c r="M1" s="391"/>
      <c r="N1" s="391"/>
      <c r="O1" s="391"/>
      <c r="P1" s="391"/>
      <c r="Q1" s="391"/>
      <c r="R1" s="391"/>
      <c r="S1" s="391"/>
    </row>
    <row r="2" spans="1:30">
      <c r="A2" s="391" t="s">
        <v>65</v>
      </c>
      <c r="B2" s="391"/>
      <c r="C2" s="391"/>
      <c r="D2" s="391"/>
      <c r="E2" s="391"/>
      <c r="F2" s="391"/>
      <c r="G2" s="391"/>
      <c r="H2" s="391"/>
      <c r="I2" s="391"/>
      <c r="J2" s="391"/>
      <c r="K2" s="391"/>
      <c r="L2" s="391"/>
      <c r="M2" s="391"/>
      <c r="N2" s="391"/>
      <c r="O2" s="391"/>
      <c r="P2" s="391"/>
      <c r="Q2" s="391"/>
      <c r="R2" s="391"/>
      <c r="S2" s="391"/>
    </row>
    <row r="3" spans="1:30">
      <c r="A3" s="112"/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</row>
    <row r="4" spans="1:30">
      <c r="A4" s="29" t="s">
        <v>19</v>
      </c>
      <c r="B4" s="29"/>
      <c r="C4" s="29" t="s">
        <v>26</v>
      </c>
      <c r="D4" s="27" t="s">
        <v>29</v>
      </c>
      <c r="E4" s="27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7"/>
      <c r="S4" s="27"/>
      <c r="T4" s="162"/>
      <c r="U4" s="162"/>
      <c r="V4" s="162"/>
      <c r="W4" s="162"/>
      <c r="X4" s="162"/>
      <c r="Y4" s="162"/>
      <c r="Z4" s="162"/>
      <c r="AA4" s="162"/>
      <c r="AB4" s="107"/>
    </row>
    <row r="5" spans="1:30" ht="30" customHeight="1">
      <c r="A5" s="29" t="s">
        <v>6</v>
      </c>
      <c r="B5" s="29"/>
      <c r="C5" s="29" t="s">
        <v>26</v>
      </c>
      <c r="D5" s="480" t="s">
        <v>134</v>
      </c>
      <c r="E5" s="480"/>
      <c r="F5" s="480"/>
      <c r="G5" s="480"/>
      <c r="H5" s="480"/>
      <c r="I5" s="480"/>
      <c r="J5" s="480"/>
      <c r="K5" s="480"/>
      <c r="L5" s="480"/>
      <c r="M5" s="480"/>
      <c r="N5" s="480"/>
      <c r="O5" s="480"/>
      <c r="P5" s="480"/>
      <c r="Q5" s="480"/>
      <c r="R5" s="480"/>
      <c r="S5" s="480"/>
      <c r="T5" s="162"/>
      <c r="U5" s="162"/>
      <c r="V5" s="162"/>
      <c r="W5" s="162"/>
      <c r="X5" s="162"/>
      <c r="Y5" s="162"/>
      <c r="Z5" s="162"/>
      <c r="AA5" s="162"/>
      <c r="AB5" s="107"/>
    </row>
    <row r="6" spans="1:30">
      <c r="A6" s="29" t="s">
        <v>7</v>
      </c>
      <c r="B6" s="29"/>
      <c r="C6" s="29" t="s">
        <v>26</v>
      </c>
      <c r="D6" s="469" t="s">
        <v>28</v>
      </c>
      <c r="E6" s="469"/>
      <c r="F6" s="469"/>
      <c r="G6" s="469"/>
      <c r="H6" s="469"/>
      <c r="I6" s="469"/>
      <c r="J6" s="469"/>
      <c r="K6" s="469"/>
      <c r="L6" s="469"/>
      <c r="M6" s="469"/>
      <c r="N6" s="469"/>
      <c r="O6" s="469"/>
      <c r="P6" s="469"/>
      <c r="Q6" s="31"/>
      <c r="R6" s="31"/>
      <c r="S6" s="31"/>
      <c r="AB6" s="107"/>
    </row>
    <row r="7" spans="1:30">
      <c r="A7" s="29" t="s">
        <v>8</v>
      </c>
      <c r="B7" s="29"/>
      <c r="C7" s="29" t="s">
        <v>26</v>
      </c>
      <c r="D7" s="407" t="s">
        <v>30</v>
      </c>
      <c r="E7" s="407"/>
      <c r="F7" s="407"/>
      <c r="G7" s="407"/>
      <c r="H7" s="407"/>
      <c r="I7" s="407"/>
      <c r="J7" s="407"/>
      <c r="K7" s="407"/>
      <c r="L7" s="407"/>
      <c r="M7" s="407"/>
      <c r="N7" s="407"/>
      <c r="O7" s="407"/>
      <c r="P7" s="407"/>
      <c r="Q7" s="407"/>
      <c r="R7" s="407"/>
      <c r="S7" s="407"/>
    </row>
    <row r="8" spans="1:30" ht="17.25" customHeight="1">
      <c r="A8" s="29"/>
      <c r="B8" s="29"/>
      <c r="C8" s="29"/>
      <c r="D8" s="407" t="s">
        <v>31</v>
      </c>
      <c r="E8" s="407"/>
      <c r="F8" s="407"/>
      <c r="G8" s="407"/>
      <c r="H8" s="407"/>
      <c r="I8" s="407"/>
      <c r="J8" s="407"/>
      <c r="K8" s="407"/>
      <c r="L8" s="407"/>
      <c r="M8" s="407"/>
      <c r="N8" s="407"/>
      <c r="O8" s="407"/>
      <c r="P8" s="407"/>
      <c r="Q8" s="407"/>
      <c r="R8" s="407"/>
      <c r="S8" s="31"/>
      <c r="T8" s="109"/>
      <c r="U8" s="109"/>
      <c r="V8" s="109"/>
      <c r="W8" s="109"/>
      <c r="X8" s="109"/>
      <c r="Y8" s="109"/>
      <c r="Z8" s="109"/>
      <c r="AA8" s="109"/>
      <c r="AB8" s="109"/>
      <c r="AC8" s="109"/>
      <c r="AD8" s="109"/>
    </row>
    <row r="9" spans="1:30" ht="15" customHeight="1">
      <c r="A9" s="29"/>
      <c r="B9" s="29"/>
      <c r="C9" s="29"/>
      <c r="D9" s="408" t="s">
        <v>32</v>
      </c>
      <c r="E9" s="408"/>
      <c r="F9" s="408"/>
      <c r="G9" s="408"/>
      <c r="H9" s="408"/>
      <c r="I9" s="408"/>
      <c r="J9" s="408"/>
      <c r="K9" s="408"/>
      <c r="L9" s="408"/>
      <c r="M9" s="408"/>
      <c r="N9" s="408"/>
      <c r="O9" s="408"/>
      <c r="P9" s="408"/>
      <c r="Q9" s="408"/>
      <c r="R9" s="408"/>
      <c r="S9" s="31"/>
      <c r="T9" s="109"/>
      <c r="U9" s="109"/>
      <c r="V9" s="109"/>
      <c r="W9" s="109"/>
      <c r="X9" s="109"/>
      <c r="Y9" s="109"/>
      <c r="Z9" s="109"/>
      <c r="AA9" s="109"/>
      <c r="AB9" s="109"/>
      <c r="AC9" s="109"/>
      <c r="AD9" s="109"/>
    </row>
    <row r="10" spans="1:30" s="26" customFormat="1">
      <c r="A10" s="108" t="s">
        <v>2</v>
      </c>
      <c r="B10" s="30"/>
      <c r="C10" s="29" t="s">
        <v>26</v>
      </c>
      <c r="E10" s="27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7"/>
      <c r="S10" s="27"/>
      <c r="AD10" s="109"/>
    </row>
    <row r="11" spans="1:30">
      <c r="A11" s="108" t="s">
        <v>9</v>
      </c>
      <c r="B11" s="29"/>
      <c r="C11" s="29" t="s">
        <v>26</v>
      </c>
      <c r="D11" s="27" t="s">
        <v>33</v>
      </c>
      <c r="E11" s="27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7"/>
      <c r="S11" s="27"/>
      <c r="AD11" s="109"/>
    </row>
    <row r="12" spans="1:30" s="26" customFormat="1">
      <c r="A12" s="108" t="s">
        <v>10</v>
      </c>
      <c r="B12" s="30"/>
      <c r="C12" s="29" t="s">
        <v>26</v>
      </c>
      <c r="D12" s="392">
        <f>S18</f>
        <v>129423000</v>
      </c>
      <c r="E12" s="479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7"/>
      <c r="S12" s="27"/>
      <c r="T12" s="162"/>
      <c r="U12" s="162"/>
      <c r="V12" s="162"/>
      <c r="W12" s="162"/>
      <c r="X12" s="162"/>
      <c r="Y12" s="162"/>
      <c r="Z12" s="162"/>
      <c r="AA12" s="162"/>
      <c r="AB12" s="107"/>
      <c r="AC12" s="3"/>
      <c r="AD12" s="3"/>
    </row>
    <row r="13" spans="1:30" ht="16.5" thickBot="1">
      <c r="T13" s="162"/>
      <c r="U13" s="162"/>
      <c r="V13" s="162"/>
      <c r="W13" s="162"/>
      <c r="X13" s="162"/>
      <c r="Y13" s="162"/>
      <c r="Z13" s="162"/>
      <c r="AA13" s="162"/>
      <c r="AB13" s="107"/>
    </row>
    <row r="14" spans="1:30" s="25" customFormat="1" ht="15" customHeight="1">
      <c r="A14" s="429" t="s">
        <v>0</v>
      </c>
      <c r="B14" s="164" t="s">
        <v>1</v>
      </c>
      <c r="C14" s="432" t="s">
        <v>21</v>
      </c>
      <c r="D14" s="433"/>
      <c r="E14" s="436" t="s">
        <v>22</v>
      </c>
      <c r="F14" s="470" t="s">
        <v>3</v>
      </c>
      <c r="G14" s="471"/>
      <c r="H14" s="471"/>
      <c r="I14" s="471"/>
      <c r="J14" s="471"/>
      <c r="K14" s="471"/>
      <c r="L14" s="471"/>
      <c r="M14" s="471"/>
      <c r="N14" s="471"/>
      <c r="O14" s="471"/>
      <c r="P14" s="471"/>
      <c r="Q14" s="474" t="s">
        <v>20</v>
      </c>
      <c r="R14" s="456" t="s">
        <v>27</v>
      </c>
      <c r="S14" s="450" t="s">
        <v>4</v>
      </c>
      <c r="T14" s="162"/>
      <c r="U14" s="162"/>
      <c r="V14" s="162"/>
      <c r="W14" s="162"/>
      <c r="X14" s="162"/>
      <c r="Y14" s="162"/>
      <c r="Z14" s="162"/>
      <c r="AA14" s="162"/>
      <c r="AB14" s="107"/>
      <c r="AC14" s="3"/>
      <c r="AD14" s="3"/>
    </row>
    <row r="15" spans="1:30" s="25" customFormat="1" ht="15" customHeight="1">
      <c r="A15" s="430"/>
      <c r="B15" s="113" t="s">
        <v>23</v>
      </c>
      <c r="C15" s="398"/>
      <c r="D15" s="399"/>
      <c r="E15" s="403"/>
      <c r="F15" s="414"/>
      <c r="G15" s="415"/>
      <c r="H15" s="415"/>
      <c r="I15" s="415"/>
      <c r="J15" s="415"/>
      <c r="K15" s="415"/>
      <c r="L15" s="415"/>
      <c r="M15" s="415"/>
      <c r="N15" s="415"/>
      <c r="O15" s="415"/>
      <c r="P15" s="415"/>
      <c r="Q15" s="394"/>
      <c r="R15" s="383"/>
      <c r="S15" s="451"/>
    </row>
    <row r="16" spans="1:30" s="25" customFormat="1" ht="20.25" customHeight="1" thickBot="1">
      <c r="A16" s="431"/>
      <c r="B16" s="167" t="s">
        <v>24</v>
      </c>
      <c r="C16" s="434"/>
      <c r="D16" s="435"/>
      <c r="E16" s="437"/>
      <c r="F16" s="472"/>
      <c r="G16" s="473"/>
      <c r="H16" s="473"/>
      <c r="I16" s="473"/>
      <c r="J16" s="473"/>
      <c r="K16" s="473"/>
      <c r="L16" s="473"/>
      <c r="M16" s="473"/>
      <c r="N16" s="473"/>
      <c r="O16" s="473"/>
      <c r="P16" s="473"/>
      <c r="Q16" s="475"/>
      <c r="R16" s="457"/>
      <c r="S16" s="452"/>
    </row>
    <row r="17" spans="1:19" ht="26.25" customHeight="1">
      <c r="A17" s="4">
        <v>1</v>
      </c>
      <c r="B17" s="110">
        <v>2</v>
      </c>
      <c r="C17" s="476">
        <v>3</v>
      </c>
      <c r="D17" s="477"/>
      <c r="E17" s="5">
        <v>4</v>
      </c>
      <c r="F17" s="476">
        <v>5</v>
      </c>
      <c r="G17" s="478"/>
      <c r="H17" s="478"/>
      <c r="I17" s="478"/>
      <c r="J17" s="478"/>
      <c r="K17" s="478"/>
      <c r="L17" s="478"/>
      <c r="M17" s="478"/>
      <c r="N17" s="111"/>
      <c r="O17" s="111"/>
      <c r="P17" s="111"/>
      <c r="Q17" s="5"/>
      <c r="R17" s="5">
        <v>6</v>
      </c>
      <c r="S17" s="6">
        <v>7</v>
      </c>
    </row>
    <row r="18" spans="1:19">
      <c r="A18" s="4">
        <v>5049</v>
      </c>
      <c r="B18" s="34" t="s">
        <v>28</v>
      </c>
      <c r="C18" s="35"/>
      <c r="D18" s="8"/>
      <c r="E18" s="9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9"/>
      <c r="R18" s="9"/>
      <c r="S18" s="36">
        <f>+S20</f>
        <v>129423000</v>
      </c>
    </row>
    <row r="19" spans="1:19">
      <c r="A19" s="199"/>
      <c r="B19" s="168"/>
      <c r="C19" s="35"/>
      <c r="D19" s="8"/>
      <c r="E19" s="9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9"/>
      <c r="R19" s="9"/>
      <c r="S19" s="169"/>
    </row>
    <row r="20" spans="1:19" s="114" customFormat="1" ht="31.5">
      <c r="A20" s="242" t="s">
        <v>82</v>
      </c>
      <c r="B20" s="243" t="s">
        <v>76</v>
      </c>
      <c r="C20" s="244"/>
      <c r="D20" s="245"/>
      <c r="E20" s="246"/>
      <c r="F20" s="247"/>
      <c r="G20" s="247"/>
      <c r="H20" s="247"/>
      <c r="I20" s="247"/>
      <c r="J20" s="247"/>
      <c r="K20" s="247"/>
      <c r="L20" s="247"/>
      <c r="M20" s="247"/>
      <c r="N20" s="247"/>
      <c r="O20" s="247"/>
      <c r="P20" s="248"/>
      <c r="Q20" s="248"/>
      <c r="R20" s="246"/>
      <c r="S20" s="249">
        <f>SUM(S23:S34)</f>
        <v>129423000</v>
      </c>
    </row>
    <row r="21" spans="1:19" s="114" customFormat="1">
      <c r="A21" s="235">
        <v>524119</v>
      </c>
      <c r="B21" s="236" t="s">
        <v>83</v>
      </c>
      <c r="C21" s="237"/>
      <c r="D21" s="238"/>
      <c r="E21" s="238"/>
      <c r="F21" s="239"/>
      <c r="G21" s="239"/>
      <c r="H21" s="239"/>
      <c r="I21" s="239"/>
      <c r="J21" s="239"/>
      <c r="K21" s="239"/>
      <c r="L21" s="239"/>
      <c r="M21" s="239"/>
      <c r="N21" s="239"/>
      <c r="O21" s="239"/>
      <c r="P21" s="240"/>
      <c r="Q21" s="240"/>
      <c r="R21" s="238"/>
      <c r="S21" s="241">
        <f>SUM(S23:S34)</f>
        <v>129423000</v>
      </c>
    </row>
    <row r="22" spans="1:19" s="114" customFormat="1">
      <c r="A22" s="211"/>
      <c r="B22" s="62" t="s">
        <v>67</v>
      </c>
      <c r="C22" s="145"/>
      <c r="D22" s="32"/>
      <c r="E22" s="32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7"/>
      <c r="Q22" s="67"/>
      <c r="R22" s="32"/>
      <c r="S22" s="213"/>
    </row>
    <row r="23" spans="1:19" s="114" customFormat="1">
      <c r="A23" s="211"/>
      <c r="B23" s="62" t="s">
        <v>68</v>
      </c>
      <c r="C23" s="145"/>
      <c r="D23" s="32"/>
      <c r="E23" s="32"/>
      <c r="F23" s="68">
        <v>39</v>
      </c>
      <c r="G23" s="68" t="s">
        <v>15</v>
      </c>
      <c r="H23" s="68" t="s">
        <v>13</v>
      </c>
      <c r="I23" s="68">
        <v>2</v>
      </c>
      <c r="J23" s="68" t="s">
        <v>17</v>
      </c>
      <c r="K23" s="68" t="s">
        <v>13</v>
      </c>
      <c r="L23" s="68">
        <v>1</v>
      </c>
      <c r="M23" s="68" t="s">
        <v>14</v>
      </c>
      <c r="N23" s="68"/>
      <c r="O23" s="68"/>
      <c r="P23" s="67"/>
      <c r="Q23" s="220">
        <f>+L23*I23*F23</f>
        <v>78</v>
      </c>
      <c r="R23" s="151">
        <v>368500</v>
      </c>
      <c r="S23" s="213">
        <f>+R23*Q23</f>
        <v>28743000</v>
      </c>
    </row>
    <row r="24" spans="1:19" s="114" customFormat="1">
      <c r="A24" s="211"/>
      <c r="B24" s="62" t="s">
        <v>64</v>
      </c>
      <c r="C24" s="145"/>
      <c r="D24" s="32"/>
      <c r="E24" s="32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7"/>
      <c r="Q24" s="220">
        <f t="shared" ref="Q24:Q34" si="0">+L24*I24*F24</f>
        <v>0</v>
      </c>
      <c r="R24" s="151"/>
      <c r="S24" s="213">
        <f t="shared" ref="S24:S34" si="1">+R24*Q24</f>
        <v>0</v>
      </c>
    </row>
    <row r="25" spans="1:19" s="114" customFormat="1">
      <c r="A25" s="211"/>
      <c r="B25" s="62" t="s">
        <v>69</v>
      </c>
      <c r="C25" s="145"/>
      <c r="D25" s="32"/>
      <c r="E25" s="32"/>
      <c r="F25" s="68">
        <v>30</v>
      </c>
      <c r="G25" s="68" t="s">
        <v>15</v>
      </c>
      <c r="H25" s="68" t="s">
        <v>13</v>
      </c>
      <c r="I25" s="68">
        <v>2</v>
      </c>
      <c r="J25" s="68" t="s">
        <v>17</v>
      </c>
      <c r="K25" s="68" t="s">
        <v>13</v>
      </c>
      <c r="L25" s="68">
        <v>1</v>
      </c>
      <c r="M25" s="68" t="s">
        <v>14</v>
      </c>
      <c r="N25" s="68"/>
      <c r="O25" s="68"/>
      <c r="P25" s="67"/>
      <c r="Q25" s="220">
        <f t="shared" si="0"/>
        <v>60</v>
      </c>
      <c r="R25" s="151">
        <v>85000</v>
      </c>
      <c r="S25" s="213">
        <f t="shared" si="1"/>
        <v>5100000</v>
      </c>
    </row>
    <row r="26" spans="1:19" s="114" customFormat="1">
      <c r="A26" s="211"/>
      <c r="B26" s="62" t="s">
        <v>70</v>
      </c>
      <c r="C26" s="145"/>
      <c r="D26" s="32"/>
      <c r="E26" s="32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7"/>
      <c r="Q26" s="220">
        <f t="shared" si="0"/>
        <v>0</v>
      </c>
      <c r="R26" s="151"/>
      <c r="S26" s="213">
        <f t="shared" si="1"/>
        <v>0</v>
      </c>
    </row>
    <row r="27" spans="1:19" s="114" customFormat="1">
      <c r="A27" s="211"/>
      <c r="B27" s="62" t="s">
        <v>69</v>
      </c>
      <c r="C27" s="145"/>
      <c r="D27" s="32"/>
      <c r="E27" s="32"/>
      <c r="F27" s="68">
        <v>30</v>
      </c>
      <c r="G27" s="68" t="s">
        <v>15</v>
      </c>
      <c r="H27" s="68" t="s">
        <v>13</v>
      </c>
      <c r="I27" s="68">
        <v>2</v>
      </c>
      <c r="J27" s="68" t="s">
        <v>16</v>
      </c>
      <c r="K27" s="68" t="s">
        <v>13</v>
      </c>
      <c r="L27" s="68">
        <v>1</v>
      </c>
      <c r="M27" s="68" t="s">
        <v>14</v>
      </c>
      <c r="N27" s="68"/>
      <c r="O27" s="68"/>
      <c r="P27" s="67"/>
      <c r="Q27" s="220">
        <f t="shared" si="0"/>
        <v>60</v>
      </c>
      <c r="R27" s="151">
        <v>110000</v>
      </c>
      <c r="S27" s="213">
        <f t="shared" si="1"/>
        <v>6600000</v>
      </c>
    </row>
    <row r="28" spans="1:19" s="114" customFormat="1">
      <c r="A28" s="211"/>
      <c r="B28" s="62" t="s">
        <v>71</v>
      </c>
      <c r="C28" s="145"/>
      <c r="D28" s="32"/>
      <c r="E28" s="32"/>
      <c r="F28" s="68">
        <v>3</v>
      </c>
      <c r="G28" s="68" t="s">
        <v>15</v>
      </c>
      <c r="H28" s="68" t="s">
        <v>13</v>
      </c>
      <c r="I28" s="68">
        <v>2</v>
      </c>
      <c r="J28" s="68" t="s">
        <v>16</v>
      </c>
      <c r="K28" s="68" t="s">
        <v>13</v>
      </c>
      <c r="L28" s="68">
        <v>1</v>
      </c>
      <c r="M28" s="68" t="s">
        <v>14</v>
      </c>
      <c r="N28" s="68"/>
      <c r="O28" s="68"/>
      <c r="P28" s="67"/>
      <c r="Q28" s="220">
        <f t="shared" si="0"/>
        <v>6</v>
      </c>
      <c r="R28" s="151">
        <v>110000</v>
      </c>
      <c r="S28" s="213">
        <f t="shared" si="1"/>
        <v>660000</v>
      </c>
    </row>
    <row r="29" spans="1:19" s="114" customFormat="1">
      <c r="A29" s="211"/>
      <c r="B29" s="62" t="s">
        <v>72</v>
      </c>
      <c r="C29" s="145"/>
      <c r="D29" s="32"/>
      <c r="E29" s="32"/>
      <c r="F29" s="68">
        <v>6</v>
      </c>
      <c r="G29" s="68" t="s">
        <v>15</v>
      </c>
      <c r="H29" s="68" t="s">
        <v>13</v>
      </c>
      <c r="I29" s="68">
        <v>2</v>
      </c>
      <c r="J29" s="68" t="s">
        <v>16</v>
      </c>
      <c r="K29" s="68" t="s">
        <v>13</v>
      </c>
      <c r="L29" s="68">
        <v>1</v>
      </c>
      <c r="M29" s="68" t="s">
        <v>14</v>
      </c>
      <c r="N29" s="68"/>
      <c r="O29" s="68"/>
      <c r="P29" s="67"/>
      <c r="Q29" s="220">
        <f t="shared" si="0"/>
        <v>12</v>
      </c>
      <c r="R29" s="151">
        <v>110000</v>
      </c>
      <c r="S29" s="213">
        <f t="shared" si="1"/>
        <v>1320000</v>
      </c>
    </row>
    <row r="30" spans="1:19" s="114" customFormat="1">
      <c r="A30" s="211"/>
      <c r="B30" s="62"/>
      <c r="C30" s="145"/>
      <c r="D30" s="32"/>
      <c r="E30" s="32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7"/>
      <c r="Q30" s="220">
        <f t="shared" si="0"/>
        <v>0</v>
      </c>
      <c r="R30" s="151"/>
      <c r="S30" s="213">
        <f t="shared" si="1"/>
        <v>0</v>
      </c>
    </row>
    <row r="31" spans="1:19" s="114" customFormat="1">
      <c r="A31" s="211"/>
      <c r="B31" s="62" t="s">
        <v>73</v>
      </c>
      <c r="C31" s="145"/>
      <c r="D31" s="32"/>
      <c r="E31" s="32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7"/>
      <c r="Q31" s="220">
        <f t="shared" si="0"/>
        <v>0</v>
      </c>
      <c r="R31" s="151"/>
      <c r="S31" s="213">
        <f t="shared" si="1"/>
        <v>0</v>
      </c>
    </row>
    <row r="32" spans="1:19" s="114" customFormat="1">
      <c r="A32" s="211"/>
      <c r="B32" s="62" t="s">
        <v>74</v>
      </c>
      <c r="C32" s="145"/>
      <c r="D32" s="32"/>
      <c r="E32" s="32"/>
      <c r="F32" s="68">
        <v>50</v>
      </c>
      <c r="G32" s="68" t="s">
        <v>15</v>
      </c>
      <c r="H32" s="68" t="s">
        <v>13</v>
      </c>
      <c r="I32" s="68">
        <v>2</v>
      </c>
      <c r="J32" s="68" t="s">
        <v>17</v>
      </c>
      <c r="K32" s="68" t="s">
        <v>13</v>
      </c>
      <c r="L32" s="68">
        <v>1</v>
      </c>
      <c r="M32" s="68" t="s">
        <v>14</v>
      </c>
      <c r="N32" s="68"/>
      <c r="O32" s="68"/>
      <c r="P32" s="67"/>
      <c r="Q32" s="220">
        <f t="shared" si="0"/>
        <v>100</v>
      </c>
      <c r="R32" s="151">
        <v>720000</v>
      </c>
      <c r="S32" s="213">
        <f t="shared" si="1"/>
        <v>72000000</v>
      </c>
    </row>
    <row r="33" spans="1:19" s="114" customFormat="1">
      <c r="A33" s="211"/>
      <c r="B33" s="62" t="s">
        <v>64</v>
      </c>
      <c r="C33" s="145"/>
      <c r="D33" s="32"/>
      <c r="E33" s="32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7"/>
      <c r="Q33" s="220">
        <f t="shared" si="0"/>
        <v>0</v>
      </c>
      <c r="R33" s="151"/>
      <c r="S33" s="213">
        <f t="shared" si="1"/>
        <v>0</v>
      </c>
    </row>
    <row r="34" spans="1:19" s="114" customFormat="1">
      <c r="A34" s="214"/>
      <c r="B34" s="223" t="s">
        <v>69</v>
      </c>
      <c r="C34" s="158"/>
      <c r="D34" s="33"/>
      <c r="E34" s="33"/>
      <c r="F34" s="159">
        <v>50</v>
      </c>
      <c r="G34" s="159" t="s">
        <v>15</v>
      </c>
      <c r="H34" s="159" t="s">
        <v>13</v>
      </c>
      <c r="I34" s="159">
        <v>3</v>
      </c>
      <c r="J34" s="159" t="s">
        <v>17</v>
      </c>
      <c r="K34" s="159" t="s">
        <v>13</v>
      </c>
      <c r="L34" s="159">
        <v>1</v>
      </c>
      <c r="M34" s="159" t="s">
        <v>14</v>
      </c>
      <c r="N34" s="159"/>
      <c r="O34" s="159"/>
      <c r="P34" s="160"/>
      <c r="Q34" s="221">
        <f t="shared" si="0"/>
        <v>150</v>
      </c>
      <c r="R34" s="233">
        <v>100000</v>
      </c>
      <c r="S34" s="217">
        <f t="shared" si="1"/>
        <v>15000000</v>
      </c>
    </row>
    <row r="36" spans="1:19" s="114" customFormat="1">
      <c r="C36" s="180"/>
      <c r="F36" s="180"/>
      <c r="G36" s="180"/>
      <c r="H36" s="180"/>
      <c r="I36" s="180"/>
      <c r="J36" s="180"/>
      <c r="K36" s="290"/>
      <c r="L36" s="389" t="s">
        <v>78</v>
      </c>
      <c r="M36" s="389"/>
      <c r="N36" s="389"/>
      <c r="O36" s="389"/>
      <c r="P36" s="389"/>
      <c r="Q36" s="389"/>
      <c r="R36" s="389"/>
      <c r="S36" s="389"/>
    </row>
    <row r="37" spans="1:19" s="114" customFormat="1">
      <c r="C37" s="180"/>
      <c r="F37" s="180"/>
      <c r="G37" s="180"/>
      <c r="H37" s="180"/>
      <c r="I37" s="180"/>
      <c r="J37" s="180"/>
      <c r="K37" s="179"/>
      <c r="L37" s="179"/>
      <c r="M37" s="179"/>
      <c r="N37" s="179"/>
      <c r="O37" s="179"/>
      <c r="P37" s="179"/>
      <c r="Q37" s="179"/>
      <c r="R37" s="290"/>
      <c r="S37" s="290"/>
    </row>
    <row r="38" spans="1:19" s="114" customFormat="1">
      <c r="C38" s="180"/>
      <c r="F38" s="180"/>
      <c r="G38" s="180"/>
      <c r="H38" s="180"/>
      <c r="I38" s="180"/>
      <c r="J38" s="180"/>
      <c r="K38" s="179"/>
      <c r="L38" s="389" t="s">
        <v>128</v>
      </c>
      <c r="M38" s="389"/>
      <c r="N38" s="389"/>
      <c r="O38" s="389"/>
      <c r="P38" s="389"/>
      <c r="Q38" s="389"/>
      <c r="R38" s="389"/>
      <c r="S38" s="389"/>
    </row>
    <row r="39" spans="1:19" s="114" customFormat="1" ht="15.75" customHeight="1">
      <c r="C39" s="180"/>
      <c r="F39" s="180"/>
      <c r="G39" s="180"/>
      <c r="H39" s="180"/>
      <c r="I39" s="180"/>
      <c r="J39" s="180"/>
      <c r="K39" s="291"/>
      <c r="L39" s="390" t="str">
        <f>+D5</f>
        <v>Badan Pemberdayaan Perempuan dan Perlindungan Anak, Kependudukan dan Keluarga Berencana Provinsi Kalimantan Tengah</v>
      </c>
      <c r="M39" s="390"/>
      <c r="N39" s="390"/>
      <c r="O39" s="390"/>
      <c r="P39" s="390"/>
      <c r="Q39" s="390"/>
      <c r="R39" s="390"/>
      <c r="S39" s="390"/>
    </row>
    <row r="40" spans="1:19" s="114" customFormat="1">
      <c r="C40" s="180"/>
      <c r="F40" s="180"/>
      <c r="G40" s="180"/>
      <c r="H40" s="180"/>
      <c r="I40" s="180"/>
      <c r="J40" s="288"/>
      <c r="K40" s="291"/>
      <c r="L40" s="390"/>
      <c r="M40" s="390"/>
      <c r="N40" s="390"/>
      <c r="O40" s="390"/>
      <c r="P40" s="390"/>
      <c r="Q40" s="390"/>
      <c r="R40" s="390"/>
      <c r="S40" s="390"/>
    </row>
    <row r="41" spans="1:19">
      <c r="A41" s="181"/>
      <c r="F41" s="181"/>
      <c r="G41" s="181"/>
      <c r="H41" s="181"/>
      <c r="I41" s="181"/>
      <c r="J41" s="181"/>
      <c r="K41" s="181"/>
      <c r="L41" s="390"/>
      <c r="M41" s="390"/>
      <c r="N41" s="390"/>
      <c r="O41" s="390"/>
      <c r="P41" s="390"/>
      <c r="Q41" s="390"/>
      <c r="R41" s="390"/>
      <c r="S41" s="390"/>
    </row>
  </sheetData>
  <mergeCells count="20">
    <mergeCell ref="A14:A16"/>
    <mergeCell ref="C14:D16"/>
    <mergeCell ref="E14:E16"/>
    <mergeCell ref="F14:P16"/>
    <mergeCell ref="Q14:Q16"/>
    <mergeCell ref="A1:S1"/>
    <mergeCell ref="A2:S2"/>
    <mergeCell ref="D6:P6"/>
    <mergeCell ref="D7:S7"/>
    <mergeCell ref="D8:R8"/>
    <mergeCell ref="D9:R9"/>
    <mergeCell ref="D5:S5"/>
    <mergeCell ref="L36:S36"/>
    <mergeCell ref="L38:S38"/>
    <mergeCell ref="L39:S41"/>
    <mergeCell ref="R14:R16"/>
    <mergeCell ref="S14:S16"/>
    <mergeCell ref="C17:D17"/>
    <mergeCell ref="F17:M17"/>
    <mergeCell ref="D12:E12"/>
  </mergeCells>
  <printOptions horizontalCentered="1"/>
  <pageMargins left="0.19685039370078741" right="0.15748031496062992" top="0.59055118110236227" bottom="0.86614173228346458" header="0" footer="0"/>
  <pageSetup paperSize="9" scale="6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D44"/>
  <sheetViews>
    <sheetView view="pageBreakPreview" topLeftCell="A13" zoomScale="78" zoomScaleNormal="80" zoomScaleSheetLayoutView="78" zoomScalePageLayoutView="70" workbookViewId="0">
      <selection activeCell="X29" sqref="X29"/>
    </sheetView>
  </sheetViews>
  <sheetFormatPr defaultColWidth="8.85546875" defaultRowHeight="15.75"/>
  <cols>
    <col min="1" max="1" width="11.85546875" style="107" customWidth="1"/>
    <col min="2" max="2" width="41.42578125" style="3" customWidth="1"/>
    <col min="3" max="3" width="1.42578125" style="3" customWidth="1"/>
    <col min="4" max="4" width="8.42578125" style="3" customWidth="1"/>
    <col min="5" max="5" width="11.7109375" style="3" customWidth="1"/>
    <col min="6" max="6" width="4.140625" style="107" customWidth="1"/>
    <col min="7" max="7" width="4.85546875" style="107" customWidth="1"/>
    <col min="8" max="8" width="2.140625" style="107" bestFit="1" customWidth="1"/>
    <col min="9" max="9" width="3.85546875" style="107" bestFit="1" customWidth="1"/>
    <col min="10" max="10" width="4.7109375" style="107" bestFit="1" customWidth="1"/>
    <col min="11" max="11" width="2.140625" style="107" customWidth="1"/>
    <col min="12" max="12" width="2.28515625" style="107" bestFit="1" customWidth="1"/>
    <col min="13" max="13" width="4.42578125" style="107" bestFit="1" customWidth="1"/>
    <col min="14" max="14" width="2.140625" style="107" bestFit="1" customWidth="1"/>
    <col min="15" max="15" width="2.5703125" style="107" bestFit="1" customWidth="1"/>
    <col min="16" max="16" width="4.28515625" style="107" bestFit="1" customWidth="1"/>
    <col min="17" max="17" width="6" style="185" bestFit="1" customWidth="1"/>
    <col min="18" max="18" width="12.42578125" style="186" customWidth="1"/>
    <col min="19" max="19" width="16" style="186" customWidth="1"/>
    <col min="20" max="16384" width="8.85546875" style="3"/>
  </cols>
  <sheetData>
    <row r="1" spans="1:30">
      <c r="A1" s="391" t="s">
        <v>5</v>
      </c>
      <c r="B1" s="391"/>
      <c r="C1" s="391"/>
      <c r="D1" s="391"/>
      <c r="E1" s="391"/>
      <c r="F1" s="391"/>
      <c r="G1" s="391"/>
      <c r="H1" s="391"/>
      <c r="I1" s="391"/>
      <c r="J1" s="391"/>
      <c r="K1" s="391"/>
      <c r="L1" s="391"/>
      <c r="M1" s="391"/>
      <c r="N1" s="391"/>
      <c r="O1" s="391"/>
      <c r="P1" s="391"/>
      <c r="Q1" s="391"/>
      <c r="R1" s="391"/>
      <c r="S1" s="391"/>
    </row>
    <row r="2" spans="1:30">
      <c r="A2" s="391" t="s">
        <v>65</v>
      </c>
      <c r="B2" s="391"/>
      <c r="C2" s="391"/>
      <c r="D2" s="391"/>
      <c r="E2" s="391"/>
      <c r="F2" s="391"/>
      <c r="G2" s="391"/>
      <c r="H2" s="391"/>
      <c r="I2" s="391"/>
      <c r="J2" s="391"/>
      <c r="K2" s="391"/>
      <c r="L2" s="391"/>
      <c r="M2" s="391"/>
      <c r="N2" s="391"/>
      <c r="O2" s="391"/>
      <c r="P2" s="391"/>
      <c r="Q2" s="391"/>
      <c r="R2" s="391"/>
      <c r="S2" s="391"/>
    </row>
    <row r="3" spans="1:30">
      <c r="A3" s="112"/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87"/>
      <c r="R3" s="187"/>
      <c r="S3" s="187"/>
    </row>
    <row r="4" spans="1:30">
      <c r="A4" s="29" t="s">
        <v>19</v>
      </c>
      <c r="B4" s="29"/>
      <c r="C4" s="29" t="s">
        <v>26</v>
      </c>
      <c r="D4" s="27" t="s">
        <v>29</v>
      </c>
      <c r="E4" s="27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188"/>
      <c r="R4" s="189"/>
      <c r="S4" s="189"/>
      <c r="T4" s="162"/>
      <c r="U4" s="162"/>
      <c r="V4" s="162"/>
      <c r="W4" s="162"/>
      <c r="X4" s="162"/>
      <c r="Y4" s="162"/>
      <c r="Z4" s="162"/>
      <c r="AA4" s="162"/>
      <c r="AB4" s="107"/>
    </row>
    <row r="5" spans="1:30">
      <c r="A5" s="29" t="s">
        <v>6</v>
      </c>
      <c r="B5" s="29"/>
      <c r="C5" s="29" t="s">
        <v>26</v>
      </c>
      <c r="D5" s="27" t="s">
        <v>135</v>
      </c>
      <c r="E5" s="27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188"/>
      <c r="R5" s="189"/>
      <c r="S5" s="189"/>
      <c r="T5" s="162"/>
      <c r="U5" s="162"/>
      <c r="V5" s="162"/>
      <c r="W5" s="162"/>
      <c r="X5" s="162"/>
      <c r="Y5" s="162"/>
      <c r="Z5" s="162"/>
      <c r="AA5" s="162"/>
      <c r="AB5" s="107"/>
    </row>
    <row r="6" spans="1:30">
      <c r="A6" s="29" t="s">
        <v>7</v>
      </c>
      <c r="B6" s="29"/>
      <c r="C6" s="29" t="s">
        <v>26</v>
      </c>
      <c r="D6" s="469" t="s">
        <v>28</v>
      </c>
      <c r="E6" s="469"/>
      <c r="F6" s="469"/>
      <c r="G6" s="469"/>
      <c r="H6" s="469"/>
      <c r="I6" s="469"/>
      <c r="J6" s="469"/>
      <c r="K6" s="469"/>
      <c r="L6" s="469"/>
      <c r="M6" s="469"/>
      <c r="N6" s="469"/>
      <c r="O6" s="469"/>
      <c r="P6" s="469"/>
      <c r="Q6" s="190"/>
      <c r="R6" s="190"/>
      <c r="S6" s="190"/>
      <c r="AB6" s="107"/>
    </row>
    <row r="7" spans="1:30">
      <c r="A7" s="29" t="s">
        <v>8</v>
      </c>
      <c r="B7" s="29"/>
      <c r="C7" s="29" t="s">
        <v>26</v>
      </c>
      <c r="D7" s="407" t="s">
        <v>30</v>
      </c>
      <c r="E7" s="407"/>
      <c r="F7" s="407"/>
      <c r="G7" s="407"/>
      <c r="H7" s="407"/>
      <c r="I7" s="407"/>
      <c r="J7" s="407"/>
      <c r="K7" s="407"/>
      <c r="L7" s="407"/>
      <c r="M7" s="407"/>
      <c r="N7" s="407"/>
      <c r="O7" s="407"/>
      <c r="P7" s="407"/>
      <c r="Q7" s="407"/>
      <c r="R7" s="407"/>
      <c r="S7" s="407"/>
    </row>
    <row r="8" spans="1:30" ht="17.25" customHeight="1">
      <c r="A8" s="29"/>
      <c r="B8" s="29"/>
      <c r="C8" s="29"/>
      <c r="D8" s="407" t="s">
        <v>31</v>
      </c>
      <c r="E8" s="407"/>
      <c r="F8" s="407"/>
      <c r="G8" s="407"/>
      <c r="H8" s="407"/>
      <c r="I8" s="407"/>
      <c r="J8" s="407"/>
      <c r="K8" s="407"/>
      <c r="L8" s="407"/>
      <c r="M8" s="407"/>
      <c r="N8" s="407"/>
      <c r="O8" s="407"/>
      <c r="P8" s="407"/>
      <c r="Q8" s="407"/>
      <c r="R8" s="407"/>
      <c r="S8" s="190"/>
      <c r="T8" s="109"/>
      <c r="U8" s="109"/>
      <c r="V8" s="109"/>
      <c r="W8" s="109"/>
      <c r="X8" s="109"/>
      <c r="Y8" s="109"/>
      <c r="Z8" s="109"/>
      <c r="AA8" s="109"/>
      <c r="AB8" s="109"/>
      <c r="AC8" s="109"/>
      <c r="AD8" s="109"/>
    </row>
    <row r="9" spans="1:30" ht="15" customHeight="1">
      <c r="A9" s="29"/>
      <c r="B9" s="29"/>
      <c r="C9" s="29"/>
      <c r="D9" s="408" t="s">
        <v>32</v>
      </c>
      <c r="E9" s="408"/>
      <c r="F9" s="408"/>
      <c r="G9" s="408"/>
      <c r="H9" s="408"/>
      <c r="I9" s="408"/>
      <c r="J9" s="408"/>
      <c r="K9" s="408"/>
      <c r="L9" s="408"/>
      <c r="M9" s="408"/>
      <c r="N9" s="408"/>
      <c r="O9" s="408"/>
      <c r="P9" s="408"/>
      <c r="Q9" s="408"/>
      <c r="R9" s="408"/>
      <c r="S9" s="190"/>
      <c r="T9" s="109"/>
      <c r="U9" s="109"/>
      <c r="V9" s="109"/>
      <c r="W9" s="109"/>
      <c r="X9" s="109"/>
      <c r="Y9" s="109"/>
      <c r="Z9" s="109"/>
      <c r="AA9" s="109"/>
      <c r="AB9" s="109"/>
      <c r="AC9" s="109"/>
      <c r="AD9" s="109"/>
    </row>
    <row r="10" spans="1:30" s="26" customFormat="1">
      <c r="A10" s="108" t="s">
        <v>2</v>
      </c>
      <c r="B10" s="30"/>
      <c r="C10" s="29" t="s">
        <v>26</v>
      </c>
      <c r="E10" s="27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188"/>
      <c r="R10" s="189"/>
      <c r="S10" s="189"/>
      <c r="AD10" s="109"/>
    </row>
    <row r="11" spans="1:30">
      <c r="A11" s="108" t="s">
        <v>9</v>
      </c>
      <c r="B11" s="29"/>
      <c r="C11" s="29" t="s">
        <v>26</v>
      </c>
      <c r="D11" s="27" t="s">
        <v>33</v>
      </c>
      <c r="E11" s="27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188"/>
      <c r="R11" s="189"/>
      <c r="S11" s="189"/>
      <c r="AD11" s="109"/>
    </row>
    <row r="12" spans="1:30" s="26" customFormat="1">
      <c r="A12" s="108" t="s">
        <v>10</v>
      </c>
      <c r="B12" s="30"/>
      <c r="C12" s="29" t="s">
        <v>26</v>
      </c>
      <c r="D12" s="392">
        <f>S18</f>
        <v>134840000</v>
      </c>
      <c r="E12" s="479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188"/>
      <c r="R12" s="189"/>
      <c r="S12" s="189"/>
      <c r="T12" s="162"/>
      <c r="U12" s="162"/>
      <c r="V12" s="162"/>
      <c r="W12" s="162"/>
      <c r="X12" s="162"/>
      <c r="Y12" s="162"/>
      <c r="Z12" s="162"/>
      <c r="AA12" s="162"/>
      <c r="AB12" s="107"/>
      <c r="AC12" s="3"/>
      <c r="AD12" s="3"/>
    </row>
    <row r="13" spans="1:30" ht="16.5" thickBot="1">
      <c r="T13" s="162"/>
      <c r="U13" s="162"/>
      <c r="V13" s="162"/>
      <c r="W13" s="162"/>
      <c r="X13" s="162"/>
      <c r="Y13" s="162"/>
      <c r="Z13" s="162"/>
      <c r="AA13" s="162"/>
      <c r="AB13" s="107"/>
    </row>
    <row r="14" spans="1:30" s="25" customFormat="1" ht="15" customHeight="1">
      <c r="A14" s="429" t="s">
        <v>0</v>
      </c>
      <c r="B14" s="164" t="s">
        <v>1</v>
      </c>
      <c r="C14" s="432" t="s">
        <v>21</v>
      </c>
      <c r="D14" s="433"/>
      <c r="E14" s="436" t="s">
        <v>22</v>
      </c>
      <c r="F14" s="470" t="s">
        <v>3</v>
      </c>
      <c r="G14" s="471"/>
      <c r="H14" s="471"/>
      <c r="I14" s="471"/>
      <c r="J14" s="471"/>
      <c r="K14" s="471"/>
      <c r="L14" s="471"/>
      <c r="M14" s="471"/>
      <c r="N14" s="471"/>
      <c r="O14" s="471"/>
      <c r="P14" s="471"/>
      <c r="Q14" s="447" t="s">
        <v>20</v>
      </c>
      <c r="R14" s="421" t="s">
        <v>27</v>
      </c>
      <c r="S14" s="424" t="s">
        <v>4</v>
      </c>
      <c r="T14" s="162"/>
      <c r="U14" s="162"/>
      <c r="V14" s="162"/>
      <c r="W14" s="162"/>
      <c r="X14" s="162"/>
      <c r="Y14" s="162"/>
      <c r="Z14" s="162"/>
      <c r="AA14" s="162"/>
      <c r="AB14" s="107"/>
      <c r="AC14" s="3"/>
      <c r="AD14" s="3"/>
    </row>
    <row r="15" spans="1:30" s="25" customFormat="1" ht="15" customHeight="1">
      <c r="A15" s="430"/>
      <c r="B15" s="113" t="s">
        <v>23</v>
      </c>
      <c r="C15" s="398"/>
      <c r="D15" s="399"/>
      <c r="E15" s="403"/>
      <c r="F15" s="414"/>
      <c r="G15" s="415"/>
      <c r="H15" s="415"/>
      <c r="I15" s="415"/>
      <c r="J15" s="415"/>
      <c r="K15" s="415"/>
      <c r="L15" s="415"/>
      <c r="M15" s="415"/>
      <c r="N15" s="415"/>
      <c r="O15" s="415"/>
      <c r="P15" s="415"/>
      <c r="Q15" s="448"/>
      <c r="R15" s="422"/>
      <c r="S15" s="425"/>
    </row>
    <row r="16" spans="1:30" s="25" customFormat="1" ht="20.25" customHeight="1" thickBot="1">
      <c r="A16" s="431"/>
      <c r="B16" s="167" t="s">
        <v>24</v>
      </c>
      <c r="C16" s="434"/>
      <c r="D16" s="435"/>
      <c r="E16" s="437"/>
      <c r="F16" s="472"/>
      <c r="G16" s="473"/>
      <c r="H16" s="473"/>
      <c r="I16" s="473"/>
      <c r="J16" s="473"/>
      <c r="K16" s="473"/>
      <c r="L16" s="473"/>
      <c r="M16" s="473"/>
      <c r="N16" s="473"/>
      <c r="O16" s="473"/>
      <c r="P16" s="473"/>
      <c r="Q16" s="449"/>
      <c r="R16" s="423"/>
      <c r="S16" s="426"/>
    </row>
    <row r="17" spans="1:19" ht="26.25" customHeight="1">
      <c r="A17" s="4">
        <v>1</v>
      </c>
      <c r="B17" s="110">
        <v>2</v>
      </c>
      <c r="C17" s="476">
        <v>3</v>
      </c>
      <c r="D17" s="477"/>
      <c r="E17" s="5">
        <v>4</v>
      </c>
      <c r="F17" s="476">
        <v>5</v>
      </c>
      <c r="G17" s="478"/>
      <c r="H17" s="478"/>
      <c r="I17" s="478"/>
      <c r="J17" s="478"/>
      <c r="K17" s="478"/>
      <c r="L17" s="478"/>
      <c r="M17" s="478"/>
      <c r="N17" s="111"/>
      <c r="O17" s="111"/>
      <c r="P17" s="111"/>
      <c r="Q17" s="292"/>
      <c r="R17" s="292">
        <v>6</v>
      </c>
      <c r="S17" s="293">
        <v>7</v>
      </c>
    </row>
    <row r="18" spans="1:19">
      <c r="A18" s="309">
        <v>5050</v>
      </c>
      <c r="B18" s="310" t="s">
        <v>28</v>
      </c>
      <c r="C18" s="311"/>
      <c r="D18" s="312"/>
      <c r="E18" s="313"/>
      <c r="F18" s="314"/>
      <c r="G18" s="314"/>
      <c r="H18" s="314"/>
      <c r="I18" s="314"/>
      <c r="J18" s="314"/>
      <c r="K18" s="314"/>
      <c r="L18" s="314"/>
      <c r="M18" s="314"/>
      <c r="N18" s="314"/>
      <c r="O18" s="314"/>
      <c r="P18" s="314"/>
      <c r="Q18" s="315"/>
      <c r="R18" s="315"/>
      <c r="S18" s="316">
        <f>+S19</f>
        <v>134840000</v>
      </c>
    </row>
    <row r="19" spans="1:19">
      <c r="A19" s="308" t="s">
        <v>143</v>
      </c>
      <c r="B19" s="301"/>
      <c r="C19" s="229"/>
      <c r="D19" s="194"/>
      <c r="E19" s="194"/>
      <c r="F19" s="229"/>
      <c r="G19" s="229"/>
      <c r="H19" s="229"/>
      <c r="I19" s="229"/>
      <c r="J19" s="229"/>
      <c r="K19" s="229"/>
      <c r="L19" s="229"/>
      <c r="M19" s="229"/>
      <c r="N19" s="229"/>
      <c r="O19" s="229"/>
      <c r="P19" s="229"/>
      <c r="Q19" s="299"/>
      <c r="R19" s="299"/>
      <c r="S19" s="300">
        <f>+S20</f>
        <v>134840000</v>
      </c>
    </row>
    <row r="20" spans="1:19" s="114" customFormat="1" ht="20.100000000000001" customHeight="1">
      <c r="A20" s="273" t="s">
        <v>82</v>
      </c>
      <c r="B20" s="317" t="s">
        <v>142</v>
      </c>
      <c r="C20" s="244"/>
      <c r="D20" s="307"/>
      <c r="E20" s="307"/>
      <c r="F20" s="244"/>
      <c r="G20" s="244"/>
      <c r="H20" s="244"/>
      <c r="I20" s="244"/>
      <c r="J20" s="244"/>
      <c r="K20" s="244"/>
      <c r="L20" s="244"/>
      <c r="M20" s="244"/>
      <c r="N20" s="244"/>
      <c r="O20" s="244"/>
      <c r="P20" s="307"/>
      <c r="Q20" s="296"/>
      <c r="R20" s="296"/>
      <c r="S20" s="249">
        <f>+S22</f>
        <v>134840000</v>
      </c>
    </row>
    <row r="21" spans="1:19">
      <c r="A21" s="331"/>
      <c r="B21" s="69"/>
      <c r="C21" s="55"/>
      <c r="D21" s="54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4"/>
      <c r="Q21" s="218"/>
      <c r="R21" s="218"/>
      <c r="S21" s="206"/>
    </row>
    <row r="22" spans="1:19" s="114" customFormat="1">
      <c r="A22" s="224">
        <v>524119</v>
      </c>
      <c r="B22" s="222" t="s">
        <v>83</v>
      </c>
      <c r="C22" s="145"/>
      <c r="D22" s="32"/>
      <c r="E22" s="145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7"/>
      <c r="Q22" s="67"/>
      <c r="R22" s="32"/>
      <c r="S22" s="210">
        <f>SUM(S24:S35)</f>
        <v>134840000</v>
      </c>
    </row>
    <row r="23" spans="1:19" s="114" customFormat="1">
      <c r="A23" s="60"/>
      <c r="B23" s="62" t="s">
        <v>67</v>
      </c>
      <c r="C23" s="145"/>
      <c r="D23" s="32"/>
      <c r="E23" s="145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7"/>
      <c r="Q23" s="67"/>
      <c r="R23" s="32"/>
      <c r="S23" s="213"/>
    </row>
    <row r="24" spans="1:19" s="114" customFormat="1">
      <c r="A24" s="60"/>
      <c r="B24" s="62" t="s">
        <v>68</v>
      </c>
      <c r="C24" s="145"/>
      <c r="D24" s="32"/>
      <c r="E24" s="145"/>
      <c r="F24" s="68">
        <v>39</v>
      </c>
      <c r="G24" s="68" t="s">
        <v>15</v>
      </c>
      <c r="H24" s="68" t="s">
        <v>13</v>
      </c>
      <c r="I24" s="68">
        <v>2</v>
      </c>
      <c r="J24" s="68" t="s">
        <v>17</v>
      </c>
      <c r="K24" s="68" t="s">
        <v>13</v>
      </c>
      <c r="L24" s="68">
        <v>1</v>
      </c>
      <c r="M24" s="68" t="s">
        <v>14</v>
      </c>
      <c r="N24" s="68"/>
      <c r="O24" s="68"/>
      <c r="P24" s="67"/>
      <c r="Q24" s="220">
        <f t="shared" ref="Q24:Q35" si="0">+L24*I24*F24</f>
        <v>78</v>
      </c>
      <c r="R24" s="151">
        <v>270000</v>
      </c>
      <c r="S24" s="213">
        <f t="shared" ref="S24:S35" si="1">+R24*Q24</f>
        <v>21060000</v>
      </c>
    </row>
    <row r="25" spans="1:19" s="114" customFormat="1">
      <c r="A25" s="60"/>
      <c r="B25" s="62" t="s">
        <v>64</v>
      </c>
      <c r="C25" s="145"/>
      <c r="D25" s="32"/>
      <c r="E25" s="145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7"/>
      <c r="Q25" s="220">
        <f t="shared" si="0"/>
        <v>0</v>
      </c>
      <c r="R25" s="151"/>
      <c r="S25" s="213">
        <f t="shared" si="1"/>
        <v>0</v>
      </c>
    </row>
    <row r="26" spans="1:19" s="114" customFormat="1">
      <c r="A26" s="60"/>
      <c r="B26" s="62" t="s">
        <v>69</v>
      </c>
      <c r="C26" s="145"/>
      <c r="D26" s="32"/>
      <c r="E26" s="145"/>
      <c r="F26" s="68">
        <v>30</v>
      </c>
      <c r="G26" s="68" t="s">
        <v>15</v>
      </c>
      <c r="H26" s="68" t="s">
        <v>13</v>
      </c>
      <c r="I26" s="68">
        <v>2</v>
      </c>
      <c r="J26" s="68" t="s">
        <v>17</v>
      </c>
      <c r="K26" s="68" t="s">
        <v>13</v>
      </c>
      <c r="L26" s="68">
        <v>1</v>
      </c>
      <c r="M26" s="68" t="s">
        <v>14</v>
      </c>
      <c r="N26" s="68"/>
      <c r="O26" s="68"/>
      <c r="P26" s="67"/>
      <c r="Q26" s="220">
        <f t="shared" si="0"/>
        <v>60</v>
      </c>
      <c r="R26" s="151">
        <v>95000</v>
      </c>
      <c r="S26" s="213">
        <f t="shared" si="1"/>
        <v>5700000</v>
      </c>
    </row>
    <row r="27" spans="1:19" s="114" customFormat="1">
      <c r="A27" s="60"/>
      <c r="B27" s="62" t="s">
        <v>70</v>
      </c>
      <c r="C27" s="145"/>
      <c r="D27" s="32"/>
      <c r="E27" s="145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7"/>
      <c r="Q27" s="220">
        <f t="shared" si="0"/>
        <v>0</v>
      </c>
      <c r="R27" s="151"/>
      <c r="S27" s="213">
        <f t="shared" si="1"/>
        <v>0</v>
      </c>
    </row>
    <row r="28" spans="1:19" s="114" customFormat="1">
      <c r="A28" s="60"/>
      <c r="B28" s="62" t="s">
        <v>69</v>
      </c>
      <c r="C28" s="145"/>
      <c r="D28" s="32"/>
      <c r="E28" s="145"/>
      <c r="F28" s="68">
        <v>30</v>
      </c>
      <c r="G28" s="68" t="s">
        <v>15</v>
      </c>
      <c r="H28" s="68" t="s">
        <v>13</v>
      </c>
      <c r="I28" s="68">
        <v>2</v>
      </c>
      <c r="J28" s="68" t="s">
        <v>16</v>
      </c>
      <c r="K28" s="68" t="s">
        <v>13</v>
      </c>
      <c r="L28" s="68">
        <v>1</v>
      </c>
      <c r="M28" s="68" t="s">
        <v>14</v>
      </c>
      <c r="N28" s="68"/>
      <c r="O28" s="68"/>
      <c r="P28" s="67"/>
      <c r="Q28" s="220">
        <f t="shared" si="0"/>
        <v>60</v>
      </c>
      <c r="R28" s="151">
        <v>110000</v>
      </c>
      <c r="S28" s="213">
        <f t="shared" si="1"/>
        <v>6600000</v>
      </c>
    </row>
    <row r="29" spans="1:19" s="114" customFormat="1">
      <c r="A29" s="60"/>
      <c r="B29" s="62" t="s">
        <v>71</v>
      </c>
      <c r="C29" s="145"/>
      <c r="D29" s="32"/>
      <c r="E29" s="145"/>
      <c r="F29" s="68">
        <v>3</v>
      </c>
      <c r="G29" s="68" t="s">
        <v>15</v>
      </c>
      <c r="H29" s="68" t="s">
        <v>13</v>
      </c>
      <c r="I29" s="68">
        <v>2</v>
      </c>
      <c r="J29" s="68" t="s">
        <v>16</v>
      </c>
      <c r="K29" s="68" t="s">
        <v>13</v>
      </c>
      <c r="L29" s="68">
        <v>1</v>
      </c>
      <c r="M29" s="68" t="s">
        <v>14</v>
      </c>
      <c r="N29" s="68"/>
      <c r="O29" s="68"/>
      <c r="P29" s="67"/>
      <c r="Q29" s="220">
        <f t="shared" si="0"/>
        <v>6</v>
      </c>
      <c r="R29" s="151">
        <v>110000</v>
      </c>
      <c r="S29" s="213">
        <f t="shared" si="1"/>
        <v>660000</v>
      </c>
    </row>
    <row r="30" spans="1:19" s="114" customFormat="1">
      <c r="A30" s="60"/>
      <c r="B30" s="62" t="s">
        <v>72</v>
      </c>
      <c r="C30" s="145"/>
      <c r="D30" s="32"/>
      <c r="E30" s="145"/>
      <c r="F30" s="68">
        <v>6</v>
      </c>
      <c r="G30" s="68" t="s">
        <v>15</v>
      </c>
      <c r="H30" s="68" t="s">
        <v>13</v>
      </c>
      <c r="I30" s="68">
        <v>2</v>
      </c>
      <c r="J30" s="68" t="s">
        <v>16</v>
      </c>
      <c r="K30" s="68" t="s">
        <v>13</v>
      </c>
      <c r="L30" s="68">
        <v>1</v>
      </c>
      <c r="M30" s="68" t="s">
        <v>14</v>
      </c>
      <c r="N30" s="68"/>
      <c r="O30" s="68"/>
      <c r="P30" s="67"/>
      <c r="Q30" s="220">
        <f t="shared" si="0"/>
        <v>12</v>
      </c>
      <c r="R30" s="151">
        <v>110000</v>
      </c>
      <c r="S30" s="213">
        <f t="shared" si="1"/>
        <v>1320000</v>
      </c>
    </row>
    <row r="31" spans="1:19" s="114" customFormat="1">
      <c r="A31" s="60"/>
      <c r="B31" s="62"/>
      <c r="C31" s="145"/>
      <c r="D31" s="32"/>
      <c r="E31" s="145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7"/>
      <c r="Q31" s="220">
        <f t="shared" si="0"/>
        <v>0</v>
      </c>
      <c r="R31" s="151"/>
      <c r="S31" s="213">
        <f t="shared" si="1"/>
        <v>0</v>
      </c>
    </row>
    <row r="32" spans="1:19" s="114" customFormat="1">
      <c r="A32" s="60"/>
      <c r="B32" s="62" t="s">
        <v>73</v>
      </c>
      <c r="C32" s="145"/>
      <c r="D32" s="32"/>
      <c r="E32" s="145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7"/>
      <c r="Q32" s="220">
        <f t="shared" si="0"/>
        <v>0</v>
      </c>
      <c r="R32" s="151"/>
      <c r="S32" s="213">
        <f t="shared" si="1"/>
        <v>0</v>
      </c>
    </row>
    <row r="33" spans="1:19" s="114" customFormat="1">
      <c r="A33" s="60"/>
      <c r="B33" s="62" t="s">
        <v>74</v>
      </c>
      <c r="C33" s="145"/>
      <c r="D33" s="32"/>
      <c r="E33" s="145"/>
      <c r="F33" s="68">
        <v>50</v>
      </c>
      <c r="G33" s="68" t="s">
        <v>15</v>
      </c>
      <c r="H33" s="68" t="s">
        <v>13</v>
      </c>
      <c r="I33" s="68">
        <v>2</v>
      </c>
      <c r="J33" s="68" t="s">
        <v>17</v>
      </c>
      <c r="K33" s="68" t="s">
        <v>13</v>
      </c>
      <c r="L33" s="68">
        <v>1</v>
      </c>
      <c r="M33" s="68" t="s">
        <v>14</v>
      </c>
      <c r="N33" s="68"/>
      <c r="O33" s="68"/>
      <c r="P33" s="67"/>
      <c r="Q33" s="220">
        <f t="shared" si="0"/>
        <v>100</v>
      </c>
      <c r="R33" s="151">
        <v>830000</v>
      </c>
      <c r="S33" s="213">
        <f t="shared" si="1"/>
        <v>83000000</v>
      </c>
    </row>
    <row r="34" spans="1:19" s="114" customFormat="1">
      <c r="A34" s="60"/>
      <c r="B34" s="62" t="s">
        <v>64</v>
      </c>
      <c r="C34" s="145"/>
      <c r="D34" s="32"/>
      <c r="E34" s="145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7"/>
      <c r="Q34" s="220">
        <f t="shared" si="0"/>
        <v>0</v>
      </c>
      <c r="R34" s="151"/>
      <c r="S34" s="213">
        <f t="shared" si="1"/>
        <v>0</v>
      </c>
    </row>
    <row r="35" spans="1:19" s="114" customFormat="1">
      <c r="A35" s="60"/>
      <c r="B35" s="62" t="s">
        <v>69</v>
      </c>
      <c r="C35" s="145"/>
      <c r="D35" s="32"/>
      <c r="E35" s="145"/>
      <c r="F35" s="68">
        <v>50</v>
      </c>
      <c r="G35" s="68" t="s">
        <v>15</v>
      </c>
      <c r="H35" s="68" t="s">
        <v>13</v>
      </c>
      <c r="I35" s="68">
        <v>3</v>
      </c>
      <c r="J35" s="68" t="s">
        <v>17</v>
      </c>
      <c r="K35" s="68" t="s">
        <v>13</v>
      </c>
      <c r="L35" s="68">
        <v>1</v>
      </c>
      <c r="M35" s="68" t="s">
        <v>14</v>
      </c>
      <c r="N35" s="68"/>
      <c r="O35" s="68"/>
      <c r="P35" s="67"/>
      <c r="Q35" s="220">
        <f t="shared" si="0"/>
        <v>150</v>
      </c>
      <c r="R35" s="151">
        <v>110000</v>
      </c>
      <c r="S35" s="213">
        <f t="shared" si="1"/>
        <v>16500000</v>
      </c>
    </row>
    <row r="36" spans="1:19" s="114" customFormat="1">
      <c r="A36" s="60"/>
      <c r="B36" s="62"/>
      <c r="C36" s="145"/>
      <c r="D36" s="32"/>
      <c r="E36" s="145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7"/>
      <c r="Q36" s="220"/>
      <c r="R36" s="151"/>
      <c r="S36" s="213"/>
    </row>
    <row r="37" spans="1:19" s="114" customFormat="1">
      <c r="A37" s="225"/>
      <c r="B37" s="223"/>
      <c r="C37" s="158"/>
      <c r="D37" s="33"/>
      <c r="E37" s="158"/>
      <c r="F37" s="159"/>
      <c r="G37" s="159"/>
      <c r="H37" s="159"/>
      <c r="I37" s="159"/>
      <c r="J37" s="159"/>
      <c r="K37" s="159"/>
      <c r="L37" s="159"/>
      <c r="M37" s="159"/>
      <c r="N37" s="159"/>
      <c r="O37" s="159"/>
      <c r="P37" s="160"/>
      <c r="Q37" s="221"/>
      <c r="R37" s="233"/>
      <c r="S37" s="217"/>
    </row>
    <row r="39" spans="1:19" s="114" customFormat="1">
      <c r="C39" s="180"/>
      <c r="F39" s="180"/>
      <c r="G39" s="180"/>
      <c r="H39" s="180"/>
      <c r="I39" s="180"/>
      <c r="J39" s="180"/>
      <c r="K39" s="290"/>
      <c r="L39" s="389" t="s">
        <v>78</v>
      </c>
      <c r="M39" s="389"/>
      <c r="N39" s="389"/>
      <c r="O39" s="389"/>
      <c r="P39" s="389"/>
      <c r="Q39" s="389"/>
      <c r="R39" s="389"/>
      <c r="S39" s="389"/>
    </row>
    <row r="40" spans="1:19" s="114" customFormat="1">
      <c r="C40" s="180"/>
      <c r="F40" s="180"/>
      <c r="G40" s="180"/>
      <c r="H40" s="180"/>
      <c r="I40" s="180"/>
      <c r="J40" s="180"/>
      <c r="K40" s="179"/>
      <c r="L40" s="179"/>
      <c r="M40" s="179"/>
      <c r="N40" s="179"/>
      <c r="O40" s="179"/>
      <c r="P40" s="179"/>
      <c r="Q40" s="297"/>
      <c r="R40" s="298"/>
      <c r="S40" s="298"/>
    </row>
    <row r="41" spans="1:19" s="114" customFormat="1">
      <c r="C41" s="180"/>
      <c r="F41" s="180"/>
      <c r="G41" s="180"/>
      <c r="H41" s="180"/>
      <c r="I41" s="180"/>
      <c r="J41" s="180"/>
      <c r="K41" s="179"/>
      <c r="L41" s="389" t="s">
        <v>128</v>
      </c>
      <c r="M41" s="389"/>
      <c r="N41" s="389"/>
      <c r="O41" s="389"/>
      <c r="P41" s="389"/>
      <c r="Q41" s="389"/>
      <c r="R41" s="389"/>
      <c r="S41" s="389"/>
    </row>
    <row r="42" spans="1:19" s="114" customFormat="1" ht="15.75" customHeight="1">
      <c r="C42" s="180"/>
      <c r="F42" s="180"/>
      <c r="G42" s="180"/>
      <c r="H42" s="180"/>
      <c r="I42" s="180"/>
      <c r="J42" s="180"/>
      <c r="K42" s="291"/>
      <c r="L42" s="390" t="str">
        <f>+D5</f>
        <v>Biro Pemberdayaan Perempuan dan Kesra Provinsi Gorontalo</v>
      </c>
      <c r="M42" s="390"/>
      <c r="N42" s="390"/>
      <c r="O42" s="390"/>
      <c r="P42" s="390"/>
      <c r="Q42" s="390"/>
      <c r="R42" s="390"/>
      <c r="S42" s="390"/>
    </row>
    <row r="43" spans="1:19" s="114" customFormat="1">
      <c r="C43" s="180"/>
      <c r="F43" s="180"/>
      <c r="G43" s="180"/>
      <c r="H43" s="180"/>
      <c r="I43" s="180"/>
      <c r="J43" s="288"/>
      <c r="K43" s="291"/>
      <c r="L43" s="390"/>
      <c r="M43" s="390"/>
      <c r="N43" s="390"/>
      <c r="O43" s="390"/>
      <c r="P43" s="390"/>
      <c r="Q43" s="390"/>
      <c r="R43" s="390"/>
      <c r="S43" s="390"/>
    </row>
    <row r="44" spans="1:19">
      <c r="A44" s="181"/>
      <c r="F44" s="181"/>
      <c r="G44" s="181"/>
      <c r="H44" s="181"/>
      <c r="I44" s="181"/>
      <c r="J44" s="181"/>
      <c r="K44" s="181"/>
      <c r="L44" s="390"/>
      <c r="M44" s="390"/>
      <c r="N44" s="390"/>
      <c r="O44" s="390"/>
      <c r="P44" s="390"/>
      <c r="Q44" s="390"/>
      <c r="R44" s="390"/>
      <c r="S44" s="390"/>
    </row>
  </sheetData>
  <mergeCells count="19">
    <mergeCell ref="D12:E12"/>
    <mergeCell ref="D9:R9"/>
    <mergeCell ref="L39:S39"/>
    <mergeCell ref="L41:S41"/>
    <mergeCell ref="L42:S44"/>
    <mergeCell ref="A1:S1"/>
    <mergeCell ref="A2:S2"/>
    <mergeCell ref="D6:P6"/>
    <mergeCell ref="D7:S7"/>
    <mergeCell ref="D8:R8"/>
    <mergeCell ref="A14:A16"/>
    <mergeCell ref="C14:D16"/>
    <mergeCell ref="E14:E16"/>
    <mergeCell ref="F14:P16"/>
    <mergeCell ref="Q14:Q16"/>
    <mergeCell ref="R14:R16"/>
    <mergeCell ref="S14:S16"/>
    <mergeCell ref="C17:D17"/>
    <mergeCell ref="F17:M17"/>
  </mergeCells>
  <printOptions horizontalCentered="1"/>
  <pageMargins left="0.19685039370078741" right="0.15748031496062992" top="0.59055118110236227" bottom="0.86614173228346458" header="0" footer="0"/>
  <pageSetup paperSize="9" scale="6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D56"/>
  <sheetViews>
    <sheetView tabSelected="1" view="pageBreakPreview" topLeftCell="A14" zoomScale="78" zoomScaleNormal="80" zoomScaleSheetLayoutView="78" zoomScalePageLayoutView="70" workbookViewId="0">
      <selection activeCell="W41" sqref="W41"/>
    </sheetView>
  </sheetViews>
  <sheetFormatPr defaultColWidth="8.85546875" defaultRowHeight="15.75"/>
  <cols>
    <col min="1" max="1" width="11.85546875" style="107" customWidth="1"/>
    <col min="2" max="2" width="41.42578125" style="3" customWidth="1"/>
    <col min="3" max="3" width="1.42578125" style="3" customWidth="1"/>
    <col min="4" max="4" width="8.42578125" style="3" customWidth="1"/>
    <col min="5" max="5" width="11.7109375" style="3" customWidth="1"/>
    <col min="6" max="6" width="4.140625" style="107" customWidth="1"/>
    <col min="7" max="7" width="4.85546875" style="107" customWidth="1"/>
    <col min="8" max="8" width="2.140625" style="107" bestFit="1" customWidth="1"/>
    <col min="9" max="9" width="3.85546875" style="107" bestFit="1" customWidth="1"/>
    <col min="10" max="10" width="4.7109375" style="107" bestFit="1" customWidth="1"/>
    <col min="11" max="11" width="2.140625" style="107" customWidth="1"/>
    <col min="12" max="12" width="2.28515625" style="107" bestFit="1" customWidth="1"/>
    <col min="13" max="13" width="4.42578125" style="107" bestFit="1" customWidth="1"/>
    <col min="14" max="14" width="2.140625" style="107" bestFit="1" customWidth="1"/>
    <col min="15" max="15" width="2.5703125" style="107" bestFit="1" customWidth="1"/>
    <col min="16" max="16" width="4.28515625" style="107" bestFit="1" customWidth="1"/>
    <col min="17" max="17" width="6" style="107" bestFit="1" customWidth="1"/>
    <col min="18" max="18" width="12.42578125" style="3" customWidth="1"/>
    <col min="19" max="19" width="16" style="3" customWidth="1"/>
    <col min="20" max="21" width="8.85546875" style="3"/>
    <col min="22" max="23" width="12.85546875" style="186" bestFit="1" customWidth="1"/>
    <col min="24" max="16384" width="8.85546875" style="3"/>
  </cols>
  <sheetData>
    <row r="1" spans="1:30">
      <c r="A1" s="391" t="s">
        <v>5</v>
      </c>
      <c r="B1" s="391"/>
      <c r="C1" s="391"/>
      <c r="D1" s="391"/>
      <c r="E1" s="391"/>
      <c r="F1" s="391"/>
      <c r="G1" s="391"/>
      <c r="H1" s="391"/>
      <c r="I1" s="391"/>
      <c r="J1" s="391"/>
      <c r="K1" s="391"/>
      <c r="L1" s="391"/>
      <c r="M1" s="391"/>
      <c r="N1" s="391"/>
      <c r="O1" s="391"/>
      <c r="P1" s="391"/>
      <c r="Q1" s="391"/>
      <c r="R1" s="391"/>
      <c r="S1" s="391"/>
    </row>
    <row r="2" spans="1:30">
      <c r="A2" s="391" t="s">
        <v>65</v>
      </c>
      <c r="B2" s="391"/>
      <c r="C2" s="391"/>
      <c r="D2" s="391"/>
      <c r="E2" s="391"/>
      <c r="F2" s="391"/>
      <c r="G2" s="391"/>
      <c r="H2" s="391"/>
      <c r="I2" s="391"/>
      <c r="J2" s="391"/>
      <c r="K2" s="391"/>
      <c r="L2" s="391"/>
      <c r="M2" s="391"/>
      <c r="N2" s="391"/>
      <c r="O2" s="391"/>
      <c r="P2" s="391"/>
      <c r="Q2" s="391"/>
      <c r="R2" s="391"/>
      <c r="S2" s="391"/>
    </row>
    <row r="3" spans="1:30">
      <c r="A3" s="112"/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</row>
    <row r="4" spans="1:30">
      <c r="A4" s="29" t="s">
        <v>19</v>
      </c>
      <c r="B4" s="29"/>
      <c r="C4" s="29" t="s">
        <v>26</v>
      </c>
      <c r="D4" s="27" t="s">
        <v>29</v>
      </c>
      <c r="E4" s="27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7"/>
      <c r="S4" s="27"/>
      <c r="T4" s="162"/>
      <c r="U4" s="162"/>
      <c r="V4" s="352"/>
      <c r="W4" s="352"/>
      <c r="X4" s="162"/>
      <c r="Y4" s="162"/>
      <c r="Z4" s="162"/>
      <c r="AA4" s="162"/>
      <c r="AB4" s="107"/>
    </row>
    <row r="5" spans="1:30">
      <c r="A5" s="29" t="s">
        <v>6</v>
      </c>
      <c r="B5" s="29"/>
      <c r="C5" s="29" t="s">
        <v>26</v>
      </c>
      <c r="D5" s="27" t="s">
        <v>136</v>
      </c>
      <c r="E5" s="27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7"/>
      <c r="S5" s="27"/>
      <c r="T5" s="162"/>
      <c r="U5" s="162"/>
      <c r="V5" s="352"/>
      <c r="W5" s="352"/>
      <c r="X5" s="162"/>
      <c r="Y5" s="162"/>
      <c r="Z5" s="162"/>
      <c r="AA5" s="162"/>
      <c r="AB5" s="107"/>
    </row>
    <row r="6" spans="1:30">
      <c r="A6" s="29" t="s">
        <v>7</v>
      </c>
      <c r="B6" s="29"/>
      <c r="C6" s="29" t="s">
        <v>26</v>
      </c>
      <c r="D6" s="469" t="s">
        <v>28</v>
      </c>
      <c r="E6" s="469"/>
      <c r="F6" s="469"/>
      <c r="G6" s="469"/>
      <c r="H6" s="469"/>
      <c r="I6" s="469"/>
      <c r="J6" s="469"/>
      <c r="K6" s="469"/>
      <c r="L6" s="469"/>
      <c r="M6" s="469"/>
      <c r="N6" s="469"/>
      <c r="O6" s="469"/>
      <c r="P6" s="469"/>
      <c r="Q6" s="31"/>
      <c r="R6" s="31"/>
      <c r="S6" s="31"/>
      <c r="AB6" s="107"/>
    </row>
    <row r="7" spans="1:30">
      <c r="A7" s="29" t="s">
        <v>8</v>
      </c>
      <c r="B7" s="29"/>
      <c r="C7" s="29" t="s">
        <v>26</v>
      </c>
      <c r="D7" s="407" t="s">
        <v>30</v>
      </c>
      <c r="E7" s="407"/>
      <c r="F7" s="407"/>
      <c r="G7" s="407"/>
      <c r="H7" s="407"/>
      <c r="I7" s="407"/>
      <c r="J7" s="407"/>
      <c r="K7" s="407"/>
      <c r="L7" s="407"/>
      <c r="M7" s="407"/>
      <c r="N7" s="407"/>
      <c r="O7" s="407"/>
      <c r="P7" s="407"/>
      <c r="Q7" s="407"/>
      <c r="R7" s="407"/>
      <c r="S7" s="407"/>
    </row>
    <row r="8" spans="1:30" ht="17.25" customHeight="1">
      <c r="A8" s="29"/>
      <c r="B8" s="29"/>
      <c r="C8" s="29"/>
      <c r="D8" s="407" t="s">
        <v>31</v>
      </c>
      <c r="E8" s="407"/>
      <c r="F8" s="407"/>
      <c r="G8" s="407"/>
      <c r="H8" s="407"/>
      <c r="I8" s="407"/>
      <c r="J8" s="407"/>
      <c r="K8" s="407"/>
      <c r="L8" s="407"/>
      <c r="M8" s="407"/>
      <c r="N8" s="407"/>
      <c r="O8" s="407"/>
      <c r="P8" s="407"/>
      <c r="Q8" s="407"/>
      <c r="R8" s="407"/>
      <c r="S8" s="31"/>
      <c r="T8" s="109"/>
      <c r="U8" s="109"/>
      <c r="V8" s="353"/>
      <c r="W8" s="353"/>
      <c r="X8" s="109"/>
      <c r="Y8" s="109"/>
      <c r="Z8" s="109"/>
      <c r="AA8" s="109"/>
      <c r="AB8" s="109"/>
      <c r="AC8" s="109"/>
      <c r="AD8" s="109"/>
    </row>
    <row r="9" spans="1:30" ht="15" customHeight="1">
      <c r="A9" s="29"/>
      <c r="B9" s="29"/>
      <c r="C9" s="29"/>
      <c r="D9" s="408" t="s">
        <v>32</v>
      </c>
      <c r="E9" s="408"/>
      <c r="F9" s="408"/>
      <c r="G9" s="408"/>
      <c r="H9" s="408"/>
      <c r="I9" s="408"/>
      <c r="J9" s="408"/>
      <c r="K9" s="408"/>
      <c r="L9" s="408"/>
      <c r="M9" s="408"/>
      <c r="N9" s="408"/>
      <c r="O9" s="408"/>
      <c r="P9" s="408"/>
      <c r="Q9" s="408"/>
      <c r="R9" s="408"/>
      <c r="S9" s="31"/>
      <c r="T9" s="109"/>
      <c r="U9" s="109"/>
      <c r="V9" s="353"/>
      <c r="W9" s="353"/>
      <c r="X9" s="109"/>
      <c r="Y9" s="109"/>
      <c r="Z9" s="109"/>
      <c r="AA9" s="109"/>
      <c r="AB9" s="109"/>
      <c r="AC9" s="109"/>
      <c r="AD9" s="109"/>
    </row>
    <row r="10" spans="1:30" s="26" customFormat="1">
      <c r="A10" s="108" t="s">
        <v>2</v>
      </c>
      <c r="B10" s="30"/>
      <c r="C10" s="29" t="s">
        <v>26</v>
      </c>
      <c r="E10" s="27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7"/>
      <c r="S10" s="27"/>
      <c r="V10" s="354"/>
      <c r="W10" s="354"/>
      <c r="AD10" s="109"/>
    </row>
    <row r="11" spans="1:30">
      <c r="A11" s="108" t="s">
        <v>9</v>
      </c>
      <c r="B11" s="29"/>
      <c r="C11" s="29" t="s">
        <v>26</v>
      </c>
      <c r="D11" s="27" t="s">
        <v>33</v>
      </c>
      <c r="E11" s="27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7"/>
      <c r="S11" s="27"/>
      <c r="AD11" s="109"/>
    </row>
    <row r="12" spans="1:30" s="26" customFormat="1">
      <c r="A12" s="108" t="s">
        <v>10</v>
      </c>
      <c r="B12" s="30"/>
      <c r="C12" s="29" t="s">
        <v>26</v>
      </c>
      <c r="D12" s="392">
        <f>S18</f>
        <v>150000000</v>
      </c>
      <c r="E12" s="479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7"/>
      <c r="S12" s="27"/>
      <c r="T12" s="162"/>
      <c r="U12" s="162"/>
      <c r="V12" s="352"/>
      <c r="W12" s="352"/>
      <c r="X12" s="162"/>
      <c r="Y12" s="162"/>
      <c r="Z12" s="162"/>
      <c r="AA12" s="162"/>
      <c r="AB12" s="107"/>
      <c r="AC12" s="3"/>
      <c r="AD12" s="3"/>
    </row>
    <row r="13" spans="1:30" ht="16.5" thickBot="1">
      <c r="T13" s="162"/>
      <c r="U13" s="162"/>
      <c r="V13" s="352"/>
      <c r="W13" s="352"/>
      <c r="X13" s="162"/>
      <c r="Y13" s="162"/>
      <c r="Z13" s="162"/>
      <c r="AA13" s="162"/>
      <c r="AB13" s="107"/>
    </row>
    <row r="14" spans="1:30" s="25" customFormat="1" ht="15" customHeight="1">
      <c r="A14" s="429" t="s">
        <v>0</v>
      </c>
      <c r="B14" s="164" t="s">
        <v>1</v>
      </c>
      <c r="C14" s="432" t="s">
        <v>21</v>
      </c>
      <c r="D14" s="433"/>
      <c r="E14" s="436" t="s">
        <v>22</v>
      </c>
      <c r="F14" s="470" t="s">
        <v>3</v>
      </c>
      <c r="G14" s="471"/>
      <c r="H14" s="471"/>
      <c r="I14" s="471"/>
      <c r="J14" s="471"/>
      <c r="K14" s="471"/>
      <c r="L14" s="471"/>
      <c r="M14" s="471"/>
      <c r="N14" s="471"/>
      <c r="O14" s="471"/>
      <c r="P14" s="471"/>
      <c r="Q14" s="474" t="s">
        <v>20</v>
      </c>
      <c r="R14" s="456" t="s">
        <v>27</v>
      </c>
      <c r="S14" s="450" t="s">
        <v>4</v>
      </c>
      <c r="T14" s="162"/>
      <c r="U14" s="162"/>
      <c r="V14" s="352"/>
      <c r="W14" s="352"/>
      <c r="X14" s="162"/>
      <c r="Y14" s="162"/>
      <c r="Z14" s="162"/>
      <c r="AA14" s="162"/>
      <c r="AB14" s="107"/>
      <c r="AC14" s="3"/>
      <c r="AD14" s="3"/>
    </row>
    <row r="15" spans="1:30" s="25" customFormat="1" ht="15" customHeight="1">
      <c r="A15" s="430"/>
      <c r="B15" s="113" t="s">
        <v>23</v>
      </c>
      <c r="C15" s="398"/>
      <c r="D15" s="399"/>
      <c r="E15" s="403"/>
      <c r="F15" s="414"/>
      <c r="G15" s="415"/>
      <c r="H15" s="415"/>
      <c r="I15" s="415"/>
      <c r="J15" s="415"/>
      <c r="K15" s="415"/>
      <c r="L15" s="415"/>
      <c r="M15" s="415"/>
      <c r="N15" s="415"/>
      <c r="O15" s="415"/>
      <c r="P15" s="415"/>
      <c r="Q15" s="394"/>
      <c r="R15" s="383"/>
      <c r="S15" s="451"/>
      <c r="V15" s="355"/>
      <c r="W15" s="355"/>
    </row>
    <row r="16" spans="1:30" s="25" customFormat="1" ht="20.25" customHeight="1" thickBot="1">
      <c r="A16" s="431"/>
      <c r="B16" s="167" t="s">
        <v>24</v>
      </c>
      <c r="C16" s="434"/>
      <c r="D16" s="435"/>
      <c r="E16" s="437"/>
      <c r="F16" s="472"/>
      <c r="G16" s="473"/>
      <c r="H16" s="473"/>
      <c r="I16" s="473"/>
      <c r="J16" s="473"/>
      <c r="K16" s="473"/>
      <c r="L16" s="473"/>
      <c r="M16" s="473"/>
      <c r="N16" s="473"/>
      <c r="O16" s="473"/>
      <c r="P16" s="473"/>
      <c r="Q16" s="475"/>
      <c r="R16" s="457"/>
      <c r="S16" s="452"/>
      <c r="V16" s="355"/>
      <c r="W16" s="355"/>
    </row>
    <row r="17" spans="1:23" ht="26.25" customHeight="1">
      <c r="A17" s="4">
        <v>1</v>
      </c>
      <c r="B17" s="110">
        <v>2</v>
      </c>
      <c r="C17" s="476">
        <v>3</v>
      </c>
      <c r="D17" s="477"/>
      <c r="E17" s="5">
        <v>4</v>
      </c>
      <c r="F17" s="476">
        <v>5</v>
      </c>
      <c r="G17" s="478"/>
      <c r="H17" s="478"/>
      <c r="I17" s="478"/>
      <c r="J17" s="478"/>
      <c r="K17" s="478"/>
      <c r="L17" s="478"/>
      <c r="M17" s="478"/>
      <c r="N17" s="111"/>
      <c r="O17" s="111"/>
      <c r="P17" s="111"/>
      <c r="Q17" s="5"/>
      <c r="R17" s="5">
        <v>6</v>
      </c>
      <c r="S17" s="6">
        <v>7</v>
      </c>
    </row>
    <row r="18" spans="1:23">
      <c r="A18" s="4">
        <v>5049</v>
      </c>
      <c r="B18" s="34" t="s">
        <v>28</v>
      </c>
      <c r="C18" s="35"/>
      <c r="D18" s="8"/>
      <c r="E18" s="9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9"/>
      <c r="R18" s="9"/>
      <c r="S18" s="36">
        <f>+S20+S36</f>
        <v>150000000</v>
      </c>
    </row>
    <row r="19" spans="1:23">
      <c r="A19" s="199"/>
      <c r="B19" s="168"/>
      <c r="C19" s="35"/>
      <c r="D19" s="8"/>
      <c r="E19" s="9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9"/>
      <c r="R19" s="9"/>
      <c r="S19" s="169"/>
    </row>
    <row r="20" spans="1:23" s="114" customFormat="1" ht="31.5">
      <c r="A20" s="242" t="s">
        <v>82</v>
      </c>
      <c r="B20" s="243" t="s">
        <v>76</v>
      </c>
      <c r="C20" s="244"/>
      <c r="D20" s="245"/>
      <c r="E20" s="246"/>
      <c r="F20" s="247"/>
      <c r="G20" s="247"/>
      <c r="H20" s="247"/>
      <c r="I20" s="247"/>
      <c r="J20" s="247"/>
      <c r="K20" s="247"/>
      <c r="L20" s="247"/>
      <c r="M20" s="247"/>
      <c r="N20" s="247"/>
      <c r="O20" s="247"/>
      <c r="P20" s="248"/>
      <c r="Q20" s="248"/>
      <c r="R20" s="246"/>
      <c r="S20" s="249">
        <f>SUM(S23:S34)</f>
        <v>122640000</v>
      </c>
      <c r="V20" s="305"/>
      <c r="W20" s="305"/>
    </row>
    <row r="21" spans="1:23" s="114" customFormat="1">
      <c r="A21" s="235">
        <v>524119</v>
      </c>
      <c r="B21" s="236" t="s">
        <v>83</v>
      </c>
      <c r="C21" s="237"/>
      <c r="D21" s="238"/>
      <c r="E21" s="238"/>
      <c r="F21" s="239"/>
      <c r="G21" s="239"/>
      <c r="H21" s="239"/>
      <c r="I21" s="239"/>
      <c r="J21" s="239"/>
      <c r="K21" s="239"/>
      <c r="L21" s="239"/>
      <c r="M21" s="239"/>
      <c r="N21" s="239"/>
      <c r="O21" s="239"/>
      <c r="P21" s="240"/>
      <c r="Q21" s="240"/>
      <c r="R21" s="238"/>
      <c r="S21" s="241">
        <f>SUM(S23:S34)</f>
        <v>122640000</v>
      </c>
      <c r="V21" s="305"/>
      <c r="W21" s="305"/>
    </row>
    <row r="22" spans="1:23" s="114" customFormat="1">
      <c r="A22" s="211"/>
      <c r="B22" s="62" t="s">
        <v>67</v>
      </c>
      <c r="C22" s="145"/>
      <c r="D22" s="32"/>
      <c r="E22" s="32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7"/>
      <c r="Q22" s="67"/>
      <c r="R22" s="32"/>
      <c r="S22" s="213"/>
      <c r="V22" s="305"/>
      <c r="W22" s="305"/>
    </row>
    <row r="23" spans="1:23" s="114" customFormat="1">
      <c r="A23" s="211"/>
      <c r="B23" s="62" t="s">
        <v>68</v>
      </c>
      <c r="C23" s="145"/>
      <c r="D23" s="32"/>
      <c r="E23" s="32"/>
      <c r="F23" s="68">
        <v>39</v>
      </c>
      <c r="G23" s="68" t="s">
        <v>15</v>
      </c>
      <c r="H23" s="68" t="s">
        <v>13</v>
      </c>
      <c r="I23" s="68">
        <v>2</v>
      </c>
      <c r="J23" s="68" t="s">
        <v>17</v>
      </c>
      <c r="K23" s="68" t="s">
        <v>13</v>
      </c>
      <c r="L23" s="68">
        <v>1</v>
      </c>
      <c r="M23" s="68" t="s">
        <v>14</v>
      </c>
      <c r="N23" s="68"/>
      <c r="O23" s="68"/>
      <c r="P23" s="67"/>
      <c r="Q23" s="220">
        <f>+L23*I23*F23</f>
        <v>78</v>
      </c>
      <c r="R23" s="151">
        <v>320000</v>
      </c>
      <c r="S23" s="213">
        <f>+R23*Q23</f>
        <v>24960000</v>
      </c>
      <c r="V23" s="305"/>
      <c r="W23" s="305"/>
    </row>
    <row r="24" spans="1:23" s="114" customFormat="1">
      <c r="A24" s="211"/>
      <c r="B24" s="62" t="s">
        <v>64</v>
      </c>
      <c r="C24" s="145"/>
      <c r="D24" s="32"/>
      <c r="E24" s="32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7"/>
      <c r="Q24" s="220">
        <f t="shared" ref="Q24:Q34" si="0">+L24*I24*F24</f>
        <v>0</v>
      </c>
      <c r="R24" s="151"/>
      <c r="S24" s="213">
        <f t="shared" ref="S24:S34" si="1">+R24*Q24</f>
        <v>0</v>
      </c>
      <c r="V24" s="305"/>
      <c r="W24" s="305"/>
    </row>
    <row r="25" spans="1:23" s="114" customFormat="1">
      <c r="A25" s="211"/>
      <c r="B25" s="62" t="s">
        <v>69</v>
      </c>
      <c r="C25" s="145"/>
      <c r="D25" s="32"/>
      <c r="E25" s="32"/>
      <c r="F25" s="68">
        <v>30</v>
      </c>
      <c r="G25" s="68" t="s">
        <v>15</v>
      </c>
      <c r="H25" s="68" t="s">
        <v>13</v>
      </c>
      <c r="I25" s="68">
        <v>2</v>
      </c>
      <c r="J25" s="68" t="s">
        <v>17</v>
      </c>
      <c r="K25" s="68" t="s">
        <v>13</v>
      </c>
      <c r="L25" s="68">
        <v>1</v>
      </c>
      <c r="M25" s="68" t="s">
        <v>14</v>
      </c>
      <c r="N25" s="68"/>
      <c r="O25" s="68"/>
      <c r="P25" s="67"/>
      <c r="Q25" s="220">
        <f t="shared" si="0"/>
        <v>60</v>
      </c>
      <c r="R25" s="151">
        <v>85000</v>
      </c>
      <c r="S25" s="213">
        <f t="shared" si="1"/>
        <v>5100000</v>
      </c>
      <c r="V25" s="305"/>
      <c r="W25" s="305"/>
    </row>
    <row r="26" spans="1:23" s="114" customFormat="1">
      <c r="A26" s="211"/>
      <c r="B26" s="62" t="s">
        <v>70</v>
      </c>
      <c r="C26" s="145"/>
      <c r="D26" s="32"/>
      <c r="E26" s="32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7"/>
      <c r="Q26" s="220">
        <f t="shared" si="0"/>
        <v>0</v>
      </c>
      <c r="R26" s="151"/>
      <c r="S26" s="213">
        <f t="shared" si="1"/>
        <v>0</v>
      </c>
      <c r="V26" s="305"/>
      <c r="W26" s="305"/>
    </row>
    <row r="27" spans="1:23" s="114" customFormat="1">
      <c r="A27" s="211"/>
      <c r="B27" s="62" t="s">
        <v>69</v>
      </c>
      <c r="C27" s="145"/>
      <c r="D27" s="32"/>
      <c r="E27" s="32"/>
      <c r="F27" s="68">
        <v>30</v>
      </c>
      <c r="G27" s="68" t="s">
        <v>15</v>
      </c>
      <c r="H27" s="68" t="s">
        <v>13</v>
      </c>
      <c r="I27" s="68">
        <v>2</v>
      </c>
      <c r="J27" s="68" t="s">
        <v>16</v>
      </c>
      <c r="K27" s="68" t="s">
        <v>13</v>
      </c>
      <c r="L27" s="68">
        <v>1</v>
      </c>
      <c r="M27" s="68" t="s">
        <v>14</v>
      </c>
      <c r="N27" s="68"/>
      <c r="O27" s="68"/>
      <c r="P27" s="67"/>
      <c r="Q27" s="220">
        <f t="shared" si="0"/>
        <v>60</v>
      </c>
      <c r="R27" s="151">
        <v>110000</v>
      </c>
      <c r="S27" s="213">
        <f t="shared" si="1"/>
        <v>6600000</v>
      </c>
      <c r="V27" s="305"/>
      <c r="W27" s="305"/>
    </row>
    <row r="28" spans="1:23" s="114" customFormat="1">
      <c r="A28" s="211"/>
      <c r="B28" s="62" t="s">
        <v>71</v>
      </c>
      <c r="C28" s="145"/>
      <c r="D28" s="32"/>
      <c r="E28" s="32"/>
      <c r="F28" s="68">
        <v>3</v>
      </c>
      <c r="G28" s="68" t="s">
        <v>15</v>
      </c>
      <c r="H28" s="68" t="s">
        <v>13</v>
      </c>
      <c r="I28" s="68">
        <v>2</v>
      </c>
      <c r="J28" s="68" t="s">
        <v>16</v>
      </c>
      <c r="K28" s="68" t="s">
        <v>13</v>
      </c>
      <c r="L28" s="68">
        <v>1</v>
      </c>
      <c r="M28" s="68" t="s">
        <v>14</v>
      </c>
      <c r="N28" s="68"/>
      <c r="O28" s="68"/>
      <c r="P28" s="67"/>
      <c r="Q28" s="220">
        <f t="shared" si="0"/>
        <v>6</v>
      </c>
      <c r="R28" s="151">
        <v>110000</v>
      </c>
      <c r="S28" s="213">
        <f t="shared" si="1"/>
        <v>660000</v>
      </c>
      <c r="V28" s="305">
        <v>48064000</v>
      </c>
      <c r="W28" s="305"/>
    </row>
    <row r="29" spans="1:23" s="114" customFormat="1">
      <c r="A29" s="211"/>
      <c r="B29" s="62" t="s">
        <v>72</v>
      </c>
      <c r="C29" s="145"/>
      <c r="D29" s="32"/>
      <c r="E29" s="32"/>
      <c r="F29" s="68">
        <v>6</v>
      </c>
      <c r="G29" s="68" t="s">
        <v>15</v>
      </c>
      <c r="H29" s="68" t="s">
        <v>13</v>
      </c>
      <c r="I29" s="68">
        <v>2</v>
      </c>
      <c r="J29" s="68" t="s">
        <v>16</v>
      </c>
      <c r="K29" s="68" t="s">
        <v>13</v>
      </c>
      <c r="L29" s="68">
        <v>1</v>
      </c>
      <c r="M29" s="68" t="s">
        <v>14</v>
      </c>
      <c r="N29" s="68"/>
      <c r="O29" s="68"/>
      <c r="P29" s="67"/>
      <c r="Q29" s="220">
        <f t="shared" si="0"/>
        <v>12</v>
      </c>
      <c r="R29" s="151">
        <v>110000</v>
      </c>
      <c r="S29" s="213">
        <f t="shared" si="1"/>
        <v>1320000</v>
      </c>
      <c r="V29" s="305"/>
      <c r="W29" s="305"/>
    </row>
    <row r="30" spans="1:23" s="114" customFormat="1">
      <c r="A30" s="211"/>
      <c r="B30" s="62"/>
      <c r="C30" s="145"/>
      <c r="D30" s="32"/>
      <c r="E30" s="32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7"/>
      <c r="Q30" s="220">
        <f t="shared" si="0"/>
        <v>0</v>
      </c>
      <c r="R30" s="151"/>
      <c r="S30" s="213">
        <f t="shared" si="1"/>
        <v>0</v>
      </c>
      <c r="V30" s="305"/>
      <c r="W30" s="305"/>
    </row>
    <row r="31" spans="1:23" s="114" customFormat="1">
      <c r="A31" s="211"/>
      <c r="B31" s="62" t="s">
        <v>73</v>
      </c>
      <c r="C31" s="145"/>
      <c r="D31" s="32"/>
      <c r="E31" s="32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7"/>
      <c r="Q31" s="220">
        <f t="shared" si="0"/>
        <v>0</v>
      </c>
      <c r="R31" s="151"/>
      <c r="S31" s="213">
        <f t="shared" si="1"/>
        <v>0</v>
      </c>
      <c r="V31" s="305"/>
      <c r="W31" s="305"/>
    </row>
    <row r="32" spans="1:23" s="114" customFormat="1">
      <c r="A32" s="211"/>
      <c r="B32" s="62" t="s">
        <v>74</v>
      </c>
      <c r="C32" s="145"/>
      <c r="D32" s="32"/>
      <c r="E32" s="32"/>
      <c r="F32" s="68">
        <v>50</v>
      </c>
      <c r="G32" s="68" t="s">
        <v>15</v>
      </c>
      <c r="H32" s="68" t="s">
        <v>13</v>
      </c>
      <c r="I32" s="68">
        <v>2</v>
      </c>
      <c r="J32" s="68" t="s">
        <v>17</v>
      </c>
      <c r="K32" s="68" t="s">
        <v>13</v>
      </c>
      <c r="L32" s="68">
        <v>1</v>
      </c>
      <c r="M32" s="68" t="s">
        <v>14</v>
      </c>
      <c r="N32" s="68"/>
      <c r="O32" s="68"/>
      <c r="P32" s="67"/>
      <c r="Q32" s="220">
        <f t="shared" si="0"/>
        <v>100</v>
      </c>
      <c r="R32" s="151">
        <v>690000</v>
      </c>
      <c r="S32" s="213">
        <f t="shared" si="1"/>
        <v>69000000</v>
      </c>
      <c r="V32" s="305"/>
      <c r="W32" s="305"/>
    </row>
    <row r="33" spans="1:23" s="114" customFormat="1">
      <c r="A33" s="211"/>
      <c r="B33" s="62" t="s">
        <v>64</v>
      </c>
      <c r="C33" s="145"/>
      <c r="D33" s="32"/>
      <c r="E33" s="32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7"/>
      <c r="Q33" s="220">
        <f t="shared" si="0"/>
        <v>0</v>
      </c>
      <c r="R33" s="151"/>
      <c r="S33" s="213">
        <f t="shared" si="1"/>
        <v>0</v>
      </c>
      <c r="V33" s="305"/>
      <c r="W33" s="305"/>
    </row>
    <row r="34" spans="1:23" s="114" customFormat="1">
      <c r="A34" s="214"/>
      <c r="B34" s="223" t="s">
        <v>69</v>
      </c>
      <c r="C34" s="158"/>
      <c r="D34" s="33"/>
      <c r="E34" s="33"/>
      <c r="F34" s="159">
        <v>50</v>
      </c>
      <c r="G34" s="159" t="s">
        <v>15</v>
      </c>
      <c r="H34" s="159" t="s">
        <v>13</v>
      </c>
      <c r="I34" s="159">
        <v>3</v>
      </c>
      <c r="J34" s="159" t="s">
        <v>17</v>
      </c>
      <c r="K34" s="159" t="s">
        <v>13</v>
      </c>
      <c r="L34" s="159">
        <v>1</v>
      </c>
      <c r="M34" s="159" t="s">
        <v>14</v>
      </c>
      <c r="N34" s="159"/>
      <c r="O34" s="159"/>
      <c r="P34" s="160"/>
      <c r="Q34" s="221">
        <f t="shared" si="0"/>
        <v>150</v>
      </c>
      <c r="R34" s="233">
        <v>100000</v>
      </c>
      <c r="S34" s="217">
        <f t="shared" si="1"/>
        <v>15000000</v>
      </c>
      <c r="V34" s="305"/>
      <c r="W34" s="305"/>
    </row>
    <row r="36" spans="1:23" s="114" customFormat="1" ht="20.100000000000001" customHeight="1">
      <c r="A36" s="242" t="s">
        <v>144</v>
      </c>
      <c r="B36" s="317" t="s">
        <v>145</v>
      </c>
      <c r="C36" s="244"/>
      <c r="D36" s="245"/>
      <c r="E36" s="246"/>
      <c r="F36" s="247"/>
      <c r="G36" s="319"/>
      <c r="H36" s="247"/>
      <c r="I36" s="247"/>
      <c r="J36" s="247"/>
      <c r="K36" s="247"/>
      <c r="L36" s="247"/>
      <c r="M36" s="247"/>
      <c r="N36" s="247"/>
      <c r="O36" s="247"/>
      <c r="P36" s="248"/>
      <c r="Q36" s="294"/>
      <c r="R36" s="295"/>
      <c r="S36" s="296">
        <f>+S37+S42</f>
        <v>27360000</v>
      </c>
      <c r="V36" s="305"/>
      <c r="W36" s="305"/>
    </row>
    <row r="37" spans="1:23" s="117" customFormat="1">
      <c r="A37" s="489">
        <v>521211</v>
      </c>
      <c r="B37" s="490" t="s">
        <v>11</v>
      </c>
      <c r="C37" s="491"/>
      <c r="D37" s="492"/>
      <c r="E37" s="334"/>
      <c r="F37" s="493"/>
      <c r="G37" s="493"/>
      <c r="H37" s="493"/>
      <c r="I37" s="493"/>
      <c r="J37" s="493"/>
      <c r="K37" s="493"/>
      <c r="L37" s="493"/>
      <c r="M37" s="493"/>
      <c r="N37" s="493"/>
      <c r="O37" s="493"/>
      <c r="P37" s="494"/>
      <c r="Q37" s="494"/>
      <c r="R37" s="495"/>
      <c r="S37" s="496">
        <f>SUM(S38:S40)</f>
        <v>2006000</v>
      </c>
      <c r="U37" s="318"/>
      <c r="V37" s="357"/>
      <c r="W37" s="357"/>
    </row>
    <row r="38" spans="1:23" s="117" customFormat="1">
      <c r="A38" s="336"/>
      <c r="B38" s="337" t="s">
        <v>150</v>
      </c>
      <c r="C38" s="338"/>
      <c r="D38" s="340"/>
      <c r="E38" s="32"/>
      <c r="F38" s="306">
        <v>1</v>
      </c>
      <c r="G38" s="306" t="s">
        <v>15</v>
      </c>
      <c r="H38" s="306" t="s">
        <v>13</v>
      </c>
      <c r="I38" s="306">
        <v>1</v>
      </c>
      <c r="J38" s="306" t="s">
        <v>16</v>
      </c>
      <c r="K38" s="306"/>
      <c r="L38" s="306"/>
      <c r="M38" s="306"/>
      <c r="N38" s="306"/>
      <c r="O38" s="306"/>
      <c r="P38" s="335"/>
      <c r="Q38" s="335">
        <f>F38*I38</f>
        <v>1</v>
      </c>
      <c r="R38" s="339">
        <v>500000</v>
      </c>
      <c r="S38" s="339">
        <f>Q38*R38</f>
        <v>500000</v>
      </c>
      <c r="U38" s="318"/>
      <c r="V38" s="357"/>
      <c r="W38" s="357"/>
    </row>
    <row r="39" spans="1:23" s="117" customFormat="1">
      <c r="A39" s="336"/>
      <c r="B39" s="337" t="s">
        <v>151</v>
      </c>
      <c r="C39" s="338"/>
      <c r="D39" s="340"/>
      <c r="E39" s="32"/>
      <c r="F39" s="306">
        <v>1</v>
      </c>
      <c r="G39" s="306" t="s">
        <v>15</v>
      </c>
      <c r="H39" s="306" t="s">
        <v>13</v>
      </c>
      <c r="I39" s="306">
        <v>1</v>
      </c>
      <c r="J39" s="306" t="s">
        <v>16</v>
      </c>
      <c r="K39" s="306"/>
      <c r="L39" s="306"/>
      <c r="M39" s="306"/>
      <c r="N39" s="306"/>
      <c r="O39" s="306"/>
      <c r="P39" s="335"/>
      <c r="Q39" s="335">
        <f>F39*I39</f>
        <v>1</v>
      </c>
      <c r="R39" s="339">
        <v>750000</v>
      </c>
      <c r="S39" s="339">
        <f>Q39*R39</f>
        <v>750000</v>
      </c>
      <c r="U39" s="318"/>
      <c r="V39" s="357"/>
      <c r="W39" s="357"/>
    </row>
    <row r="40" spans="1:23" s="117" customFormat="1">
      <c r="A40" s="336"/>
      <c r="B40" s="337" t="s">
        <v>146</v>
      </c>
      <c r="C40" s="338"/>
      <c r="D40" s="340"/>
      <c r="E40" s="32"/>
      <c r="F40" s="306">
        <v>9</v>
      </c>
      <c r="G40" s="306" t="s">
        <v>15</v>
      </c>
      <c r="H40" s="306" t="s">
        <v>13</v>
      </c>
      <c r="I40" s="306">
        <v>6</v>
      </c>
      <c r="J40" s="306" t="s">
        <v>16</v>
      </c>
      <c r="K40" s="306"/>
      <c r="L40" s="306"/>
      <c r="M40" s="306"/>
      <c r="N40" s="306"/>
      <c r="O40" s="306"/>
      <c r="P40" s="335"/>
      <c r="Q40" s="335">
        <f>F40*I40</f>
        <v>54</v>
      </c>
      <c r="R40" s="339">
        <v>14000</v>
      </c>
      <c r="S40" s="339">
        <f>Q40*R40</f>
        <v>756000</v>
      </c>
      <c r="U40" s="318"/>
      <c r="V40" s="357"/>
      <c r="W40" s="357"/>
    </row>
    <row r="41" spans="1:23" s="117" customFormat="1">
      <c r="A41" s="336"/>
      <c r="B41" s="337"/>
      <c r="C41" s="338"/>
      <c r="D41" s="340"/>
      <c r="E41" s="32"/>
      <c r="F41" s="306"/>
      <c r="G41" s="306"/>
      <c r="H41" s="306"/>
      <c r="I41" s="306"/>
      <c r="J41" s="306"/>
      <c r="K41" s="306"/>
      <c r="L41" s="306"/>
      <c r="M41" s="306"/>
      <c r="N41" s="306"/>
      <c r="O41" s="306"/>
      <c r="P41" s="335"/>
      <c r="Q41" s="335"/>
      <c r="R41" s="339"/>
      <c r="S41" s="339"/>
      <c r="U41" s="318"/>
      <c r="V41" s="357"/>
      <c r="W41" s="357"/>
    </row>
    <row r="42" spans="1:23" s="341" customFormat="1">
      <c r="A42" s="224">
        <v>524111</v>
      </c>
      <c r="B42" s="497" t="s">
        <v>147</v>
      </c>
      <c r="C42" s="498"/>
      <c r="D42" s="497"/>
      <c r="E42" s="497"/>
      <c r="F42" s="499"/>
      <c r="G42" s="500"/>
      <c r="H42" s="499"/>
      <c r="I42" s="499"/>
      <c r="J42" s="499"/>
      <c r="K42" s="499"/>
      <c r="L42" s="498"/>
      <c r="M42" s="498"/>
      <c r="N42" s="499"/>
      <c r="O42" s="499"/>
      <c r="P42" s="497"/>
      <c r="Q42" s="501"/>
      <c r="R42" s="502"/>
      <c r="S42" s="502">
        <f>SUM(S43:S45)</f>
        <v>25354000</v>
      </c>
      <c r="U42" s="342"/>
      <c r="V42" s="358">
        <f>+REKAP!I12</f>
        <v>0</v>
      </c>
      <c r="W42" s="358">
        <f>+V42/4</f>
        <v>0</v>
      </c>
    </row>
    <row r="43" spans="1:23" s="117" customFormat="1">
      <c r="A43" s="60"/>
      <c r="B43" s="62" t="s">
        <v>64</v>
      </c>
      <c r="C43" s="63"/>
      <c r="D43" s="62"/>
      <c r="E43" s="62"/>
      <c r="F43" s="59">
        <v>1</v>
      </c>
      <c r="G43" s="343" t="s">
        <v>15</v>
      </c>
      <c r="H43" s="306"/>
      <c r="I43" s="59">
        <v>3</v>
      </c>
      <c r="J43" s="59" t="s">
        <v>17</v>
      </c>
      <c r="K43" s="306"/>
      <c r="L43" s="59">
        <v>2</v>
      </c>
      <c r="M43" s="59" t="s">
        <v>16</v>
      </c>
      <c r="N43" s="59"/>
      <c r="O43" s="59"/>
      <c r="P43" s="62"/>
      <c r="Q43" s="344">
        <f>F43*I43*L43</f>
        <v>6</v>
      </c>
      <c r="R43" s="213">
        <v>530000</v>
      </c>
      <c r="S43" s="213">
        <f>+R43*Q43</f>
        <v>3180000</v>
      </c>
      <c r="U43" s="318"/>
      <c r="V43" s="357"/>
      <c r="W43" s="357"/>
    </row>
    <row r="44" spans="1:23" s="117" customFormat="1">
      <c r="A44" s="60"/>
      <c r="B44" s="62" t="s">
        <v>148</v>
      </c>
      <c r="C44" s="63"/>
      <c r="D44" s="62"/>
      <c r="E44" s="62"/>
      <c r="F44" s="59">
        <v>1</v>
      </c>
      <c r="G44" s="343" t="s">
        <v>15</v>
      </c>
      <c r="H44" s="306"/>
      <c r="I44" s="59">
        <v>2</v>
      </c>
      <c r="J44" s="59" t="s">
        <v>17</v>
      </c>
      <c r="K44" s="306"/>
      <c r="L44" s="59">
        <v>2</v>
      </c>
      <c r="M44" s="59" t="s">
        <v>16</v>
      </c>
      <c r="N44" s="59"/>
      <c r="O44" s="59"/>
      <c r="P44" s="62"/>
      <c r="Q44" s="344">
        <f>F44*I44*L44</f>
        <v>4</v>
      </c>
      <c r="R44" s="213">
        <v>650000</v>
      </c>
      <c r="S44" s="213">
        <f>+R44*Q44</f>
        <v>2600000</v>
      </c>
      <c r="U44" s="318"/>
      <c r="V44" s="357"/>
      <c r="W44" s="357"/>
    </row>
    <row r="45" spans="1:23" s="117" customFormat="1">
      <c r="A45" s="60"/>
      <c r="B45" s="62" t="s">
        <v>149</v>
      </c>
      <c r="C45" s="63"/>
      <c r="D45" s="62"/>
      <c r="E45" s="62"/>
      <c r="F45" s="59">
        <f>SUM(F43:F44)</f>
        <v>2</v>
      </c>
      <c r="G45" s="343" t="s">
        <v>15</v>
      </c>
      <c r="H45" s="306"/>
      <c r="I45" s="59">
        <v>1</v>
      </c>
      <c r="J45" s="59" t="s">
        <v>16</v>
      </c>
      <c r="K45" s="306"/>
      <c r="L45" s="59">
        <v>2</v>
      </c>
      <c r="M45" s="59" t="s">
        <v>16</v>
      </c>
      <c r="N45" s="59"/>
      <c r="O45" s="59"/>
      <c r="P45" s="62"/>
      <c r="Q45" s="344">
        <f>F45*I45*L45</f>
        <v>4</v>
      </c>
      <c r="R45" s="213">
        <v>4893500</v>
      </c>
      <c r="S45" s="213">
        <f>+R45*Q45</f>
        <v>19574000</v>
      </c>
      <c r="U45" s="318"/>
      <c r="V45" s="357"/>
      <c r="W45" s="357"/>
    </row>
    <row r="46" spans="1:23" s="117" customFormat="1">
      <c r="A46" s="345"/>
      <c r="B46" s="346"/>
      <c r="C46" s="347"/>
      <c r="D46" s="346"/>
      <c r="E46" s="346"/>
      <c r="F46" s="348"/>
      <c r="G46" s="349"/>
      <c r="H46" s="348"/>
      <c r="I46" s="348"/>
      <c r="J46" s="348"/>
      <c r="K46" s="348"/>
      <c r="L46" s="348"/>
      <c r="M46" s="348"/>
      <c r="N46" s="348"/>
      <c r="O46" s="348"/>
      <c r="P46" s="350"/>
      <c r="Q46" s="94"/>
      <c r="R46" s="351"/>
      <c r="S46" s="351"/>
      <c r="U46" s="318"/>
      <c r="V46" s="357"/>
      <c r="W46" s="357"/>
    </row>
    <row r="47" spans="1:23" s="125" customFormat="1">
      <c r="A47" s="320"/>
      <c r="B47" s="321"/>
      <c r="C47" s="322"/>
      <c r="D47" s="322"/>
      <c r="E47" s="323"/>
      <c r="F47" s="324"/>
      <c r="G47" s="325"/>
      <c r="H47" s="326"/>
      <c r="I47" s="326"/>
      <c r="J47" s="326"/>
      <c r="K47" s="326"/>
      <c r="L47" s="326"/>
      <c r="M47" s="326"/>
      <c r="N47" s="326"/>
      <c r="O47" s="326"/>
      <c r="P47" s="326"/>
      <c r="Q47" s="327"/>
      <c r="R47" s="328"/>
      <c r="S47" s="329"/>
      <c r="V47" s="356"/>
      <c r="W47" s="356"/>
    </row>
    <row r="48" spans="1:23" s="125" customFormat="1">
      <c r="A48" s="320"/>
      <c r="B48" s="321"/>
      <c r="C48" s="322"/>
      <c r="D48" s="322"/>
      <c r="E48" s="323"/>
      <c r="F48" s="324"/>
      <c r="G48" s="325"/>
      <c r="H48" s="326"/>
      <c r="I48" s="326"/>
      <c r="J48" s="326"/>
      <c r="K48" s="326"/>
      <c r="L48" s="326"/>
      <c r="M48" s="326"/>
      <c r="N48" s="326"/>
      <c r="O48" s="326"/>
      <c r="P48" s="326"/>
      <c r="Q48" s="327"/>
      <c r="R48" s="328"/>
      <c r="S48" s="329"/>
      <c r="V48" s="356"/>
      <c r="W48" s="356"/>
    </row>
    <row r="49" spans="1:23" s="125" customFormat="1">
      <c r="A49" s="320"/>
      <c r="B49" s="321"/>
      <c r="C49" s="322"/>
      <c r="D49" s="322"/>
      <c r="E49" s="323"/>
      <c r="F49" s="324"/>
      <c r="G49" s="325"/>
      <c r="H49" s="326"/>
      <c r="I49" s="326"/>
      <c r="J49" s="326"/>
      <c r="K49" s="326"/>
      <c r="L49" s="326"/>
      <c r="M49" s="326"/>
      <c r="N49" s="326"/>
      <c r="O49" s="326"/>
      <c r="P49" s="326"/>
      <c r="Q49" s="327"/>
      <c r="R49" s="328"/>
      <c r="S49" s="329"/>
      <c r="V49" s="356"/>
      <c r="W49" s="356"/>
    </row>
    <row r="50" spans="1:23" s="125" customFormat="1">
      <c r="A50" s="320"/>
      <c r="B50" s="321"/>
      <c r="C50" s="322"/>
      <c r="D50" s="322"/>
      <c r="E50" s="323"/>
      <c r="F50" s="324"/>
      <c r="G50" s="325"/>
      <c r="H50" s="326"/>
      <c r="I50" s="326"/>
      <c r="J50" s="326"/>
      <c r="K50" s="326"/>
      <c r="L50" s="326"/>
      <c r="M50" s="326"/>
      <c r="N50" s="326"/>
      <c r="O50" s="326"/>
      <c r="P50" s="326"/>
      <c r="Q50" s="327"/>
      <c r="R50" s="328"/>
      <c r="S50" s="329"/>
      <c r="V50" s="356"/>
      <c r="W50" s="356"/>
    </row>
    <row r="51" spans="1:23" s="114" customFormat="1">
      <c r="C51" s="180"/>
      <c r="F51" s="180"/>
      <c r="G51" s="180"/>
      <c r="H51" s="180"/>
      <c r="I51" s="180"/>
      <c r="J51" s="180"/>
      <c r="K51" s="290"/>
      <c r="L51" s="389" t="s">
        <v>78</v>
      </c>
      <c r="M51" s="389"/>
      <c r="N51" s="389"/>
      <c r="O51" s="389"/>
      <c r="P51" s="389"/>
      <c r="Q51" s="389"/>
      <c r="R51" s="389"/>
      <c r="S51" s="389"/>
      <c r="V51" s="305"/>
      <c r="W51" s="305"/>
    </row>
    <row r="52" spans="1:23" s="114" customFormat="1">
      <c r="C52" s="180"/>
      <c r="F52" s="180"/>
      <c r="G52" s="180"/>
      <c r="H52" s="180"/>
      <c r="I52" s="180"/>
      <c r="J52" s="180"/>
      <c r="K52" s="179"/>
      <c r="L52" s="179"/>
      <c r="M52" s="179"/>
      <c r="N52" s="179"/>
      <c r="O52" s="179"/>
      <c r="P52" s="179"/>
      <c r="Q52" s="179"/>
      <c r="R52" s="290"/>
      <c r="S52" s="290"/>
      <c r="V52" s="305"/>
      <c r="W52" s="305"/>
    </row>
    <row r="53" spans="1:23" s="114" customFormat="1">
      <c r="C53" s="180"/>
      <c r="F53" s="180"/>
      <c r="G53" s="180"/>
      <c r="H53" s="180"/>
      <c r="I53" s="180"/>
      <c r="J53" s="180"/>
      <c r="K53" s="179"/>
      <c r="L53" s="389" t="s">
        <v>128</v>
      </c>
      <c r="M53" s="389"/>
      <c r="N53" s="389"/>
      <c r="O53" s="389"/>
      <c r="P53" s="389"/>
      <c r="Q53" s="389"/>
      <c r="R53" s="389"/>
      <c r="S53" s="389"/>
      <c r="V53" s="305"/>
      <c r="W53" s="305"/>
    </row>
    <row r="54" spans="1:23" s="114" customFormat="1" ht="15.75" customHeight="1">
      <c r="C54" s="180"/>
      <c r="F54" s="180"/>
      <c r="G54" s="180"/>
      <c r="H54" s="180"/>
      <c r="I54" s="180"/>
      <c r="J54" s="180"/>
      <c r="K54" s="291"/>
      <c r="L54" s="390" t="str">
        <f>+D5</f>
        <v>Biro Pemberdayaan Perempuan dan Perlindungan Anak Provinsi Sulawesi Barat</v>
      </c>
      <c r="M54" s="390"/>
      <c r="N54" s="390"/>
      <c r="O54" s="390"/>
      <c r="P54" s="390"/>
      <c r="Q54" s="390"/>
      <c r="R54" s="390"/>
      <c r="S54" s="390"/>
      <c r="V54" s="305"/>
      <c r="W54" s="305"/>
    </row>
    <row r="55" spans="1:23" s="114" customFormat="1">
      <c r="C55" s="180"/>
      <c r="F55" s="180"/>
      <c r="G55" s="180"/>
      <c r="H55" s="180"/>
      <c r="I55" s="180"/>
      <c r="J55" s="288"/>
      <c r="K55" s="291"/>
      <c r="L55" s="390"/>
      <c r="M55" s="390"/>
      <c r="N55" s="390"/>
      <c r="O55" s="390"/>
      <c r="P55" s="390"/>
      <c r="Q55" s="390"/>
      <c r="R55" s="390"/>
      <c r="S55" s="390"/>
      <c r="V55" s="305"/>
      <c r="W55" s="305"/>
    </row>
    <row r="56" spans="1:23">
      <c r="A56" s="181"/>
      <c r="F56" s="181"/>
      <c r="G56" s="181"/>
      <c r="H56" s="181"/>
      <c r="I56" s="181"/>
      <c r="J56" s="181"/>
      <c r="K56" s="181"/>
      <c r="L56" s="390"/>
      <c r="M56" s="390"/>
      <c r="N56" s="390"/>
      <c r="O56" s="390"/>
      <c r="P56" s="390"/>
      <c r="Q56" s="390"/>
      <c r="R56" s="390"/>
      <c r="S56" s="390"/>
    </row>
  </sheetData>
  <mergeCells count="19">
    <mergeCell ref="D12:E12"/>
    <mergeCell ref="D9:R9"/>
    <mergeCell ref="L51:S51"/>
    <mergeCell ref="L53:S53"/>
    <mergeCell ref="L54:S56"/>
    <mergeCell ref="A1:S1"/>
    <mergeCell ref="A2:S2"/>
    <mergeCell ref="D6:P6"/>
    <mergeCell ref="D7:S7"/>
    <mergeCell ref="D8:R8"/>
    <mergeCell ref="A14:A16"/>
    <mergeCell ref="C14:D16"/>
    <mergeCell ref="E14:E16"/>
    <mergeCell ref="F14:P16"/>
    <mergeCell ref="Q14:Q16"/>
    <mergeCell ref="R14:R16"/>
    <mergeCell ref="S14:S16"/>
    <mergeCell ref="C17:D17"/>
    <mergeCell ref="F17:M17"/>
  </mergeCells>
  <printOptions horizontalCentered="1"/>
  <pageMargins left="0.19685039370078741" right="0.15748031496062992" top="0.59055118110236227" bottom="0.86614173228346458" header="0" footer="0"/>
  <pageSetup paperSize="9" scale="6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D41"/>
  <sheetViews>
    <sheetView view="pageBreakPreview" zoomScale="78" zoomScaleNormal="80" zoomScaleSheetLayoutView="78" zoomScalePageLayoutView="70" workbookViewId="0">
      <selection activeCell="A5" sqref="A5:XFD5"/>
    </sheetView>
  </sheetViews>
  <sheetFormatPr defaultColWidth="8.85546875" defaultRowHeight="15.75"/>
  <cols>
    <col min="1" max="1" width="11.85546875" style="107" customWidth="1"/>
    <col min="2" max="2" width="41.42578125" style="3" customWidth="1"/>
    <col min="3" max="3" width="1.42578125" style="3" customWidth="1"/>
    <col min="4" max="4" width="8.42578125" style="3" customWidth="1"/>
    <col min="5" max="5" width="11.7109375" style="3" customWidth="1"/>
    <col min="6" max="6" width="4.140625" style="107" customWidth="1"/>
    <col min="7" max="7" width="4.85546875" style="107" customWidth="1"/>
    <col min="8" max="8" width="2.140625" style="107" bestFit="1" customWidth="1"/>
    <col min="9" max="9" width="3.85546875" style="107" bestFit="1" customWidth="1"/>
    <col min="10" max="10" width="4.7109375" style="107" bestFit="1" customWidth="1"/>
    <col min="11" max="11" width="2.140625" style="107" customWidth="1"/>
    <col min="12" max="12" width="2.28515625" style="107" bestFit="1" customWidth="1"/>
    <col min="13" max="13" width="4.42578125" style="107" bestFit="1" customWidth="1"/>
    <col min="14" max="14" width="2.140625" style="107" bestFit="1" customWidth="1"/>
    <col min="15" max="15" width="2.5703125" style="107" bestFit="1" customWidth="1"/>
    <col min="16" max="16" width="4.28515625" style="107" bestFit="1" customWidth="1"/>
    <col min="17" max="17" width="6" style="107" bestFit="1" customWidth="1"/>
    <col min="18" max="18" width="12.42578125" style="3" customWidth="1"/>
    <col min="19" max="19" width="16" style="3" customWidth="1"/>
    <col min="20" max="16384" width="8.85546875" style="3"/>
  </cols>
  <sheetData>
    <row r="1" spans="1:30">
      <c r="A1" s="391" t="s">
        <v>5</v>
      </c>
      <c r="B1" s="391"/>
      <c r="C1" s="391"/>
      <c r="D1" s="391"/>
      <c r="E1" s="391"/>
      <c r="F1" s="391"/>
      <c r="G1" s="391"/>
      <c r="H1" s="391"/>
      <c r="I1" s="391"/>
      <c r="J1" s="391"/>
      <c r="K1" s="391"/>
      <c r="L1" s="391"/>
      <c r="M1" s="391"/>
      <c r="N1" s="391"/>
      <c r="O1" s="391"/>
      <c r="P1" s="391"/>
      <c r="Q1" s="391"/>
      <c r="R1" s="391"/>
      <c r="S1" s="391"/>
    </row>
    <row r="2" spans="1:30">
      <c r="A2" s="391" t="s">
        <v>65</v>
      </c>
      <c r="B2" s="391"/>
      <c r="C2" s="391"/>
      <c r="D2" s="391"/>
      <c r="E2" s="391"/>
      <c r="F2" s="391"/>
      <c r="G2" s="391"/>
      <c r="H2" s="391"/>
      <c r="I2" s="391"/>
      <c r="J2" s="391"/>
      <c r="K2" s="391"/>
      <c r="L2" s="391"/>
      <c r="M2" s="391"/>
      <c r="N2" s="391"/>
      <c r="O2" s="391"/>
      <c r="P2" s="391"/>
      <c r="Q2" s="391"/>
      <c r="R2" s="391"/>
      <c r="S2" s="391"/>
    </row>
    <row r="3" spans="1:30">
      <c r="A3" s="112"/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</row>
    <row r="4" spans="1:30">
      <c r="A4" s="29" t="s">
        <v>19</v>
      </c>
      <c r="B4" s="29"/>
      <c r="C4" s="29" t="s">
        <v>26</v>
      </c>
      <c r="D4" s="27" t="s">
        <v>29</v>
      </c>
      <c r="E4" s="27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7"/>
      <c r="S4" s="27"/>
      <c r="T4" s="162"/>
      <c r="U4" s="162"/>
      <c r="V4" s="162"/>
      <c r="W4" s="162"/>
      <c r="X4" s="162"/>
      <c r="Y4" s="162"/>
      <c r="Z4" s="162"/>
      <c r="AA4" s="162"/>
      <c r="AB4" s="107"/>
    </row>
    <row r="5" spans="1:30">
      <c r="A5" s="29" t="s">
        <v>6</v>
      </c>
      <c r="B5" s="29"/>
      <c r="C5" s="29" t="s">
        <v>26</v>
      </c>
      <c r="D5" s="27" t="s">
        <v>137</v>
      </c>
      <c r="E5" s="27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7"/>
      <c r="S5" s="27"/>
      <c r="T5" s="162"/>
      <c r="U5" s="162"/>
      <c r="V5" s="162"/>
      <c r="W5" s="162"/>
      <c r="X5" s="162"/>
      <c r="Y5" s="162"/>
      <c r="Z5" s="162"/>
      <c r="AA5" s="162"/>
      <c r="AB5" s="107"/>
    </row>
    <row r="6" spans="1:30">
      <c r="A6" s="29" t="s">
        <v>7</v>
      </c>
      <c r="B6" s="29"/>
      <c r="C6" s="29" t="s">
        <v>26</v>
      </c>
      <c r="D6" s="469" t="s">
        <v>28</v>
      </c>
      <c r="E6" s="469"/>
      <c r="F6" s="469"/>
      <c r="G6" s="469"/>
      <c r="H6" s="469"/>
      <c r="I6" s="469"/>
      <c r="J6" s="469"/>
      <c r="K6" s="469"/>
      <c r="L6" s="469"/>
      <c r="M6" s="469"/>
      <c r="N6" s="469"/>
      <c r="O6" s="469"/>
      <c r="P6" s="469"/>
      <c r="Q6" s="31"/>
      <c r="R6" s="31"/>
      <c r="S6" s="31"/>
      <c r="AB6" s="107"/>
    </row>
    <row r="7" spans="1:30">
      <c r="A7" s="29" t="s">
        <v>8</v>
      </c>
      <c r="B7" s="29"/>
      <c r="C7" s="29" t="s">
        <v>26</v>
      </c>
      <c r="D7" s="407" t="s">
        <v>30</v>
      </c>
      <c r="E7" s="407"/>
      <c r="F7" s="407"/>
      <c r="G7" s="407"/>
      <c r="H7" s="407"/>
      <c r="I7" s="407"/>
      <c r="J7" s="407"/>
      <c r="K7" s="407"/>
      <c r="L7" s="407"/>
      <c r="M7" s="407"/>
      <c r="N7" s="407"/>
      <c r="O7" s="407"/>
      <c r="P7" s="407"/>
      <c r="Q7" s="407"/>
      <c r="R7" s="407"/>
      <c r="S7" s="407"/>
    </row>
    <row r="8" spans="1:30" ht="17.25" customHeight="1">
      <c r="A8" s="29"/>
      <c r="B8" s="29"/>
      <c r="C8" s="29"/>
      <c r="D8" s="407" t="s">
        <v>31</v>
      </c>
      <c r="E8" s="407"/>
      <c r="F8" s="407"/>
      <c r="G8" s="407"/>
      <c r="H8" s="407"/>
      <c r="I8" s="407"/>
      <c r="J8" s="407"/>
      <c r="K8" s="407"/>
      <c r="L8" s="407"/>
      <c r="M8" s="407"/>
      <c r="N8" s="407"/>
      <c r="O8" s="407"/>
      <c r="P8" s="407"/>
      <c r="Q8" s="407"/>
      <c r="R8" s="407"/>
      <c r="S8" s="31"/>
      <c r="T8" s="109"/>
      <c r="U8" s="109"/>
      <c r="V8" s="109"/>
      <c r="W8" s="109"/>
      <c r="X8" s="109"/>
      <c r="Y8" s="109"/>
      <c r="Z8" s="109"/>
      <c r="AA8" s="109"/>
      <c r="AB8" s="109"/>
      <c r="AC8" s="109"/>
      <c r="AD8" s="109"/>
    </row>
    <row r="9" spans="1:30" ht="15" customHeight="1">
      <c r="A9" s="29"/>
      <c r="B9" s="29"/>
      <c r="C9" s="29"/>
      <c r="D9" s="408" t="s">
        <v>32</v>
      </c>
      <c r="E9" s="408"/>
      <c r="F9" s="408"/>
      <c r="G9" s="408"/>
      <c r="H9" s="408"/>
      <c r="I9" s="408"/>
      <c r="J9" s="408"/>
      <c r="K9" s="408"/>
      <c r="L9" s="408"/>
      <c r="M9" s="408"/>
      <c r="N9" s="408"/>
      <c r="O9" s="408"/>
      <c r="P9" s="408"/>
      <c r="Q9" s="408"/>
      <c r="R9" s="408"/>
      <c r="S9" s="31"/>
      <c r="T9" s="109"/>
      <c r="U9" s="109"/>
      <c r="V9" s="109"/>
      <c r="W9" s="109"/>
      <c r="X9" s="109"/>
      <c r="Y9" s="109"/>
      <c r="Z9" s="109"/>
      <c r="AA9" s="109"/>
      <c r="AB9" s="109"/>
      <c r="AC9" s="109"/>
      <c r="AD9" s="109"/>
    </row>
    <row r="10" spans="1:30" s="26" customFormat="1">
      <c r="A10" s="108" t="s">
        <v>2</v>
      </c>
      <c r="B10" s="30"/>
      <c r="C10" s="29" t="s">
        <v>26</v>
      </c>
      <c r="E10" s="27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7"/>
      <c r="S10" s="27"/>
      <c r="AD10" s="109"/>
    </row>
    <row r="11" spans="1:30">
      <c r="A11" s="108" t="s">
        <v>9</v>
      </c>
      <c r="B11" s="29"/>
      <c r="C11" s="29" t="s">
        <v>26</v>
      </c>
      <c r="D11" s="27" t="s">
        <v>33</v>
      </c>
      <c r="E11" s="27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7"/>
      <c r="S11" s="27"/>
      <c r="AD11" s="109"/>
    </row>
    <row r="12" spans="1:30" s="26" customFormat="1">
      <c r="A12" s="108" t="s">
        <v>10</v>
      </c>
      <c r="B12" s="30"/>
      <c r="C12" s="29" t="s">
        <v>26</v>
      </c>
      <c r="D12" s="392">
        <f>S18</f>
        <v>136846000</v>
      </c>
      <c r="E12" s="479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7"/>
      <c r="S12" s="27"/>
      <c r="T12" s="162"/>
      <c r="U12" s="162"/>
      <c r="V12" s="162"/>
      <c r="W12" s="162"/>
      <c r="X12" s="162"/>
      <c r="Y12" s="162"/>
      <c r="Z12" s="162"/>
      <c r="AA12" s="162"/>
      <c r="AB12" s="107"/>
      <c r="AC12" s="3"/>
      <c r="AD12" s="3"/>
    </row>
    <row r="13" spans="1:30" ht="16.5" thickBot="1">
      <c r="T13" s="162"/>
      <c r="U13" s="162"/>
      <c r="V13" s="162"/>
      <c r="W13" s="162"/>
      <c r="X13" s="162"/>
      <c r="Y13" s="162"/>
      <c r="Z13" s="162"/>
      <c r="AA13" s="162"/>
      <c r="AB13" s="107"/>
    </row>
    <row r="14" spans="1:30" s="25" customFormat="1" ht="15" customHeight="1">
      <c r="A14" s="429" t="s">
        <v>0</v>
      </c>
      <c r="B14" s="164" t="s">
        <v>1</v>
      </c>
      <c r="C14" s="432" t="s">
        <v>21</v>
      </c>
      <c r="D14" s="433"/>
      <c r="E14" s="436" t="s">
        <v>22</v>
      </c>
      <c r="F14" s="470" t="s">
        <v>3</v>
      </c>
      <c r="G14" s="471"/>
      <c r="H14" s="471"/>
      <c r="I14" s="471"/>
      <c r="J14" s="471"/>
      <c r="K14" s="471"/>
      <c r="L14" s="471"/>
      <c r="M14" s="471"/>
      <c r="N14" s="471"/>
      <c r="O14" s="471"/>
      <c r="P14" s="471"/>
      <c r="Q14" s="474" t="s">
        <v>20</v>
      </c>
      <c r="R14" s="456" t="s">
        <v>27</v>
      </c>
      <c r="S14" s="450" t="s">
        <v>4</v>
      </c>
      <c r="T14" s="162"/>
      <c r="U14" s="162"/>
      <c r="V14" s="162"/>
      <c r="W14" s="162"/>
      <c r="X14" s="162"/>
      <c r="Y14" s="162"/>
      <c r="Z14" s="162"/>
      <c r="AA14" s="162"/>
      <c r="AB14" s="107"/>
      <c r="AC14" s="3"/>
      <c r="AD14" s="3"/>
    </row>
    <row r="15" spans="1:30" s="25" customFormat="1" ht="15" customHeight="1">
      <c r="A15" s="430"/>
      <c r="B15" s="113" t="s">
        <v>23</v>
      </c>
      <c r="C15" s="398"/>
      <c r="D15" s="399"/>
      <c r="E15" s="403"/>
      <c r="F15" s="414"/>
      <c r="G15" s="415"/>
      <c r="H15" s="415"/>
      <c r="I15" s="415"/>
      <c r="J15" s="415"/>
      <c r="K15" s="415"/>
      <c r="L15" s="415"/>
      <c r="M15" s="415"/>
      <c r="N15" s="415"/>
      <c r="O15" s="415"/>
      <c r="P15" s="415"/>
      <c r="Q15" s="394"/>
      <c r="R15" s="383"/>
      <c r="S15" s="451"/>
    </row>
    <row r="16" spans="1:30" s="25" customFormat="1" ht="20.25" customHeight="1" thickBot="1">
      <c r="A16" s="431"/>
      <c r="B16" s="167" t="s">
        <v>24</v>
      </c>
      <c r="C16" s="434"/>
      <c r="D16" s="435"/>
      <c r="E16" s="437"/>
      <c r="F16" s="472"/>
      <c r="G16" s="473"/>
      <c r="H16" s="473"/>
      <c r="I16" s="473"/>
      <c r="J16" s="473"/>
      <c r="K16" s="473"/>
      <c r="L16" s="473"/>
      <c r="M16" s="473"/>
      <c r="N16" s="473"/>
      <c r="O16" s="473"/>
      <c r="P16" s="473"/>
      <c r="Q16" s="475"/>
      <c r="R16" s="457"/>
      <c r="S16" s="452"/>
    </row>
    <row r="17" spans="1:19" ht="26.25" customHeight="1">
      <c r="A17" s="4">
        <v>1</v>
      </c>
      <c r="B17" s="110">
        <v>2</v>
      </c>
      <c r="C17" s="476">
        <v>3</v>
      </c>
      <c r="D17" s="477"/>
      <c r="E17" s="5">
        <v>4</v>
      </c>
      <c r="F17" s="476">
        <v>5</v>
      </c>
      <c r="G17" s="478"/>
      <c r="H17" s="478"/>
      <c r="I17" s="478"/>
      <c r="J17" s="478"/>
      <c r="K17" s="478"/>
      <c r="L17" s="478"/>
      <c r="M17" s="478"/>
      <c r="N17" s="111"/>
      <c r="O17" s="111"/>
      <c r="P17" s="111"/>
      <c r="Q17" s="5"/>
      <c r="R17" s="5">
        <v>6</v>
      </c>
      <c r="S17" s="6">
        <v>7</v>
      </c>
    </row>
    <row r="18" spans="1:19">
      <c r="A18" s="4">
        <v>5049</v>
      </c>
      <c r="B18" s="34" t="s">
        <v>28</v>
      </c>
      <c r="C18" s="35"/>
      <c r="D18" s="8"/>
      <c r="E18" s="9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9"/>
      <c r="R18" s="9"/>
      <c r="S18" s="36">
        <f>+S20</f>
        <v>136846000</v>
      </c>
    </row>
    <row r="19" spans="1:19">
      <c r="A19" s="199"/>
      <c r="B19" s="168"/>
      <c r="C19" s="35"/>
      <c r="D19" s="8"/>
      <c r="E19" s="9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9"/>
      <c r="R19" s="9"/>
      <c r="S19" s="169"/>
    </row>
    <row r="20" spans="1:19" s="114" customFormat="1" ht="31.5">
      <c r="A20" s="242" t="s">
        <v>82</v>
      </c>
      <c r="B20" s="243" t="s">
        <v>76</v>
      </c>
      <c r="C20" s="244"/>
      <c r="D20" s="245"/>
      <c r="E20" s="246"/>
      <c r="F20" s="247"/>
      <c r="G20" s="247"/>
      <c r="H20" s="247"/>
      <c r="I20" s="247"/>
      <c r="J20" s="247"/>
      <c r="K20" s="247"/>
      <c r="L20" s="247"/>
      <c r="M20" s="247"/>
      <c r="N20" s="247"/>
      <c r="O20" s="247"/>
      <c r="P20" s="248"/>
      <c r="Q20" s="248"/>
      <c r="R20" s="246"/>
      <c r="S20" s="249">
        <f>SUM(S23:S34)</f>
        <v>136846000</v>
      </c>
    </row>
    <row r="21" spans="1:19" s="114" customFormat="1">
      <c r="A21" s="235">
        <v>524119</v>
      </c>
      <c r="B21" s="236" t="s">
        <v>83</v>
      </c>
      <c r="C21" s="237"/>
      <c r="D21" s="238"/>
      <c r="E21" s="238"/>
      <c r="F21" s="239"/>
      <c r="G21" s="239"/>
      <c r="H21" s="239"/>
      <c r="I21" s="239"/>
      <c r="J21" s="239"/>
      <c r="K21" s="239"/>
      <c r="L21" s="239"/>
      <c r="M21" s="239"/>
      <c r="N21" s="239"/>
      <c r="O21" s="239"/>
      <c r="P21" s="240"/>
      <c r="Q21" s="240"/>
      <c r="R21" s="238"/>
      <c r="S21" s="241">
        <f>SUM(S23:S34)</f>
        <v>136846000</v>
      </c>
    </row>
    <row r="22" spans="1:19" s="114" customFormat="1">
      <c r="A22" s="211"/>
      <c r="B22" s="62" t="s">
        <v>67</v>
      </c>
      <c r="C22" s="145"/>
      <c r="D22" s="32"/>
      <c r="E22" s="32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7"/>
      <c r="Q22" s="67"/>
      <c r="R22" s="32"/>
      <c r="S22" s="213"/>
    </row>
    <row r="23" spans="1:19" s="114" customFormat="1">
      <c r="A23" s="211"/>
      <c r="B23" s="62" t="s">
        <v>68</v>
      </c>
      <c r="C23" s="145"/>
      <c r="D23" s="32"/>
      <c r="E23" s="32"/>
      <c r="F23" s="68">
        <v>39</v>
      </c>
      <c r="G23" s="68" t="s">
        <v>15</v>
      </c>
      <c r="H23" s="68" t="s">
        <v>13</v>
      </c>
      <c r="I23" s="68">
        <v>2</v>
      </c>
      <c r="J23" s="68" t="s">
        <v>17</v>
      </c>
      <c r="K23" s="68" t="s">
        <v>13</v>
      </c>
      <c r="L23" s="68">
        <v>1</v>
      </c>
      <c r="M23" s="68" t="s">
        <v>14</v>
      </c>
      <c r="N23" s="68"/>
      <c r="O23" s="68"/>
      <c r="P23" s="67"/>
      <c r="Q23" s="220">
        <f>+L23*I23*F23</f>
        <v>78</v>
      </c>
      <c r="R23" s="151">
        <v>347000</v>
      </c>
      <c r="S23" s="213">
        <f>+R23*Q23</f>
        <v>27066000</v>
      </c>
    </row>
    <row r="24" spans="1:19" s="114" customFormat="1">
      <c r="A24" s="211"/>
      <c r="B24" s="62" t="s">
        <v>64</v>
      </c>
      <c r="C24" s="145"/>
      <c r="D24" s="32"/>
      <c r="E24" s="32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7"/>
      <c r="Q24" s="220">
        <f t="shared" ref="Q24:Q34" si="0">+L24*I24*F24</f>
        <v>0</v>
      </c>
      <c r="R24" s="151"/>
      <c r="S24" s="213">
        <f t="shared" ref="S24:S34" si="1">+R24*Q24</f>
        <v>0</v>
      </c>
    </row>
    <row r="25" spans="1:19" s="114" customFormat="1">
      <c r="A25" s="211"/>
      <c r="B25" s="62" t="s">
        <v>69</v>
      </c>
      <c r="C25" s="145"/>
      <c r="D25" s="32"/>
      <c r="E25" s="32"/>
      <c r="F25" s="68">
        <v>30</v>
      </c>
      <c r="G25" s="68" t="s">
        <v>15</v>
      </c>
      <c r="H25" s="68" t="s">
        <v>13</v>
      </c>
      <c r="I25" s="68">
        <v>2</v>
      </c>
      <c r="J25" s="68" t="s">
        <v>17</v>
      </c>
      <c r="K25" s="68" t="s">
        <v>13</v>
      </c>
      <c r="L25" s="68">
        <v>1</v>
      </c>
      <c r="M25" s="68" t="s">
        <v>14</v>
      </c>
      <c r="N25" s="68"/>
      <c r="O25" s="68"/>
      <c r="P25" s="67"/>
      <c r="Q25" s="220">
        <f t="shared" si="0"/>
        <v>60</v>
      </c>
      <c r="R25" s="151">
        <v>95000</v>
      </c>
      <c r="S25" s="213">
        <f t="shared" si="1"/>
        <v>5700000</v>
      </c>
    </row>
    <row r="26" spans="1:19" s="114" customFormat="1">
      <c r="A26" s="211"/>
      <c r="B26" s="62" t="s">
        <v>70</v>
      </c>
      <c r="C26" s="145"/>
      <c r="D26" s="32"/>
      <c r="E26" s="32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7"/>
      <c r="Q26" s="220">
        <f t="shared" si="0"/>
        <v>0</v>
      </c>
      <c r="R26" s="151"/>
      <c r="S26" s="213">
        <f t="shared" si="1"/>
        <v>0</v>
      </c>
    </row>
    <row r="27" spans="1:19" s="114" customFormat="1">
      <c r="A27" s="211"/>
      <c r="B27" s="62" t="s">
        <v>69</v>
      </c>
      <c r="C27" s="145"/>
      <c r="D27" s="32"/>
      <c r="E27" s="32"/>
      <c r="F27" s="68">
        <v>30</v>
      </c>
      <c r="G27" s="68" t="s">
        <v>15</v>
      </c>
      <c r="H27" s="68" t="s">
        <v>13</v>
      </c>
      <c r="I27" s="68">
        <v>2</v>
      </c>
      <c r="J27" s="68" t="s">
        <v>16</v>
      </c>
      <c r="K27" s="68" t="s">
        <v>13</v>
      </c>
      <c r="L27" s="68">
        <v>1</v>
      </c>
      <c r="M27" s="68" t="s">
        <v>14</v>
      </c>
      <c r="N27" s="68"/>
      <c r="O27" s="68"/>
      <c r="P27" s="67"/>
      <c r="Q27" s="220">
        <f t="shared" si="0"/>
        <v>60</v>
      </c>
      <c r="R27" s="151">
        <v>110000</v>
      </c>
      <c r="S27" s="213">
        <f t="shared" si="1"/>
        <v>6600000</v>
      </c>
    </row>
    <row r="28" spans="1:19" s="114" customFormat="1">
      <c r="A28" s="211"/>
      <c r="B28" s="62" t="s">
        <v>71</v>
      </c>
      <c r="C28" s="145"/>
      <c r="D28" s="32"/>
      <c r="E28" s="32"/>
      <c r="F28" s="68">
        <v>3</v>
      </c>
      <c r="G28" s="68" t="s">
        <v>15</v>
      </c>
      <c r="H28" s="68" t="s">
        <v>13</v>
      </c>
      <c r="I28" s="68">
        <v>2</v>
      </c>
      <c r="J28" s="68" t="s">
        <v>16</v>
      </c>
      <c r="K28" s="68" t="s">
        <v>13</v>
      </c>
      <c r="L28" s="68">
        <v>1</v>
      </c>
      <c r="M28" s="68" t="s">
        <v>14</v>
      </c>
      <c r="N28" s="68"/>
      <c r="O28" s="68"/>
      <c r="P28" s="67"/>
      <c r="Q28" s="220">
        <f t="shared" si="0"/>
        <v>6</v>
      </c>
      <c r="R28" s="151">
        <v>110000</v>
      </c>
      <c r="S28" s="213">
        <f t="shared" si="1"/>
        <v>660000</v>
      </c>
    </row>
    <row r="29" spans="1:19" s="114" customFormat="1">
      <c r="A29" s="211"/>
      <c r="B29" s="62" t="s">
        <v>72</v>
      </c>
      <c r="C29" s="145"/>
      <c r="D29" s="32"/>
      <c r="E29" s="32"/>
      <c r="F29" s="68">
        <v>6</v>
      </c>
      <c r="G29" s="68" t="s">
        <v>15</v>
      </c>
      <c r="H29" s="68" t="s">
        <v>13</v>
      </c>
      <c r="I29" s="68">
        <v>2</v>
      </c>
      <c r="J29" s="68" t="s">
        <v>16</v>
      </c>
      <c r="K29" s="68" t="s">
        <v>13</v>
      </c>
      <c r="L29" s="68">
        <v>1</v>
      </c>
      <c r="M29" s="68" t="s">
        <v>14</v>
      </c>
      <c r="N29" s="68"/>
      <c r="O29" s="68"/>
      <c r="P29" s="67"/>
      <c r="Q29" s="220">
        <f t="shared" si="0"/>
        <v>12</v>
      </c>
      <c r="R29" s="151">
        <v>110000</v>
      </c>
      <c r="S29" s="213">
        <f t="shared" si="1"/>
        <v>1320000</v>
      </c>
    </row>
    <row r="30" spans="1:19" s="114" customFormat="1">
      <c r="A30" s="211"/>
      <c r="B30" s="62"/>
      <c r="C30" s="145"/>
      <c r="D30" s="32"/>
      <c r="E30" s="32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7"/>
      <c r="Q30" s="220">
        <f t="shared" si="0"/>
        <v>0</v>
      </c>
      <c r="R30" s="151"/>
      <c r="S30" s="213">
        <f t="shared" si="1"/>
        <v>0</v>
      </c>
    </row>
    <row r="31" spans="1:19" s="114" customFormat="1">
      <c r="A31" s="211"/>
      <c r="B31" s="62" t="s">
        <v>73</v>
      </c>
      <c r="C31" s="145"/>
      <c r="D31" s="32"/>
      <c r="E31" s="32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7"/>
      <c r="Q31" s="220">
        <f t="shared" si="0"/>
        <v>0</v>
      </c>
      <c r="R31" s="151"/>
      <c r="S31" s="213">
        <f t="shared" si="1"/>
        <v>0</v>
      </c>
    </row>
    <row r="32" spans="1:19" s="114" customFormat="1">
      <c r="A32" s="211"/>
      <c r="B32" s="62" t="s">
        <v>74</v>
      </c>
      <c r="C32" s="145"/>
      <c r="D32" s="32"/>
      <c r="E32" s="32"/>
      <c r="F32" s="68">
        <v>50</v>
      </c>
      <c r="G32" s="68" t="s">
        <v>15</v>
      </c>
      <c r="H32" s="68" t="s">
        <v>13</v>
      </c>
      <c r="I32" s="68">
        <v>2</v>
      </c>
      <c r="J32" s="68" t="s">
        <v>17</v>
      </c>
      <c r="K32" s="68" t="s">
        <v>13</v>
      </c>
      <c r="L32" s="68">
        <v>1</v>
      </c>
      <c r="M32" s="68" t="s">
        <v>14</v>
      </c>
      <c r="N32" s="68"/>
      <c r="O32" s="68"/>
      <c r="P32" s="67"/>
      <c r="Q32" s="220">
        <f t="shared" si="0"/>
        <v>100</v>
      </c>
      <c r="R32" s="151">
        <v>790000</v>
      </c>
      <c r="S32" s="213">
        <f t="shared" si="1"/>
        <v>79000000</v>
      </c>
    </row>
    <row r="33" spans="1:19" s="114" customFormat="1">
      <c r="A33" s="211"/>
      <c r="B33" s="62" t="s">
        <v>64</v>
      </c>
      <c r="C33" s="145"/>
      <c r="D33" s="32"/>
      <c r="E33" s="32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7"/>
      <c r="Q33" s="220">
        <f t="shared" si="0"/>
        <v>0</v>
      </c>
      <c r="R33" s="151"/>
      <c r="S33" s="213">
        <f t="shared" si="1"/>
        <v>0</v>
      </c>
    </row>
    <row r="34" spans="1:19" s="114" customFormat="1">
      <c r="A34" s="214"/>
      <c r="B34" s="223" t="s">
        <v>69</v>
      </c>
      <c r="C34" s="158"/>
      <c r="D34" s="33"/>
      <c r="E34" s="33"/>
      <c r="F34" s="159">
        <v>50</v>
      </c>
      <c r="G34" s="159" t="s">
        <v>15</v>
      </c>
      <c r="H34" s="159" t="s">
        <v>13</v>
      </c>
      <c r="I34" s="159">
        <v>3</v>
      </c>
      <c r="J34" s="159" t="s">
        <v>17</v>
      </c>
      <c r="K34" s="159" t="s">
        <v>13</v>
      </c>
      <c r="L34" s="159">
        <v>1</v>
      </c>
      <c r="M34" s="159" t="s">
        <v>14</v>
      </c>
      <c r="N34" s="159"/>
      <c r="O34" s="159"/>
      <c r="P34" s="160"/>
      <c r="Q34" s="221">
        <f t="shared" si="0"/>
        <v>150</v>
      </c>
      <c r="R34" s="233">
        <v>110000</v>
      </c>
      <c r="S34" s="217">
        <f t="shared" si="1"/>
        <v>16500000</v>
      </c>
    </row>
    <row r="36" spans="1:19" s="114" customFormat="1">
      <c r="C36" s="180"/>
      <c r="F36" s="180"/>
      <c r="G36" s="180"/>
      <c r="H36" s="180"/>
      <c r="I36" s="180"/>
      <c r="J36" s="180"/>
      <c r="K36" s="290"/>
      <c r="L36" s="389" t="s">
        <v>78</v>
      </c>
      <c r="M36" s="389"/>
      <c r="N36" s="389"/>
      <c r="O36" s="389"/>
      <c r="P36" s="389"/>
      <c r="Q36" s="389"/>
      <c r="R36" s="389"/>
      <c r="S36" s="389"/>
    </row>
    <row r="37" spans="1:19" s="114" customFormat="1">
      <c r="C37" s="180"/>
      <c r="F37" s="180"/>
      <c r="G37" s="180"/>
      <c r="H37" s="180"/>
      <c r="I37" s="180"/>
      <c r="J37" s="180"/>
      <c r="K37" s="179"/>
      <c r="L37" s="179"/>
      <c r="M37" s="179"/>
      <c r="N37" s="179"/>
      <c r="O37" s="179"/>
      <c r="P37" s="179"/>
      <c r="Q37" s="179"/>
      <c r="R37" s="290"/>
      <c r="S37" s="290"/>
    </row>
    <row r="38" spans="1:19" s="114" customFormat="1">
      <c r="C38" s="180"/>
      <c r="F38" s="180"/>
      <c r="G38" s="180"/>
      <c r="H38" s="180"/>
      <c r="I38" s="180"/>
      <c r="J38" s="180"/>
      <c r="K38" s="179"/>
      <c r="L38" s="389" t="s">
        <v>128</v>
      </c>
      <c r="M38" s="389"/>
      <c r="N38" s="389"/>
      <c r="O38" s="389"/>
      <c r="P38" s="389"/>
      <c r="Q38" s="389"/>
      <c r="R38" s="389"/>
      <c r="S38" s="389"/>
    </row>
    <row r="39" spans="1:19" s="114" customFormat="1" ht="15.75" customHeight="1">
      <c r="C39" s="180"/>
      <c r="F39" s="180"/>
      <c r="G39" s="180"/>
      <c r="H39" s="180"/>
      <c r="I39" s="180"/>
      <c r="J39" s="180"/>
      <c r="K39" s="291"/>
      <c r="L39" s="390" t="str">
        <f>+D5</f>
        <v>Badan Pemberdayaan Perempuan dan Perlindungan Anak Provinsi Sulawesi Utara</v>
      </c>
      <c r="M39" s="390"/>
      <c r="N39" s="390"/>
      <c r="O39" s="390"/>
      <c r="P39" s="390"/>
      <c r="Q39" s="390"/>
      <c r="R39" s="390"/>
      <c r="S39" s="390"/>
    </row>
    <row r="40" spans="1:19" s="114" customFormat="1">
      <c r="C40" s="180"/>
      <c r="F40" s="180"/>
      <c r="G40" s="180"/>
      <c r="H40" s="180"/>
      <c r="I40" s="180"/>
      <c r="J40" s="288"/>
      <c r="K40" s="291"/>
      <c r="L40" s="390"/>
      <c r="M40" s="390"/>
      <c r="N40" s="390"/>
      <c r="O40" s="390"/>
      <c r="P40" s="390"/>
      <c r="Q40" s="390"/>
      <c r="R40" s="390"/>
      <c r="S40" s="390"/>
    </row>
    <row r="41" spans="1:19">
      <c r="A41" s="181"/>
      <c r="F41" s="181"/>
      <c r="G41" s="181"/>
      <c r="H41" s="181"/>
      <c r="I41" s="181"/>
      <c r="J41" s="181"/>
      <c r="K41" s="181"/>
      <c r="L41" s="390"/>
      <c r="M41" s="390"/>
      <c r="N41" s="390"/>
      <c r="O41" s="390"/>
      <c r="P41" s="390"/>
      <c r="Q41" s="390"/>
      <c r="R41" s="390"/>
      <c r="S41" s="390"/>
    </row>
  </sheetData>
  <mergeCells count="19">
    <mergeCell ref="D12:E12"/>
    <mergeCell ref="D9:R9"/>
    <mergeCell ref="L36:S36"/>
    <mergeCell ref="L38:S38"/>
    <mergeCell ref="L39:S41"/>
    <mergeCell ref="A1:S1"/>
    <mergeCell ref="A2:S2"/>
    <mergeCell ref="D6:P6"/>
    <mergeCell ref="D7:S7"/>
    <mergeCell ref="D8:R8"/>
    <mergeCell ref="A14:A16"/>
    <mergeCell ref="C14:D16"/>
    <mergeCell ref="E14:E16"/>
    <mergeCell ref="F14:P16"/>
    <mergeCell ref="Q14:Q16"/>
    <mergeCell ref="R14:R16"/>
    <mergeCell ref="S14:S16"/>
    <mergeCell ref="C17:D17"/>
    <mergeCell ref="F17:M17"/>
  </mergeCells>
  <printOptions horizontalCentered="1"/>
  <pageMargins left="0.19685039370078741" right="0.15748031496062992" top="0.59055118110236227" bottom="0.86614173228346458" header="0" footer="0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24</vt:i4>
      </vt:variant>
    </vt:vector>
  </HeadingPairs>
  <TitlesOfParts>
    <vt:vector size="38" baseType="lpstr">
      <vt:lpstr>ACEH</vt:lpstr>
      <vt:lpstr>SUMBAR</vt:lpstr>
      <vt:lpstr>RIAU</vt:lpstr>
      <vt:lpstr>SUMSEL</vt:lpstr>
      <vt:lpstr>NTT</vt:lpstr>
      <vt:lpstr>KALTENG</vt:lpstr>
      <vt:lpstr>GORONT</vt:lpstr>
      <vt:lpstr>SULBAR</vt:lpstr>
      <vt:lpstr>SULUT</vt:lpstr>
      <vt:lpstr>MALUT</vt:lpstr>
      <vt:lpstr>PAPUA</vt:lpstr>
      <vt:lpstr>PAPUA BARAT</vt:lpstr>
      <vt:lpstr>REKAP</vt:lpstr>
      <vt:lpstr>Sheet1</vt:lpstr>
      <vt:lpstr>ACEH!Print_Area</vt:lpstr>
      <vt:lpstr>GORONT!Print_Area</vt:lpstr>
      <vt:lpstr>KALTENG!Print_Area</vt:lpstr>
      <vt:lpstr>MALUT!Print_Area</vt:lpstr>
      <vt:lpstr>NTT!Print_Area</vt:lpstr>
      <vt:lpstr>PAPUA!Print_Area</vt:lpstr>
      <vt:lpstr>'PAPUA BARAT'!Print_Area</vt:lpstr>
      <vt:lpstr>RIAU!Print_Area</vt:lpstr>
      <vt:lpstr>SULBAR!Print_Area</vt:lpstr>
      <vt:lpstr>SULUT!Print_Area</vt:lpstr>
      <vt:lpstr>SUMBAR!Print_Area</vt:lpstr>
      <vt:lpstr>SUMSEL!Print_Area</vt:lpstr>
      <vt:lpstr>ACEH!Print_Titles</vt:lpstr>
      <vt:lpstr>GORONT!Print_Titles</vt:lpstr>
      <vt:lpstr>KALTENG!Print_Titles</vt:lpstr>
      <vt:lpstr>MALUT!Print_Titles</vt:lpstr>
      <vt:lpstr>NTT!Print_Titles</vt:lpstr>
      <vt:lpstr>PAPUA!Print_Titles</vt:lpstr>
      <vt:lpstr>'PAPUA BARAT'!Print_Titles</vt:lpstr>
      <vt:lpstr>RIAU!Print_Titles</vt:lpstr>
      <vt:lpstr>SULBAR!Print_Titles</vt:lpstr>
      <vt:lpstr>SULUT!Print_Titles</vt:lpstr>
      <vt:lpstr>SUMBAR!Print_Titles</vt:lpstr>
      <vt:lpstr>SUMSEL!Print_Titles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tami</dc:creator>
  <cp:lastModifiedBy>Didik Andriyanto</cp:lastModifiedBy>
  <cp:lastPrinted>2014-02-19T06:56:08Z</cp:lastPrinted>
  <dcterms:created xsi:type="dcterms:W3CDTF">2012-07-16T06:03:44Z</dcterms:created>
  <dcterms:modified xsi:type="dcterms:W3CDTF">2014-02-20T08:22:34Z</dcterms:modified>
</cp:coreProperties>
</file>